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9200" windowHeight="7515" tabRatio="799" activeTab="7"/>
  </bookViews>
  <sheets>
    <sheet name="別紙1_役員株主名簿" sheetId="28" r:id="rId1"/>
    <sheet name="別紙２_展示会等１～５" sheetId="40" r:id="rId2"/>
    <sheet name="別紙３_展示会等６～10" sheetId="41" r:id="rId3"/>
    <sheet name="別紙４_EC出店・自社サイト" sheetId="15" r:id="rId4"/>
    <sheet name="別紙５_印刷・動画・広告" sheetId="17" r:id="rId5"/>
    <sheet name="別紙６_日程表" sheetId="38" r:id="rId6"/>
    <sheet name="別紙７_資金計画" sheetId="25" r:id="rId7"/>
    <sheet name="様式外_jグランツ入力参考" sheetId="43" r:id="rId8"/>
  </sheets>
  <externalReferences>
    <externalReference r:id="rId9"/>
  </externalReferences>
  <definedNames>
    <definedName name="_9．資金支出明細" localSheetId="1">#REF!</definedName>
    <definedName name="_9．資金支出明細" localSheetId="2">#REF!</definedName>
    <definedName name="_9．資金支出明細" localSheetId="7">#REF!</definedName>
    <definedName name="_9．資金支出明細">#REF!</definedName>
    <definedName name="_ftn1" localSheetId="0">別紙1_役員株主名簿!#REF!</definedName>
    <definedName name="_ftnref1" localSheetId="0">別紙1_役員株主名簿!#REF!</definedName>
    <definedName name="a" localSheetId="1">#REF!</definedName>
    <definedName name="a" localSheetId="2">#REF!</definedName>
    <definedName name="a" localSheetId="7">#REF!</definedName>
    <definedName name="a">#REF!</definedName>
    <definedName name="A_農業・林業" localSheetId="7">#REF!</definedName>
    <definedName name="A_農業・林業">#REF!</definedName>
    <definedName name="B_漁業" localSheetId="7">#REF!</definedName>
    <definedName name="B_漁業">#REF!</definedName>
    <definedName name="C_鉱業・採石業・砂利採取業" localSheetId="7">#REF!</definedName>
    <definedName name="C_鉱業・採石業・砂利採取業">#REF!</definedName>
    <definedName name="D_建設業" localSheetId="7">#REF!</definedName>
    <definedName name="D_建設業">#REF!</definedName>
    <definedName name="E_製造業" localSheetId="7">#REF!</definedName>
    <definedName name="E_製造業">#REF!</definedName>
    <definedName name="ECサイト" localSheetId="1">'別紙２_展示会等１～５'!#REF!</definedName>
    <definedName name="ECサイト" localSheetId="2">'別紙３_展示会等６～10'!#REF!</definedName>
    <definedName name="F_電気・ガス・熱供給・水道業" localSheetId="7">#REF!</definedName>
    <definedName name="F_電気・ガス・熱供給・水道業">#REF!</definedName>
    <definedName name="G_情報通信業" localSheetId="7">#REF!</definedName>
    <definedName name="G_情報通信業">#REF!</definedName>
    <definedName name="H_運輸業・郵便業" localSheetId="7">#REF!</definedName>
    <definedName name="H_運輸業・郵便業">#REF!</definedName>
    <definedName name="I_卸売業・小売業" localSheetId="7">#REF!</definedName>
    <definedName name="I_卸売業・小売業">#REF!</definedName>
    <definedName name="J_金融業・保険業" localSheetId="7">#REF!</definedName>
    <definedName name="J_金融業・保険業">#REF!</definedName>
    <definedName name="K_不動産業・物品賃貸業" localSheetId="7">#REF!</definedName>
    <definedName name="K_不動産業・物品賃貸業">#REF!</definedName>
    <definedName name="L_学術研究・専門・技術ｻｰﾋﾞｽ業" localSheetId="7">#REF!</definedName>
    <definedName name="L_学術研究・専門・技術ｻｰﾋﾞｽ業">#REF!</definedName>
    <definedName name="M_宿泊業・飲食ｻｰﾋﾞｽ業" localSheetId="7">#REF!</definedName>
    <definedName name="M_宿泊業・飲食ｻｰﾋﾞｽ業">#REF!</definedName>
    <definedName name="N_生活関連ｻｰﾋﾞｽ業・娯楽業" localSheetId="7">#REF!</definedName>
    <definedName name="N_生活関連ｻｰﾋﾞｽ業・娯楽業">#REF!</definedName>
    <definedName name="O_教育・学習支援業" localSheetId="7">#REF!</definedName>
    <definedName name="O_教育・学習支援業">#REF!</definedName>
    <definedName name="P_医療・福祉" localSheetId="7">#REF!</definedName>
    <definedName name="P_医療・福祉">#REF!</definedName>
    <definedName name="_xlnm.Print_Area" localSheetId="0">別紙1_役員株主名簿!$A$1:$L$39</definedName>
    <definedName name="_xlnm.Print_Area" localSheetId="1">'別紙２_展示会等１～５'!$A$1:$N$53</definedName>
    <definedName name="_xlnm.Print_Area" localSheetId="2">'別紙３_展示会等６～10'!$A$1:$N$58</definedName>
    <definedName name="_xlnm.Print_Area" localSheetId="3">別紙４_EC出店・自社サイト!$A$1:$L$26</definedName>
    <definedName name="_xlnm.Print_Area" localSheetId="4">別紙５_印刷・動画・広告!$A$1:$K$42</definedName>
    <definedName name="_xlnm.Print_Area" localSheetId="5">別紙６_日程表!$A$1:$U$124</definedName>
    <definedName name="_xlnm.Print_Area" localSheetId="6">別紙７_資金計画!$A$1:$N$32</definedName>
    <definedName name="_xlnm.Print_Area" localSheetId="7">様式外_jグランツ入力参考!$A$1:$R$21</definedName>
    <definedName name="Q_複合ｻｰﾋﾞｽ事業" localSheetId="7">#REF!</definedName>
    <definedName name="Q_複合ｻｰﾋﾞｽ事業">#REF!</definedName>
    <definedName name="R_ｻｰﾋﾞｽ業〈他に分類されないもの〉" localSheetId="7">#REF!</definedName>
    <definedName name="R_ｻｰﾋﾞｽ業〈他に分類されないもの〉">#REF!</definedName>
    <definedName name="S_公務〈他に分類されるものを除く〉" localSheetId="7">#REF!</definedName>
    <definedName name="S_公務〈他に分類されるものを除く〉">#REF!</definedName>
    <definedName name="T_分類不能の産業" localSheetId="7">#REF!</definedName>
    <definedName name="T_分類不能の産業">#REF!</definedName>
    <definedName name="ｚ" localSheetId="1">#REF!</definedName>
    <definedName name="ｚ" localSheetId="2">#REF!</definedName>
    <definedName name="ｚ" localSheetId="5">#REF!</definedName>
    <definedName name="ｚ" localSheetId="7">#REF!</definedName>
    <definedName name="ｚ">#REF!</definedName>
    <definedName name="zz" localSheetId="1">#REF!</definedName>
    <definedName name="zz" localSheetId="2">#REF!</definedName>
    <definedName name="zz" localSheetId="7">#REF!</definedName>
    <definedName name="zz">#REF!</definedName>
    <definedName name="サービス業" localSheetId="0">#REF!</definedName>
    <definedName name="一時支援金_国" localSheetId="1">#REF!</definedName>
    <definedName name="一時支援金_国" localSheetId="2">#REF!</definedName>
    <definedName name="一時支援金_国" localSheetId="7">#REF!</definedName>
    <definedName name="一時支援金_国">#REF!</definedName>
    <definedName name="一覧" localSheetId="1">#REF!</definedName>
    <definedName name="一覧" localSheetId="2">#REF!</definedName>
    <definedName name="一覧" localSheetId="7">#REF!</definedName>
    <definedName name="一覧">#REF!</definedName>
    <definedName name="卸売業" localSheetId="0">#REF!</definedName>
    <definedName name="月次支援給付金_都" localSheetId="1">#REF!</definedName>
    <definedName name="月次支援給付金_都" localSheetId="2">#REF!</definedName>
    <definedName name="月次支援給付金_都" localSheetId="7">#REF!</definedName>
    <definedName name="月次支援給付金_都">#REF!</definedName>
    <definedName name="月次支援金_国" localSheetId="1">#REF!</definedName>
    <definedName name="月次支援金_国" localSheetId="2">#REF!</definedName>
    <definedName name="月次支援金_国" localSheetId="7">#REF!</definedName>
    <definedName name="月次支援金_国">#REF!</definedName>
    <definedName name="種類" localSheetId="1">#REF!</definedName>
    <definedName name="種類" localSheetId="2">#REF!</definedName>
    <definedName name="種類" localSheetId="7">#REF!</definedName>
    <definedName name="種類">#REF!</definedName>
    <definedName name="助成事業のフロー・スケジュール" localSheetId="1">#REF!</definedName>
    <definedName name="助成事業のフロー・スケジュール" localSheetId="2">#REF!</definedName>
    <definedName name="助成事業のフロー・スケジュール" localSheetId="7">#REF!</definedName>
    <definedName name="助成事業のフロー・スケジュール">#REF!</definedName>
    <definedName name="小売業" localSheetId="0">#REF!</definedName>
    <definedName name="製造業その他" localSheetId="0">#REF!</definedName>
    <definedName name="選択してください" localSheetId="7">#REF!</definedName>
    <definedName name="選択してください">#REF!</definedName>
    <definedName name="大分類" localSheetId="6">'[1]１申請者概要２申請状況'!$AG$5:$AG$24</definedName>
    <definedName name="大分類">'[1]１申請者概要２申請状況'!$AG$5:$AG$24</definedName>
    <definedName name="表" localSheetId="1">#REF!</definedName>
    <definedName name="表" localSheetId="2">#REF!</definedName>
    <definedName name="表" localSheetId="7">#REF!</definedName>
    <definedName name="表">#REF!</definedName>
    <definedName name="名称" localSheetId="1">#REF!</definedName>
    <definedName name="名称" localSheetId="2">#REF!</definedName>
    <definedName name="名称" localSheetId="7">#REF!</definedName>
    <definedName name="名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 i="43" l="1"/>
  <c r="L4" i="28" l="1"/>
  <c r="I23" i="40" l="1"/>
  <c r="A20" i="43" l="1"/>
  <c r="J14" i="43"/>
  <c r="S8" i="43"/>
  <c r="I13" i="40" l="1"/>
  <c r="L52" i="41" l="1"/>
  <c r="T42" i="38" l="1"/>
  <c r="S42" i="38"/>
  <c r="R42" i="38"/>
  <c r="Q42" i="38"/>
  <c r="P42" i="38"/>
  <c r="O42" i="38"/>
  <c r="N42" i="38"/>
  <c r="M42" i="38"/>
  <c r="L42" i="38"/>
  <c r="K42" i="38"/>
  <c r="J42" i="38"/>
  <c r="I42" i="38"/>
  <c r="H42" i="38"/>
  <c r="G42" i="38"/>
  <c r="F42" i="38"/>
  <c r="T39" i="38"/>
  <c r="S39" i="38"/>
  <c r="R39" i="38"/>
  <c r="Q39" i="38"/>
  <c r="P39" i="38"/>
  <c r="O39" i="38"/>
  <c r="N39" i="38"/>
  <c r="M39" i="38"/>
  <c r="L39" i="38"/>
  <c r="K39" i="38"/>
  <c r="J39" i="38"/>
  <c r="I39" i="38"/>
  <c r="H39" i="38"/>
  <c r="G39" i="38"/>
  <c r="F39" i="38"/>
  <c r="T36" i="38"/>
  <c r="S36" i="38"/>
  <c r="R36" i="38"/>
  <c r="Q36" i="38"/>
  <c r="P36" i="38"/>
  <c r="O36" i="38"/>
  <c r="N36" i="38"/>
  <c r="M36" i="38"/>
  <c r="L36" i="38"/>
  <c r="K36" i="38"/>
  <c r="J36" i="38"/>
  <c r="I36" i="38"/>
  <c r="H36" i="38"/>
  <c r="G36" i="38"/>
  <c r="F36" i="38"/>
  <c r="T33" i="38"/>
  <c r="S33" i="38"/>
  <c r="R33" i="38"/>
  <c r="Q33" i="38"/>
  <c r="P33" i="38"/>
  <c r="O33" i="38"/>
  <c r="N33" i="38"/>
  <c r="M33" i="38"/>
  <c r="L33" i="38"/>
  <c r="K33" i="38"/>
  <c r="J33" i="38"/>
  <c r="I33" i="38"/>
  <c r="H33" i="38"/>
  <c r="G33" i="38"/>
  <c r="F33" i="38"/>
  <c r="T30" i="38"/>
  <c r="S30" i="38"/>
  <c r="R30" i="38"/>
  <c r="Q30" i="38"/>
  <c r="P30" i="38"/>
  <c r="O30" i="38"/>
  <c r="N30" i="38"/>
  <c r="M30" i="38"/>
  <c r="L30" i="38"/>
  <c r="K30" i="38"/>
  <c r="J30" i="38"/>
  <c r="I30" i="38"/>
  <c r="H30" i="38"/>
  <c r="G30" i="38"/>
  <c r="F30" i="38"/>
  <c r="T27" i="38"/>
  <c r="S27" i="38"/>
  <c r="R27" i="38"/>
  <c r="Q27" i="38"/>
  <c r="P27" i="38"/>
  <c r="O27" i="38"/>
  <c r="N27" i="38"/>
  <c r="M27" i="38"/>
  <c r="L27" i="38"/>
  <c r="K27" i="38"/>
  <c r="J27" i="38"/>
  <c r="I27" i="38"/>
  <c r="H27" i="38"/>
  <c r="G27" i="38"/>
  <c r="F27" i="38"/>
  <c r="T24" i="38"/>
  <c r="S24" i="38"/>
  <c r="R24" i="38"/>
  <c r="Q24" i="38"/>
  <c r="P24" i="38"/>
  <c r="O24" i="38"/>
  <c r="N24" i="38"/>
  <c r="M24" i="38"/>
  <c r="L24" i="38"/>
  <c r="K24" i="38"/>
  <c r="J24" i="38"/>
  <c r="I24" i="38"/>
  <c r="H24" i="38"/>
  <c r="G24" i="38"/>
  <c r="F24" i="38"/>
  <c r="T21" i="38"/>
  <c r="S21" i="38"/>
  <c r="R21" i="38"/>
  <c r="Q21" i="38"/>
  <c r="P21" i="38"/>
  <c r="O21" i="38"/>
  <c r="N21" i="38"/>
  <c r="M21" i="38"/>
  <c r="L21" i="38"/>
  <c r="K21" i="38"/>
  <c r="J21" i="38"/>
  <c r="I21" i="38"/>
  <c r="H21" i="38"/>
  <c r="G21" i="38"/>
  <c r="F21" i="38"/>
  <c r="T18" i="38"/>
  <c r="S18" i="38"/>
  <c r="R18" i="38"/>
  <c r="Q18" i="38"/>
  <c r="P18" i="38"/>
  <c r="O18" i="38"/>
  <c r="N18" i="38"/>
  <c r="M18" i="38"/>
  <c r="L18" i="38"/>
  <c r="K18" i="38"/>
  <c r="J18" i="38"/>
  <c r="I18" i="38"/>
  <c r="H18" i="38"/>
  <c r="G18" i="38"/>
  <c r="F18" i="38"/>
  <c r="T15" i="38"/>
  <c r="S15" i="38"/>
  <c r="R15" i="38"/>
  <c r="Q15" i="38"/>
  <c r="P15" i="38"/>
  <c r="O15" i="38"/>
  <c r="N15" i="38"/>
  <c r="M15" i="38"/>
  <c r="L15" i="38"/>
  <c r="K15" i="38"/>
  <c r="J15" i="38"/>
  <c r="I15" i="38"/>
  <c r="H15" i="38"/>
  <c r="G15" i="38"/>
  <c r="F15" i="38"/>
  <c r="L11" i="41" l="1"/>
  <c r="F30" i="25" l="1"/>
  <c r="M18" i="25" l="1"/>
  <c r="L15" i="15"/>
  <c r="F12" i="25" s="1"/>
  <c r="L25" i="15"/>
  <c r="F13" i="25" s="1"/>
  <c r="L19" i="43" l="1"/>
  <c r="L23" i="40"/>
  <c r="L53" i="41" l="1"/>
  <c r="H7" i="25" s="1"/>
  <c r="L54" i="41"/>
  <c r="H8" i="25" s="1"/>
  <c r="L55" i="41"/>
  <c r="H9" i="25" s="1"/>
  <c r="L56" i="41"/>
  <c r="H10" i="25" s="1"/>
  <c r="H6" i="25"/>
  <c r="I53" i="41"/>
  <c r="F7" i="25" s="1"/>
  <c r="I54" i="41"/>
  <c r="F8" i="25" s="1"/>
  <c r="I55" i="41"/>
  <c r="F9" i="25" s="1"/>
  <c r="I56" i="41"/>
  <c r="F10" i="25" s="1"/>
  <c r="I52" i="41"/>
  <c r="F6" i="25" s="1"/>
  <c r="K40" i="17"/>
  <c r="H16" i="25" s="1"/>
  <c r="J16" i="25" s="1"/>
  <c r="D121" i="38"/>
  <c r="D118" i="38"/>
  <c r="D115" i="38"/>
  <c r="D113" i="17"/>
  <c r="D112" i="38"/>
  <c r="D109" i="38"/>
  <c r="D103" i="38"/>
  <c r="D101" i="17"/>
  <c r="D100" i="38"/>
  <c r="D97" i="38"/>
  <c r="D91" i="38"/>
  <c r="D88" i="38"/>
  <c r="D85" i="38"/>
  <c r="D82" i="38"/>
  <c r="D79" i="38"/>
  <c r="D76" i="38"/>
  <c r="D73" i="38"/>
  <c r="D67" i="38"/>
  <c r="D64" i="38"/>
  <c r="D61" i="38"/>
  <c r="I57" i="41" l="1"/>
  <c r="D55" i="38" l="1"/>
  <c r="D52" i="38"/>
  <c r="D49" i="38"/>
  <c r="D40" i="38"/>
  <c r="D37" i="38"/>
  <c r="D34" i="38"/>
  <c r="D31" i="38"/>
  <c r="D28" i="38"/>
  <c r="D25" i="38"/>
  <c r="D22" i="38"/>
  <c r="D19" i="38" l="1"/>
  <c r="D16" i="38"/>
  <c r="D13" i="38"/>
  <c r="J9" i="25" l="1"/>
  <c r="J7" i="25" l="1"/>
  <c r="J8" i="25"/>
  <c r="J6" i="25"/>
  <c r="J10" i="25" l="1"/>
  <c r="J11" i="25" s="1"/>
  <c r="L6" i="25" s="1"/>
  <c r="K39" i="17" l="1"/>
  <c r="F16" i="25" s="1"/>
  <c r="K27" i="17"/>
  <c r="H15" i="25" s="1"/>
  <c r="J15" i="25" s="1"/>
  <c r="K26" i="17"/>
  <c r="F15" i="25" s="1"/>
  <c r="H11" i="25" l="1"/>
  <c r="F11" i="25"/>
  <c r="L26" i="15" l="1"/>
  <c r="H13" i="25" s="1"/>
  <c r="J13" i="25" s="1"/>
  <c r="L16" i="15"/>
  <c r="H12" i="25" l="1"/>
  <c r="L51" i="41"/>
  <c r="I51" i="41"/>
  <c r="L41" i="41"/>
  <c r="I41" i="41"/>
  <c r="L31" i="41"/>
  <c r="I31" i="41"/>
  <c r="L21" i="41"/>
  <c r="I21" i="41"/>
  <c r="I11" i="41"/>
  <c r="L53" i="40"/>
  <c r="I53" i="40"/>
  <c r="L43" i="40"/>
  <c r="I43" i="40"/>
  <c r="L33" i="40"/>
  <c r="I33" i="40"/>
  <c r="J12" i="25" l="1"/>
  <c r="L13" i="40"/>
  <c r="K18" i="17"/>
  <c r="K17" i="17"/>
  <c r="H14" i="25" l="1"/>
  <c r="K42" i="17"/>
  <c r="F14" i="25"/>
  <c r="F17" i="25" s="1"/>
  <c r="K41" i="17"/>
  <c r="L57" i="41"/>
  <c r="C19" i="25"/>
  <c r="F18" i="25" l="1"/>
  <c r="F22" i="25" s="1"/>
  <c r="J14" i="25"/>
  <c r="J17" i="25" s="1"/>
  <c r="L12" i="25" s="1"/>
  <c r="H17" i="25"/>
  <c r="H18" i="25" s="1"/>
  <c r="L18" i="43" s="1"/>
  <c r="C31" i="25" l="1"/>
  <c r="L17" i="43"/>
  <c r="J18" i="25"/>
  <c r="C20" i="25"/>
  <c r="K21" i="28" l="1"/>
  <c r="L10" i="28" l="1"/>
  <c r="L21" i="28"/>
  <c r="L18" i="28"/>
  <c r="L13" i="28"/>
  <c r="L12" i="28"/>
  <c r="L17" i="28"/>
  <c r="L16" i="28"/>
  <c r="L15" i="28"/>
  <c r="L14" i="28"/>
  <c r="L20" i="28"/>
  <c r="L19" i="28"/>
  <c r="L11" i="28"/>
</calcChain>
</file>

<file path=xl/sharedStrings.xml><?xml version="1.0" encoding="utf-8"?>
<sst xmlns="http://schemas.openxmlformats.org/spreadsheetml/2006/main" count="634" uniqueCount="243">
  <si>
    <t>オンライン</t>
    <phoneticPr fontId="2"/>
  </si>
  <si>
    <t>展示会名</t>
    <rPh sb="0" eb="3">
      <t>テンジカイ</t>
    </rPh>
    <rPh sb="3" eb="4">
      <t>メイ</t>
    </rPh>
    <phoneticPr fontId="2"/>
  </si>
  <si>
    <t>会期</t>
    <rPh sb="0" eb="2">
      <t>カイキ</t>
    </rPh>
    <phoneticPr fontId="2"/>
  </si>
  <si>
    <t>～</t>
    <phoneticPr fontId="2"/>
  </si>
  <si>
    <t>リアル</t>
    <phoneticPr fontId="2"/>
  </si>
  <si>
    <t>出展形態</t>
    <rPh sb="0" eb="2">
      <t>シュッテン</t>
    </rPh>
    <rPh sb="2" eb="4">
      <t>ケイタイ</t>
    </rPh>
    <phoneticPr fontId="2"/>
  </si>
  <si>
    <t>主催（契約先）</t>
    <rPh sb="0" eb="1">
      <t>シュ</t>
    </rPh>
    <rPh sb="1" eb="2">
      <t>サイ</t>
    </rPh>
    <rPh sb="3" eb="6">
      <t>ケイヤクサキ</t>
    </rPh>
    <phoneticPr fontId="2"/>
  </si>
  <si>
    <t>≧</t>
    <phoneticPr fontId="2"/>
  </si>
  <si>
    <t>販売促進費</t>
    <rPh sb="0" eb="5">
      <t>ハンバイソクシンヒ</t>
    </rPh>
    <phoneticPr fontId="2"/>
  </si>
  <si>
    <t>新規・リニューアル</t>
    <rPh sb="0" eb="2">
      <t>シンキ</t>
    </rPh>
    <phoneticPr fontId="2"/>
  </si>
  <si>
    <t>費用名</t>
    <rPh sb="0" eb="2">
      <t>ヒヨウ</t>
    </rPh>
    <rPh sb="2" eb="3">
      <t>メイ</t>
    </rPh>
    <phoneticPr fontId="4"/>
  </si>
  <si>
    <t>選択してください</t>
    <rPh sb="0" eb="2">
      <t>センタク</t>
    </rPh>
    <phoneticPr fontId="2"/>
  </si>
  <si>
    <t>運営者(契約先)</t>
    <rPh sb="0" eb="3">
      <t>ウンエイシャ</t>
    </rPh>
    <phoneticPr fontId="2"/>
  </si>
  <si>
    <t>選択してください</t>
  </si>
  <si>
    <t>ECサイト名</t>
    <rPh sb="5" eb="6">
      <t>メイ</t>
    </rPh>
    <phoneticPr fontId="2"/>
  </si>
  <si>
    <t>展示会HPのURL</t>
    <phoneticPr fontId="2"/>
  </si>
  <si>
    <t>円</t>
    <rPh sb="0" eb="1">
      <t>エン</t>
    </rPh>
    <phoneticPr fontId="2"/>
  </si>
  <si>
    <t>申請
年度</t>
    <rPh sb="0" eb="2">
      <t>シンセイ</t>
    </rPh>
    <rPh sb="3" eb="5">
      <t>ネンド</t>
    </rPh>
    <phoneticPr fontId="2"/>
  </si>
  <si>
    <t>申請テーマ</t>
    <rPh sb="0" eb="2">
      <t>シンセイ</t>
    </rPh>
    <phoneticPr fontId="2"/>
  </si>
  <si>
    <t>持ち株数</t>
  </si>
  <si>
    <t>その他の株主</t>
    <rPh sb="2" eb="3">
      <t>タ</t>
    </rPh>
    <rPh sb="4" eb="6">
      <t>カブヌシ</t>
    </rPh>
    <phoneticPr fontId="1"/>
  </si>
  <si>
    <t>合　　　計</t>
    <rPh sb="0" eb="1">
      <t>ア</t>
    </rPh>
    <rPh sb="4" eb="5">
      <t>ケイ</t>
    </rPh>
    <phoneticPr fontId="1"/>
  </si>
  <si>
    <t>No.</t>
  </si>
  <si>
    <t>役　員</t>
  </si>
  <si>
    <t>株　主</t>
  </si>
  <si>
    <t>持ち株比率</t>
  </si>
  <si>
    <t>-</t>
  </si>
  <si>
    <t>支払予定先</t>
    <rPh sb="0" eb="5">
      <t>シハライヨテイサキ</t>
    </rPh>
    <phoneticPr fontId="2"/>
  </si>
  <si>
    <t>出展小間料</t>
    <rPh sb="0" eb="5">
      <t>シュッテンコマリョウ</t>
    </rPh>
    <phoneticPr fontId="4"/>
  </si>
  <si>
    <t>広 告 費</t>
    <rPh sb="0" eb="1">
      <t>ヒロ</t>
    </rPh>
    <rPh sb="2" eb="3">
      <t>コク</t>
    </rPh>
    <rPh sb="4" eb="5">
      <t>ヒ</t>
    </rPh>
    <phoneticPr fontId="2"/>
  </si>
  <si>
    <t>資材費</t>
    <rPh sb="0" eb="3">
      <t>シザイヒ</t>
    </rPh>
    <phoneticPr fontId="2"/>
  </si>
  <si>
    <t>出展小間料</t>
    <rPh sb="0" eb="5">
      <t>シュッテンコマリョウ</t>
    </rPh>
    <phoneticPr fontId="2"/>
  </si>
  <si>
    <t>単位（円）</t>
    <rPh sb="0" eb="2">
      <t>タンイ</t>
    </rPh>
    <rPh sb="3" eb="4">
      <t>エン</t>
    </rPh>
    <phoneticPr fontId="4"/>
  </si>
  <si>
    <t>パビリオン・共同出展</t>
    <rPh sb="6" eb="10">
      <t>キョウドウシュッテン</t>
    </rPh>
    <phoneticPr fontId="2"/>
  </si>
  <si>
    <t>輸送費</t>
    <rPh sb="0" eb="3">
      <t>ユソウヒ</t>
    </rPh>
    <phoneticPr fontId="2"/>
  </si>
  <si>
    <t>通訳費</t>
    <rPh sb="0" eb="3">
      <t>ツウヤクヒ</t>
    </rPh>
    <phoneticPr fontId="2"/>
  </si>
  <si>
    <t>合　計</t>
    <rPh sb="0" eb="1">
      <t>ゴウ</t>
    </rPh>
    <rPh sb="2" eb="3">
      <t>ケイ</t>
    </rPh>
    <phoneticPr fontId="2"/>
  </si>
  <si>
    <t>オンライン出展基本料</t>
    <rPh sb="5" eb="7">
      <t>シュッテン</t>
    </rPh>
    <rPh sb="7" eb="10">
      <t>キホンリョウ</t>
    </rPh>
    <phoneticPr fontId="2"/>
  </si>
  <si>
    <t>計</t>
    <rPh sb="0" eb="1">
      <t>ケイ</t>
    </rPh>
    <phoneticPr fontId="2"/>
  </si>
  <si>
    <t>展示会の
選定理由</t>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</si>
  <si>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</si>
  <si>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</si>
  <si>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</si>
  <si>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支払予定先</t>
    <rPh sb="0" eb="5">
      <t>シハライヨテイサキ</t>
    </rPh>
    <phoneticPr fontId="2"/>
  </si>
  <si>
    <t>助成対象期間</t>
    <rPh sb="0" eb="6">
      <t>ジョセイタイショウキカン</t>
    </rPh>
    <phoneticPr fontId="2"/>
  </si>
  <si>
    <t>東京都</t>
    <rPh sb="0" eb="3">
      <t>トウキョウト</t>
    </rPh>
    <phoneticPr fontId="1"/>
  </si>
  <si>
    <t>東京都中小企業振興公社</t>
    <rPh sb="0" eb="3">
      <t>トウキョウト</t>
    </rPh>
    <rPh sb="3" eb="5">
      <t>チュウショウ</t>
    </rPh>
    <rPh sb="5" eb="7">
      <t>キギョウ</t>
    </rPh>
    <rPh sb="7" eb="9">
      <t>シンコウ</t>
    </rPh>
    <rPh sb="9" eb="11">
      <t>コウシャ</t>
    </rPh>
    <phoneticPr fontId="1"/>
  </si>
  <si>
    <t>東京都中小企業団体中央会</t>
    <rPh sb="0" eb="3">
      <t>トウキョウト</t>
    </rPh>
    <rPh sb="3" eb="5">
      <t>チュウショウ</t>
    </rPh>
    <rPh sb="5" eb="7">
      <t>キギョウ</t>
    </rPh>
    <rPh sb="7" eb="9">
      <t>ダンタイ</t>
    </rPh>
    <rPh sb="9" eb="12">
      <t>チュウオウカイ</t>
    </rPh>
    <phoneticPr fontId="1"/>
  </si>
  <si>
    <t>世界発信コンペティション</t>
  </si>
  <si>
    <t>経営革新計画</t>
  </si>
  <si>
    <t>東京都トライアル発注認定制度</t>
  </si>
  <si>
    <t>事業可能性評価事業</t>
  </si>
  <si>
    <t>事業化チャレンジ道場</t>
  </si>
  <si>
    <t>知財戦略導入支援事業</t>
  </si>
  <si>
    <t>「東京手仕事」プロジェクト</t>
  </si>
  <si>
    <t>中小企業ニューマーケット開拓支援事業</t>
    <rPh sb="0" eb="2">
      <t>チュウショウ</t>
    </rPh>
    <rPh sb="2" eb="4">
      <t>キギョウ</t>
    </rPh>
    <phoneticPr fontId="1"/>
  </si>
  <si>
    <t>海外販路ナビゲータによるハンズオン支援</t>
  </si>
  <si>
    <t>スポーツ・健康分野の海外展開支援事業</t>
  </si>
  <si>
    <t>医療関連機器等の海外展開支援</t>
  </si>
  <si>
    <t>新製品・新技術開発助成事業</t>
  </si>
  <si>
    <t>製品改良・規格等適合化支援事業</t>
  </si>
  <si>
    <t>先進的防災技術実用化支援事業</t>
  </si>
  <si>
    <t>外国特許出願費用助成事業</t>
  </si>
  <si>
    <t>外国実用新案出願費用助成事業</t>
  </si>
  <si>
    <t>ものづくり企業グループ高度化支援事業</t>
  </si>
  <si>
    <t>防災・減災・災害予防に関する技術・製品の開発</t>
    <rPh sb="11" eb="12">
      <t>カン</t>
    </rPh>
    <rPh sb="14" eb="16">
      <t>ギジュツ</t>
    </rPh>
    <rPh sb="17" eb="19">
      <t>セイヒン</t>
    </rPh>
    <rPh sb="20" eb="22">
      <t>カイハツ</t>
    </rPh>
    <phoneticPr fontId="1"/>
  </si>
  <si>
    <t>インフラメンテナンスに関する技術・製品の開発</t>
    <rPh sb="11" eb="12">
      <t>カン</t>
    </rPh>
    <rPh sb="14" eb="16">
      <t>ギジュツ</t>
    </rPh>
    <rPh sb="17" eb="19">
      <t>セイヒン</t>
    </rPh>
    <rPh sb="20" eb="22">
      <t>カイハツ</t>
    </rPh>
    <phoneticPr fontId="1"/>
  </si>
  <si>
    <t>スポーツ振興・障害者スポーツに関する技術・製品の開発</t>
    <rPh sb="15" eb="16">
      <t>カン</t>
    </rPh>
    <rPh sb="18" eb="20">
      <t>ギジュツ</t>
    </rPh>
    <rPh sb="21" eb="23">
      <t>セイヒン</t>
    </rPh>
    <rPh sb="24" eb="26">
      <t>カイハツ</t>
    </rPh>
    <phoneticPr fontId="1"/>
  </si>
  <si>
    <t>子育て・高齢者・障害者等の支援に関する技術・製品の開発</t>
    <rPh sb="16" eb="17">
      <t>カン</t>
    </rPh>
    <rPh sb="19" eb="21">
      <t>ギジュツ</t>
    </rPh>
    <rPh sb="22" eb="24">
      <t>セイヒン</t>
    </rPh>
    <rPh sb="25" eb="27">
      <t>カイハツ</t>
    </rPh>
    <phoneticPr fontId="1"/>
  </si>
  <si>
    <t>医療・健康に関する技術・製品の開発</t>
    <rPh sb="6" eb="7">
      <t>カン</t>
    </rPh>
    <rPh sb="9" eb="11">
      <t>ギジュツ</t>
    </rPh>
    <rPh sb="12" eb="14">
      <t>セイヒン</t>
    </rPh>
    <rPh sb="15" eb="17">
      <t>カイハツ</t>
    </rPh>
    <phoneticPr fontId="1"/>
  </si>
  <si>
    <t>環境・エネルギーに関する技術・製品の開発</t>
    <rPh sb="9" eb="10">
      <t>カン</t>
    </rPh>
    <rPh sb="12" eb="14">
      <t>ギジュツ</t>
    </rPh>
    <rPh sb="15" eb="17">
      <t>セイヒン</t>
    </rPh>
    <rPh sb="18" eb="20">
      <t>カイハツ</t>
    </rPh>
    <phoneticPr fontId="1"/>
  </si>
  <si>
    <t>国際的な観光・金融都市の実現に関する技術・製品の開発</t>
    <rPh sb="15" eb="16">
      <t>カン</t>
    </rPh>
    <rPh sb="18" eb="20">
      <t>ギジュツ</t>
    </rPh>
    <rPh sb="21" eb="23">
      <t>セイヒン</t>
    </rPh>
    <rPh sb="24" eb="26">
      <t>カイハツ</t>
    </rPh>
    <phoneticPr fontId="1"/>
  </si>
  <si>
    <t>交通・物流・サプライチェーンに関する技術・製品の開発</t>
    <rPh sb="15" eb="16">
      <t>カン</t>
    </rPh>
    <rPh sb="18" eb="20">
      <t>ギジュツ</t>
    </rPh>
    <rPh sb="21" eb="23">
      <t>セイヒン</t>
    </rPh>
    <rPh sb="24" eb="26">
      <t>カイハツ</t>
    </rPh>
    <phoneticPr fontId="1"/>
  </si>
  <si>
    <t>進捗状況等</t>
  </si>
  <si>
    <t>自己資金</t>
  </si>
  <si>
    <t>銀行借入金</t>
  </si>
  <si>
    <t>役員借入金</t>
  </si>
  <si>
    <t>その他</t>
  </si>
  <si>
    <t>合　　　計</t>
  </si>
  <si>
    <t>区　分</t>
    <phoneticPr fontId="2"/>
  </si>
  <si>
    <t>（２）資金調達内訳</t>
    <phoneticPr fontId="1"/>
  </si>
  <si>
    <t>東京ビジネスデザインアワード</t>
    <phoneticPr fontId="2"/>
  </si>
  <si>
    <t>東京アニメピッチグランプリ</t>
    <rPh sb="0" eb="2">
      <t>トウキョウ</t>
    </rPh>
    <phoneticPr fontId="2"/>
  </si>
  <si>
    <t>明日にチャレンジ中小企業基盤強化事業</t>
    <phoneticPr fontId="2"/>
  </si>
  <si>
    <t>展示会の特徴・
来場者層</t>
    <rPh sb="0" eb="3">
      <t>テンジカイ</t>
    </rPh>
    <rPh sb="4" eb="6">
      <t>トクチョウ</t>
    </rPh>
    <rPh sb="8" eb="11">
      <t>ライジョウシャ</t>
    </rPh>
    <rPh sb="11" eb="12">
      <t>ソウ</t>
    </rPh>
    <phoneticPr fontId="2"/>
  </si>
  <si>
    <t>展示会№１</t>
    <rPh sb="0" eb="3">
      <t>テンジカイ</t>
    </rPh>
    <phoneticPr fontId="2"/>
  </si>
  <si>
    <t>展示会№２</t>
    <rPh sb="0" eb="3">
      <t>テンジカイ</t>
    </rPh>
    <phoneticPr fontId="2"/>
  </si>
  <si>
    <t>経費区分：展示会等参加費</t>
    <rPh sb="0" eb="4">
      <t>ケイヒクブン</t>
    </rPh>
    <rPh sb="5" eb="12">
      <t>テンジカイトウサンカヒ</t>
    </rPh>
    <phoneticPr fontId="2"/>
  </si>
  <si>
    <t>出展契約予定日</t>
    <phoneticPr fontId="2"/>
  </si>
  <si>
    <t>支払完了予定日</t>
    <phoneticPr fontId="2"/>
  </si>
  <si>
    <t>展示会会場(国名)</t>
    <phoneticPr fontId="2"/>
  </si>
  <si>
    <t>展示会№３</t>
    <rPh sb="0" eb="3">
      <t>テンジカイ</t>
    </rPh>
    <phoneticPr fontId="2"/>
  </si>
  <si>
    <t>展示会№４</t>
    <rPh sb="0" eb="3">
      <t>テンジカイ</t>
    </rPh>
    <phoneticPr fontId="2"/>
  </si>
  <si>
    <t>展示会№５</t>
    <rPh sb="0" eb="3">
      <t>テンジカイ</t>
    </rPh>
    <phoneticPr fontId="2"/>
  </si>
  <si>
    <t>出展小間料</t>
    <rPh sb="0" eb="2">
      <t>シュッテン</t>
    </rPh>
    <rPh sb="2" eb="4">
      <t>コマ</t>
    </rPh>
    <rPh sb="4" eb="5">
      <t>リョウ</t>
    </rPh>
    <phoneticPr fontId="2"/>
  </si>
  <si>
    <t>展示会等参加費
計</t>
    <rPh sb="3" eb="7">
      <t>トウサンカヒ</t>
    </rPh>
    <rPh sb="8" eb="9">
      <t>ケイ</t>
    </rPh>
    <phoneticPr fontId="2"/>
  </si>
  <si>
    <t>展示会№６</t>
    <rPh sb="0" eb="3">
      <t>テンジカイ</t>
    </rPh>
    <phoneticPr fontId="2"/>
  </si>
  <si>
    <t>展示会№７</t>
    <rPh sb="0" eb="3">
      <t>テンジカイ</t>
    </rPh>
    <phoneticPr fontId="2"/>
  </si>
  <si>
    <t>展示会№９</t>
    <rPh sb="0" eb="3">
      <t>テンジカイ</t>
    </rPh>
    <phoneticPr fontId="2"/>
  </si>
  <si>
    <t>展示会№10</t>
    <rPh sb="0" eb="3">
      <t>テンジカイ</t>
    </rPh>
    <phoneticPr fontId="2"/>
  </si>
  <si>
    <t>経費区分：販売促進費</t>
    <rPh sb="0" eb="2">
      <t>ケイヒ</t>
    </rPh>
    <rPh sb="2" eb="4">
      <t>クブン</t>
    </rPh>
    <rPh sb="5" eb="10">
      <t>ハンバイソクシンヒ</t>
    </rPh>
    <phoneticPr fontId="2"/>
  </si>
  <si>
    <t>ＰＲ動画制作費　計</t>
    <rPh sb="2" eb="4">
      <t>ドウガ</t>
    </rPh>
    <rPh sb="4" eb="6">
      <t>セイサク</t>
    </rPh>
    <rPh sb="6" eb="7">
      <t>ヒ</t>
    </rPh>
    <rPh sb="8" eb="9">
      <t>ケイ</t>
    </rPh>
    <phoneticPr fontId="2"/>
  </si>
  <si>
    <t>販売促進費　計</t>
    <rPh sb="0" eb="5">
      <t>ハンバイソクシンヒ</t>
    </rPh>
    <rPh sb="6" eb="7">
      <t>ケイ</t>
    </rPh>
    <phoneticPr fontId="2"/>
  </si>
  <si>
    <t>№</t>
    <phoneticPr fontId="2"/>
  </si>
  <si>
    <t>経費区分：展示会等参加費</t>
    <rPh sb="0" eb="2">
      <t>ケイヒ</t>
    </rPh>
    <rPh sb="2" eb="4">
      <t>クブン</t>
    </rPh>
    <rPh sb="5" eb="8">
      <t>テンジカイ</t>
    </rPh>
    <rPh sb="8" eb="9">
      <t>トウ</t>
    </rPh>
    <rPh sb="9" eb="12">
      <t>サンカヒ</t>
    </rPh>
    <phoneticPr fontId="2"/>
  </si>
  <si>
    <t>経費区分：販売促進費</t>
    <rPh sb="0" eb="2">
      <t>ケイヒ</t>
    </rPh>
    <rPh sb="2" eb="4">
      <t>クブン</t>
    </rPh>
    <rPh sb="5" eb="10">
      <t>ハンバイソクシンヒ</t>
    </rPh>
    <phoneticPr fontId="2"/>
  </si>
  <si>
    <t>オンライン出展基本料</t>
    <phoneticPr fontId="4"/>
  </si>
  <si>
    <t>通 訳 費</t>
    <phoneticPr fontId="4"/>
  </si>
  <si>
    <t>輸 送 費</t>
    <phoneticPr fontId="4"/>
  </si>
  <si>
    <t>資 材 費</t>
    <phoneticPr fontId="1"/>
  </si>
  <si>
    <t>（１）経費区分別内訳</t>
    <phoneticPr fontId="1"/>
  </si>
  <si>
    <r>
      <t xml:space="preserve">助成金交付申請額
</t>
    </r>
    <r>
      <rPr>
        <sz val="8"/>
        <color theme="1"/>
        <rFont val="游ゴシック"/>
        <family val="3"/>
        <charset val="128"/>
        <scheme val="minor"/>
      </rPr>
      <t>(千円未満は切り捨て)</t>
    </r>
    <rPh sb="0" eb="3">
      <t>ジョセイキン</t>
    </rPh>
    <rPh sb="3" eb="5">
      <t>コウフ</t>
    </rPh>
    <rPh sb="5" eb="8">
      <t>シンセイガク</t>
    </rPh>
    <phoneticPr fontId="2"/>
  </si>
  <si>
    <t>展示会等参加費</t>
    <rPh sb="3" eb="4">
      <t>トウ</t>
    </rPh>
    <phoneticPr fontId="2"/>
  </si>
  <si>
    <t>資金調達計画(円)</t>
    <rPh sb="7" eb="8">
      <t>エン</t>
    </rPh>
    <phoneticPr fontId="1"/>
  </si>
  <si>
    <t>合　　計　①＋②</t>
    <rPh sb="0" eb="1">
      <t>ゴウ</t>
    </rPh>
    <rPh sb="3" eb="4">
      <t>ケイ</t>
    </rPh>
    <phoneticPr fontId="4"/>
  </si>
  <si>
    <t>②販売促進費　計</t>
    <rPh sb="1" eb="6">
      <t>ハンバイソクシンヒ</t>
    </rPh>
    <rPh sb="7" eb="8">
      <t>ケイ</t>
    </rPh>
    <phoneticPr fontId="2"/>
  </si>
  <si>
    <t>資金の調達先(名称等)</t>
    <phoneticPr fontId="1"/>
  </si>
  <si>
    <t>助成事業に要す
る経費(税込)</t>
    <rPh sb="0" eb="4">
      <t>ジョセイジギョウ</t>
    </rPh>
    <rPh sb="5" eb="6">
      <t>ヨウ</t>
    </rPh>
    <rPh sb="9" eb="11">
      <t>ケイヒ</t>
    </rPh>
    <rPh sb="12" eb="13">
      <t>ゼイ</t>
    </rPh>
    <rPh sb="13" eb="14">
      <t>コミ</t>
    </rPh>
    <phoneticPr fontId="2"/>
  </si>
  <si>
    <t>助成対象経費
(税抜)</t>
    <rPh sb="0" eb="2">
      <t>ジョセイ</t>
    </rPh>
    <rPh sb="2" eb="4">
      <t>タイショウ</t>
    </rPh>
    <rPh sb="4" eb="6">
      <t>ケイヒ</t>
    </rPh>
    <rPh sb="8" eb="10">
      <t>ゼイヌ</t>
    </rPh>
    <phoneticPr fontId="2"/>
  </si>
  <si>
    <t>助成事業に要する経費(税込)</t>
    <rPh sb="0" eb="2">
      <t>ジョセイ</t>
    </rPh>
    <rPh sb="2" eb="4">
      <t>ジギョウ</t>
    </rPh>
    <rPh sb="5" eb="6">
      <t>ヨウ</t>
    </rPh>
    <rPh sb="8" eb="10">
      <t>ケイヒ</t>
    </rPh>
    <rPh sb="11" eb="13">
      <t>ゼイコミ</t>
    </rPh>
    <phoneticPr fontId="2"/>
  </si>
  <si>
    <t>助成対象経費(税抜)</t>
    <rPh sb="7" eb="9">
      <t>ゼイヌキ</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</si>
  <si>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</si>
  <si>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</si>
  <si>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</si>
  <si>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</si>
  <si>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</si>
  <si>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</si>
  <si>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№１</t>
    <phoneticPr fontId="2"/>
  </si>
  <si>
    <t>№２</t>
    <phoneticPr fontId="2"/>
  </si>
  <si>
    <t>№３</t>
    <phoneticPr fontId="2"/>
  </si>
  <si>
    <t>助成事業に
要する経費(税込)</t>
    <rPh sb="0" eb="2">
      <t>ジョセイ</t>
    </rPh>
    <rPh sb="2" eb="4">
      <t>ジギョウ</t>
    </rPh>
    <rPh sb="6" eb="7">
      <t>ヨウ</t>
    </rPh>
    <rPh sb="9" eb="11">
      <t>ケイヒ</t>
    </rPh>
    <rPh sb="12" eb="14">
      <t>ゼイコミ</t>
    </rPh>
    <phoneticPr fontId="2"/>
  </si>
  <si>
    <t>助成事業に
要する経費(税込)</t>
    <phoneticPr fontId="2"/>
  </si>
  <si>
    <t>助成対象経費(税抜)</t>
    <phoneticPr fontId="2"/>
  </si>
  <si>
    <t>助成事業に要する経費(税込)</t>
    <rPh sb="0" eb="2">
      <t>ジョセイ</t>
    </rPh>
    <rPh sb="2" eb="4">
      <t>ジギョウ</t>
    </rPh>
    <rPh sb="5" eb="6">
      <t>ヨウ</t>
    </rPh>
    <rPh sb="8" eb="10">
      <t>ケイヒ</t>
    </rPh>
    <rPh sb="10" eb="14">
      <t>ゼイコミ</t>
    </rPh>
    <phoneticPr fontId="2"/>
  </si>
  <si>
    <t>助成事業に要する経費(税込)</t>
    <rPh sb="0" eb="2">
      <t>ジョセイ</t>
    </rPh>
    <phoneticPr fontId="2"/>
  </si>
  <si>
    <t>№４</t>
    <phoneticPr fontId="2"/>
  </si>
  <si>
    <t>№５</t>
    <phoneticPr fontId="2"/>
  </si>
  <si>
    <t>助成対象経費の
1/2又は
経費別限度額</t>
    <rPh sb="11" eb="12">
      <t>マタ</t>
    </rPh>
    <phoneticPr fontId="2"/>
  </si>
  <si>
    <t>助成事業に要す
る経費(税込)</t>
    <rPh sb="0" eb="2">
      <t>ジョセイ</t>
    </rPh>
    <rPh sb="2" eb="4">
      <t>ジギョウ</t>
    </rPh>
    <rPh sb="5" eb="6">
      <t>ヨウ</t>
    </rPh>
    <rPh sb="9" eb="11">
      <t>ケイヒ</t>
    </rPh>
    <rPh sb="11" eb="15">
      <t>ゼイコミ</t>
    </rPh>
    <phoneticPr fontId="2"/>
  </si>
  <si>
    <t>助成対象経費
(税抜)</t>
    <rPh sb="0" eb="6">
      <t>ジョセイタイショウケイヒ</t>
    </rPh>
    <rPh sb="8" eb="10">
      <t>ゼイヌ</t>
    </rPh>
    <phoneticPr fontId="2"/>
  </si>
  <si>
    <t>経 費 区 分</t>
    <rPh sb="0" eb="1">
      <t>ヘ</t>
    </rPh>
    <rPh sb="2" eb="3">
      <t>ヒ</t>
    </rPh>
    <rPh sb="4" eb="5">
      <t>ク</t>
    </rPh>
    <rPh sb="6" eb="7">
      <t>ブン</t>
    </rPh>
    <phoneticPr fontId="2"/>
  </si>
  <si>
    <t>①展示会等参加費　計</t>
    <rPh sb="4" eb="5">
      <t>トウ</t>
    </rPh>
    <rPh sb="9" eb="10">
      <t>ケイ</t>
    </rPh>
    <phoneticPr fontId="2"/>
  </si>
  <si>
    <t>助成事業に
要する経費(税込)</t>
    <rPh sb="0" eb="4">
      <t>ジョセイジギョウ</t>
    </rPh>
    <rPh sb="6" eb="7">
      <t>ヨウ</t>
    </rPh>
    <rPh sb="9" eb="11">
      <t>ケイヒ</t>
    </rPh>
    <rPh sb="12" eb="14">
      <t>ゼイコミ</t>
    </rPh>
    <phoneticPr fontId="2"/>
  </si>
  <si>
    <t>〇　印刷物制作費</t>
    <rPh sb="5" eb="6">
      <t>セイ</t>
    </rPh>
    <phoneticPr fontId="2"/>
  </si>
  <si>
    <t>印刷物制作費</t>
    <rPh sb="0" eb="3">
      <t>インサツブツ</t>
    </rPh>
    <rPh sb="3" eb="5">
      <t>セイサク</t>
    </rPh>
    <rPh sb="5" eb="6">
      <t>ヒ</t>
    </rPh>
    <phoneticPr fontId="4"/>
  </si>
  <si>
    <t>印刷物制作費</t>
    <rPh sb="0" eb="3">
      <t>インサツブツ</t>
    </rPh>
    <rPh sb="3" eb="6">
      <t>セイサクヒ</t>
    </rPh>
    <phoneticPr fontId="2"/>
  </si>
  <si>
    <t>印刷物制作費　計</t>
    <rPh sb="0" eb="3">
      <t>インサツブツ</t>
    </rPh>
    <rPh sb="3" eb="5">
      <t>セイサク</t>
    </rPh>
    <rPh sb="5" eb="6">
      <t>ヒ</t>
    </rPh>
    <rPh sb="7" eb="8">
      <t>ケイ</t>
    </rPh>
    <phoneticPr fontId="2"/>
  </si>
  <si>
    <t>〇　広告費</t>
    <phoneticPr fontId="2"/>
  </si>
  <si>
    <t>広告費　計</t>
    <rPh sb="0" eb="3">
      <t>コウコクヒ</t>
    </rPh>
    <rPh sb="4" eb="5">
      <t>ケイ</t>
    </rPh>
    <phoneticPr fontId="2"/>
  </si>
  <si>
    <t>広告費</t>
    <rPh sb="0" eb="2">
      <t>コウコク</t>
    </rPh>
    <rPh sb="2" eb="3">
      <t>ヒ</t>
    </rPh>
    <phoneticPr fontId="2"/>
  </si>
  <si>
    <t>展示会№８</t>
    <phoneticPr fontId="2"/>
  </si>
  <si>
    <t>小間数</t>
    <rPh sb="0" eb="3">
      <t>コマスウ</t>
    </rPh>
    <phoneticPr fontId="2"/>
  </si>
  <si>
    <t>契約(登録)予定日</t>
    <rPh sb="0" eb="2">
      <t>ケイヤク</t>
    </rPh>
    <rPh sb="3" eb="5">
      <t>トウロク</t>
    </rPh>
    <phoneticPr fontId="2"/>
  </si>
  <si>
    <t>　「資金調達計画」の合計が、上表「助成事業に要する経費」合計と一致するように記入してください。</t>
    <rPh sb="2" eb="8">
      <t>シキンチョウタツケイカク</t>
    </rPh>
    <rPh sb="10" eb="12">
      <t>ゴウケイ</t>
    </rPh>
    <rPh sb="14" eb="16">
      <t>ジョウヒョウ</t>
    </rPh>
    <rPh sb="31" eb="33">
      <t>イッチ</t>
    </rPh>
    <rPh sb="38" eb="40">
      <t>キニュウ</t>
    </rPh>
    <phoneticPr fontId="1"/>
  </si>
  <si>
    <t>氏　名(企業名)</t>
    <rPh sb="4" eb="7">
      <t>キギョウメイ</t>
    </rPh>
    <phoneticPr fontId="2"/>
  </si>
  <si>
    <t>から</t>
    <phoneticPr fontId="2"/>
  </si>
  <si>
    <t>まで</t>
    <phoneticPr fontId="2"/>
  </si>
  <si>
    <t>　</t>
  </si>
  <si>
    <t>東京コンテンツ/ソリューションビジネスアワード</t>
    <rPh sb="0" eb="2">
      <t>トウキョウ</t>
    </rPh>
    <phoneticPr fontId="2"/>
  </si>
  <si>
    <t>海外企業連携ナビゲータによるハンズオン支援</t>
    <phoneticPr fontId="2"/>
  </si>
  <si>
    <t>TOKYO地域資源等活用推進事業</t>
    <phoneticPr fontId="2"/>
  </si>
  <si>
    <t>新需要獲得に向けたイノベーション創出支援事業</t>
    <phoneticPr fontId="2"/>
  </si>
  <si>
    <t>TOKYO戦略的イノベーション促進事業</t>
    <phoneticPr fontId="2"/>
  </si>
  <si>
    <t>〇　EC出店初期登録料</t>
    <phoneticPr fontId="2"/>
  </si>
  <si>
    <t>〇　自社サイト制作・改修費</t>
    <rPh sb="10" eb="13">
      <t>カイシュウヒ</t>
    </rPh>
    <phoneticPr fontId="2"/>
  </si>
  <si>
    <t>自社サイト制作・改修費　計</t>
    <rPh sb="8" eb="11">
      <t>カイシュウヒ</t>
    </rPh>
    <rPh sb="12" eb="13">
      <t>ケイ</t>
    </rPh>
    <phoneticPr fontId="2"/>
  </si>
  <si>
    <t>ＥＣ出店初期登録料　計</t>
    <rPh sb="10" eb="11">
      <t>ケイ</t>
    </rPh>
    <phoneticPr fontId="2"/>
  </si>
  <si>
    <t>自社サイトのURL</t>
    <rPh sb="0" eb="2">
      <t>ジシャ</t>
    </rPh>
    <phoneticPr fontId="2"/>
  </si>
  <si>
    <t>EC運営者のURL</t>
    <rPh sb="2" eb="5">
      <t>ウンエイシャ</t>
    </rPh>
    <phoneticPr fontId="2"/>
  </si>
  <si>
    <t>〇　動画制作費</t>
    <phoneticPr fontId="2"/>
  </si>
  <si>
    <t>自社サイト制作・改修費</t>
    <rPh sb="8" eb="11">
      <t>カイシュウヒ</t>
    </rPh>
    <phoneticPr fontId="4"/>
  </si>
  <si>
    <t>動画制作費</t>
    <phoneticPr fontId="2"/>
  </si>
  <si>
    <t>EC出店初期登録料</t>
    <phoneticPr fontId="2"/>
  </si>
  <si>
    <t>自社サイト制作・改修費</t>
    <rPh sb="8" eb="11">
      <t>カイシュウヒ</t>
    </rPh>
    <phoneticPr fontId="2"/>
  </si>
  <si>
    <t>動画制作費</t>
    <rPh sb="0" eb="2">
      <t>ドウガ</t>
    </rPh>
    <rPh sb="2" eb="4">
      <t>セイサク</t>
    </rPh>
    <rPh sb="4" eb="5">
      <t>ヒ</t>
    </rPh>
    <phoneticPr fontId="2"/>
  </si>
  <si>
    <t>TOKYOイチオシ応援事業</t>
    <phoneticPr fontId="2"/>
  </si>
  <si>
    <t>次世代イノベーション創出プロジェクト2020助成事業</t>
    <rPh sb="22" eb="26">
      <t>ジョセイジギョウ</t>
    </rPh>
    <phoneticPr fontId="2"/>
  </si>
  <si>
    <t>安全・安心の確保に関する技術・製品の開発</t>
    <phoneticPr fontId="1"/>
  </si>
  <si>
    <t>１　助成対象商品名・助成対象期間・助成金交付申請額</t>
    <phoneticPr fontId="2"/>
  </si>
  <si>
    <t>助成事業に要する経費(合計)</t>
    <rPh sb="0" eb="2">
      <t>ジョセイ</t>
    </rPh>
    <rPh sb="2" eb="4">
      <t>ジギョウ</t>
    </rPh>
    <rPh sb="5" eb="6">
      <t>ヨウ</t>
    </rPh>
    <rPh sb="8" eb="10">
      <t>ケイヒ</t>
    </rPh>
    <rPh sb="11" eb="13">
      <t>ゴウケイ</t>
    </rPh>
    <phoneticPr fontId="2"/>
  </si>
  <si>
    <t>助成対象経費(合計)</t>
    <rPh sb="0" eb="2">
      <t>ジョセイ</t>
    </rPh>
    <rPh sb="2" eb="4">
      <t>タイショウ</t>
    </rPh>
    <rPh sb="4" eb="6">
      <t>ケイヒ</t>
    </rPh>
    <rPh sb="7" eb="9">
      <t>ゴウケイ</t>
    </rPh>
    <phoneticPr fontId="2"/>
  </si>
  <si>
    <t>助成金交付申請額(合計)</t>
    <rPh sb="0" eb="2">
      <t>ジョセイ</t>
    </rPh>
    <rPh sb="2" eb="3">
      <t>キン</t>
    </rPh>
    <rPh sb="3" eb="5">
      <t>コウフ</t>
    </rPh>
    <rPh sb="5" eb="8">
      <t>シンセイガク</t>
    </rPh>
    <rPh sb="9" eb="11">
      <t>ゴウケイ</t>
    </rPh>
    <phoneticPr fontId="2"/>
  </si>
  <si>
    <t>様式第１号（別紙１）</t>
    <rPh sb="6" eb="8">
      <t>ベッシ</t>
    </rPh>
    <phoneticPr fontId="2"/>
  </si>
  <si>
    <t>様式第１号（別紙２）</t>
    <rPh sb="6" eb="8">
      <t>ベッシ</t>
    </rPh>
    <phoneticPr fontId="2"/>
  </si>
  <si>
    <t>様式第１号（別紙３）</t>
    <rPh sb="6" eb="8">
      <t>ベッシ</t>
    </rPh>
    <phoneticPr fontId="2"/>
  </si>
  <si>
    <t>様式第１号（別紙６）</t>
    <rPh sb="6" eb="8">
      <t>ベッシ</t>
    </rPh>
    <phoneticPr fontId="2"/>
  </si>
  <si>
    <t>様式第１号（別紙７）</t>
    <rPh sb="6" eb="8">
      <t>ベッシ</t>
    </rPh>
    <phoneticPr fontId="2"/>
  </si>
  <si>
    <t>〇　事業開始日の決定方法</t>
    <rPh sb="4" eb="7">
      <t>カイシビ</t>
    </rPh>
    <rPh sb="8" eb="10">
      <t>ケッテイ</t>
    </rPh>
    <rPh sb="10" eb="12">
      <t>ホウホウ</t>
    </rPh>
    <phoneticPr fontId="2"/>
  </si>
  <si>
    <t>指定日から開始</t>
    <rPh sb="0" eb="3">
      <t>シテイビ</t>
    </rPh>
    <rPh sb="5" eb="7">
      <t>カイシ</t>
    </rPh>
    <phoneticPr fontId="2"/>
  </si>
  <si>
    <t>〇　事業開始日</t>
    <rPh sb="4" eb="7">
      <t>カイシビ</t>
    </rPh>
    <phoneticPr fontId="2"/>
  </si>
  <si>
    <t>〇　事業終了日</t>
    <rPh sb="4" eb="7">
      <t>シュウリョウビ</t>
    </rPh>
    <phoneticPr fontId="2"/>
  </si>
  <si>
    <t>〇　助成金交付申請額</t>
    <rPh sb="2" eb="10">
      <t>ジョセイキンコウフシンセイガク</t>
    </rPh>
    <phoneticPr fontId="2"/>
  </si>
  <si>
    <t>＜事業基本情報＞</t>
    <rPh sb="1" eb="7">
      <t>ジギョウキホンジョウホウ</t>
    </rPh>
    <phoneticPr fontId="2"/>
  </si>
  <si>
    <t>大企業</t>
    <rPh sb="0" eb="3">
      <t>ダイキギョウ</t>
    </rPh>
    <phoneticPr fontId="2"/>
  </si>
  <si>
    <t>「登記上の全役員」及び「持株比率が70％を超えるまでの株主」を持ち株比率が高い順に記載してください。</t>
    <rPh sb="1" eb="4">
      <t>トウキジョウ</t>
    </rPh>
    <rPh sb="6" eb="8">
      <t>ヤクイン</t>
    </rPh>
    <rPh sb="9" eb="10">
      <t>オヨ</t>
    </rPh>
    <rPh sb="12" eb="13">
      <t>モ</t>
    </rPh>
    <rPh sb="13" eb="14">
      <t>カブ</t>
    </rPh>
    <rPh sb="14" eb="16">
      <t>ヒリツ</t>
    </rPh>
    <rPh sb="21" eb="22">
      <t>コ</t>
    </rPh>
    <rPh sb="27" eb="29">
      <t>カブヌシ</t>
    </rPh>
    <rPh sb="31" eb="32">
      <t>モ</t>
    </rPh>
    <rPh sb="33" eb="34">
      <t>カブ</t>
    </rPh>
    <rPh sb="34" eb="36">
      <t>ヒリツ</t>
    </rPh>
    <rPh sb="37" eb="38">
      <t>タカ</t>
    </rPh>
    <rPh sb="39" eb="40">
      <t>ジュン</t>
    </rPh>
    <phoneticPr fontId="2"/>
  </si>
  <si>
    <t>本助成事業と内容
(展示会・経費等)の重複</t>
    <phoneticPr fontId="2"/>
  </si>
  <si>
    <t>申請先</t>
    <phoneticPr fontId="2"/>
  </si>
  <si>
    <t>助成事業名</t>
    <rPh sb="0" eb="2">
      <t>ジョセイ</t>
    </rPh>
    <rPh sb="2" eb="4">
      <t>ジギョウ</t>
    </rPh>
    <rPh sb="4" eb="5">
      <t>メイ</t>
    </rPh>
    <phoneticPr fontId="2"/>
  </si>
  <si>
    <t>　過去５年間に、国・地方公共団体等（公社含む）から、製品・サービス開発、創業、設備投資、販路開拓等の補助金・助成金の交付を受けた事業を直近から順に記載してください。</t>
    <phoneticPr fontId="2"/>
  </si>
  <si>
    <t>（１）交付を受けたことのある補助金・助成金（過去５年間）</t>
    <phoneticPr fontId="2"/>
  </si>
  <si>
    <t>（２）実施中及び申請中又は申請予定の補助金・助成金</t>
    <phoneticPr fontId="2"/>
  </si>
  <si>
    <t>　 実施中、申請中、申請予定の国・地方公共団体等（公社含む）の補助金・助成金（製品・サービス開発、創業、設備投資、販路開拓等）を直近から順に記載してください。</t>
    <phoneticPr fontId="2"/>
  </si>
  <si>
    <t>様式第１号（別紙４）</t>
    <rPh sb="6" eb="8">
      <t>ベッシ</t>
    </rPh>
    <phoneticPr fontId="2"/>
  </si>
  <si>
    <t>様式第１号（別紙５）</t>
    <rPh sb="6" eb="8">
      <t>ベッシ</t>
    </rPh>
    <phoneticPr fontId="2"/>
  </si>
  <si>
    <t>〇　事業の名称</t>
    <phoneticPr fontId="2"/>
  </si>
  <si>
    <t>役職等</t>
    <phoneticPr fontId="2"/>
  </si>
  <si>
    <t>№４</t>
  </si>
  <si>
    <t>№５</t>
  </si>
  <si>
    <t>№６</t>
  </si>
  <si>
    <t>№７</t>
  </si>
  <si>
    <t>EC出店初期登録料</t>
    <phoneticPr fontId="4"/>
  </si>
  <si>
    <t xml:space="preserve"> ～８
　月</t>
    <rPh sb="5" eb="6">
      <t>ガツ</t>
    </rPh>
    <phoneticPr fontId="2"/>
  </si>
  <si>
    <t>9
月</t>
    <rPh sb="2" eb="3">
      <t>ガツ</t>
    </rPh>
    <phoneticPr fontId="2"/>
  </si>
  <si>
    <t>10
月</t>
    <rPh sb="3" eb="4">
      <t>ガツ</t>
    </rPh>
    <phoneticPr fontId="2"/>
  </si>
  <si>
    <t>11
月</t>
    <rPh sb="3" eb="4">
      <t>ガツ</t>
    </rPh>
    <phoneticPr fontId="2"/>
  </si>
  <si>
    <t>12
月</t>
    <rPh sb="3" eb="4">
      <t>ガツ</t>
    </rPh>
    <phoneticPr fontId="2"/>
  </si>
  <si>
    <t>1月</t>
    <rPh sb="1" eb="2">
      <t>ガツ</t>
    </rPh>
    <phoneticPr fontId="2"/>
  </si>
  <si>
    <t>2月</t>
  </si>
  <si>
    <t>3月</t>
  </si>
  <si>
    <t>4月</t>
  </si>
  <si>
    <t>5月</t>
  </si>
  <si>
    <t>6月</t>
  </si>
  <si>
    <t>7月</t>
  </si>
  <si>
    <t>8月</t>
  </si>
  <si>
    <t>9月</t>
  </si>
  <si>
    <t>助成金額
（円）</t>
    <rPh sb="0" eb="2">
      <t>ジョセイ</t>
    </rPh>
    <rPh sb="2" eb="4">
      <t>キンガク</t>
    </rPh>
    <rPh sb="6" eb="7">
      <t>エン</t>
    </rPh>
    <phoneticPr fontId="2"/>
  </si>
  <si>
    <t>時点</t>
    <rPh sb="0" eb="2">
      <t>ジテン</t>
    </rPh>
    <phoneticPr fontId="2"/>
  </si>
  <si>
    <t>助成事業終了予定日を記入してください</t>
    <rPh sb="0" eb="4">
      <t>ジョセイジギョウ</t>
    </rPh>
    <rPh sb="4" eb="9">
      <t>シュウリョウヨテイビ</t>
    </rPh>
    <rPh sb="10" eb="12">
      <t>キニュウ</t>
    </rPh>
    <phoneticPr fontId="2"/>
  </si>
  <si>
    <t>申請者名称：</t>
    <rPh sb="0" eb="3">
      <t>シンセイシャ</t>
    </rPh>
    <rPh sb="3" eb="5">
      <t>メイショウ</t>
    </rPh>
    <phoneticPr fontId="2"/>
  </si>
  <si>
    <t>１　助成対象商品名(20字以内)　※字数厳守</t>
    <rPh sb="2" eb="9">
      <t>ジョセイタイショウショウヒンメイ</t>
    </rPh>
    <rPh sb="12" eb="13">
      <t>ジ</t>
    </rPh>
    <rPh sb="13" eb="15">
      <t>イナイ</t>
    </rPh>
    <rPh sb="18" eb="22">
      <t>ジスウゲンシュ</t>
    </rPh>
    <phoneticPr fontId="2"/>
  </si>
  <si>
    <t>２　役員・株主名簿</t>
    <rPh sb="2" eb="4">
      <t>ヤクイン</t>
    </rPh>
    <rPh sb="5" eb="7">
      <t>カブヌシ</t>
    </rPh>
    <rPh sb="7" eb="9">
      <t>メイボ</t>
    </rPh>
    <phoneticPr fontId="2"/>
  </si>
  <si>
    <t>３　助成金等の利用状況</t>
    <phoneticPr fontId="2"/>
  </si>
  <si>
    <t>４　出展予定の展示会等の詳細（経費区分「展示会等参加費」交付申請額）</t>
    <phoneticPr fontId="2"/>
  </si>
  <si>
    <t>5　実施予定の販売促進活動の詳細（経費区分「販売促進費」交付申請額）</t>
    <phoneticPr fontId="2"/>
  </si>
  <si>
    <t>6　事業スケジュール（契約から支払いまでのフロー）</t>
    <rPh sb="2" eb="4">
      <t>ジギョウ</t>
    </rPh>
    <rPh sb="11" eb="13">
      <t>ケイヤク</t>
    </rPh>
    <rPh sb="15" eb="17">
      <t>シハライ</t>
    </rPh>
    <phoneticPr fontId="2"/>
  </si>
  <si>
    <t>7　資金計画</t>
    <phoneticPr fontId="2"/>
  </si>
  <si>
    <t>←「助成事業に要する経費」合計</t>
    <phoneticPr fontId="1"/>
  </si>
  <si>
    <t>選択</t>
  </si>
  <si>
    <t>選択してください</t>
    <phoneticPr fontId="2"/>
  </si>
  <si>
    <t>　令和６年度市場開拓助成事業 ≪ 事 業 計 画 詳 細 ≫</t>
    <rPh sb="1" eb="3">
      <t>レイワ</t>
    </rPh>
    <rPh sb="4" eb="6">
      <t>ネンド</t>
    </rPh>
    <phoneticPr fontId="2"/>
  </si>
  <si>
    <t>令和６年</t>
    <rPh sb="0" eb="2">
      <t>レイワ</t>
    </rPh>
    <rPh sb="3" eb="4">
      <t>ネン</t>
    </rPh>
    <phoneticPr fontId="2"/>
  </si>
  <si>
    <t>令和７年</t>
    <rPh sb="0" eb="2">
      <t>レイワ</t>
    </rPh>
    <rPh sb="3" eb="4">
      <t>ネン</t>
    </rPh>
    <phoneticPr fontId="2"/>
  </si>
  <si>
    <t>令和６年度市場開拓助成事業　jグランツ入力用参考資料</t>
    <rPh sb="0" eb="2">
      <t>レイワ</t>
    </rPh>
    <rPh sb="3" eb="4">
      <t>ネン</t>
    </rPh>
    <rPh sb="4" eb="5">
      <t>ド</t>
    </rPh>
    <rPh sb="5" eb="9">
      <t>シジョウカイタク</t>
    </rPh>
    <rPh sb="9" eb="11">
      <t>ジョセイ</t>
    </rPh>
    <rPh sb="11" eb="13">
      <t>ジギョウ</t>
    </rPh>
    <rPh sb="19" eb="21">
      <t>ニュウリョク</t>
    </rPh>
    <rPh sb="21" eb="22">
      <t>ヨウ</t>
    </rPh>
    <rPh sb="22" eb="24">
      <t>サンコウ</t>
    </rPh>
    <rPh sb="24" eb="26">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</si>
</sst>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F800]dddd\,\ mmmm\ dd\,\ yyyy"/>
    <numFmt numFmtId="178" formatCode="&quot;¥&quot;#,##0;[Red]&quot;¥&quot;#,##0"/>
    <numFmt numFmtId="179" formatCode="&quot;¥&quot;#,##0_);[Red]\(&quot;¥&quot;#,##0\)"/>
    <numFmt numFmtId="180" formatCode="#,##0_ "/>
    <numFmt numFmtId="181" formatCode="[$-411]ge\.m\.d;@"/>
    <numFmt numFmtId="182" formatCode="#,##0_);[Red]\(#,##0\)"/>
  </numFmts>
  <fonts count="10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0.5"/>
      <color theme="1"/>
      <name val="游明朝"/>
      <family val="1"/>
      <charset val="128"/>
    </font>
    <font>
      <sz val="11"/>
      <color theme="1"/>
      <name val="游明朝"/>
      <family val="1"/>
      <charset val="128"/>
    </font>
    <font>
      <sz val="10"/>
      <color theme="1"/>
      <name val="游明朝"/>
      <family val="1"/>
      <charset val="128"/>
    </font>
    <font>
      <b/>
      <sz val="11"/>
      <color theme="1"/>
      <name val="游ゴシック"/>
      <family val="3"/>
      <charset val="128"/>
    </font>
    <font>
      <sz val="10.5"/>
      <name val="游明朝"/>
      <family val="1"/>
      <charset val="128"/>
    </font>
    <font>
      <sz val="11"/>
      <name val="游明朝"/>
      <family val="1"/>
      <charset val="128"/>
    </font>
    <font>
      <b/>
      <sz val="11"/>
      <name val="游ゴシック"/>
      <family val="3"/>
      <charset val="128"/>
    </font>
    <font>
      <sz val="10"/>
      <name val="游明朝"/>
      <family val="1"/>
      <charset val="128"/>
    </font>
    <font>
      <sz val="8"/>
      <name val="游ゴシック"/>
      <family val="3"/>
      <charset val="128"/>
    </font>
    <font>
      <sz val="9"/>
      <name val="游明朝"/>
      <family val="1"/>
      <charset val="128"/>
    </font>
    <font>
      <sz val="10"/>
      <name val="游ゴシック"/>
      <family val="3"/>
      <charset val="128"/>
    </font>
    <font>
      <sz val="11"/>
      <color theme="1"/>
      <name val="游ゴシック"/>
      <family val="3"/>
      <charset val="128"/>
    </font>
    <font>
      <sz val="11"/>
      <name val="游ゴシック"/>
      <family val="2"/>
      <charset val="128"/>
      <scheme val="minor"/>
    </font>
    <font>
      <b/>
      <sz val="10"/>
      <name val="游明朝"/>
      <family val="1"/>
      <charset val="128"/>
    </font>
    <font>
      <sz val="10"/>
      <color theme="1"/>
      <name val="游ゴシック"/>
      <family val="3"/>
      <charset val="128"/>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9"/>
      <name val="游ゴシック"/>
      <family val="3"/>
      <charset val="128"/>
    </font>
    <font>
      <b/>
      <sz val="12"/>
      <name val="游ゴシック"/>
      <family val="3"/>
      <charset val="128"/>
      <scheme val="minor"/>
    </font>
    <font>
      <sz val="11"/>
      <name val="游ゴシック Light"/>
      <family val="3"/>
      <charset val="128"/>
      <scheme val="major"/>
    </font>
    <font>
      <sz val="10"/>
      <color theme="1"/>
      <name val="游ゴシック"/>
      <family val="2"/>
      <charset val="128"/>
      <scheme val="minor"/>
    </font>
    <font>
      <sz val="9"/>
      <color theme="1"/>
      <name val="游ゴシック"/>
      <family val="2"/>
      <charset val="128"/>
      <scheme val="minor"/>
    </font>
    <font>
      <sz val="11"/>
      <color rgb="FFFF0000"/>
      <name val="游ゴシック"/>
      <family val="3"/>
      <charset val="128"/>
      <scheme val="minor"/>
    </font>
    <font>
      <sz val="11"/>
      <name val="游ゴシック"/>
      <family val="3"/>
      <charset val="128"/>
    </font>
    <font>
      <sz val="11"/>
      <color theme="0" tint="-0.34998626667073579"/>
      <name val="游明朝"/>
      <family val="1"/>
      <charset val="128"/>
    </font>
    <font>
      <sz val="10"/>
      <name val="游ゴシック"/>
      <family val="3"/>
      <charset val="128"/>
      <scheme val="minor"/>
    </font>
    <font>
      <sz val="20"/>
      <color theme="1"/>
      <name val="游明朝"/>
      <family val="1"/>
      <charset val="128"/>
    </font>
    <font>
      <sz val="10.5"/>
      <name val="游ゴシック"/>
      <family val="3"/>
      <charset val="128"/>
    </font>
    <font>
      <b/>
      <sz val="12"/>
      <color theme="1"/>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sz val="10.5"/>
      <color rgb="FF262626"/>
      <name val="游ゴシック"/>
      <family val="3"/>
      <charset val="128"/>
    </font>
    <font>
      <b/>
      <sz val="10.5"/>
      <color rgb="FFFF0000"/>
      <name val="游ゴシック"/>
      <family val="3"/>
      <charset val="128"/>
    </font>
    <font>
      <b/>
      <sz val="6"/>
      <name val="游ゴシック"/>
      <family val="3"/>
      <charset val="128"/>
    </font>
    <font>
      <b/>
      <sz val="8"/>
      <name val="游ゴシック"/>
      <family val="3"/>
      <charset val="128"/>
    </font>
    <font>
      <b/>
      <sz val="5"/>
      <name val="游ゴシック"/>
      <family val="3"/>
      <charset val="128"/>
    </font>
    <font>
      <sz val="6"/>
      <name val="游ゴシック"/>
      <family val="3"/>
      <charset val="128"/>
    </font>
    <font>
      <sz val="6"/>
      <color theme="0" tint="-0.34998626667073579"/>
      <name val="游ゴシック"/>
      <family val="3"/>
      <charset val="128"/>
    </font>
    <font>
      <b/>
      <sz val="11"/>
      <color theme="1"/>
      <name val="游ゴシック"/>
      <family val="2"/>
      <charset val="128"/>
      <scheme val="minor"/>
    </font>
    <font>
      <u/>
      <sz val="11"/>
      <color theme="10"/>
      <name val="游ゴシック"/>
      <family val="2"/>
      <charset val="128"/>
      <scheme val="minor"/>
    </font>
    <font>
      <sz val="9"/>
      <color theme="1"/>
      <name val="游明朝"/>
      <family val="1"/>
      <charset val="128"/>
    </font>
    <font>
      <b/>
      <sz val="6"/>
      <color theme="0"/>
      <name val="游ゴシック"/>
      <family val="3"/>
      <charset val="128"/>
      <scheme val="minor"/>
    </font>
    <font>
      <b/>
      <sz val="12"/>
      <color theme="1"/>
      <name val="游ゴシック"/>
      <family val="3"/>
      <charset val="128"/>
    </font>
    <font>
      <sz val="9"/>
      <name val="游ゴシック"/>
      <family val="3"/>
      <charset val="128"/>
      <scheme val="minor"/>
    </font>
    <font>
      <sz val="11"/>
      <color theme="1"/>
      <name val="Verdana"/>
      <family val="2"/>
    </font>
    <font>
      <sz val="10"/>
      <name val="游ゴシック"/>
      <family val="2"/>
      <charset val="128"/>
      <scheme val="minor"/>
    </font>
    <font>
      <sz val="8"/>
      <color theme="1"/>
      <name val="游明朝"/>
      <family val="1"/>
      <charset val="128"/>
    </font>
    <font>
      <b/>
      <sz val="6"/>
      <color theme="1"/>
      <name val="游ゴシック"/>
      <family val="3"/>
      <charset val="128"/>
      <scheme val="minor"/>
    </font>
    <font>
      <sz val="10"/>
      <name val="游ゴシック Medium"/>
      <family val="3"/>
      <charset val="128"/>
    </font>
    <font>
      <b/>
      <sz val="9"/>
      <color theme="1"/>
      <name val="游ゴシック"/>
      <family val="2"/>
      <charset val="128"/>
      <scheme val="minor"/>
    </font>
    <font>
      <b/>
      <sz val="9"/>
      <color theme="1"/>
      <name val="游ゴシック"/>
      <family val="3"/>
      <charset val="128"/>
      <scheme val="minor"/>
    </font>
    <font>
      <b/>
      <sz val="10"/>
      <color theme="1"/>
      <name val="游ゴシック"/>
      <family val="3"/>
      <charset val="128"/>
    </font>
    <font>
      <b/>
      <sz val="9"/>
      <color theme="1"/>
      <name val="游ゴシック"/>
      <family val="3"/>
      <charset val="128"/>
    </font>
    <font>
      <sz val="9"/>
      <name val="游ゴシック Medium"/>
      <family val="3"/>
      <charset val="128"/>
    </font>
    <font>
      <b/>
      <sz val="5"/>
      <color theme="1"/>
      <name val="游ゴシック"/>
      <family val="3"/>
      <charset val="128"/>
      <scheme val="minor"/>
    </font>
    <font>
      <b/>
      <sz val="10"/>
      <color theme="1"/>
      <name val="游ゴシック"/>
      <family val="2"/>
      <charset val="128"/>
      <scheme val="minor"/>
    </font>
    <font>
      <sz val="11"/>
      <color rgb="FFFF0000"/>
      <name val="游ゴシック"/>
      <family val="2"/>
      <charset val="128"/>
      <scheme val="minor"/>
    </font>
    <font>
      <b/>
      <sz val="12"/>
      <color rgb="FFFF0000"/>
      <name val="游ゴシック"/>
      <family val="3"/>
      <charset val="128"/>
      <scheme val="minor"/>
    </font>
    <font>
      <sz val="12"/>
      <color rgb="FFFF0000"/>
      <name val="游ゴシック"/>
      <family val="3"/>
      <charset val="128"/>
    </font>
    <font>
      <b/>
      <sz val="9"/>
      <name val="游ゴシック"/>
      <family val="3"/>
      <charset val="128"/>
    </font>
    <font>
      <sz val="8"/>
      <color theme="1"/>
      <name val="Verdana"/>
      <family val="2"/>
    </font>
    <font>
      <sz val="8"/>
      <name val="游明朝"/>
      <family val="1"/>
      <charset val="128"/>
    </font>
    <font>
      <sz val="8"/>
      <name val="Verdana"/>
      <family val="2"/>
    </font>
    <font>
      <b/>
      <sz val="6"/>
      <name val="游ゴシック"/>
      <family val="3"/>
      <charset val="128"/>
      <scheme val="minor"/>
    </font>
    <font>
      <sz val="10"/>
      <name val="Verdana"/>
      <family val="2"/>
    </font>
    <font>
      <sz val="10"/>
      <name val="Tahoma"/>
      <family val="2"/>
    </font>
    <font>
      <b/>
      <sz val="8"/>
      <name val="游明朝"/>
      <family val="1"/>
      <charset val="128"/>
    </font>
    <font>
      <u/>
      <sz val="8"/>
      <name val="游ゴシック"/>
      <family val="2"/>
      <charset val="128"/>
      <scheme val="minor"/>
    </font>
    <font>
      <sz val="8"/>
      <name val="游ゴシック"/>
      <family val="3"/>
      <charset val="128"/>
      <scheme val="minor"/>
    </font>
    <font>
      <b/>
      <sz val="8"/>
      <color theme="1"/>
      <name val="游明朝"/>
      <family val="1"/>
      <charset val="128"/>
    </font>
    <font>
      <b/>
      <sz val="11"/>
      <color theme="1"/>
      <name val="游明朝"/>
      <family val="1"/>
      <charset val="128"/>
    </font>
    <font>
      <sz val="10.5"/>
      <color rgb="FF0070C0"/>
      <name val="游明朝"/>
      <family val="1"/>
      <charset val="128"/>
    </font>
    <font>
      <b/>
      <sz val="10.5"/>
      <color rgb="FF0070C0"/>
      <name val="游明朝"/>
      <family val="1"/>
      <charset val="128"/>
    </font>
    <font>
      <b/>
      <sz val="10"/>
      <color rgb="FF0070C0"/>
      <name val="Verdana"/>
      <family val="2"/>
    </font>
    <font>
      <sz val="9"/>
      <color rgb="FF0070C0"/>
      <name val="游ゴシック"/>
      <family val="3"/>
      <charset val="128"/>
    </font>
    <font>
      <sz val="11"/>
      <color rgb="FF0070C0"/>
      <name val="Verdana"/>
      <family val="2"/>
    </font>
    <font>
      <sz val="13"/>
      <color theme="1"/>
      <name val="游ゴシック"/>
      <family val="2"/>
      <charset val="128"/>
      <scheme val="minor"/>
    </font>
    <font>
      <sz val="6"/>
      <color theme="1"/>
      <name val="游ゴシック"/>
      <family val="3"/>
      <charset val="128"/>
    </font>
    <font>
      <sz val="11"/>
      <color theme="0" tint="-0.34998626667073579"/>
      <name val="游ゴシック"/>
      <family val="3"/>
      <charset val="128"/>
    </font>
    <font>
      <b/>
      <sz val="13"/>
      <name val="游ゴシック"/>
      <family val="3"/>
      <charset val="128"/>
      <scheme val="minor"/>
    </font>
    <font>
      <sz val="12"/>
      <name val="游明朝"/>
      <family val="1"/>
      <charset val="128"/>
    </font>
    <font>
      <b/>
      <sz val="8"/>
      <name val="游ゴシック"/>
      <family val="3"/>
      <charset val="128"/>
      <scheme val="minor"/>
    </font>
    <font>
      <b/>
      <sz val="11"/>
      <name val="Verdana"/>
      <family val="2"/>
    </font>
    <font>
      <sz val="11"/>
      <name val="Verdana"/>
      <family val="2"/>
    </font>
    <font>
      <b/>
      <sz val="8"/>
      <color rgb="FF0070C0"/>
      <name val="Verdana"/>
      <family val="2"/>
    </font>
    <font>
      <sz val="8"/>
      <name val="游ゴシック"/>
      <family val="2"/>
      <charset val="128"/>
      <scheme val="minor"/>
    </font>
    <font>
      <b/>
      <sz val="11"/>
      <color rgb="FF0070C0"/>
      <name val="Verdana"/>
      <family val="2"/>
    </font>
    <font>
      <sz val="8"/>
      <color rgb="FF0070C0"/>
      <name val="Verdana"/>
      <family val="2"/>
    </font>
    <font>
      <sz val="10"/>
      <color rgb="FF0070C0"/>
      <name val="Tahoma"/>
      <family val="2"/>
    </font>
    <font>
      <sz val="10"/>
      <color rgb="FF0070C0"/>
      <name val="游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s>
  <borders count="62">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24" fillId="0" borderId="0"/>
    <xf numFmtId="9" fontId="1" fillId="0" borderId="0" applyFont="0" applyFill="0" applyBorder="0" applyAlignment="0" applyProtection="0">
      <alignment vertical="center"/>
    </xf>
    <xf numFmtId="0" fontId="6" fillId="0" borderId="0">
      <alignment vertical="center"/>
    </xf>
    <xf numFmtId="0" fontId="57" fillId="0" borderId="0" applyNumberFormat="0" applyFill="0" applyBorder="0" applyAlignment="0" applyProtection="0">
      <alignment vertical="center"/>
    </xf>
  </cellStyleXfs>
  <cellXfs count="577">
    <xf numFmtId="0" fontId="0" fillId="0" borderId="0" xfId="0">
      <alignment vertical="center"/>
    </xf>
    <xf numFmtId="0" fontId="10" fillId="0" borderId="0" xfId="0" applyFont="1" applyProtection="1">
      <alignment vertical="center"/>
    </xf>
    <xf numFmtId="0" fontId="28" fillId="0" borderId="0" xfId="0" applyFont="1" applyAlignment="1" applyProtection="1">
      <alignment horizontal="right" vertical="center"/>
    </xf>
    <xf numFmtId="0" fontId="9" fillId="0" borderId="0" xfId="0" applyFont="1" applyAlignment="1" applyProtection="1">
      <alignment horizontal="left" vertical="center"/>
    </xf>
    <xf numFmtId="0" fontId="9" fillId="0" borderId="0" xfId="0" applyFont="1" applyFill="1" applyAlignment="1" applyProtection="1">
      <alignment horizontal="right" vertical="center"/>
    </xf>
    <xf numFmtId="0" fontId="10" fillId="0" borderId="0" xfId="0" applyFont="1" applyAlignment="1" applyProtection="1">
      <alignment horizontal="left" vertical="center"/>
    </xf>
    <xf numFmtId="0" fontId="10" fillId="0" borderId="0" xfId="0" applyFont="1" applyFill="1" applyBorder="1" applyAlignment="1" applyProtection="1">
      <alignment horizontal="lef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42" fillId="0" borderId="0" xfId="0" applyFont="1" applyProtection="1">
      <alignment vertical="center"/>
    </xf>
    <xf numFmtId="0" fontId="43" fillId="0" borderId="0" xfId="0" applyFont="1" applyProtection="1">
      <alignment vertical="center"/>
    </xf>
    <xf numFmtId="0" fontId="7" fillId="5" borderId="0" xfId="0" applyFont="1" applyFill="1" applyBorder="1" applyAlignment="1" applyProtection="1">
      <alignment horizontal="right" vertical="center"/>
    </xf>
    <xf numFmtId="9" fontId="7" fillId="5" borderId="0" xfId="4" applyFont="1" applyFill="1" applyBorder="1" applyAlignment="1" applyProtection="1">
      <alignment horizontal="right" vertical="center"/>
    </xf>
    <xf numFmtId="0" fontId="5" fillId="0" borderId="0" xfId="0" applyFont="1" applyProtection="1">
      <alignment vertical="center"/>
    </xf>
    <xf numFmtId="0" fontId="5" fillId="0" borderId="0" xfId="0" applyFont="1" applyBorder="1" applyProtection="1">
      <alignment vertical="center"/>
    </xf>
    <xf numFmtId="0" fontId="7" fillId="0" borderId="0" xfId="0" applyFont="1" applyBorder="1" applyProtection="1">
      <alignment vertical="center"/>
    </xf>
    <xf numFmtId="0" fontId="27" fillId="0" borderId="0" xfId="0" applyFont="1" applyProtection="1">
      <alignment vertical="center"/>
    </xf>
    <xf numFmtId="0" fontId="0" fillId="0" borderId="0" xfId="0" applyBorder="1" applyProtection="1">
      <alignment vertical="center"/>
    </xf>
    <xf numFmtId="0" fontId="37" fillId="0" borderId="0" xfId="0" applyFont="1" applyProtection="1">
      <alignment vertical="center"/>
    </xf>
    <xf numFmtId="0" fontId="15" fillId="0" borderId="0" xfId="0" applyFont="1" applyAlignment="1" applyProtection="1">
      <alignment horizontal="left" vertical="center"/>
    </xf>
    <xf numFmtId="0" fontId="15" fillId="0" borderId="0" xfId="0" applyFont="1" applyAlignment="1" applyProtection="1">
      <alignment horizontal="justify" vertical="center"/>
    </xf>
    <xf numFmtId="0" fontId="37" fillId="0" borderId="0" xfId="0" applyFont="1" applyBorder="1" applyProtection="1">
      <alignment vertical="center"/>
    </xf>
    <xf numFmtId="0" fontId="17" fillId="5" borderId="39" xfId="0" applyFont="1" applyFill="1" applyBorder="1" applyAlignment="1" applyProtection="1">
      <alignment horizontal="center" vertical="center" wrapText="1"/>
    </xf>
    <xf numFmtId="0" fontId="17" fillId="5" borderId="39" xfId="0" applyFont="1" applyFill="1" applyBorder="1" applyAlignment="1" applyProtection="1">
      <alignment horizontal="center" vertical="center" textRotation="255" wrapText="1"/>
    </xf>
    <xf numFmtId="0" fontId="54" fillId="0" borderId="0" xfId="0" applyFont="1" applyProtection="1">
      <alignment vertical="center"/>
    </xf>
    <xf numFmtId="14" fontId="55" fillId="0" borderId="0" xfId="0" applyNumberFormat="1" applyFont="1" applyProtection="1">
      <alignment vertical="center"/>
    </xf>
    <xf numFmtId="0" fontId="37" fillId="0" borderId="0" xfId="0" applyFont="1" applyAlignment="1" applyProtection="1">
      <alignment vertical="center" wrapText="1"/>
    </xf>
    <xf numFmtId="0" fontId="16" fillId="4" borderId="2" xfId="0" applyFont="1" applyFill="1" applyBorder="1" applyAlignment="1" applyProtection="1">
      <alignment horizontal="center" vertical="center"/>
      <protection locked="0"/>
    </xf>
    <xf numFmtId="0" fontId="34" fillId="0" borderId="0" xfId="0" applyFont="1" applyProtection="1">
      <alignment vertical="center"/>
    </xf>
    <xf numFmtId="0" fontId="54"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textRotation="255" wrapText="1"/>
    </xf>
    <xf numFmtId="0" fontId="54" fillId="5" borderId="44" xfId="0" applyFont="1" applyFill="1" applyBorder="1" applyAlignment="1" applyProtection="1">
      <alignment horizontal="center" vertical="center" wrapText="1"/>
    </xf>
    <xf numFmtId="0" fontId="17" fillId="6" borderId="44"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0" fontId="17" fillId="6" borderId="34" xfId="0" applyFont="1" applyFill="1" applyBorder="1" applyAlignment="1" applyProtection="1">
      <alignment horizontal="center" vertical="center" wrapText="1"/>
    </xf>
    <xf numFmtId="0" fontId="17" fillId="6" borderId="34" xfId="0" applyFont="1" applyFill="1" applyBorder="1" applyAlignment="1" applyProtection="1">
      <alignment horizontal="center" vertical="center" textRotation="255" wrapText="1"/>
    </xf>
    <xf numFmtId="0" fontId="17" fillId="6" borderId="11"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7" fillId="6" borderId="23" xfId="0" applyFont="1" applyFill="1" applyBorder="1" applyAlignment="1" applyProtection="1">
      <alignment horizontal="center" vertical="center" wrapText="1"/>
    </xf>
    <xf numFmtId="0" fontId="17" fillId="6" borderId="23" xfId="0" applyFont="1" applyFill="1" applyBorder="1" applyAlignment="1" applyProtection="1">
      <alignment horizontal="center" vertical="center" textRotation="255" wrapText="1"/>
    </xf>
    <xf numFmtId="0" fontId="17" fillId="6" borderId="47" xfId="0"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77" fontId="16" fillId="4" borderId="2" xfId="0" applyNumberFormat="1" applyFont="1" applyFill="1" applyBorder="1" applyAlignment="1" applyProtection="1">
      <alignment vertical="center" shrinkToFit="1"/>
      <protection locked="0"/>
    </xf>
    <xf numFmtId="0" fontId="54" fillId="5" borderId="39"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26" fillId="2" borderId="20" xfId="0" applyFont="1" applyFill="1" applyBorder="1" applyAlignment="1" applyProtection="1">
      <alignment horizontal="left" vertical="center"/>
    </xf>
    <xf numFmtId="0" fontId="13" fillId="0" borderId="0" xfId="0" applyFont="1" applyAlignment="1" applyProtection="1">
      <alignment vertical="center"/>
    </xf>
    <xf numFmtId="0" fontId="28" fillId="0" borderId="0" xfId="0" applyFont="1" applyAlignment="1" applyProtection="1">
      <alignment vertical="center"/>
    </xf>
    <xf numFmtId="0" fontId="21" fillId="0" borderId="0" xfId="0" applyFont="1" applyFill="1" applyProtection="1">
      <alignment vertical="center"/>
    </xf>
    <xf numFmtId="0" fontId="32" fillId="0" borderId="0" xfId="2" applyFont="1" applyAlignment="1" applyProtection="1">
      <alignment vertical="center"/>
    </xf>
    <xf numFmtId="0" fontId="27" fillId="0" borderId="0" xfId="2" applyFont="1" applyAlignment="1" applyProtection="1">
      <alignment vertical="center"/>
    </xf>
    <xf numFmtId="0" fontId="30" fillId="0" borderId="0" xfId="2" applyFont="1" applyAlignment="1" applyProtection="1">
      <alignment vertical="center"/>
    </xf>
    <xf numFmtId="0" fontId="33" fillId="0" borderId="0" xfId="2" applyFont="1" applyBorder="1" applyAlignment="1" applyProtection="1">
      <alignment vertical="center"/>
    </xf>
    <xf numFmtId="0" fontId="34" fillId="0" borderId="0" xfId="0" applyFont="1" applyAlignment="1" applyProtection="1">
      <alignment horizontal="right"/>
    </xf>
    <xf numFmtId="0" fontId="35" fillId="0" borderId="0" xfId="0" applyFont="1" applyAlignment="1" applyProtection="1">
      <alignment horizontal="right" vertical="center"/>
    </xf>
    <xf numFmtId="0" fontId="0" fillId="0" borderId="0" xfId="0" applyAlignment="1" applyProtection="1">
      <alignment horizontal="right"/>
    </xf>
    <xf numFmtId="0" fontId="0" fillId="6" borderId="7" xfId="0" applyFill="1" applyBorder="1" applyAlignment="1" applyProtection="1">
      <alignment horizontal="center" vertical="center"/>
    </xf>
    <xf numFmtId="0" fontId="40" fillId="6" borderId="5" xfId="0" applyFont="1" applyFill="1" applyBorder="1" applyAlignment="1" applyProtection="1">
      <alignment horizontal="center" vertical="center"/>
    </xf>
    <xf numFmtId="0" fontId="74" fillId="0" borderId="0" xfId="0" applyFont="1" applyProtection="1">
      <alignment vertical="center"/>
    </xf>
    <xf numFmtId="0" fontId="20" fillId="6" borderId="48" xfId="0" applyFont="1" applyFill="1" applyBorder="1" applyAlignment="1" applyProtection="1">
      <alignment horizontal="center" vertical="center"/>
    </xf>
    <xf numFmtId="0" fontId="34" fillId="0" borderId="0" xfId="0" applyFont="1" applyAlignment="1" applyProtection="1">
      <alignment horizontal="right" vertical="center"/>
    </xf>
    <xf numFmtId="0" fontId="75" fillId="0" borderId="0" xfId="0" applyFont="1" applyProtection="1">
      <alignment vertical="center"/>
    </xf>
    <xf numFmtId="0" fontId="38" fillId="0" borderId="0" xfId="0" applyFont="1" applyProtection="1">
      <alignment vertical="center"/>
    </xf>
    <xf numFmtId="0" fontId="15" fillId="0" borderId="0" xfId="0" applyFont="1" applyAlignment="1" applyProtection="1">
      <alignment vertical="center"/>
    </xf>
    <xf numFmtId="49" fontId="25" fillId="0" borderId="0" xfId="3" applyNumberFormat="1" applyFont="1" applyAlignment="1" applyProtection="1"/>
    <xf numFmtId="0" fontId="29" fillId="0" borderId="0" xfId="0" applyFont="1" applyAlignment="1" applyProtection="1">
      <alignment horizontal="right" vertical="center"/>
    </xf>
    <xf numFmtId="0" fontId="26" fillId="0" borderId="0" xfId="0" applyFont="1" applyProtection="1">
      <alignment vertical="center"/>
    </xf>
    <xf numFmtId="0" fontId="7" fillId="5" borderId="0" xfId="0" applyFont="1" applyFill="1" applyBorder="1" applyAlignment="1" applyProtection="1">
      <alignment vertical="center"/>
    </xf>
    <xf numFmtId="0" fontId="7" fillId="2" borderId="2" xfId="0" applyFont="1" applyFill="1" applyBorder="1" applyAlignment="1" applyProtection="1">
      <alignment horizontal="right" vertical="center"/>
    </xf>
    <xf numFmtId="0" fontId="7" fillId="2" borderId="6"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0" fillId="0" borderId="0" xfId="0" applyAlignment="1" applyProtection="1">
      <alignment horizontal="center" vertical="center"/>
    </xf>
    <xf numFmtId="0" fontId="29" fillId="0" borderId="0" xfId="0" applyFont="1" applyAlignment="1" applyProtection="1">
      <alignment vertical="center"/>
    </xf>
    <xf numFmtId="0" fontId="0" fillId="3" borderId="45" xfId="0" applyFill="1" applyBorder="1" applyProtection="1">
      <alignment vertical="center"/>
    </xf>
    <xf numFmtId="0" fontId="44" fillId="2" borderId="7" xfId="0" applyFont="1" applyFill="1" applyBorder="1" applyAlignment="1" applyProtection="1">
      <alignment horizontal="center" vertical="center" shrinkToFit="1"/>
    </xf>
    <xf numFmtId="0" fontId="44" fillId="2" borderId="2" xfId="0" applyFont="1" applyFill="1" applyBorder="1" applyAlignment="1" applyProtection="1">
      <alignment horizontal="center" vertical="center" shrinkToFit="1"/>
    </xf>
    <xf numFmtId="0" fontId="74" fillId="0" borderId="0" xfId="0" applyFont="1" applyFill="1" applyProtection="1">
      <alignment vertical="center"/>
    </xf>
    <xf numFmtId="0" fontId="74" fillId="0" borderId="0" xfId="0" applyFont="1" applyBorder="1" applyProtection="1">
      <alignment vertical="center"/>
    </xf>
    <xf numFmtId="0" fontId="0" fillId="0" borderId="0" xfId="0" applyBorder="1" applyAlignment="1" applyProtection="1">
      <alignment horizontal="center" vertical="center"/>
    </xf>
    <xf numFmtId="0" fontId="0" fillId="3" borderId="52" xfId="0" applyFill="1" applyBorder="1" applyProtection="1">
      <alignment vertical="center"/>
    </xf>
    <xf numFmtId="0" fontId="0" fillId="3" borderId="42" xfId="0" applyFill="1" applyBorder="1" applyProtection="1">
      <alignment vertical="center"/>
    </xf>
    <xf numFmtId="0" fontId="0" fillId="0" borderId="0" xfId="0" applyAlignment="1" applyProtection="1">
      <alignment vertical="center"/>
    </xf>
    <xf numFmtId="0" fontId="6" fillId="2" borderId="24" xfId="0" applyFont="1" applyFill="1" applyBorder="1" applyAlignment="1" applyProtection="1">
      <alignment vertical="center" wrapText="1" shrinkToFit="1"/>
    </xf>
    <xf numFmtId="0" fontId="6" fillId="2" borderId="43" xfId="0" applyFont="1" applyFill="1" applyBorder="1" applyAlignment="1" applyProtection="1">
      <alignment vertical="center" wrapText="1" shrinkToFit="1"/>
    </xf>
    <xf numFmtId="0" fontId="20" fillId="6" borderId="0" xfId="0" applyFont="1" applyFill="1" applyBorder="1" applyAlignment="1" applyProtection="1">
      <alignment horizontal="center" vertical="center"/>
    </xf>
    <xf numFmtId="0" fontId="20" fillId="6" borderId="1" xfId="0" applyFont="1" applyFill="1" applyBorder="1" applyAlignment="1" applyProtection="1">
      <alignment horizontal="center" vertical="center"/>
    </xf>
    <xf numFmtId="0" fontId="26" fillId="6" borderId="20" xfId="0" applyFont="1" applyFill="1" applyBorder="1" applyProtection="1">
      <alignment vertical="center"/>
    </xf>
    <xf numFmtId="0" fontId="26" fillId="2" borderId="24" xfId="0" applyFont="1" applyFill="1" applyBorder="1" applyAlignment="1" applyProtection="1">
      <alignment vertical="center" wrapText="1" shrinkToFit="1"/>
    </xf>
    <xf numFmtId="0" fontId="26" fillId="2" borderId="43" xfId="0" applyFont="1" applyFill="1" applyBorder="1" applyAlignment="1" applyProtection="1">
      <alignment vertical="center" wrapText="1" shrinkToFit="1"/>
    </xf>
    <xf numFmtId="177" fontId="66" fillId="6" borderId="2" xfId="0" applyNumberFormat="1" applyFont="1" applyFill="1" applyBorder="1" applyAlignment="1" applyProtection="1">
      <alignment horizontal="center" vertical="center" shrinkToFit="1"/>
    </xf>
    <xf numFmtId="0" fontId="0" fillId="6" borderId="0" xfId="0" applyFill="1" applyBorder="1" applyAlignment="1" applyProtection="1">
      <alignment horizontal="center" vertical="center"/>
    </xf>
    <xf numFmtId="0" fontId="0" fillId="6" borderId="1" xfId="0" applyFill="1" applyBorder="1" applyAlignment="1" applyProtection="1">
      <alignment horizontal="center" vertical="center"/>
    </xf>
    <xf numFmtId="0" fontId="0" fillId="0" borderId="0" xfId="0" applyAlignment="1" applyProtection="1">
      <alignment horizontal="center" vertical="center" shrinkToFit="1"/>
    </xf>
    <xf numFmtId="0" fontId="21" fillId="2" borderId="0" xfId="0" applyFont="1" applyFill="1" applyProtection="1">
      <alignment vertical="center"/>
    </xf>
    <xf numFmtId="0" fontId="26" fillId="6" borderId="20" xfId="0" applyFont="1" applyFill="1" applyBorder="1" applyAlignment="1" applyProtection="1">
      <alignment vertical="center"/>
    </xf>
    <xf numFmtId="0" fontId="26" fillId="6" borderId="24" xfId="0" applyFont="1" applyFill="1" applyBorder="1" applyAlignment="1" applyProtection="1">
      <alignment vertical="center"/>
    </xf>
    <xf numFmtId="0" fontId="26" fillId="6" borderId="43" xfId="0" applyFont="1" applyFill="1" applyBorder="1" applyAlignment="1" applyProtection="1">
      <alignment vertical="center"/>
    </xf>
    <xf numFmtId="0" fontId="0" fillId="0" borderId="0" xfId="0" applyFill="1" applyBorder="1" applyProtection="1">
      <alignment vertical="center"/>
    </xf>
    <xf numFmtId="0" fontId="41" fillId="0" borderId="0" xfId="0" applyFont="1" applyAlignment="1" applyProtection="1">
      <alignment vertical="center"/>
    </xf>
    <xf numFmtId="49" fontId="49" fillId="0" borderId="0" xfId="3" applyNumberFormat="1" applyFont="1" applyAlignment="1" applyProtection="1"/>
    <xf numFmtId="0" fontId="50" fillId="0" borderId="0" xfId="0" applyFont="1" applyAlignment="1" applyProtection="1">
      <alignment horizontal="right" vertical="center"/>
    </xf>
    <xf numFmtId="0" fontId="19" fillId="5" borderId="39" xfId="0" applyFont="1" applyFill="1" applyBorder="1" applyAlignment="1" applyProtection="1">
      <alignment horizontal="center" vertical="center" wrapText="1"/>
    </xf>
    <xf numFmtId="0" fontId="51" fillId="5" borderId="39"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5" borderId="7" xfId="0" applyFont="1" applyFill="1" applyBorder="1" applyAlignment="1" applyProtection="1">
      <alignment horizontal="center" vertical="center" wrapText="1"/>
    </xf>
    <xf numFmtId="0" fontId="37" fillId="0" borderId="0" xfId="0" applyFont="1" applyFill="1" applyProtection="1">
      <alignment vertical="center"/>
    </xf>
    <xf numFmtId="0" fontId="45" fillId="2" borderId="2" xfId="0" applyFont="1" applyFill="1" applyBorder="1" applyAlignment="1" applyProtection="1">
      <alignment horizontal="center" vertical="center" shrinkToFit="1"/>
    </xf>
    <xf numFmtId="177" fontId="71" fillId="6" borderId="2"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xf>
    <xf numFmtId="0" fontId="16" fillId="5" borderId="48" xfId="0" applyFont="1" applyFill="1" applyBorder="1" applyAlignment="1" applyProtection="1">
      <alignment horizontal="center" vertical="center" wrapText="1"/>
    </xf>
    <xf numFmtId="0" fontId="16" fillId="5" borderId="11" xfId="0" applyFont="1" applyFill="1" applyBorder="1" applyAlignment="1" applyProtection="1">
      <alignment horizontal="center" vertical="center" wrapText="1"/>
    </xf>
    <xf numFmtId="0" fontId="54" fillId="3" borderId="23" xfId="0"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textRotation="255" wrapText="1"/>
    </xf>
    <xf numFmtId="0" fontId="17" fillId="3" borderId="47" xfId="0" applyFont="1" applyFill="1" applyBorder="1" applyAlignment="1" applyProtection="1">
      <alignment horizontal="center" vertical="center" wrapText="1"/>
    </xf>
    <xf numFmtId="0" fontId="54" fillId="3" borderId="0"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textRotation="255" wrapText="1"/>
    </xf>
    <xf numFmtId="0" fontId="17" fillId="3" borderId="44" xfId="0" applyFont="1" applyFill="1" applyBorder="1" applyAlignment="1" applyProtection="1">
      <alignment horizontal="center" vertical="center" wrapText="1"/>
    </xf>
    <xf numFmtId="0" fontId="54" fillId="3" borderId="34" xfId="0" applyFont="1" applyFill="1" applyBorder="1" applyAlignment="1" applyProtection="1">
      <alignment horizontal="center" vertical="center" wrapText="1"/>
    </xf>
    <xf numFmtId="0" fontId="17" fillId="3" borderId="34" xfId="0" applyFont="1" applyFill="1" applyBorder="1" applyAlignment="1" applyProtection="1">
      <alignment horizontal="center" vertical="center" wrapText="1"/>
    </xf>
    <xf numFmtId="0" fontId="17" fillId="3" borderId="34" xfId="0" applyFont="1" applyFill="1" applyBorder="1" applyAlignment="1" applyProtection="1">
      <alignment horizontal="center" vertical="center" textRotation="255" wrapText="1"/>
    </xf>
    <xf numFmtId="0" fontId="17" fillId="3" borderId="11" xfId="0" applyFont="1" applyFill="1" applyBorder="1" applyAlignment="1" applyProtection="1">
      <alignment horizontal="center" vertical="center" wrapText="1"/>
    </xf>
    <xf numFmtId="0" fontId="44" fillId="2" borderId="2" xfId="0" applyFont="1" applyFill="1" applyBorder="1" applyAlignment="1" applyProtection="1">
      <alignment horizontal="center" vertical="center" shrinkToFit="1"/>
    </xf>
    <xf numFmtId="0" fontId="17" fillId="2" borderId="2" xfId="0" applyFont="1" applyFill="1" applyBorder="1" applyAlignment="1" applyProtection="1">
      <alignment horizontal="center" vertical="center" wrapText="1"/>
    </xf>
    <xf numFmtId="0" fontId="44" fillId="2" borderId="2" xfId="0" applyFont="1" applyFill="1" applyBorder="1" applyAlignment="1" applyProtection="1">
      <alignment horizontal="center" vertical="center" shrinkToFit="1"/>
    </xf>
    <xf numFmtId="0" fontId="17" fillId="2" borderId="2" xfId="0" applyFont="1" applyFill="1" applyBorder="1" applyAlignment="1" applyProtection="1">
      <alignment horizontal="center" vertical="center" wrapText="1"/>
    </xf>
    <xf numFmtId="0" fontId="61" fillId="2" borderId="2" xfId="0" applyFont="1" applyFill="1" applyBorder="1" applyAlignment="1" applyProtection="1">
      <alignment horizontal="center" vertical="center" shrinkToFit="1"/>
    </xf>
    <xf numFmtId="179" fontId="82" fillId="4" borderId="29" xfId="1" applyNumberFormat="1" applyFont="1" applyFill="1" applyBorder="1" applyAlignment="1" applyProtection="1">
      <alignment vertical="center" shrinkToFit="1"/>
      <protection locked="0"/>
    </xf>
    <xf numFmtId="179" fontId="82" fillId="4" borderId="31" xfId="1" applyNumberFormat="1" applyFont="1" applyFill="1" applyBorder="1" applyAlignment="1" applyProtection="1">
      <alignment vertical="center" shrinkToFit="1"/>
      <protection locked="0"/>
    </xf>
    <xf numFmtId="181" fontId="82" fillId="4" borderId="15" xfId="0" applyNumberFormat="1" applyFont="1" applyFill="1" applyBorder="1" applyAlignment="1" applyProtection="1">
      <alignment horizontal="right" vertical="center" shrinkToFit="1"/>
      <protection locked="0"/>
    </xf>
    <xf numFmtId="181" fontId="82" fillId="4" borderId="18" xfId="0" applyNumberFormat="1" applyFont="1" applyFill="1" applyBorder="1" applyAlignment="1" applyProtection="1">
      <alignment horizontal="right" vertical="center" shrinkToFit="1"/>
      <protection locked="0"/>
    </xf>
    <xf numFmtId="180" fontId="83" fillId="4" borderId="2" xfId="0" applyNumberFormat="1" applyFont="1" applyFill="1" applyBorder="1" applyAlignment="1" applyProtection="1">
      <alignment horizontal="right" vertical="center" shrinkToFit="1"/>
      <protection locked="0"/>
    </xf>
    <xf numFmtId="0" fontId="84" fillId="4" borderId="15" xfId="0" applyFont="1" applyFill="1" applyBorder="1" applyAlignment="1" applyProtection="1">
      <alignment horizontal="center" vertical="center" shrinkToFit="1"/>
      <protection locked="0"/>
    </xf>
    <xf numFmtId="0" fontId="85" fillId="4" borderId="15" xfId="6" applyFont="1" applyFill="1" applyBorder="1" applyAlignment="1" applyProtection="1">
      <alignment horizontal="center" vertical="center" shrinkToFit="1"/>
      <protection locked="0"/>
    </xf>
    <xf numFmtId="181" fontId="80" fillId="4" borderId="23" xfId="0" applyNumberFormat="1" applyFont="1" applyFill="1" applyBorder="1" applyAlignment="1" applyProtection="1">
      <alignment horizontal="center" vertical="center" shrinkToFit="1"/>
      <protection locked="0"/>
    </xf>
    <xf numFmtId="0" fontId="86" fillId="4" borderId="17" xfId="0" applyFont="1" applyFill="1" applyBorder="1" applyAlignment="1" applyProtection="1">
      <alignment vertical="center" shrinkToFit="1"/>
      <protection locked="0"/>
    </xf>
    <xf numFmtId="0" fontId="8" fillId="4" borderId="17" xfId="0" applyFont="1" applyFill="1" applyBorder="1" applyAlignment="1" applyProtection="1">
      <alignment vertical="center" shrinkToFit="1"/>
      <protection locked="0"/>
    </xf>
    <xf numFmtId="0" fontId="87" fillId="4" borderId="15" xfId="0" applyFont="1" applyFill="1" applyBorder="1" applyAlignment="1" applyProtection="1">
      <alignment horizontal="center" vertical="center" shrinkToFit="1"/>
      <protection locked="0"/>
    </xf>
    <xf numFmtId="0" fontId="64" fillId="4" borderId="15" xfId="0" applyFont="1" applyFill="1" applyBorder="1" applyAlignment="1" applyProtection="1">
      <alignment horizontal="center" vertical="center" shrinkToFit="1"/>
      <protection locked="0"/>
    </xf>
    <xf numFmtId="0" fontId="64" fillId="4" borderId="18" xfId="0" applyFont="1" applyFill="1" applyBorder="1" applyAlignment="1" applyProtection="1">
      <alignment horizontal="center" vertical="center" shrinkToFit="1"/>
      <protection locked="0"/>
    </xf>
    <xf numFmtId="181" fontId="78" fillId="4" borderId="23" xfId="0" applyNumberFormat="1" applyFont="1" applyFill="1" applyBorder="1" applyAlignment="1" applyProtection="1">
      <alignment horizontal="center" vertical="center" shrinkToFit="1"/>
      <protection locked="0"/>
    </xf>
    <xf numFmtId="181" fontId="80" fillId="4" borderId="15" xfId="0" applyNumberFormat="1" applyFont="1" applyFill="1" applyBorder="1" applyAlignment="1" applyProtection="1">
      <alignment horizontal="right" vertical="center" shrinkToFit="1"/>
      <protection locked="0"/>
    </xf>
    <xf numFmtId="178" fontId="80" fillId="4" borderId="29" xfId="0" applyNumberFormat="1" applyFont="1" applyFill="1" applyBorder="1" applyAlignment="1" applyProtection="1">
      <alignment horizontal="right" vertical="center" shrinkToFit="1"/>
      <protection locked="0"/>
    </xf>
    <xf numFmtId="178" fontId="80" fillId="4" borderId="31" xfId="0" applyNumberFormat="1" applyFont="1" applyFill="1" applyBorder="1" applyAlignment="1" applyProtection="1">
      <alignment horizontal="right" vertical="center" shrinkToFit="1"/>
      <protection locked="0"/>
    </xf>
    <xf numFmtId="0" fontId="10" fillId="0" borderId="0" xfId="0" applyFont="1" applyAlignment="1" applyProtection="1">
      <alignment horizontal="center" vertical="center"/>
    </xf>
    <xf numFmtId="0" fontId="9" fillId="0" borderId="0" xfId="0" applyFont="1" applyBorder="1" applyAlignment="1" applyProtection="1">
      <alignment horizontal="center" vertical="center" wrapText="1"/>
    </xf>
    <xf numFmtId="0" fontId="12" fillId="0" borderId="0" xfId="0" applyFont="1" applyAlignment="1" applyProtection="1">
      <alignment horizontal="left" vertical="center"/>
    </xf>
    <xf numFmtId="0" fontId="60" fillId="0" borderId="0" xfId="0" applyFont="1" applyFill="1" applyAlignment="1" applyProtection="1">
      <alignment horizontal="center" vertical="center"/>
    </xf>
    <xf numFmtId="0" fontId="9" fillId="0" borderId="0" xfId="0" applyFont="1" applyBorder="1" applyAlignment="1" applyProtection="1">
      <alignment vertical="center"/>
    </xf>
    <xf numFmtId="58" fontId="9" fillId="0" borderId="0" xfId="0" applyNumberFormat="1" applyFont="1" applyAlignment="1" applyProtection="1">
      <alignment vertical="center"/>
    </xf>
    <xf numFmtId="0" fontId="54"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textRotation="255" wrapText="1"/>
    </xf>
    <xf numFmtId="0" fontId="13" fillId="0" borderId="0" xfId="0" applyFont="1" applyFill="1" applyBorder="1" applyAlignment="1" applyProtection="1">
      <alignment vertical="center"/>
      <protection locked="0"/>
    </xf>
    <xf numFmtId="0" fontId="88" fillId="0" borderId="0" xfId="0" applyFont="1" applyAlignment="1" applyProtection="1">
      <alignment horizontal="left" vertical="center"/>
    </xf>
    <xf numFmtId="0" fontId="60" fillId="0" borderId="0" xfId="0" applyFont="1" applyFill="1" applyAlignment="1" applyProtection="1">
      <alignment vertical="center"/>
    </xf>
    <xf numFmtId="0" fontId="37" fillId="0" borderId="0" xfId="0" applyFont="1" applyAlignment="1" applyProtection="1">
      <alignment horizontal="left" vertical="center"/>
    </xf>
    <xf numFmtId="0" fontId="7" fillId="2" borderId="2" xfId="0" applyFont="1" applyFill="1" applyBorder="1" applyAlignment="1" applyProtection="1">
      <alignment horizontal="center" vertical="center"/>
    </xf>
    <xf numFmtId="0" fontId="10" fillId="7" borderId="0" xfId="0" applyFont="1" applyFill="1" applyProtection="1">
      <alignment vertical="center"/>
    </xf>
    <xf numFmtId="0" fontId="61" fillId="7" borderId="2" xfId="0" applyFont="1" applyFill="1" applyBorder="1" applyAlignment="1" applyProtection="1">
      <alignment horizontal="center" vertical="center" wrapText="1"/>
    </xf>
    <xf numFmtId="0" fontId="61" fillId="7" borderId="2" xfId="0" applyFont="1" applyFill="1" applyBorder="1" applyAlignment="1" applyProtection="1">
      <alignment horizontal="center" vertical="center"/>
    </xf>
    <xf numFmtId="0" fontId="48" fillId="0" borderId="0" xfId="0" applyFont="1" applyProtection="1">
      <alignment vertical="center"/>
    </xf>
    <xf numFmtId="0" fontId="26"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6" fillId="0" borderId="0" xfId="0" applyFont="1" applyBorder="1" applyAlignment="1" applyProtection="1">
      <alignment vertical="center"/>
    </xf>
    <xf numFmtId="0" fontId="26" fillId="0" borderId="0" xfId="0" applyFont="1" applyFill="1" applyBorder="1" applyProtection="1">
      <alignment vertical="center"/>
    </xf>
    <xf numFmtId="0" fontId="0" fillId="8" borderId="52" xfId="0" applyFill="1" applyBorder="1" applyAlignment="1" applyProtection="1">
      <alignment vertical="center"/>
    </xf>
    <xf numFmtId="0" fontId="0" fillId="8" borderId="52" xfId="0" applyFill="1" applyBorder="1" applyProtection="1">
      <alignment vertical="center"/>
    </xf>
    <xf numFmtId="0" fontId="0" fillId="8" borderId="58" xfId="0" applyFill="1" applyBorder="1" applyProtection="1">
      <alignment vertical="center"/>
    </xf>
    <xf numFmtId="0" fontId="54" fillId="8" borderId="23" xfId="0" applyFont="1" applyFill="1" applyBorder="1" applyAlignment="1" applyProtection="1">
      <alignment horizontal="center" vertical="center" wrapText="1"/>
    </xf>
    <xf numFmtId="0" fontId="17" fillId="8" borderId="23" xfId="0" applyFont="1" applyFill="1" applyBorder="1" applyAlignment="1" applyProtection="1">
      <alignment horizontal="center" vertical="center" wrapText="1"/>
    </xf>
    <xf numFmtId="0" fontId="17" fillId="8" borderId="23" xfId="0" applyFont="1" applyFill="1" applyBorder="1" applyAlignment="1" applyProtection="1">
      <alignment horizontal="center" vertical="center" textRotation="255" wrapText="1"/>
    </xf>
    <xf numFmtId="0" fontId="17" fillId="8" borderId="47"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wrapText="1"/>
    </xf>
    <xf numFmtId="0" fontId="17" fillId="8" borderId="0" xfId="0" applyFont="1" applyFill="1" applyBorder="1" applyAlignment="1" applyProtection="1">
      <alignment horizontal="center" vertical="center" wrapText="1"/>
    </xf>
    <xf numFmtId="0" fontId="17" fillId="8" borderId="0" xfId="0" applyFont="1" applyFill="1" applyBorder="1" applyAlignment="1" applyProtection="1">
      <alignment horizontal="center" vertical="center" textRotation="255" wrapText="1"/>
    </xf>
    <xf numFmtId="0" fontId="17" fillId="8" borderId="44" xfId="0" applyFont="1" applyFill="1" applyBorder="1" applyAlignment="1" applyProtection="1">
      <alignment horizontal="center" vertical="center" wrapText="1"/>
    </xf>
    <xf numFmtId="0" fontId="31" fillId="8" borderId="39" xfId="0" applyFont="1" applyFill="1" applyBorder="1" applyAlignment="1" applyProtection="1">
      <alignment horizontal="left" vertical="center" wrapText="1"/>
    </xf>
    <xf numFmtId="0" fontId="17" fillId="2" borderId="2" xfId="0" applyFont="1" applyFill="1" applyBorder="1" applyAlignment="1" applyProtection="1">
      <alignment horizontal="center" vertical="center" wrapText="1"/>
    </xf>
    <xf numFmtId="176" fontId="0" fillId="0" borderId="0" xfId="0" applyNumberFormat="1" applyProtection="1">
      <alignment vertical="center"/>
    </xf>
    <xf numFmtId="0" fontId="17" fillId="2" borderId="2" xfId="0" applyNumberFormat="1" applyFont="1" applyFill="1" applyBorder="1" applyAlignment="1" applyProtection="1">
      <alignment horizontal="center" vertical="center" textRotation="255"/>
    </xf>
    <xf numFmtId="179" fontId="91" fillId="0" borderId="29" xfId="0" applyNumberFormat="1" applyFont="1" applyBorder="1" applyAlignment="1" applyProtection="1">
      <alignment horizontal="right" vertical="center" shrinkToFit="1"/>
    </xf>
    <xf numFmtId="179" fontId="91" fillId="0" borderId="31" xfId="0" applyNumberFormat="1" applyFont="1" applyBorder="1" applyAlignment="1" applyProtection="1">
      <alignment horizontal="right" vertical="center" shrinkToFit="1"/>
    </xf>
    <xf numFmtId="178" fontId="6" fillId="0" borderId="0" xfId="0" applyNumberFormat="1" applyFont="1" applyFill="1" applyBorder="1" applyAlignment="1" applyProtection="1">
      <alignment horizontal="right" vertical="center" shrinkToFit="1"/>
    </xf>
    <xf numFmtId="0" fontId="94" fillId="0" borderId="0" xfId="0" applyFont="1" applyProtection="1">
      <alignment vertical="center"/>
    </xf>
    <xf numFmtId="0" fontId="15" fillId="0" borderId="0" xfId="0" applyFont="1" applyBorder="1" applyAlignment="1" applyProtection="1">
      <alignment vertical="center"/>
    </xf>
    <xf numFmtId="0" fontId="32" fillId="0" borderId="0" xfId="0" applyFont="1" applyBorder="1" applyProtection="1">
      <alignment vertical="center"/>
    </xf>
    <xf numFmtId="176" fontId="7" fillId="0" borderId="0" xfId="0" applyNumberFormat="1" applyFont="1" applyBorder="1" applyProtection="1">
      <alignment vertical="center"/>
    </xf>
    <xf numFmtId="14" fontId="95" fillId="0" borderId="0" xfId="0" applyNumberFormat="1" applyFont="1" applyProtection="1">
      <alignment vertical="center"/>
    </xf>
    <xf numFmtId="0" fontId="20" fillId="0" borderId="0" xfId="0" applyFont="1" applyFill="1" applyBorder="1" applyProtection="1">
      <alignment vertical="center"/>
    </xf>
    <xf numFmtId="0" fontId="12" fillId="0" borderId="0" xfId="0" applyFont="1" applyFill="1" applyBorder="1" applyAlignment="1" applyProtection="1">
      <alignment vertical="center" wrapText="1"/>
    </xf>
    <xf numFmtId="0" fontId="20" fillId="0" borderId="0" xfId="0" applyFont="1" applyProtection="1">
      <alignment vertical="center"/>
    </xf>
    <xf numFmtId="0" fontId="95" fillId="0" borderId="0" xfId="0" applyFont="1" applyProtection="1">
      <alignment vertical="center"/>
    </xf>
    <xf numFmtId="0" fontId="96" fillId="0" borderId="0" xfId="0" applyFont="1" applyProtection="1">
      <alignment vertical="center"/>
    </xf>
    <xf numFmtId="0" fontId="17" fillId="0" borderId="39" xfId="0" applyFont="1" applyFill="1" applyBorder="1" applyAlignment="1" applyProtection="1">
      <alignment horizontal="center" vertical="center" wrapText="1"/>
    </xf>
    <xf numFmtId="0" fontId="17" fillId="0" borderId="39" xfId="0" applyFont="1" applyFill="1" applyBorder="1" applyAlignment="1" applyProtection="1">
      <alignment horizontal="center" vertical="center" textRotation="255" wrapText="1"/>
    </xf>
    <xf numFmtId="0" fontId="54" fillId="0" borderId="44" xfId="0" applyFont="1" applyFill="1" applyBorder="1" applyAlignment="1" applyProtection="1">
      <alignment horizontal="center" vertical="center" wrapText="1"/>
    </xf>
    <xf numFmtId="0" fontId="29" fillId="0" borderId="0" xfId="0" applyNumberFormat="1" applyFont="1" applyFill="1" applyBorder="1" applyAlignment="1" applyProtection="1">
      <alignment vertical="center"/>
      <protection locked="0"/>
    </xf>
    <xf numFmtId="0" fontId="61" fillId="7" borderId="2" xfId="0" applyFont="1" applyFill="1" applyBorder="1" applyAlignment="1" applyProtection="1">
      <alignment horizontal="center" vertical="center"/>
    </xf>
    <xf numFmtId="0" fontId="61" fillId="7" borderId="2" xfId="0" applyFont="1" applyFill="1" applyBorder="1" applyAlignment="1" applyProtection="1">
      <alignment horizontal="center" vertical="center" wrapText="1"/>
    </xf>
    <xf numFmtId="0" fontId="79" fillId="4" borderId="15" xfId="0" applyFont="1" applyFill="1" applyBorder="1" applyAlignment="1" applyProtection="1">
      <alignment horizontal="center" vertical="center" shrinkToFit="1"/>
      <protection locked="0"/>
    </xf>
    <xf numFmtId="0" fontId="21" fillId="0" borderId="0" xfId="0" applyFont="1" applyProtection="1">
      <alignment vertical="center"/>
    </xf>
    <xf numFmtId="0" fontId="21" fillId="0" borderId="0" xfId="0" applyFont="1" applyBorder="1" applyAlignment="1" applyProtection="1">
      <alignment horizontal="right" vertical="center"/>
    </xf>
    <xf numFmtId="0" fontId="21" fillId="0" borderId="0" xfId="0" applyFont="1" applyBorder="1" applyProtection="1">
      <alignment vertical="center"/>
    </xf>
    <xf numFmtId="0" fontId="61" fillId="0" borderId="0" xfId="0" applyFont="1" applyBorder="1" applyAlignment="1" applyProtection="1">
      <alignment vertical="center" wrapText="1"/>
    </xf>
    <xf numFmtId="0" fontId="14" fillId="0" borderId="0" xfId="0" applyFont="1" applyAlignment="1" applyProtection="1">
      <alignment horizontal="left" vertical="center" shrinkToFit="1"/>
    </xf>
    <xf numFmtId="0" fontId="32" fillId="0" borderId="0" xfId="0" applyFont="1" applyProtection="1">
      <alignment vertical="center"/>
    </xf>
    <xf numFmtId="176" fontId="7" fillId="0" borderId="0" xfId="0" applyNumberFormat="1" applyFont="1" applyProtection="1">
      <alignment vertical="center"/>
    </xf>
    <xf numFmtId="0" fontId="13" fillId="0" borderId="34" xfId="0" applyFont="1" applyFill="1" applyBorder="1" applyAlignment="1" applyProtection="1">
      <alignment vertical="center"/>
      <protection locked="0"/>
    </xf>
    <xf numFmtId="180" fontId="83" fillId="4" borderId="6" xfId="0" applyNumberFormat="1" applyFont="1" applyFill="1" applyBorder="1" applyAlignment="1" applyProtection="1">
      <alignment horizontal="right" vertical="center" shrinkToFit="1"/>
      <protection locked="0"/>
    </xf>
    <xf numFmtId="0" fontId="21" fillId="0" borderId="39" xfId="0" applyFont="1" applyFill="1" applyBorder="1" applyAlignment="1" applyProtection="1">
      <alignment vertical="center" shrinkToFit="1"/>
    </xf>
    <xf numFmtId="0" fontId="79" fillId="4" borderId="15" xfId="0" quotePrefix="1" applyFont="1" applyFill="1" applyBorder="1" applyAlignment="1" applyProtection="1">
      <alignment horizontal="center" vertical="center" shrinkToFit="1"/>
      <protection locked="0"/>
    </xf>
    <xf numFmtId="0" fontId="79" fillId="4" borderId="18" xfId="0" applyFont="1" applyFill="1" applyBorder="1" applyAlignment="1" applyProtection="1">
      <alignment horizontal="center" vertical="center" shrinkToFit="1"/>
      <protection locked="0"/>
    </xf>
    <xf numFmtId="181" fontId="16" fillId="4" borderId="15" xfId="0" quotePrefix="1" applyNumberFormat="1" applyFont="1" applyFill="1" applyBorder="1" applyAlignment="1" applyProtection="1">
      <alignment horizontal="left" vertical="center" shrinkToFit="1"/>
      <protection locked="0"/>
    </xf>
    <xf numFmtId="181" fontId="82" fillId="4" borderId="5" xfId="0" applyNumberFormat="1" applyFont="1" applyFill="1" applyBorder="1" applyAlignment="1" applyProtection="1">
      <alignment horizontal="right" vertical="center" shrinkToFit="1"/>
      <protection locked="0"/>
    </xf>
    <xf numFmtId="181" fontId="16" fillId="4" borderId="15" xfId="0" applyNumberFormat="1" applyFont="1" applyFill="1" applyBorder="1" applyAlignment="1" applyProtection="1">
      <alignment horizontal="left" vertical="center" shrinkToFit="1"/>
      <protection locked="0"/>
    </xf>
    <xf numFmtId="181" fontId="82" fillId="4" borderId="56" xfId="0" applyNumberFormat="1" applyFont="1" applyFill="1" applyBorder="1" applyAlignment="1" applyProtection="1">
      <alignment horizontal="right" vertical="center" shrinkToFit="1"/>
      <protection locked="0"/>
    </xf>
    <xf numFmtId="179" fontId="82" fillId="4" borderId="56" xfId="1" applyNumberFormat="1" applyFont="1" applyFill="1" applyBorder="1" applyAlignment="1" applyProtection="1">
      <alignment vertical="center" shrinkToFit="1"/>
      <protection locked="0"/>
    </xf>
    <xf numFmtId="0" fontId="22" fillId="4" borderId="2" xfId="0" applyFont="1" applyFill="1" applyBorder="1" applyAlignment="1" applyProtection="1">
      <alignment vertical="center" shrinkToFit="1"/>
      <protection locked="0"/>
    </xf>
    <xf numFmtId="0" fontId="21" fillId="2" borderId="2" xfId="0" applyFont="1" applyFill="1" applyBorder="1" applyAlignment="1" applyProtection="1">
      <alignment horizontal="center" vertical="center" shrinkToFit="1"/>
    </xf>
    <xf numFmtId="0" fontId="39" fillId="2" borderId="2" xfId="0" applyFont="1" applyFill="1" applyBorder="1" applyAlignment="1" applyProtection="1">
      <alignment horizontal="center" vertical="center" shrinkToFit="1"/>
    </xf>
    <xf numFmtId="0" fontId="81" fillId="2" borderId="28" xfId="0" applyFont="1" applyFill="1" applyBorder="1" applyAlignment="1" applyProtection="1">
      <alignment horizontal="center" vertical="center" wrapText="1" shrinkToFit="1"/>
    </xf>
    <xf numFmtId="0" fontId="99" fillId="2" borderId="30" xfId="0" applyFont="1" applyFill="1" applyBorder="1" applyAlignment="1" applyProtection="1">
      <alignment horizontal="center" vertical="center" shrinkToFit="1"/>
    </xf>
    <xf numFmtId="0" fontId="14" fillId="4" borderId="2" xfId="0" applyFont="1" applyFill="1" applyBorder="1" applyAlignment="1" applyProtection="1">
      <alignment vertical="center" shrinkToFit="1"/>
      <protection locked="0"/>
    </xf>
    <xf numFmtId="0" fontId="103" fillId="4" borderId="15" xfId="6" applyFont="1" applyFill="1" applyBorder="1" applyAlignment="1" applyProtection="1">
      <alignment horizontal="center" vertical="center" shrinkToFit="1"/>
      <protection locked="0"/>
    </xf>
    <xf numFmtId="181" fontId="16" fillId="4" borderId="15" xfId="6" applyNumberFormat="1" applyFont="1" applyFill="1" applyBorder="1" applyAlignment="1" applyProtection="1">
      <alignment horizontal="left" vertical="center" shrinkToFit="1"/>
      <protection locked="0"/>
    </xf>
    <xf numFmtId="178" fontId="102" fillId="0" borderId="29" xfId="0" applyNumberFormat="1" applyFont="1" applyFill="1" applyBorder="1" applyAlignment="1" applyProtection="1">
      <alignment horizontal="right" vertical="center" shrinkToFit="1"/>
    </xf>
    <xf numFmtId="178" fontId="102" fillId="0" borderId="31" xfId="0" applyNumberFormat="1" applyFont="1" applyFill="1" applyBorder="1" applyAlignment="1" applyProtection="1">
      <alignment horizontal="right" vertical="center" shrinkToFit="1"/>
    </xf>
    <xf numFmtId="9" fontId="106" fillId="5" borderId="2" xfId="4" applyFont="1" applyFill="1" applyBorder="1" applyAlignment="1" applyProtection="1">
      <alignment horizontal="right" vertical="center"/>
    </xf>
    <xf numFmtId="9" fontId="106" fillId="5" borderId="6" xfId="4" applyFont="1" applyFill="1" applyBorder="1" applyAlignment="1" applyProtection="1">
      <alignment horizontal="right" vertical="center"/>
    </xf>
    <xf numFmtId="180" fontId="106" fillId="5" borderId="2" xfId="0" applyNumberFormat="1" applyFont="1" applyFill="1" applyBorder="1" applyAlignment="1" applyProtection="1">
      <alignment horizontal="right" vertical="center" shrinkToFit="1"/>
    </xf>
    <xf numFmtId="0" fontId="107" fillId="0" borderId="6" xfId="0" applyFont="1" applyFill="1" applyBorder="1" applyAlignment="1" applyProtection="1">
      <alignment vertical="center"/>
    </xf>
    <xf numFmtId="0" fontId="16" fillId="4" borderId="15"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107" fillId="0" borderId="15" xfId="0" applyFont="1" applyFill="1" applyBorder="1" applyAlignment="1" applyProtection="1">
      <alignment horizontal="center" vertical="center"/>
    </xf>
    <xf numFmtId="0" fontId="107" fillId="0" borderId="14" xfId="0" applyFont="1" applyFill="1" applyBorder="1" applyAlignment="1" applyProtection="1">
      <alignment horizontal="center" vertical="center"/>
    </xf>
    <xf numFmtId="0" fontId="16" fillId="4" borderId="15"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97" fillId="9" borderId="0" xfId="0" applyFont="1" applyFill="1" applyAlignment="1" applyProtection="1">
      <alignment horizontal="center" vertical="center"/>
    </xf>
    <xf numFmtId="0" fontId="61" fillId="0" borderId="0" xfId="0" applyFont="1" applyAlignment="1" applyProtection="1">
      <alignment horizontal="left" vertical="center" wrapText="1"/>
    </xf>
    <xf numFmtId="58" fontId="16" fillId="4" borderId="34" xfId="0" quotePrefix="1" applyNumberFormat="1" applyFont="1" applyFill="1" applyBorder="1" applyAlignment="1" applyProtection="1">
      <alignment horizontal="right" vertical="center"/>
      <protection locked="0"/>
    </xf>
    <xf numFmtId="0" fontId="14" fillId="4" borderId="15" xfId="0" applyFont="1" applyFill="1" applyBorder="1" applyAlignment="1" applyProtection="1">
      <alignment horizontal="left" vertical="center" shrinkToFit="1"/>
      <protection locked="0"/>
    </xf>
    <xf numFmtId="0" fontId="14" fillId="4" borderId="14" xfId="0" applyFont="1" applyFill="1" applyBorder="1" applyAlignment="1" applyProtection="1">
      <alignment horizontal="left" vertical="center" shrinkToFit="1"/>
      <protection locked="0"/>
    </xf>
    <xf numFmtId="0" fontId="61" fillId="7" borderId="2"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38" fontId="16" fillId="4" borderId="15" xfId="1" applyFont="1" applyFill="1" applyBorder="1" applyAlignment="1" applyProtection="1">
      <alignment horizontal="right" vertical="center"/>
      <protection locked="0"/>
    </xf>
    <xf numFmtId="38" fontId="16" fillId="4" borderId="14" xfId="1" applyFont="1" applyFill="1" applyBorder="1" applyAlignment="1" applyProtection="1">
      <alignment horizontal="right" vertical="center"/>
      <protection locked="0"/>
    </xf>
    <xf numFmtId="38" fontId="14" fillId="4" borderId="15" xfId="1" applyFont="1" applyFill="1" applyBorder="1" applyAlignment="1" applyProtection="1">
      <alignment horizontal="right" vertical="center"/>
      <protection locked="0"/>
    </xf>
    <xf numFmtId="38" fontId="14" fillId="4" borderId="14" xfId="1" applyFont="1" applyFill="1" applyBorder="1" applyAlignment="1" applyProtection="1">
      <alignment horizontal="right" vertical="center"/>
      <protection locked="0"/>
    </xf>
    <xf numFmtId="0" fontId="45" fillId="7" borderId="2" xfId="0" applyFont="1" applyFill="1" applyBorder="1" applyAlignment="1" applyProtection="1">
      <alignment horizontal="center" vertical="center" wrapText="1"/>
    </xf>
    <xf numFmtId="0" fontId="45" fillId="7" borderId="2" xfId="0" applyFont="1" applyFill="1" applyBorder="1" applyAlignment="1" applyProtection="1">
      <alignment horizontal="center" vertical="center"/>
    </xf>
    <xf numFmtId="0" fontId="61" fillId="7" borderId="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protection locked="0"/>
    </xf>
    <xf numFmtId="0" fontId="14" fillId="4" borderId="15"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center" wrapText="1"/>
      <protection locked="0"/>
    </xf>
    <xf numFmtId="0" fontId="98" fillId="4" borderId="15" xfId="0" applyFont="1" applyFill="1" applyBorder="1" applyAlignment="1" applyProtection="1">
      <alignment horizontal="left" vertical="center"/>
      <protection locked="0"/>
    </xf>
    <xf numFmtId="0" fontId="98" fillId="4" borderId="16" xfId="0" applyFont="1" applyFill="1" applyBorder="1" applyAlignment="1" applyProtection="1">
      <alignment horizontal="left" vertical="center"/>
      <protection locked="0"/>
    </xf>
    <xf numFmtId="0" fontId="98" fillId="4" borderId="14" xfId="0" applyFont="1" applyFill="1" applyBorder="1" applyAlignment="1" applyProtection="1">
      <alignment horizontal="left" vertical="center"/>
      <protection locked="0"/>
    </xf>
    <xf numFmtId="58" fontId="16" fillId="0" borderId="0" xfId="0" quotePrefix="1" applyNumberFormat="1" applyFont="1" applyFill="1" applyBorder="1" applyAlignment="1" applyProtection="1">
      <alignment horizontal="right" vertical="center"/>
      <protection locked="0"/>
    </xf>
    <xf numFmtId="181" fontId="80" fillId="4" borderId="15" xfId="0" applyNumberFormat="1" applyFont="1" applyFill="1" applyBorder="1" applyAlignment="1" applyProtection="1">
      <alignment horizontal="center" vertical="center" shrinkToFit="1"/>
      <protection locked="0"/>
    </xf>
    <xf numFmtId="181" fontId="80" fillId="4" borderId="16" xfId="0" applyNumberFormat="1" applyFont="1" applyFill="1" applyBorder="1" applyAlignment="1" applyProtection="1">
      <alignment horizontal="center" vertical="center" shrinkToFit="1"/>
      <protection locked="0"/>
    </xf>
    <xf numFmtId="179" fontId="80" fillId="4" borderId="12" xfId="1" applyNumberFormat="1" applyFont="1" applyFill="1" applyBorder="1" applyAlignment="1" applyProtection="1">
      <alignment horizontal="right" vertical="center" shrinkToFit="1"/>
      <protection locked="0"/>
    </xf>
    <xf numFmtId="179" fontId="80" fillId="4" borderId="32" xfId="1" applyNumberFormat="1" applyFont="1" applyFill="1" applyBorder="1" applyAlignment="1" applyProtection="1">
      <alignment horizontal="right" vertical="center" shrinkToFit="1"/>
      <protection locked="0"/>
    </xf>
    <xf numFmtId="0" fontId="79" fillId="4" borderId="18" xfId="0" applyFont="1" applyFill="1" applyBorder="1" applyAlignment="1" applyProtection="1">
      <alignment horizontal="left" vertical="center" wrapText="1"/>
      <protection locked="0"/>
    </xf>
    <xf numFmtId="0" fontId="79" fillId="4" borderId="41" xfId="0" applyFont="1" applyFill="1" applyBorder="1" applyAlignment="1" applyProtection="1">
      <alignment horizontal="left" vertical="center" wrapText="1"/>
      <protection locked="0"/>
    </xf>
    <xf numFmtId="0" fontId="16" fillId="0" borderId="16" xfId="0" applyFont="1" applyFill="1" applyBorder="1" applyAlignment="1" applyProtection="1">
      <alignment horizontal="center" vertical="center" shrinkToFit="1"/>
    </xf>
    <xf numFmtId="0" fontId="26" fillId="3" borderId="20" xfId="0" applyFont="1" applyFill="1" applyBorder="1" applyAlignment="1" applyProtection="1">
      <alignment horizontal="center" vertical="center" wrapText="1" shrinkToFit="1"/>
    </xf>
    <xf numFmtId="0" fontId="26" fillId="3" borderId="24" xfId="0" applyFont="1" applyFill="1" applyBorder="1" applyAlignment="1" applyProtection="1">
      <alignment horizontal="center" vertical="center" wrapText="1" shrinkToFit="1"/>
    </xf>
    <xf numFmtId="0" fontId="26" fillId="3" borderId="43" xfId="0" applyFont="1" applyFill="1" applyBorder="1" applyAlignment="1" applyProtection="1">
      <alignment horizontal="center" vertical="center" wrapText="1" shrinkToFit="1"/>
    </xf>
    <xf numFmtId="0" fontId="44" fillId="2" borderId="49" xfId="0" applyFont="1" applyFill="1" applyBorder="1" applyAlignment="1" applyProtection="1">
      <alignment horizontal="center" vertical="center" shrinkToFit="1"/>
    </xf>
    <xf numFmtId="0" fontId="44" fillId="2" borderId="13" xfId="0" applyFont="1" applyFill="1" applyBorder="1" applyAlignment="1" applyProtection="1">
      <alignment horizontal="center" vertical="center" shrinkToFit="1"/>
    </xf>
    <xf numFmtId="179" fontId="80" fillId="4" borderId="15" xfId="1" applyNumberFormat="1" applyFont="1" applyFill="1" applyBorder="1" applyAlignment="1" applyProtection="1">
      <alignment horizontal="right" vertical="center" shrinkToFit="1"/>
      <protection locked="0"/>
    </xf>
    <xf numFmtId="179" fontId="80" fillId="4" borderId="14" xfId="1" applyNumberFormat="1" applyFont="1" applyFill="1" applyBorder="1" applyAlignment="1" applyProtection="1">
      <alignment horizontal="right" vertical="center" shrinkToFit="1"/>
      <protection locked="0"/>
    </xf>
    <xf numFmtId="0" fontId="45" fillId="2" borderId="2" xfId="0" applyFont="1" applyFill="1" applyBorder="1" applyAlignment="1" applyProtection="1">
      <alignment horizontal="center" vertical="center" wrapText="1" shrinkToFit="1"/>
    </xf>
    <xf numFmtId="0" fontId="79" fillId="4" borderId="15" xfId="0" applyFont="1" applyFill="1" applyBorder="1" applyAlignment="1" applyProtection="1">
      <alignment horizontal="left" vertical="center" wrapText="1"/>
      <protection locked="0"/>
    </xf>
    <xf numFmtId="181" fontId="19" fillId="6" borderId="25" xfId="0" applyNumberFormat="1" applyFont="1" applyFill="1" applyBorder="1" applyAlignment="1" applyProtection="1">
      <alignment horizontal="center" vertical="center" shrinkToFit="1"/>
    </xf>
    <xf numFmtId="181" fontId="19" fillId="6" borderId="26" xfId="0" applyNumberFormat="1" applyFont="1" applyFill="1" applyBorder="1" applyAlignment="1" applyProtection="1">
      <alignment horizontal="center" vertical="center" shrinkToFit="1"/>
    </xf>
    <xf numFmtId="181" fontId="19" fillId="6" borderId="33" xfId="0" applyNumberFormat="1" applyFont="1" applyFill="1" applyBorder="1" applyAlignment="1" applyProtection="1">
      <alignment horizontal="center" vertical="center" shrinkToFit="1"/>
    </xf>
    <xf numFmtId="0" fontId="48" fillId="2" borderId="2" xfId="0" applyFont="1" applyFill="1" applyBorder="1" applyAlignment="1" applyProtection="1">
      <alignment horizontal="center" vertical="center" textRotation="255"/>
    </xf>
    <xf numFmtId="0" fontId="48" fillId="2" borderId="7" xfId="0" applyFont="1" applyFill="1" applyBorder="1" applyAlignment="1" applyProtection="1">
      <alignment horizontal="center" vertical="center" textRotation="255"/>
    </xf>
    <xf numFmtId="0" fontId="48" fillId="2" borderId="6" xfId="0" applyFont="1" applyFill="1" applyBorder="1" applyAlignment="1" applyProtection="1">
      <alignment horizontal="center" vertical="center" textRotation="255"/>
    </xf>
    <xf numFmtId="0" fontId="67" fillId="2" borderId="5" xfId="0" applyFont="1" applyFill="1" applyBorder="1" applyAlignment="1" applyProtection="1">
      <alignment horizontal="center" vertical="center" shrinkToFit="1"/>
    </xf>
    <xf numFmtId="0" fontId="68" fillId="2" borderId="4" xfId="0" applyFont="1" applyFill="1" applyBorder="1" applyAlignment="1" applyProtection="1">
      <alignment horizontal="center" vertical="center" shrinkToFit="1"/>
    </xf>
    <xf numFmtId="0" fontId="44" fillId="2" borderId="7" xfId="0" applyFont="1" applyFill="1" applyBorder="1" applyAlignment="1" applyProtection="1">
      <alignment horizontal="center" vertical="center" textRotation="255" shrinkToFit="1"/>
    </xf>
    <xf numFmtId="0" fontId="44" fillId="2" borderId="2" xfId="0" applyFont="1" applyFill="1" applyBorder="1" applyAlignment="1" applyProtection="1">
      <alignment horizontal="center" vertical="center" textRotation="255" shrinkToFit="1"/>
    </xf>
    <xf numFmtId="181" fontId="80" fillId="4" borderId="17" xfId="0" applyNumberFormat="1" applyFont="1" applyFill="1" applyBorder="1" applyAlignment="1" applyProtection="1">
      <alignment horizontal="center" vertical="center" shrinkToFit="1"/>
      <protection locked="0"/>
    </xf>
    <xf numFmtId="0" fontId="45" fillId="2" borderId="15" xfId="0" applyFont="1" applyFill="1" applyBorder="1" applyAlignment="1" applyProtection="1">
      <alignment horizontal="center" vertical="center" shrinkToFit="1"/>
    </xf>
    <xf numFmtId="0" fontId="45" fillId="2" borderId="14" xfId="0" applyFont="1" applyFill="1" applyBorder="1" applyAlignment="1" applyProtection="1">
      <alignment horizontal="center" vertical="center" shrinkToFit="1"/>
    </xf>
    <xf numFmtId="179" fontId="65" fillId="6" borderId="8" xfId="1" applyNumberFormat="1" applyFont="1" applyFill="1" applyBorder="1" applyAlignment="1" applyProtection="1">
      <alignment horizontal="center" vertical="center" textRotation="255" wrapText="1" shrinkToFit="1"/>
    </xf>
    <xf numFmtId="179" fontId="65" fillId="6" borderId="39" xfId="1" applyNumberFormat="1" applyFont="1" applyFill="1" applyBorder="1" applyAlignment="1" applyProtection="1">
      <alignment horizontal="center" vertical="center" textRotation="255" shrinkToFit="1"/>
    </xf>
    <xf numFmtId="179" fontId="65" fillId="6" borderId="38" xfId="1" applyNumberFormat="1" applyFont="1" applyFill="1" applyBorder="1" applyAlignment="1" applyProtection="1">
      <alignment horizontal="center" vertical="center" textRotation="255" shrinkToFit="1"/>
    </xf>
    <xf numFmtId="179" fontId="65" fillId="6" borderId="9" xfId="1" applyNumberFormat="1" applyFont="1" applyFill="1" applyBorder="1" applyAlignment="1" applyProtection="1">
      <alignment horizontal="center" vertical="center" textRotation="255" wrapText="1" shrinkToFit="1"/>
    </xf>
    <xf numFmtId="179" fontId="65" fillId="6" borderId="36" xfId="1" applyNumberFormat="1" applyFont="1" applyFill="1" applyBorder="1" applyAlignment="1" applyProtection="1">
      <alignment horizontal="center" vertical="center" textRotation="255" shrinkToFit="1"/>
    </xf>
    <xf numFmtId="179" fontId="65" fillId="6" borderId="37" xfId="1" applyNumberFormat="1" applyFont="1" applyFill="1" applyBorder="1" applyAlignment="1" applyProtection="1">
      <alignment horizontal="center" vertical="center" textRotation="255" shrinkToFit="1"/>
    </xf>
    <xf numFmtId="0" fontId="44" fillId="2" borderId="50" xfId="0" applyFont="1" applyFill="1" applyBorder="1" applyAlignment="1" applyProtection="1">
      <alignment horizontal="center" vertical="center" shrinkToFit="1"/>
    </xf>
    <xf numFmtId="0" fontId="44" fillId="2" borderId="14"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6" fillId="2" borderId="14" xfId="0" applyFont="1" applyFill="1" applyBorder="1" applyAlignment="1" applyProtection="1">
      <alignment horizontal="center" vertical="center" shrinkToFit="1"/>
    </xf>
    <xf numFmtId="0" fontId="44" fillId="2" borderId="16" xfId="0" applyFont="1" applyFill="1" applyBorder="1" applyAlignment="1" applyProtection="1">
      <alignment horizontal="center" vertical="center" shrinkToFit="1"/>
    </xf>
    <xf numFmtId="0" fontId="45" fillId="2" borderId="41" xfId="0" applyFont="1" applyFill="1" applyBorder="1" applyAlignment="1" applyProtection="1">
      <alignment horizontal="center" vertical="center" shrinkToFit="1"/>
    </xf>
    <xf numFmtId="0" fontId="45" fillId="2" borderId="44" xfId="0" applyFont="1" applyFill="1" applyBorder="1" applyAlignment="1" applyProtection="1">
      <alignment horizontal="center" vertical="center" shrinkToFit="1"/>
    </xf>
    <xf numFmtId="0" fontId="44" fillId="2" borderId="51" xfId="0" applyFont="1" applyFill="1" applyBorder="1" applyAlignment="1" applyProtection="1">
      <alignment horizontal="center" vertical="center" shrinkToFit="1"/>
    </xf>
    <xf numFmtId="0" fontId="44" fillId="2" borderId="26" xfId="0" applyFont="1" applyFill="1" applyBorder="1" applyAlignment="1" applyProtection="1">
      <alignment horizontal="center" vertical="center" shrinkToFit="1"/>
    </xf>
    <xf numFmtId="179" fontId="102" fillId="0" borderId="25" xfId="1" applyNumberFormat="1" applyFont="1" applyFill="1" applyBorder="1" applyAlignment="1" applyProtection="1">
      <alignment horizontal="right" vertical="center" shrinkToFit="1"/>
    </xf>
    <xf numFmtId="179" fontId="102" fillId="0" borderId="33" xfId="1" applyNumberFormat="1" applyFont="1" applyFill="1" applyBorder="1" applyAlignment="1" applyProtection="1">
      <alignment horizontal="right" vertical="center" shrinkToFit="1"/>
    </xf>
    <xf numFmtId="181" fontId="80" fillId="4" borderId="25" xfId="0" applyNumberFormat="1" applyFont="1" applyFill="1" applyBorder="1" applyAlignment="1" applyProtection="1">
      <alignment horizontal="center" vertical="center" shrinkToFit="1"/>
      <protection locked="0"/>
    </xf>
    <xf numFmtId="181" fontId="80" fillId="4" borderId="27" xfId="0" applyNumberFormat="1" applyFont="1" applyFill="1" applyBorder="1" applyAlignment="1" applyProtection="1">
      <alignment horizontal="center" vertical="center" shrinkToFit="1"/>
      <protection locked="0"/>
    </xf>
    <xf numFmtId="0" fontId="45" fillId="2" borderId="48" xfId="0" applyFont="1" applyFill="1" applyBorder="1" applyAlignment="1" applyProtection="1">
      <alignment horizontal="center" vertical="center" shrinkToFit="1"/>
    </xf>
    <xf numFmtId="0" fontId="45" fillId="2" borderId="11" xfId="0" applyFont="1" applyFill="1" applyBorder="1" applyAlignment="1" applyProtection="1">
      <alignment horizontal="center" vertical="center" shrinkToFit="1"/>
    </xf>
    <xf numFmtId="0" fontId="45" fillId="2" borderId="18" xfId="0" applyFont="1" applyFill="1" applyBorder="1" applyAlignment="1" applyProtection="1">
      <alignment horizontal="center" vertical="center" wrapText="1" shrinkToFit="1"/>
    </xf>
    <xf numFmtId="0" fontId="45" fillId="2" borderId="47" xfId="0" applyFont="1" applyFill="1" applyBorder="1" applyAlignment="1" applyProtection="1">
      <alignment horizontal="center" vertical="center" shrinkToFit="1"/>
    </xf>
    <xf numFmtId="0" fontId="45" fillId="2" borderId="41" xfId="0" applyFont="1" applyFill="1" applyBorder="1" applyAlignment="1" applyProtection="1">
      <alignment horizontal="center" vertical="center" wrapText="1" shrinkToFit="1"/>
    </xf>
    <xf numFmtId="0" fontId="44" fillId="2" borderId="15" xfId="0" applyFont="1" applyFill="1" applyBorder="1" applyAlignment="1" applyProtection="1">
      <alignment horizontal="center" vertical="center" shrinkToFit="1"/>
    </xf>
    <xf numFmtId="179" fontId="102" fillId="0" borderId="40" xfId="1" applyNumberFormat="1" applyFont="1" applyFill="1" applyBorder="1" applyAlignment="1" applyProtection="1">
      <alignment horizontal="right" vertical="center" shrinkToFit="1"/>
    </xf>
    <xf numFmtId="0" fontId="18" fillId="0" borderId="16" xfId="0" applyFont="1" applyFill="1" applyBorder="1" applyAlignment="1" applyProtection="1">
      <alignment horizontal="center" vertical="center" shrinkToFit="1"/>
    </xf>
    <xf numFmtId="179" fontId="81" fillId="6" borderId="8" xfId="1" applyNumberFormat="1" applyFont="1" applyFill="1" applyBorder="1" applyAlignment="1" applyProtection="1">
      <alignment horizontal="center" vertical="center" textRotation="255" wrapText="1" shrinkToFit="1"/>
    </xf>
    <xf numFmtId="179" fontId="81" fillId="6" borderId="39" xfId="1" applyNumberFormat="1" applyFont="1" applyFill="1" applyBorder="1" applyAlignment="1" applyProtection="1">
      <alignment horizontal="center" vertical="center" textRotation="255" shrinkToFit="1"/>
    </xf>
    <xf numFmtId="179" fontId="81" fillId="6" borderId="38" xfId="1" applyNumberFormat="1" applyFont="1" applyFill="1" applyBorder="1" applyAlignment="1" applyProtection="1">
      <alignment horizontal="center" vertical="center" textRotation="255" shrinkToFit="1"/>
    </xf>
    <xf numFmtId="179" fontId="80" fillId="4" borderId="2" xfId="1" applyNumberFormat="1" applyFont="1" applyFill="1" applyBorder="1" applyAlignment="1" applyProtection="1">
      <alignment horizontal="right" vertical="center" shrinkToFit="1"/>
      <protection locked="0"/>
    </xf>
    <xf numFmtId="179" fontId="80" fillId="4" borderId="3" xfId="1" applyNumberFormat="1" applyFont="1" applyFill="1" applyBorder="1" applyAlignment="1" applyProtection="1">
      <alignment horizontal="right" vertical="center" shrinkToFit="1"/>
      <protection locked="0"/>
    </xf>
    <xf numFmtId="0" fontId="79" fillId="4" borderId="15" xfId="0" applyFont="1" applyFill="1" applyBorder="1" applyAlignment="1" applyProtection="1">
      <alignment horizontal="center" vertical="center" shrinkToFit="1"/>
      <protection locked="0"/>
    </xf>
    <xf numFmtId="0" fontId="79" fillId="4" borderId="16" xfId="0" applyFont="1" applyFill="1" applyBorder="1" applyAlignment="1" applyProtection="1">
      <alignment horizontal="center" vertical="center" shrinkToFit="1"/>
      <protection locked="0"/>
    </xf>
    <xf numFmtId="179" fontId="81" fillId="6" borderId="9" xfId="1" applyNumberFormat="1" applyFont="1" applyFill="1" applyBorder="1" applyAlignment="1" applyProtection="1">
      <alignment horizontal="center" vertical="center" textRotation="255" wrapText="1" shrinkToFit="1"/>
    </xf>
    <xf numFmtId="179" fontId="81" fillId="6" borderId="36" xfId="1" applyNumberFormat="1" applyFont="1" applyFill="1" applyBorder="1" applyAlignment="1" applyProtection="1">
      <alignment horizontal="center" vertical="center" textRotation="255" shrinkToFit="1"/>
    </xf>
    <xf numFmtId="179" fontId="81" fillId="6" borderId="37" xfId="1" applyNumberFormat="1" applyFont="1" applyFill="1" applyBorder="1" applyAlignment="1" applyProtection="1">
      <alignment horizontal="center" vertical="center" textRotation="255" shrinkToFit="1"/>
    </xf>
    <xf numFmtId="0" fontId="64" fillId="4" borderId="18" xfId="0" applyFont="1" applyFill="1" applyBorder="1" applyAlignment="1" applyProtection="1">
      <alignment horizontal="left" vertical="center" wrapText="1"/>
      <protection locked="0"/>
    </xf>
    <xf numFmtId="0" fontId="64" fillId="4" borderId="41" xfId="0" applyFont="1" applyFill="1" applyBorder="1" applyAlignment="1" applyProtection="1">
      <alignment horizontal="left" vertical="center" wrapText="1"/>
      <protection locked="0"/>
    </xf>
    <xf numFmtId="181" fontId="78" fillId="4" borderId="15" xfId="0" applyNumberFormat="1" applyFont="1" applyFill="1" applyBorder="1" applyAlignment="1" applyProtection="1">
      <alignment horizontal="center" vertical="center" shrinkToFit="1"/>
      <protection locked="0"/>
    </xf>
    <xf numFmtId="181" fontId="78" fillId="4" borderId="16" xfId="0" applyNumberFormat="1" applyFont="1" applyFill="1" applyBorder="1" applyAlignment="1" applyProtection="1">
      <alignment horizontal="center" vertical="center" shrinkToFit="1"/>
      <protection locked="0"/>
    </xf>
    <xf numFmtId="0" fontId="11" fillId="0" borderId="16" xfId="0" applyFont="1" applyFill="1" applyBorder="1" applyAlignment="1" applyProtection="1">
      <alignment horizontal="center" vertical="center" shrinkToFit="1"/>
    </xf>
    <xf numFmtId="181" fontId="78" fillId="4" borderId="17" xfId="0" applyNumberFormat="1" applyFont="1" applyFill="1" applyBorder="1" applyAlignment="1" applyProtection="1">
      <alignment horizontal="center" vertical="center" shrinkToFit="1"/>
      <protection locked="0"/>
    </xf>
    <xf numFmtId="181" fontId="78" fillId="4" borderId="25" xfId="0" applyNumberFormat="1" applyFont="1" applyFill="1" applyBorder="1" applyAlignment="1" applyProtection="1">
      <alignment horizontal="center" vertical="center" shrinkToFit="1"/>
      <protection locked="0"/>
    </xf>
    <xf numFmtId="181" fontId="78" fillId="4" borderId="27" xfId="0" applyNumberFormat="1" applyFont="1" applyFill="1" applyBorder="1" applyAlignment="1" applyProtection="1">
      <alignment horizontal="center" vertical="center" shrinkToFit="1"/>
      <protection locked="0"/>
    </xf>
    <xf numFmtId="179" fontId="78" fillId="4" borderId="15" xfId="1" applyNumberFormat="1" applyFont="1" applyFill="1" applyBorder="1" applyAlignment="1" applyProtection="1">
      <alignment horizontal="right" vertical="center" shrinkToFit="1"/>
      <protection locked="0"/>
    </xf>
    <xf numFmtId="179" fontId="78" fillId="4" borderId="14" xfId="1" applyNumberFormat="1" applyFont="1" applyFill="1" applyBorder="1" applyAlignment="1" applyProtection="1">
      <alignment horizontal="right" vertical="center" shrinkToFit="1"/>
      <protection locked="0"/>
    </xf>
    <xf numFmtId="0" fontId="64" fillId="4" borderId="15" xfId="0" applyFont="1" applyFill="1" applyBorder="1" applyAlignment="1" applyProtection="1">
      <alignment horizontal="left" vertical="center" wrapText="1"/>
      <protection locked="0"/>
    </xf>
    <xf numFmtId="179" fontId="78" fillId="4" borderId="12" xfId="1" applyNumberFormat="1" applyFont="1" applyFill="1" applyBorder="1" applyAlignment="1" applyProtection="1">
      <alignment horizontal="right" vertical="center" shrinkToFit="1"/>
      <protection locked="0"/>
    </xf>
    <xf numFmtId="179" fontId="78" fillId="4" borderId="32" xfId="1" applyNumberFormat="1" applyFont="1" applyFill="1" applyBorder="1" applyAlignment="1" applyProtection="1">
      <alignment horizontal="right" vertical="center" shrinkToFit="1"/>
      <protection locked="0"/>
    </xf>
    <xf numFmtId="179" fontId="78" fillId="4" borderId="2" xfId="1" applyNumberFormat="1" applyFont="1" applyFill="1" applyBorder="1" applyAlignment="1" applyProtection="1">
      <alignment horizontal="right" vertical="center" shrinkToFit="1"/>
      <protection locked="0"/>
    </xf>
    <xf numFmtId="179" fontId="78" fillId="4" borderId="3" xfId="1" applyNumberFormat="1" applyFont="1" applyFill="1" applyBorder="1" applyAlignment="1" applyProtection="1">
      <alignment horizontal="right" vertical="center" shrinkToFit="1"/>
      <protection locked="0"/>
    </xf>
    <xf numFmtId="0" fontId="48" fillId="3" borderId="24" xfId="0" applyFont="1" applyFill="1" applyBorder="1" applyAlignment="1" applyProtection="1">
      <alignment horizontal="center" vertical="center" wrapText="1" shrinkToFit="1"/>
    </xf>
    <xf numFmtId="0" fontId="48" fillId="3" borderId="46" xfId="0" applyFont="1" applyFill="1" applyBorder="1" applyAlignment="1" applyProtection="1">
      <alignment horizontal="center" vertical="center" wrapText="1" shrinkToFit="1"/>
    </xf>
    <xf numFmtId="0" fontId="48" fillId="3" borderId="0" xfId="0" applyFont="1" applyFill="1" applyBorder="1" applyAlignment="1" applyProtection="1">
      <alignment horizontal="center" vertical="center" wrapText="1" shrinkToFit="1"/>
    </xf>
    <xf numFmtId="0" fontId="48" fillId="3" borderId="44" xfId="0" applyFont="1" applyFill="1" applyBorder="1" applyAlignment="1" applyProtection="1">
      <alignment horizontal="center" vertical="center" wrapText="1" shrinkToFit="1"/>
    </xf>
    <xf numFmtId="0" fontId="48" fillId="3" borderId="1" xfId="0" applyFont="1" applyFill="1" applyBorder="1" applyAlignment="1" applyProtection="1">
      <alignment horizontal="center" vertical="center" wrapText="1" shrinkToFit="1"/>
    </xf>
    <xf numFmtId="0" fontId="48" fillId="3" borderId="35" xfId="0" applyFont="1" applyFill="1" applyBorder="1" applyAlignment="1" applyProtection="1">
      <alignment horizontal="center" vertical="center" wrapText="1" shrinkToFit="1"/>
    </xf>
    <xf numFmtId="179" fontId="105" fillId="0" borderId="2" xfId="1" applyNumberFormat="1" applyFont="1" applyFill="1" applyBorder="1" applyAlignment="1" applyProtection="1">
      <alignment horizontal="right" vertical="center" shrinkToFit="1"/>
    </xf>
    <xf numFmtId="179" fontId="65" fillId="3" borderId="9" xfId="1" applyNumberFormat="1" applyFont="1" applyFill="1" applyBorder="1" applyAlignment="1" applyProtection="1">
      <alignment horizontal="center" vertical="center" textRotation="255" wrapText="1" shrinkToFit="1"/>
    </xf>
    <xf numFmtId="179" fontId="65" fillId="3" borderId="36" xfId="1" applyNumberFormat="1" applyFont="1" applyFill="1" applyBorder="1" applyAlignment="1" applyProtection="1">
      <alignment horizontal="center" vertical="center" textRotation="255" shrinkToFit="1"/>
    </xf>
    <xf numFmtId="179" fontId="65" fillId="3" borderId="37" xfId="1" applyNumberFormat="1" applyFont="1" applyFill="1" applyBorder="1" applyAlignment="1" applyProtection="1">
      <alignment horizontal="center" vertical="center" textRotation="255" shrinkToFit="1"/>
    </xf>
    <xf numFmtId="179" fontId="72" fillId="3" borderId="8" xfId="1" applyNumberFormat="1" applyFont="1" applyFill="1" applyBorder="1" applyAlignment="1" applyProtection="1">
      <alignment horizontal="center" vertical="center" textRotation="255" wrapText="1" shrinkToFit="1"/>
    </xf>
    <xf numFmtId="179" fontId="72" fillId="3" borderId="39" xfId="1" applyNumberFormat="1" applyFont="1" applyFill="1" applyBorder="1" applyAlignment="1" applyProtection="1">
      <alignment horizontal="center" vertical="center" textRotation="255" shrinkToFit="1"/>
    </xf>
    <xf numFmtId="179" fontId="72" fillId="3" borderId="38" xfId="1" applyNumberFormat="1" applyFont="1" applyFill="1" applyBorder="1" applyAlignment="1" applyProtection="1">
      <alignment horizontal="center" vertical="center" textRotation="255" shrinkToFit="1"/>
    </xf>
    <xf numFmtId="0" fontId="58" fillId="3" borderId="12" xfId="0" applyFont="1" applyFill="1" applyBorder="1" applyAlignment="1" applyProtection="1">
      <alignment horizontal="center" vertical="center" wrapText="1"/>
    </xf>
    <xf numFmtId="0" fontId="58" fillId="3" borderId="13" xfId="0" applyFont="1" applyFill="1" applyBorder="1" applyAlignment="1" applyProtection="1">
      <alignment horizontal="center" vertical="center" wrapText="1"/>
    </xf>
    <xf numFmtId="0" fontId="58" fillId="3" borderId="32" xfId="0" applyFont="1" applyFill="1" applyBorder="1" applyAlignment="1" applyProtection="1">
      <alignment horizontal="center" vertical="center" wrapText="1"/>
    </xf>
    <xf numFmtId="0" fontId="44" fillId="3" borderId="15" xfId="0" applyFont="1" applyFill="1" applyBorder="1" applyAlignment="1" applyProtection="1">
      <alignment horizontal="center" vertical="center" shrinkToFit="1"/>
    </xf>
    <xf numFmtId="0" fontId="44" fillId="3" borderId="16" xfId="0" applyFont="1" applyFill="1" applyBorder="1" applyAlignment="1" applyProtection="1">
      <alignment horizontal="center" vertical="center" shrinkToFit="1"/>
    </xf>
    <xf numFmtId="0" fontId="44" fillId="3" borderId="14" xfId="0" applyFont="1" applyFill="1" applyBorder="1" applyAlignment="1" applyProtection="1">
      <alignment horizontal="center" vertical="center" shrinkToFit="1"/>
    </xf>
    <xf numFmtId="0" fontId="44" fillId="3" borderId="25" xfId="0" applyFont="1" applyFill="1" applyBorder="1" applyAlignment="1" applyProtection="1">
      <alignment horizontal="center" vertical="center" shrinkToFit="1"/>
    </xf>
    <xf numFmtId="0" fontId="44" fillId="3" borderId="26" xfId="0" applyFont="1" applyFill="1" applyBorder="1" applyAlignment="1" applyProtection="1">
      <alignment horizontal="center" vertical="center" shrinkToFit="1"/>
    </xf>
    <xf numFmtId="0" fontId="44" fillId="3" borderId="33" xfId="0" applyFont="1" applyFill="1" applyBorder="1" applyAlignment="1" applyProtection="1">
      <alignment horizontal="center" vertical="center" shrinkToFit="1"/>
    </xf>
    <xf numFmtId="0" fontId="64" fillId="4" borderId="15" xfId="0" applyFont="1" applyFill="1" applyBorder="1" applyAlignment="1" applyProtection="1">
      <alignment horizontal="center" vertical="center" shrinkToFit="1"/>
      <protection locked="0"/>
    </xf>
    <xf numFmtId="0" fontId="64" fillId="4" borderId="16" xfId="0" applyFont="1" applyFill="1" applyBorder="1" applyAlignment="1" applyProtection="1">
      <alignment horizontal="center" vertical="center" shrinkToFit="1"/>
      <protection locked="0"/>
    </xf>
    <xf numFmtId="0" fontId="70" fillId="2" borderId="49" xfId="0" applyFont="1" applyFill="1" applyBorder="1" applyAlignment="1" applyProtection="1">
      <alignment horizontal="center" vertical="center" wrapText="1" shrinkToFit="1"/>
    </xf>
    <xf numFmtId="0" fontId="70" fillId="2" borderId="13" xfId="0" applyFont="1" applyFill="1" applyBorder="1" applyAlignment="1" applyProtection="1">
      <alignment horizontal="center" vertical="center" wrapText="1" shrinkToFit="1"/>
    </xf>
    <xf numFmtId="0" fontId="70" fillId="2" borderId="32" xfId="0" applyFont="1" applyFill="1" applyBorder="1" applyAlignment="1" applyProtection="1">
      <alignment horizontal="center" vertical="center" wrapText="1" shrinkToFit="1"/>
    </xf>
    <xf numFmtId="0" fontId="70" fillId="2" borderId="51" xfId="0" applyFont="1" applyFill="1" applyBorder="1" applyAlignment="1" applyProtection="1">
      <alignment horizontal="center" vertical="center" shrinkToFit="1"/>
    </xf>
    <xf numFmtId="0" fontId="70" fillId="2" borderId="26" xfId="0" applyFont="1" applyFill="1" applyBorder="1" applyAlignment="1" applyProtection="1">
      <alignment horizontal="center" vertical="center" shrinkToFit="1"/>
    </xf>
    <xf numFmtId="0" fontId="70" fillId="2" borderId="33" xfId="0" applyFont="1" applyFill="1" applyBorder="1" applyAlignment="1" applyProtection="1">
      <alignment horizontal="center" vertical="center" shrinkToFit="1"/>
    </xf>
    <xf numFmtId="0" fontId="26" fillId="2" borderId="45" xfId="0" applyFont="1" applyFill="1" applyBorder="1" applyAlignment="1" applyProtection="1">
      <alignment horizontal="center" vertical="center" textRotation="255" shrinkToFit="1"/>
    </xf>
    <xf numFmtId="0" fontId="12" fillId="2" borderId="2" xfId="0" applyFont="1" applyFill="1" applyBorder="1" applyAlignment="1" applyProtection="1">
      <alignment horizontal="center" vertical="center" textRotation="255" shrinkToFit="1"/>
    </xf>
    <xf numFmtId="0" fontId="69" fillId="2" borderId="2" xfId="0" applyFont="1" applyFill="1" applyBorder="1" applyAlignment="1" applyProtection="1">
      <alignment horizontal="center" vertical="center" shrinkToFit="1"/>
    </xf>
    <xf numFmtId="0" fontId="22" fillId="4" borderId="2" xfId="0" applyFont="1" applyFill="1" applyBorder="1" applyAlignment="1" applyProtection="1">
      <alignment vertical="center" shrinkToFit="1"/>
      <protection locked="0"/>
    </xf>
    <xf numFmtId="0" fontId="22" fillId="4" borderId="39" xfId="0" applyFont="1" applyFill="1" applyBorder="1" applyAlignment="1" applyProtection="1">
      <alignment vertical="center" shrinkToFit="1"/>
      <protection locked="0"/>
    </xf>
    <xf numFmtId="0" fontId="22" fillId="4" borderId="36" xfId="0" applyFont="1" applyFill="1" applyBorder="1" applyAlignment="1" applyProtection="1">
      <alignment vertical="center" shrinkToFit="1"/>
      <protection locked="0"/>
    </xf>
    <xf numFmtId="0" fontId="23" fillId="2" borderId="2" xfId="0" applyFont="1" applyFill="1" applyBorder="1" applyAlignment="1" applyProtection="1">
      <alignment horizontal="center" vertical="center" shrinkToFit="1"/>
    </xf>
    <xf numFmtId="0" fontId="52" fillId="2" borderId="32" xfId="0" applyFont="1" applyFill="1" applyBorder="1" applyAlignment="1" applyProtection="1">
      <alignment horizontal="center" vertical="center" wrapText="1" shrinkToFit="1"/>
    </xf>
    <xf numFmtId="0" fontId="52" fillId="2" borderId="3" xfId="0" applyFont="1" applyFill="1" applyBorder="1" applyAlignment="1" applyProtection="1">
      <alignment horizontal="center" vertical="center" shrinkToFit="1"/>
    </xf>
    <xf numFmtId="0" fontId="52" fillId="2" borderId="47" xfId="0" applyFont="1" applyFill="1" applyBorder="1" applyAlignment="1" applyProtection="1">
      <alignment horizontal="center" vertical="center" shrinkToFit="1"/>
    </xf>
    <xf numFmtId="0" fontId="52" fillId="2" borderId="6" xfId="0" applyFont="1" applyFill="1" applyBorder="1" applyAlignment="1" applyProtection="1">
      <alignment horizontal="center" vertical="center" shrinkToFit="1"/>
    </xf>
    <xf numFmtId="0" fontId="39" fillId="4" borderId="2" xfId="6" applyFont="1" applyFill="1" applyBorder="1" applyAlignment="1" applyProtection="1">
      <alignment horizontal="center" vertical="center" shrinkToFit="1"/>
      <protection locked="0"/>
    </xf>
    <xf numFmtId="0" fontId="39" fillId="4" borderId="5" xfId="6" applyFont="1" applyFill="1" applyBorder="1" applyAlignment="1" applyProtection="1">
      <alignment horizontal="center" vertical="center" shrinkToFit="1"/>
      <protection locked="0"/>
    </xf>
    <xf numFmtId="0" fontId="48" fillId="2" borderId="2" xfId="0" applyFont="1" applyFill="1" applyBorder="1" applyAlignment="1" applyProtection="1">
      <alignment horizontal="center" vertical="center" textRotation="255" shrinkToFit="1"/>
    </xf>
    <xf numFmtId="0" fontId="26" fillId="6" borderId="45" xfId="0" applyFont="1" applyFill="1" applyBorder="1" applyAlignment="1" applyProtection="1">
      <alignment horizontal="center" vertical="center" textRotation="255" shrinkToFit="1"/>
    </xf>
    <xf numFmtId="0" fontId="52" fillId="2" borderId="33" xfId="0" applyFont="1" applyFill="1" applyBorder="1" applyAlignment="1" applyProtection="1">
      <alignment horizontal="center" vertical="center" shrinkToFit="1"/>
    </xf>
    <xf numFmtId="0" fontId="52" fillId="2" borderId="40" xfId="0" applyFont="1" applyFill="1" applyBorder="1" applyAlignment="1" applyProtection="1">
      <alignment horizontal="center" vertical="center" shrinkToFit="1"/>
    </xf>
    <xf numFmtId="0" fontId="44" fillId="2" borderId="2" xfId="0" applyFont="1" applyFill="1" applyBorder="1" applyAlignment="1" applyProtection="1">
      <alignment horizontal="center" vertical="center" shrinkToFit="1"/>
    </xf>
    <xf numFmtId="0" fontId="56" fillId="2" borderId="2" xfId="0" applyFont="1" applyFill="1" applyBorder="1" applyAlignment="1" applyProtection="1">
      <alignment horizontal="center" vertical="center" shrinkToFit="1"/>
    </xf>
    <xf numFmtId="0" fontId="22" fillId="4" borderId="6" xfId="0" applyFont="1" applyFill="1" applyBorder="1" applyAlignment="1" applyProtection="1">
      <alignment vertical="center" shrinkToFit="1"/>
      <protection locked="0"/>
    </xf>
    <xf numFmtId="0" fontId="22" fillId="4" borderId="56" xfId="0" applyFont="1" applyFill="1" applyBorder="1" applyAlignment="1" applyProtection="1">
      <alignment vertical="center" shrinkToFit="1"/>
      <protection locked="0"/>
    </xf>
    <xf numFmtId="0" fontId="26" fillId="8" borderId="20" xfId="0" applyFont="1" applyFill="1" applyBorder="1" applyAlignment="1" applyProtection="1">
      <alignment horizontal="center" vertical="center" wrapText="1" shrinkToFit="1"/>
    </xf>
    <xf numFmtId="0" fontId="26" fillId="8" borderId="22" xfId="0" applyFont="1" applyFill="1" applyBorder="1" applyAlignment="1" applyProtection="1">
      <alignment horizontal="center" vertical="center" wrapText="1" shrinkToFit="1"/>
    </xf>
    <xf numFmtId="0" fontId="26" fillId="8" borderId="19" xfId="0" applyFont="1" applyFill="1" applyBorder="1" applyAlignment="1" applyProtection="1">
      <alignment horizontal="center" vertical="center" wrapText="1" shrinkToFit="1"/>
    </xf>
    <xf numFmtId="0" fontId="0" fillId="6" borderId="45"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42" xfId="0" applyFill="1" applyBorder="1" applyAlignment="1" applyProtection="1">
      <alignment horizontal="center" vertical="center"/>
    </xf>
    <xf numFmtId="0" fontId="0" fillId="6" borderId="1" xfId="0" applyFill="1" applyBorder="1" applyAlignment="1" applyProtection="1">
      <alignment horizontal="center" vertical="center"/>
    </xf>
    <xf numFmtId="0" fontId="20" fillId="6" borderId="45" xfId="0" applyFont="1" applyFill="1" applyBorder="1" applyAlignment="1" applyProtection="1">
      <alignment horizontal="center" vertical="center"/>
    </xf>
    <xf numFmtId="0" fontId="20" fillId="6" borderId="0" xfId="0" applyFont="1" applyFill="1" applyBorder="1" applyAlignment="1" applyProtection="1">
      <alignment horizontal="center" vertical="center"/>
    </xf>
    <xf numFmtId="0" fontId="20" fillId="6" borderId="42" xfId="0" applyFont="1" applyFill="1" applyBorder="1" applyAlignment="1" applyProtection="1">
      <alignment horizontal="center" vertical="center"/>
    </xf>
    <xf numFmtId="0" fontId="20" fillId="6" borderId="1" xfId="0" applyFont="1" applyFill="1" applyBorder="1" applyAlignment="1" applyProtection="1">
      <alignment horizontal="center" vertical="center"/>
    </xf>
    <xf numFmtId="0" fontId="52" fillId="2" borderId="28" xfId="0" applyFont="1" applyFill="1" applyBorder="1" applyAlignment="1" applyProtection="1">
      <alignment horizontal="center" vertical="center" wrapText="1" shrinkToFit="1"/>
    </xf>
    <xf numFmtId="0" fontId="52" fillId="2" borderId="30" xfId="0" applyFont="1" applyFill="1" applyBorder="1" applyAlignment="1" applyProtection="1">
      <alignment horizontal="center" vertical="center" shrinkToFit="1"/>
    </xf>
    <xf numFmtId="0" fontId="52" fillId="2" borderId="57" xfId="0" applyFont="1" applyFill="1" applyBorder="1" applyAlignment="1" applyProtection="1">
      <alignment horizontal="center" vertical="center" shrinkToFit="1"/>
    </xf>
    <xf numFmtId="0" fontId="79" fillId="4" borderId="2" xfId="0" applyFont="1" applyFill="1" applyBorder="1" applyAlignment="1" applyProtection="1">
      <alignment horizontal="left" vertical="center" shrinkToFit="1"/>
      <protection locked="0"/>
    </xf>
    <xf numFmtId="0" fontId="68" fillId="2" borderId="51" xfId="0" applyFont="1" applyFill="1" applyBorder="1" applyAlignment="1" applyProtection="1">
      <alignment horizontal="center" vertical="center" shrinkToFit="1"/>
    </xf>
    <xf numFmtId="0" fontId="68" fillId="2" borderId="33" xfId="0" applyFont="1" applyFill="1" applyBorder="1" applyAlignment="1" applyProtection="1">
      <alignment horizontal="center" vertical="center" shrinkToFit="1"/>
    </xf>
    <xf numFmtId="0" fontId="73" fillId="8" borderId="49" xfId="0" applyFont="1" applyFill="1" applyBorder="1" applyAlignment="1" applyProtection="1">
      <alignment horizontal="center" vertical="center" shrinkToFit="1"/>
    </xf>
    <xf numFmtId="0" fontId="48" fillId="8" borderId="32" xfId="0" applyFont="1" applyFill="1" applyBorder="1" applyAlignment="1" applyProtection="1">
      <alignment horizontal="center" vertical="center" shrinkToFit="1"/>
    </xf>
    <xf numFmtId="0" fontId="48" fillId="8" borderId="51" xfId="0" applyFont="1" applyFill="1" applyBorder="1" applyAlignment="1" applyProtection="1">
      <alignment horizontal="center" vertical="center" shrinkToFit="1"/>
    </xf>
    <xf numFmtId="0" fontId="48" fillId="8" borderId="33" xfId="0" applyFont="1" applyFill="1" applyBorder="1" applyAlignment="1" applyProtection="1">
      <alignment horizontal="center" vertical="center" shrinkToFit="1"/>
    </xf>
    <xf numFmtId="0" fontId="0" fillId="2" borderId="4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42"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26" fillId="8" borderId="45" xfId="0" applyFont="1" applyFill="1" applyBorder="1" applyAlignment="1" applyProtection="1">
      <alignment horizontal="center" vertical="center" shrinkToFit="1"/>
    </xf>
    <xf numFmtId="0" fontId="26" fillId="8" borderId="0" xfId="0" applyFont="1" applyFill="1" applyBorder="1" applyAlignment="1" applyProtection="1">
      <alignment horizontal="center" vertical="center" shrinkToFit="1"/>
    </xf>
    <xf numFmtId="0" fontId="26" fillId="8" borderId="42" xfId="0" applyFont="1" applyFill="1" applyBorder="1" applyAlignment="1" applyProtection="1">
      <alignment horizontal="center" vertical="center" shrinkToFit="1"/>
    </xf>
    <xf numFmtId="0" fontId="26" fillId="8" borderId="1" xfId="0" applyFont="1" applyFill="1" applyBorder="1" applyAlignment="1" applyProtection="1">
      <alignment horizontal="center" vertical="center" shrinkToFit="1"/>
    </xf>
    <xf numFmtId="0" fontId="68" fillId="2" borderId="49" xfId="0" applyFont="1" applyFill="1" applyBorder="1" applyAlignment="1" applyProtection="1">
      <alignment horizontal="center" vertical="center" shrinkToFit="1"/>
    </xf>
    <xf numFmtId="0" fontId="68" fillId="2" borderId="32" xfId="0" applyFont="1" applyFill="1" applyBorder="1" applyAlignment="1" applyProtection="1">
      <alignment horizontal="center" vertical="center" shrinkToFit="1"/>
    </xf>
    <xf numFmtId="0" fontId="31" fillId="2" borderId="16"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15" xfId="0" applyFont="1" applyFill="1" applyBorder="1" applyAlignment="1" applyProtection="1">
      <alignment horizontal="center" vertical="center" wrapText="1"/>
    </xf>
    <xf numFmtId="0" fontId="92" fillId="2" borderId="2" xfId="0" applyFont="1" applyFill="1" applyBorder="1" applyAlignment="1" applyProtection="1">
      <alignment horizontal="left" vertical="center" shrinkToFit="1"/>
    </xf>
    <xf numFmtId="0" fontId="92" fillId="2" borderId="6" xfId="0" applyFont="1" applyFill="1" applyBorder="1" applyAlignment="1" applyProtection="1">
      <alignment horizontal="left" vertical="center" shrinkToFit="1"/>
    </xf>
    <xf numFmtId="0" fontId="37" fillId="2" borderId="6" xfId="0" applyFont="1" applyFill="1" applyBorder="1" applyAlignment="1" applyProtection="1">
      <alignment horizontal="distributed" vertical="center" wrapText="1" indent="1"/>
    </xf>
    <xf numFmtId="0" fontId="37" fillId="2" borderId="39" xfId="0" applyFont="1" applyFill="1" applyBorder="1" applyAlignment="1" applyProtection="1">
      <alignment horizontal="distributed" vertical="center" wrapText="1" indent="1"/>
    </xf>
    <xf numFmtId="0" fontId="92" fillId="2" borderId="7" xfId="0" applyFont="1" applyFill="1" applyBorder="1" applyAlignment="1" applyProtection="1">
      <alignment horizontal="left" vertical="center" shrinkToFit="1"/>
    </xf>
    <xf numFmtId="58" fontId="16" fillId="0" borderId="34" xfId="0" quotePrefix="1" applyNumberFormat="1" applyFont="1" applyFill="1" applyBorder="1" applyAlignment="1" applyProtection="1">
      <alignment horizontal="center" vertical="center" wrapText="1"/>
    </xf>
    <xf numFmtId="0" fontId="16" fillId="0" borderId="34" xfId="0" applyFont="1" applyFill="1" applyBorder="1" applyAlignment="1" applyProtection="1">
      <alignment horizontal="center" vertical="center" wrapText="1"/>
    </xf>
    <xf numFmtId="0" fontId="16" fillId="5" borderId="34" xfId="0" applyFont="1" applyFill="1" applyBorder="1" applyAlignment="1" applyProtection="1">
      <alignment horizontal="center" vertical="center" wrapText="1"/>
    </xf>
    <xf numFmtId="58" fontId="16" fillId="4" borderId="34" xfId="0" applyNumberFormat="1" applyFont="1" applyFill="1" applyBorder="1" applyAlignment="1" applyProtection="1">
      <alignment horizontal="right" vertical="center" wrapText="1"/>
      <protection locked="0"/>
    </xf>
    <xf numFmtId="0" fontId="16" fillId="4" borderId="34" xfId="0" applyFont="1" applyFill="1" applyBorder="1" applyAlignment="1" applyProtection="1">
      <alignment horizontal="right" vertical="center" wrapText="1"/>
      <protection locked="0"/>
    </xf>
    <xf numFmtId="0" fontId="37" fillId="0" borderId="0" xfId="0" applyFont="1" applyFill="1" applyBorder="1" applyAlignment="1" applyProtection="1">
      <alignment horizontal="center" vertical="center"/>
    </xf>
    <xf numFmtId="0" fontId="15" fillId="3" borderId="39" xfId="0" applyFont="1" applyFill="1" applyBorder="1" applyAlignment="1" applyProtection="1">
      <alignment horizontal="center" vertical="center" textRotation="255" wrapText="1"/>
    </xf>
    <xf numFmtId="0" fontId="15" fillId="3" borderId="7" xfId="0" applyFont="1" applyFill="1" applyBorder="1" applyAlignment="1" applyProtection="1">
      <alignment horizontal="center" vertical="center" textRotation="255" wrapText="1"/>
    </xf>
    <xf numFmtId="0" fontId="17" fillId="2" borderId="7"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31" fillId="6" borderId="18" xfId="0" applyFont="1" applyFill="1" applyBorder="1" applyAlignment="1" applyProtection="1">
      <alignment horizontal="left" vertical="center" wrapText="1"/>
    </xf>
    <xf numFmtId="0" fontId="31" fillId="6" borderId="23" xfId="0" applyFont="1" applyFill="1" applyBorder="1" applyAlignment="1" applyProtection="1">
      <alignment horizontal="left" vertical="center" wrapText="1"/>
    </xf>
    <xf numFmtId="0" fontId="31" fillId="6" borderId="41" xfId="0" applyFont="1" applyFill="1" applyBorder="1" applyAlignment="1" applyProtection="1">
      <alignment horizontal="left" vertical="center" wrapText="1"/>
    </xf>
    <xf numFmtId="0" fontId="31" fillId="6" borderId="0" xfId="0" applyFont="1" applyFill="1" applyBorder="1" applyAlignment="1" applyProtection="1">
      <alignment horizontal="left" vertical="center" wrapText="1"/>
    </xf>
    <xf numFmtId="0" fontId="31" fillId="6" borderId="48" xfId="0" applyFont="1" applyFill="1" applyBorder="1" applyAlignment="1" applyProtection="1">
      <alignment horizontal="left" vertical="center" wrapText="1"/>
    </xf>
    <xf numFmtId="0" fontId="31" fillId="6" borderId="34" xfId="0" applyFont="1" applyFill="1" applyBorder="1" applyAlignment="1" applyProtection="1">
      <alignment horizontal="left" vertical="center" wrapText="1"/>
    </xf>
    <xf numFmtId="0" fontId="51" fillId="8" borderId="39" xfId="0" applyFont="1" applyFill="1" applyBorder="1" applyAlignment="1" applyProtection="1">
      <alignment horizontal="center" vertical="center" textRotation="255" wrapText="1"/>
    </xf>
    <xf numFmtId="0" fontId="17" fillId="2" borderId="14" xfId="0" applyFont="1" applyFill="1" applyBorder="1" applyAlignment="1" applyProtection="1">
      <alignment horizontal="center" vertical="center" wrapText="1"/>
    </xf>
    <xf numFmtId="0" fontId="17" fillId="2" borderId="47" xfId="0" applyFont="1" applyFill="1" applyBorder="1" applyAlignment="1" applyProtection="1">
      <alignment horizontal="center" vertical="center" wrapText="1"/>
    </xf>
    <xf numFmtId="0" fontId="15" fillId="8" borderId="39" xfId="0" applyFont="1" applyFill="1" applyBorder="1" applyAlignment="1" applyProtection="1">
      <alignment horizontal="center" vertical="center" textRotation="255" wrapText="1"/>
    </xf>
    <xf numFmtId="0" fontId="15" fillId="8" borderId="7" xfId="0" applyFont="1" applyFill="1" applyBorder="1" applyAlignment="1" applyProtection="1">
      <alignment horizontal="center" vertical="center" textRotation="255" wrapText="1"/>
    </xf>
    <xf numFmtId="0" fontId="19" fillId="2" borderId="6"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52" fillId="8" borderId="39" xfId="0" applyFont="1" applyFill="1" applyBorder="1" applyAlignment="1" applyProtection="1">
      <alignment horizontal="center" vertical="center" textRotation="255" wrapText="1"/>
    </xf>
    <xf numFmtId="0" fontId="19" fillId="2" borderId="18" xfId="0" applyFont="1" applyFill="1" applyBorder="1" applyAlignment="1" applyProtection="1">
      <alignment horizontal="center" vertical="center" textRotation="255" wrapText="1"/>
    </xf>
    <xf numFmtId="0" fontId="19" fillId="2" borderId="47" xfId="0" applyFont="1" applyFill="1" applyBorder="1" applyAlignment="1" applyProtection="1">
      <alignment horizontal="center" vertical="center" textRotation="255" wrapText="1"/>
    </xf>
    <xf numFmtId="0" fontId="19" fillId="2" borderId="41" xfId="0" applyFont="1" applyFill="1" applyBorder="1" applyAlignment="1" applyProtection="1">
      <alignment horizontal="center" vertical="center" textRotation="255" wrapText="1"/>
    </xf>
    <xf numFmtId="0" fontId="19" fillId="2" borderId="44" xfId="0" applyFont="1" applyFill="1" applyBorder="1" applyAlignment="1" applyProtection="1">
      <alignment horizontal="center" vertical="center" textRotation="255" wrapText="1"/>
    </xf>
    <xf numFmtId="0" fontId="77" fillId="3" borderId="18" xfId="0" applyFont="1" applyFill="1" applyBorder="1" applyAlignment="1" applyProtection="1">
      <alignment horizontal="left" vertical="center" wrapText="1"/>
    </xf>
    <xf numFmtId="0" fontId="77" fillId="3" borderId="23" xfId="0" applyFont="1" applyFill="1" applyBorder="1" applyAlignment="1" applyProtection="1">
      <alignment horizontal="left" vertical="center" wrapText="1"/>
    </xf>
    <xf numFmtId="0" fontId="77" fillId="3" borderId="41" xfId="0" applyFont="1" applyFill="1" applyBorder="1" applyAlignment="1" applyProtection="1">
      <alignment horizontal="left" vertical="center" wrapText="1"/>
    </xf>
    <xf numFmtId="0" fontId="77" fillId="3" borderId="0" xfId="0" applyFont="1" applyFill="1" applyBorder="1" applyAlignment="1" applyProtection="1">
      <alignment horizontal="left" vertical="center" wrapText="1"/>
    </xf>
    <xf numFmtId="0" fontId="77" fillId="3" borderId="34" xfId="0" applyFont="1" applyFill="1" applyBorder="1" applyAlignment="1" applyProtection="1">
      <alignment horizontal="left" vertical="center" wrapText="1"/>
    </xf>
    <xf numFmtId="0" fontId="77" fillId="8" borderId="18" xfId="0" applyFont="1" applyFill="1" applyBorder="1" applyAlignment="1" applyProtection="1">
      <alignment horizontal="left" vertical="center" wrapText="1"/>
    </xf>
    <xf numFmtId="0" fontId="77" fillId="8" borderId="23" xfId="0" applyFont="1" applyFill="1" applyBorder="1" applyAlignment="1" applyProtection="1">
      <alignment horizontal="left" vertical="center" wrapText="1"/>
    </xf>
    <xf numFmtId="0" fontId="77" fillId="8" borderId="41" xfId="0" applyFont="1" applyFill="1" applyBorder="1" applyAlignment="1" applyProtection="1">
      <alignment horizontal="left" vertical="center" wrapText="1"/>
    </xf>
    <xf numFmtId="0" fontId="77" fillId="8" borderId="0" xfId="0" applyFont="1" applyFill="1" applyBorder="1" applyAlignment="1" applyProtection="1">
      <alignment horizontal="left" vertical="center" wrapText="1"/>
    </xf>
    <xf numFmtId="0" fontId="53" fillId="8" borderId="39" xfId="0" applyFont="1" applyFill="1" applyBorder="1" applyAlignment="1" applyProtection="1">
      <alignment horizontal="center" vertical="center" textRotation="255" wrapText="1"/>
    </xf>
    <xf numFmtId="0" fontId="17" fillId="5" borderId="0" xfId="0" applyFont="1" applyFill="1" applyBorder="1" applyAlignment="1" applyProtection="1">
      <alignment horizontal="center" vertical="center" wrapText="1"/>
    </xf>
    <xf numFmtId="0" fontId="17" fillId="5" borderId="44" xfId="0" applyFont="1" applyFill="1" applyBorder="1" applyAlignment="1" applyProtection="1">
      <alignment horizontal="center" vertical="center" wrapText="1"/>
    </xf>
    <xf numFmtId="0" fontId="0" fillId="6" borderId="15" xfId="0" applyFill="1" applyBorder="1" applyAlignment="1" applyProtection="1">
      <alignment horizontal="center" vertical="center"/>
    </xf>
    <xf numFmtId="0" fontId="0" fillId="6" borderId="16" xfId="0" applyFill="1" applyBorder="1" applyAlignment="1" applyProtection="1">
      <alignment horizontal="center" vertical="center"/>
    </xf>
    <xf numFmtId="0" fontId="30" fillId="0" borderId="0" xfId="0" applyFont="1" applyBorder="1" applyAlignment="1" applyProtection="1">
      <alignment horizontal="center" vertical="center"/>
    </xf>
    <xf numFmtId="180" fontId="93" fillId="0" borderId="21" xfId="0" applyNumberFormat="1" applyFont="1" applyFill="1" applyBorder="1" applyAlignment="1" applyProtection="1">
      <alignment horizontal="right" vertical="center"/>
    </xf>
    <xf numFmtId="180" fontId="93" fillId="0" borderId="19" xfId="0" applyNumberFormat="1" applyFont="1" applyFill="1" applyBorder="1" applyAlignment="1" applyProtection="1">
      <alignment horizontal="right" vertical="center"/>
    </xf>
    <xf numFmtId="0" fontId="63" fillId="6" borderId="2" xfId="0" applyFont="1" applyFill="1" applyBorder="1" applyAlignment="1" applyProtection="1">
      <alignment horizontal="center" vertical="center"/>
    </xf>
    <xf numFmtId="0" fontId="39" fillId="6" borderId="2" xfId="0" applyFont="1" applyFill="1" applyBorder="1" applyAlignment="1" applyProtection="1">
      <alignment horizontal="center" vertical="center"/>
    </xf>
    <xf numFmtId="180" fontId="101" fillId="4" borderId="18" xfId="0" applyNumberFormat="1" applyFont="1" applyFill="1" applyBorder="1" applyAlignment="1" applyProtection="1">
      <alignment horizontal="right" vertical="center"/>
      <protection locked="0"/>
    </xf>
    <xf numFmtId="180" fontId="101" fillId="4" borderId="47" xfId="0" applyNumberFormat="1" applyFont="1" applyFill="1" applyBorder="1" applyAlignment="1" applyProtection="1">
      <alignment horizontal="right" vertical="center"/>
      <protection locked="0"/>
    </xf>
    <xf numFmtId="0" fontId="16" fillId="0" borderId="53" xfId="0" applyFont="1" applyFill="1" applyBorder="1" applyAlignment="1" applyProtection="1">
      <alignment horizontal="center" vertical="center"/>
    </xf>
    <xf numFmtId="0" fontId="16" fillId="0" borderId="54" xfId="0" applyFont="1" applyFill="1" applyBorder="1" applyAlignment="1" applyProtection="1">
      <alignment horizontal="center" vertical="center"/>
    </xf>
    <xf numFmtId="0" fontId="16" fillId="0" borderId="55" xfId="0" applyFont="1" applyFill="1" applyBorder="1" applyAlignment="1" applyProtection="1">
      <alignment horizontal="center" vertical="center"/>
    </xf>
    <xf numFmtId="0" fontId="14" fillId="4" borderId="15" xfId="0" applyFont="1" applyFill="1" applyBorder="1" applyAlignment="1" applyProtection="1">
      <alignment horizontal="center" vertical="center" shrinkToFit="1"/>
      <protection locked="0"/>
    </xf>
    <xf numFmtId="0" fontId="14" fillId="4" borderId="16" xfId="0" applyFont="1" applyFill="1" applyBorder="1" applyAlignment="1" applyProtection="1">
      <alignment horizontal="center" vertical="center" shrinkToFit="1"/>
      <protection locked="0"/>
    </xf>
    <xf numFmtId="0" fontId="14" fillId="4" borderId="14" xfId="0" applyFont="1" applyFill="1" applyBorder="1" applyAlignment="1" applyProtection="1">
      <alignment horizontal="center" vertical="center" shrinkToFit="1"/>
      <protection locked="0"/>
    </xf>
    <xf numFmtId="0" fontId="14" fillId="4" borderId="15"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0" fillId="0" borderId="54" xfId="0" applyFill="1" applyBorder="1" applyAlignment="1" applyProtection="1">
      <alignment horizontal="center" vertical="center"/>
    </xf>
    <xf numFmtId="0" fontId="0" fillId="0" borderId="55" xfId="0" applyFill="1" applyBorder="1" applyAlignment="1" applyProtection="1">
      <alignment horizontal="center" vertical="center"/>
    </xf>
    <xf numFmtId="0" fontId="0" fillId="0" borderId="53" xfId="0" applyFill="1" applyBorder="1" applyAlignment="1" applyProtection="1">
      <alignment horizontal="center" vertical="center"/>
    </xf>
    <xf numFmtId="0" fontId="34" fillId="2" borderId="2" xfId="0" applyFont="1" applyFill="1" applyBorder="1" applyAlignment="1" applyProtection="1">
      <alignment horizontal="center" vertical="center"/>
    </xf>
    <xf numFmtId="0" fontId="44" fillId="2" borderId="2" xfId="0" applyFont="1" applyFill="1" applyBorder="1" applyAlignment="1" applyProtection="1">
      <alignment horizontal="center" vertical="center"/>
    </xf>
    <xf numFmtId="0" fontId="39" fillId="6" borderId="18" xfId="0" applyFont="1" applyFill="1" applyBorder="1" applyAlignment="1" applyProtection="1">
      <alignment horizontal="center" vertical="center"/>
    </xf>
    <xf numFmtId="0" fontId="39" fillId="6" borderId="23" xfId="0" applyFont="1" applyFill="1" applyBorder="1" applyAlignment="1" applyProtection="1">
      <alignment horizontal="center" vertical="center"/>
    </xf>
    <xf numFmtId="0" fontId="39" fillId="6" borderId="47" xfId="0" applyFont="1" applyFill="1" applyBorder="1" applyAlignment="1" applyProtection="1">
      <alignment horizontal="center" vertical="center"/>
    </xf>
    <xf numFmtId="0" fontId="39" fillId="6" borderId="48" xfId="0" applyFont="1" applyFill="1" applyBorder="1" applyAlignment="1" applyProtection="1">
      <alignment horizontal="center" vertical="center"/>
    </xf>
    <xf numFmtId="0" fontId="39" fillId="6" borderId="34" xfId="0" applyFont="1" applyFill="1" applyBorder="1" applyAlignment="1" applyProtection="1">
      <alignment horizontal="center" vertical="center"/>
    </xf>
    <xf numFmtId="0" fontId="39" fillId="6" borderId="11" xfId="0" applyFont="1" applyFill="1" applyBorder="1" applyAlignment="1" applyProtection="1">
      <alignment horizontal="center" vertical="center"/>
    </xf>
    <xf numFmtId="182" fontId="93" fillId="5" borderId="6" xfId="1" applyNumberFormat="1" applyFont="1" applyFill="1" applyBorder="1" applyAlignment="1" applyProtection="1">
      <alignment vertical="center" shrinkToFit="1"/>
    </xf>
    <xf numFmtId="182" fontId="93" fillId="5" borderId="10" xfId="1" applyNumberFormat="1" applyFont="1" applyFill="1" applyBorder="1" applyAlignment="1" applyProtection="1">
      <alignment vertical="center" shrinkToFit="1"/>
    </xf>
    <xf numFmtId="182" fontId="93" fillId="5" borderId="61" xfId="1" applyNumberFormat="1" applyFont="1" applyFill="1" applyBorder="1" applyAlignment="1" applyProtection="1">
      <alignment vertical="center" shrinkToFit="1"/>
    </xf>
    <xf numFmtId="180" fontId="101" fillId="4" borderId="15" xfId="0" applyNumberFormat="1" applyFont="1" applyFill="1" applyBorder="1" applyAlignment="1" applyProtection="1">
      <alignment horizontal="right" vertical="center"/>
      <protection locked="0"/>
    </xf>
    <xf numFmtId="180" fontId="101" fillId="4" borderId="14" xfId="0" applyNumberFormat="1" applyFont="1" applyFill="1" applyBorder="1" applyAlignment="1" applyProtection="1">
      <alignment horizontal="right" vertical="center"/>
      <protection locked="0"/>
    </xf>
    <xf numFmtId="0" fontId="47" fillId="0" borderId="0" xfId="0" applyFont="1" applyAlignment="1" applyProtection="1">
      <alignment horizontal="center" vertical="center"/>
    </xf>
    <xf numFmtId="0" fontId="44" fillId="2" borderId="15"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14" xfId="0" applyFont="1" applyFill="1" applyBorder="1" applyAlignment="1" applyProtection="1">
      <alignment horizontal="center" vertical="center"/>
    </xf>
    <xf numFmtId="182" fontId="93" fillId="5" borderId="2" xfId="1" applyNumberFormat="1" applyFont="1" applyFill="1" applyBorder="1" applyAlignment="1" applyProtection="1">
      <alignment vertical="center" shrinkToFit="1"/>
    </xf>
    <xf numFmtId="0" fontId="44" fillId="6" borderId="18" xfId="0" applyFont="1" applyFill="1" applyBorder="1" applyAlignment="1" applyProtection="1">
      <alignment horizontal="center" vertical="center" wrapText="1" shrinkToFit="1"/>
    </xf>
    <xf numFmtId="0" fontId="44" fillId="6" borderId="47" xfId="0" applyFont="1" applyFill="1" applyBorder="1" applyAlignment="1" applyProtection="1">
      <alignment horizontal="center" vertical="center" shrinkToFit="1"/>
    </xf>
    <xf numFmtId="0" fontId="44" fillId="6" borderId="48" xfId="0" applyFont="1" applyFill="1" applyBorder="1" applyAlignment="1" applyProtection="1">
      <alignment horizontal="center" vertical="center" shrinkToFit="1"/>
    </xf>
    <xf numFmtId="0" fontId="44" fillId="6" borderId="11" xfId="0" applyFont="1" applyFill="1" applyBorder="1" applyAlignment="1" applyProtection="1">
      <alignment horizontal="center" vertical="center" shrinkToFit="1"/>
    </xf>
    <xf numFmtId="182" fontId="104" fillId="5" borderId="59" xfId="0" applyNumberFormat="1" applyFont="1" applyFill="1" applyBorder="1" applyAlignment="1" applyProtection="1">
      <alignment vertical="center" shrinkToFit="1"/>
    </xf>
    <xf numFmtId="182" fontId="104" fillId="5" borderId="60" xfId="0" applyNumberFormat="1" applyFont="1" applyFill="1" applyBorder="1" applyAlignment="1" applyProtection="1">
      <alignment vertical="center" shrinkToFit="1"/>
    </xf>
    <xf numFmtId="0" fontId="44" fillId="6" borderId="23" xfId="0" applyFont="1" applyFill="1" applyBorder="1" applyAlignment="1" applyProtection="1">
      <alignment horizontal="center" vertical="center" wrapText="1" shrinkToFit="1"/>
    </xf>
    <xf numFmtId="0" fontId="44" fillId="6" borderId="47" xfId="0" applyFont="1" applyFill="1" applyBorder="1" applyAlignment="1" applyProtection="1">
      <alignment horizontal="center" vertical="center" wrapText="1" shrinkToFit="1"/>
    </xf>
    <xf numFmtId="0" fontId="44" fillId="6" borderId="48" xfId="0" applyFont="1" applyFill="1" applyBorder="1" applyAlignment="1" applyProtection="1">
      <alignment horizontal="center" vertical="center" wrapText="1" shrinkToFit="1"/>
    </xf>
    <xf numFmtId="0" fontId="44" fillId="6" borderId="34" xfId="0" applyFont="1" applyFill="1" applyBorder="1" applyAlignment="1" applyProtection="1">
      <alignment horizontal="center" vertical="center" wrapText="1" shrinkToFit="1"/>
    </xf>
    <xf numFmtId="0" fontId="44" fillId="6" borderId="11" xfId="0" applyFont="1" applyFill="1" applyBorder="1" applyAlignment="1" applyProtection="1">
      <alignment horizontal="center" vertical="center" wrapText="1" shrinkToFit="1"/>
    </xf>
    <xf numFmtId="38" fontId="76" fillId="6" borderId="41" xfId="0" applyNumberFormat="1" applyFont="1" applyFill="1" applyBorder="1" applyAlignment="1" applyProtection="1">
      <alignment horizontal="right" wrapText="1"/>
    </xf>
    <xf numFmtId="38" fontId="76" fillId="6" borderId="0" xfId="0" applyNumberFormat="1" applyFont="1" applyFill="1" applyBorder="1" applyAlignment="1" applyProtection="1">
      <alignment horizontal="right" wrapText="1"/>
    </xf>
    <xf numFmtId="38" fontId="76" fillId="6" borderId="44" xfId="0" applyNumberFormat="1" applyFont="1" applyFill="1" applyBorder="1" applyAlignment="1" applyProtection="1">
      <alignment horizontal="right" wrapText="1"/>
    </xf>
    <xf numFmtId="182" fontId="100" fillId="4" borderId="21" xfId="1" applyNumberFormat="1" applyFont="1" applyFill="1" applyBorder="1" applyAlignment="1" applyProtection="1">
      <alignment horizontal="right" vertical="center" shrinkToFit="1"/>
      <protection locked="0"/>
    </xf>
    <xf numFmtId="182" fontId="100" fillId="4" borderId="19" xfId="1" applyNumberFormat="1" applyFont="1" applyFill="1" applyBorder="1" applyAlignment="1" applyProtection="1">
      <alignment horizontal="right" vertical="center" shrinkToFit="1"/>
      <protection locked="0"/>
    </xf>
    <xf numFmtId="0" fontId="76" fillId="6" borderId="41" xfId="0" applyFont="1" applyFill="1" applyBorder="1" applyAlignment="1" applyProtection="1">
      <alignment horizontal="right"/>
    </xf>
    <xf numFmtId="0" fontId="76" fillId="6" borderId="0" xfId="0" applyFont="1" applyFill="1" applyBorder="1" applyAlignment="1" applyProtection="1">
      <alignment horizontal="right"/>
    </xf>
    <xf numFmtId="0" fontId="76" fillId="6" borderId="44" xfId="0" applyFont="1" applyFill="1" applyBorder="1" applyAlignment="1" applyProtection="1">
      <alignment horizontal="right"/>
    </xf>
    <xf numFmtId="182" fontId="100" fillId="4" borderId="20" xfId="0" applyNumberFormat="1" applyFont="1" applyFill="1" applyBorder="1" applyAlignment="1" applyProtection="1">
      <alignment vertical="center" shrinkToFit="1"/>
      <protection locked="0"/>
    </xf>
    <xf numFmtId="182" fontId="100" fillId="4" borderId="43" xfId="0" applyNumberFormat="1" applyFont="1" applyFill="1" applyBorder="1" applyAlignment="1" applyProtection="1">
      <alignment vertical="center" shrinkToFit="1"/>
      <protection locked="0"/>
    </xf>
    <xf numFmtId="182" fontId="93" fillId="5" borderId="15" xfId="1" applyNumberFormat="1" applyFont="1" applyFill="1" applyBorder="1" applyAlignment="1" applyProtection="1">
      <alignment vertical="center" shrinkToFit="1"/>
    </xf>
    <xf numFmtId="182" fontId="93" fillId="5" borderId="14" xfId="1" applyNumberFormat="1" applyFont="1" applyFill="1" applyBorder="1" applyAlignment="1" applyProtection="1">
      <alignment vertical="center" shrinkToFit="1"/>
    </xf>
    <xf numFmtId="0" fontId="27" fillId="6" borderId="18" xfId="2" applyFont="1" applyFill="1" applyBorder="1" applyAlignment="1" applyProtection="1">
      <alignment horizontal="center" vertical="center" shrinkToFit="1"/>
    </xf>
    <xf numFmtId="0" fontId="27" fillId="6" borderId="16" xfId="2" applyFont="1" applyFill="1" applyBorder="1" applyAlignment="1" applyProtection="1">
      <alignment horizontal="center" vertical="center" shrinkToFit="1"/>
    </xf>
    <xf numFmtId="0" fontId="27" fillId="6" borderId="14" xfId="2" applyFont="1" applyFill="1" applyBorder="1" applyAlignment="1" applyProtection="1">
      <alignment horizontal="center" vertical="center" shrinkToFit="1"/>
    </xf>
    <xf numFmtId="0" fontId="8" fillId="6" borderId="18" xfId="0" applyFont="1" applyFill="1" applyBorder="1" applyAlignment="1" applyProtection="1">
      <alignment horizontal="center" vertical="center" wrapText="1" shrinkToFit="1"/>
    </xf>
    <xf numFmtId="0" fontId="8" fillId="6" borderId="47" xfId="0" applyFont="1" applyFill="1" applyBorder="1" applyAlignment="1" applyProtection="1">
      <alignment horizontal="center" vertical="center" wrapText="1" shrinkToFit="1"/>
    </xf>
    <xf numFmtId="0" fontId="8" fillId="6" borderId="48" xfId="0" applyFont="1" applyFill="1" applyBorder="1" applyAlignment="1" applyProtection="1">
      <alignment horizontal="center" vertical="center" wrapText="1" shrinkToFit="1"/>
    </xf>
    <xf numFmtId="0" fontId="8" fillId="6" borderId="11" xfId="0" applyFont="1" applyFill="1" applyBorder="1" applyAlignment="1" applyProtection="1">
      <alignment horizontal="center" vertical="center" wrapText="1" shrinkToFit="1"/>
    </xf>
    <xf numFmtId="0" fontId="46" fillId="3" borderId="2" xfId="2" applyFont="1" applyFill="1" applyBorder="1" applyAlignment="1" applyProtection="1">
      <alignment horizontal="center" vertical="center" wrapText="1" shrinkToFit="1"/>
    </xf>
    <xf numFmtId="0" fontId="39" fillId="6" borderId="2" xfId="2" applyFont="1" applyFill="1" applyBorder="1" applyAlignment="1" applyProtection="1">
      <alignment horizontal="center" vertical="center" shrinkToFit="1"/>
    </xf>
    <xf numFmtId="0" fontId="68" fillId="3" borderId="2" xfId="0" applyFont="1" applyFill="1" applyBorder="1" applyAlignment="1" applyProtection="1">
      <alignment horizontal="center" vertical="center" textRotation="255" wrapText="1"/>
    </xf>
    <xf numFmtId="0" fontId="39" fillId="3" borderId="2" xfId="2" applyFont="1" applyFill="1" applyBorder="1" applyAlignment="1" applyProtection="1">
      <alignment horizontal="center" vertical="center" shrinkToFit="1"/>
    </xf>
    <xf numFmtId="0" fontId="7" fillId="3" borderId="2" xfId="2" applyFont="1" applyFill="1" applyBorder="1" applyAlignment="1" applyProtection="1">
      <alignment horizontal="center" vertical="center" shrinkToFit="1"/>
    </xf>
    <xf numFmtId="182" fontId="62" fillId="0" borderId="15" xfId="0" applyNumberFormat="1" applyFont="1" applyBorder="1" applyAlignment="1" applyProtection="1">
      <alignment horizontal="center" vertical="center"/>
    </xf>
    <xf numFmtId="0" fontId="62" fillId="0" borderId="14" xfId="0" applyFont="1" applyBorder="1" applyAlignment="1" applyProtection="1">
      <alignment horizontal="center" vertical="center"/>
    </xf>
    <xf numFmtId="0" fontId="7" fillId="8" borderId="2" xfId="2" applyFont="1" applyFill="1" applyBorder="1" applyAlignment="1" applyProtection="1">
      <alignment horizontal="center" vertical="center" shrinkToFit="1"/>
    </xf>
    <xf numFmtId="0" fontId="32" fillId="6" borderId="2" xfId="2" applyFont="1" applyFill="1" applyBorder="1" applyAlignment="1" applyProtection="1">
      <alignment horizontal="center" vertical="center" shrinkToFit="1"/>
    </xf>
    <xf numFmtId="0" fontId="32" fillId="6" borderId="15" xfId="2" applyFont="1" applyFill="1" applyBorder="1" applyAlignment="1" applyProtection="1">
      <alignment horizontal="center" vertical="center" shrinkToFit="1"/>
    </xf>
    <xf numFmtId="0" fontId="39" fillId="8" borderId="2" xfId="2" applyFont="1" applyFill="1" applyBorder="1" applyAlignment="1" applyProtection="1">
      <alignment horizontal="center" vertical="center" shrinkToFit="1"/>
    </xf>
    <xf numFmtId="0" fontId="27" fillId="8" borderId="2" xfId="2" applyFont="1" applyFill="1" applyBorder="1" applyAlignment="1" applyProtection="1">
      <alignment horizontal="center" vertical="center" wrapText="1" shrinkToFit="1"/>
    </xf>
    <xf numFmtId="0" fontId="46" fillId="8" borderId="2" xfId="2" applyFont="1" applyFill="1" applyBorder="1" applyAlignment="1" applyProtection="1">
      <alignment horizontal="center" vertical="center" textRotation="255" shrinkToFit="1"/>
    </xf>
    <xf numFmtId="0" fontId="7" fillId="8" borderId="2" xfId="2" applyFont="1" applyFill="1" applyBorder="1" applyAlignment="1" applyProtection="1">
      <alignment horizontal="left" vertical="center" shrinkToFit="1"/>
    </xf>
    <xf numFmtId="0" fontId="10" fillId="0" borderId="0" xfId="0" applyFont="1" applyAlignment="1" applyProtection="1">
      <alignment horizontal="center" vertical="center"/>
    </xf>
    <xf numFmtId="0" fontId="59" fillId="0" borderId="0" xfId="0" applyFont="1" applyAlignment="1" applyProtection="1">
      <alignment horizontal="center" vertical="center"/>
    </xf>
    <xf numFmtId="0" fontId="15" fillId="0" borderId="0" xfId="0" applyFont="1" applyAlignment="1" applyProtection="1">
      <alignment horizontal="left" vertical="center"/>
    </xf>
    <xf numFmtId="58" fontId="90" fillId="3" borderId="0" xfId="0" applyNumberFormat="1" applyFont="1" applyFill="1" applyBorder="1" applyAlignment="1" applyProtection="1">
      <alignment horizontal="left" vertical="center"/>
    </xf>
    <xf numFmtId="58" fontId="9" fillId="0" borderId="0" xfId="0" applyNumberFormat="1" applyFont="1" applyAlignment="1" applyProtection="1">
      <alignment horizontal="center" vertical="center"/>
    </xf>
    <xf numFmtId="58" fontId="90" fillId="3" borderId="0" xfId="0" applyNumberFormat="1" applyFont="1" applyFill="1" applyBorder="1" applyAlignment="1" applyProtection="1">
      <alignment horizontal="right" vertical="center"/>
    </xf>
    <xf numFmtId="58" fontId="89" fillId="0" borderId="0" xfId="0" applyNumberFormat="1" applyFont="1" applyBorder="1" applyAlignment="1" applyProtection="1">
      <alignment horizontal="center" vertical="center"/>
    </xf>
    <xf numFmtId="38" fontId="9" fillId="0" borderId="0" xfId="1" applyFont="1" applyFill="1" applyBorder="1" applyAlignment="1" applyProtection="1">
      <alignment horizontal="right" vertical="center" wrapText="1"/>
    </xf>
    <xf numFmtId="0" fontId="9" fillId="0" borderId="0" xfId="0" applyFont="1" applyBorder="1" applyAlignment="1" applyProtection="1">
      <alignment horizontal="center" vertical="center" wrapText="1"/>
    </xf>
    <xf numFmtId="180" fontId="90" fillId="3" borderId="0" xfId="0" applyNumberFormat="1" applyFont="1" applyFill="1" applyBorder="1" applyAlignment="1" applyProtection="1">
      <alignment horizontal="right" vertical="center"/>
    </xf>
    <xf numFmtId="0" fontId="9" fillId="0" borderId="0" xfId="0" applyFont="1" applyAlignment="1" applyProtection="1">
      <alignment horizontal="center" vertical="center"/>
    </xf>
    <xf numFmtId="0" fontId="60" fillId="7" borderId="0" xfId="0" applyFont="1" applyFill="1" applyAlignment="1" applyProtection="1">
      <alignment horizontal="center" vertical="center"/>
    </xf>
    <xf numFmtId="0" fontId="90" fillId="3" borderId="0" xfId="0" applyNumberFormat="1" applyFont="1" applyFill="1" applyBorder="1" applyAlignment="1" applyProtection="1">
      <alignment horizontal="left" vertical="center"/>
      <protection locked="0"/>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548">
    <dxf>
      <fill>
        <patternFill>
          <bgColor rgb="FFFFC7CE"/>
        </patternFill>
      </fill>
    </dxf>
    <dxf>
      <font>
        <strike/>
        <color theme="1" tint="4.9989318521683403E-2"/>
      </font>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ont>
        <color rgb="FFFF0000"/>
      </font>
      <fill>
        <patternFill>
          <bgColor theme="0" tint="-0.499984740745262"/>
        </patternFill>
      </fill>
    </dxf>
    <dxf>
      <font>
        <color rgb="FFFF0000"/>
      </font>
      <fill>
        <patternFill>
          <bgColor theme="2"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547"/>
      <tableStyleElement type="headerRow" dxfId="546"/>
      <tableStyleElement type="totalRow" dxfId="545"/>
      <tableStyleElement type="firstColumn" dxfId="544"/>
      <tableStyleElement type="lastColumn" dxfId="543"/>
      <tableStyleElement type="firstRowStripe" dxfId="542"/>
    </tableStyle>
  </tableStyles>
  <colors>
    <mruColors>
      <color rgb="FFFF66CC"/>
      <color rgb="FFFFFFE7"/>
      <color rgb="FFFF6600"/>
      <color rgb="FFFF99FF"/>
      <color rgb="FFF2F2F2"/>
      <color rgb="FFFFCCFF"/>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0</xdr:colOff>
      <xdr:row>13</xdr:row>
      <xdr:rowOff>0</xdr:rowOff>
    </xdr:from>
    <xdr:to>
      <xdr:col>9</xdr:col>
      <xdr:colOff>349250</xdr:colOff>
      <xdr:row>13</xdr:row>
      <xdr:rowOff>105833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471333" y="3063875"/>
          <a:ext cx="349250" cy="105833"/>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上限５０万円</a:t>
          </a:r>
          <a:endParaRPr kumimoji="1" lang="ja-JP" altLang="en-US" sz="400"/>
        </a:p>
      </xdr:txBody>
    </xdr:sp>
    <xdr:clientData/>
  </xdr:twoCellAnchor>
  <xdr:twoCellAnchor>
    <xdr:from>
      <xdr:col>9</xdr:col>
      <xdr:colOff>9525</xdr:colOff>
      <xdr:row>9</xdr:row>
      <xdr:rowOff>4234</xdr:rowOff>
    </xdr:from>
    <xdr:to>
      <xdr:col>9</xdr:col>
      <xdr:colOff>342900</xdr:colOff>
      <xdr:row>9</xdr:row>
      <xdr:rowOff>115359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3736699" y="2533191"/>
          <a:ext cx="333375"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9</xdr:col>
      <xdr:colOff>0</xdr:colOff>
      <xdr:row>14</xdr:row>
      <xdr:rowOff>0</xdr:rowOff>
    </xdr:from>
    <xdr:to>
      <xdr:col>9</xdr:col>
      <xdr:colOff>359834</xdr:colOff>
      <xdr:row>14</xdr:row>
      <xdr:rowOff>111125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71333" y="3291417"/>
          <a:ext cx="359834"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上限３０万円</a:t>
          </a:r>
          <a:endParaRPr kumimoji="1" lang="ja-JP" altLang="en-US" sz="400"/>
        </a:p>
      </xdr:txBody>
    </xdr:sp>
    <xdr:clientData/>
  </xdr:twoCellAnchor>
  <xdr:twoCellAnchor>
    <xdr:from>
      <xdr:col>9</xdr:col>
      <xdr:colOff>1</xdr:colOff>
      <xdr:row>15</xdr:row>
      <xdr:rowOff>0</xdr:rowOff>
    </xdr:from>
    <xdr:to>
      <xdr:col>9</xdr:col>
      <xdr:colOff>354543</xdr:colOff>
      <xdr:row>15</xdr:row>
      <xdr:rowOff>89960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471334" y="3518958"/>
          <a:ext cx="354542" cy="89960"/>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上限４５万円</a:t>
          </a:r>
          <a:endParaRPr kumimoji="1" lang="ja-JP" altLang="en-US" sz="400"/>
        </a:p>
      </xdr:txBody>
    </xdr:sp>
    <xdr:clientData/>
  </xdr:twoCellAnchor>
  <xdr:twoCellAnchor>
    <xdr:from>
      <xdr:col>9</xdr:col>
      <xdr:colOff>0</xdr:colOff>
      <xdr:row>10</xdr:row>
      <xdr:rowOff>291042</xdr:rowOff>
    </xdr:from>
    <xdr:to>
      <xdr:col>9</xdr:col>
      <xdr:colOff>359834</xdr:colOff>
      <xdr:row>11</xdr:row>
      <xdr:rowOff>104914</xdr:rowOff>
    </xdr:to>
    <xdr:sp macro="" textlink="">
      <xdr:nvSpPr>
        <xdr:cNvPr id="24" name="正方形/長方形 23">
          <a:extLst>
            <a:ext uri="{FF2B5EF4-FFF2-40B4-BE49-F238E27FC236}">
              <a16:creationId xmlns:a16="http://schemas.microsoft.com/office/drawing/2014/main" id="{00000000-0008-0000-0700-000011000000}"/>
            </a:ext>
          </a:extLst>
        </xdr:cNvPr>
        <xdr:cNvSpPr/>
      </xdr:nvSpPr>
      <xdr:spPr>
        <a:xfrm>
          <a:off x="3727174" y="3112651"/>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9</xdr:col>
      <xdr:colOff>0</xdr:colOff>
      <xdr:row>11</xdr:row>
      <xdr:rowOff>291042</xdr:rowOff>
    </xdr:from>
    <xdr:to>
      <xdr:col>9</xdr:col>
      <xdr:colOff>359834</xdr:colOff>
      <xdr:row>12</xdr:row>
      <xdr:rowOff>104914</xdr:rowOff>
    </xdr:to>
    <xdr:sp macro="" textlink="">
      <xdr:nvSpPr>
        <xdr:cNvPr id="10" name="正方形/長方形 9">
          <a:extLst>
            <a:ext uri="{FF2B5EF4-FFF2-40B4-BE49-F238E27FC236}">
              <a16:creationId xmlns:a16="http://schemas.microsoft.com/office/drawing/2014/main" id="{00000000-0008-0000-0700-000011000000}"/>
            </a:ext>
          </a:extLst>
        </xdr:cNvPr>
        <xdr:cNvSpPr/>
      </xdr:nvSpPr>
      <xdr:spPr>
        <a:xfrm>
          <a:off x="3727174" y="3405303"/>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446054</xdr:colOff>
      <xdr:row>17</xdr:row>
      <xdr:rowOff>7939</xdr:rowOff>
    </xdr:from>
    <xdr:to>
      <xdr:col>12</xdr:col>
      <xdr:colOff>94501</xdr:colOff>
      <xdr:row>17</xdr:row>
      <xdr:rowOff>127001</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726701" y="4863821"/>
          <a:ext cx="440329" cy="119062"/>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上限３００万円</a:t>
          </a:r>
          <a:endParaRPr kumimoji="1" lang="ja-JP" altLang="en-US" sz="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79998168889431442"/>
  </sheetPr>
  <dimension ref="A1:O39"/>
  <sheetViews>
    <sheetView showGridLines="0" showZeros="0" view="pageBreakPreview" zoomScale="110" zoomScaleNormal="110" zoomScaleSheetLayoutView="110" zoomScalePageLayoutView="70" workbookViewId="0">
      <selection activeCell="A2" sqref="A2:L2"/>
    </sheetView>
  </sheetViews>
  <sheetFormatPr defaultColWidth="9" defaultRowHeight="18.75" x14ac:dyDescent="0.4"/>
  <cols>
    <col min="1" max="1" width="1.875" style="8" customWidth="1"/>
    <col min="2" max="2" width="2" style="8" customWidth="1"/>
    <col min="3" max="3" width="3.625" style="8" customWidth="1"/>
    <col min="4" max="4" width="12.25" style="8" customWidth="1"/>
    <col min="5" max="5" width="7.5" style="8" customWidth="1"/>
    <col min="6" max="8" width="8.625" style="8" customWidth="1"/>
    <col min="9" max="10" width="5.125" style="8" customWidth="1"/>
    <col min="11" max="11" width="8.375" style="8" customWidth="1"/>
    <col min="12" max="12" width="8.625" style="8" customWidth="1"/>
    <col min="13" max="13" width="3.125" style="8" customWidth="1"/>
    <col min="14" max="16" width="9" style="8"/>
    <col min="17" max="17" width="10.375" style="8" customWidth="1"/>
    <col min="18" max="18" width="8.625" style="8" customWidth="1"/>
    <col min="19" max="19" width="5.625" style="8" customWidth="1"/>
    <col min="20" max="16384" width="9" style="8"/>
  </cols>
  <sheetData>
    <row r="1" spans="1:15" ht="27.95" customHeight="1" x14ac:dyDescent="0.4">
      <c r="A1" s="48" t="s">
        <v>182</v>
      </c>
      <c r="B1" s="206"/>
      <c r="C1" s="206"/>
      <c r="D1" s="206"/>
      <c r="E1" s="206"/>
      <c r="F1" s="206"/>
      <c r="G1" s="207" t="s">
        <v>228</v>
      </c>
      <c r="H1" s="262"/>
      <c r="I1" s="263"/>
      <c r="J1" s="263"/>
      <c r="K1" s="263"/>
      <c r="L1" s="264"/>
    </row>
    <row r="2" spans="1:15" ht="20.25" x14ac:dyDescent="0.4">
      <c r="A2" s="246" t="s">
        <v>239</v>
      </c>
      <c r="B2" s="246"/>
      <c r="C2" s="246"/>
      <c r="D2" s="246"/>
      <c r="E2" s="246"/>
      <c r="F2" s="246"/>
      <c r="G2" s="246"/>
      <c r="H2" s="246"/>
      <c r="I2" s="246"/>
      <c r="J2" s="246"/>
      <c r="K2" s="246"/>
      <c r="L2" s="246"/>
    </row>
    <row r="3" spans="1:15" ht="18.600000000000001" customHeight="1" x14ac:dyDescent="0.4">
      <c r="A3" s="190" t="s">
        <v>229</v>
      </c>
      <c r="B3" s="190"/>
      <c r="C3" s="191"/>
      <c r="D3" s="16"/>
      <c r="E3" s="16"/>
      <c r="F3" s="16"/>
      <c r="G3" s="16"/>
      <c r="H3" s="16"/>
      <c r="I3" s="16"/>
      <c r="J3" s="16"/>
      <c r="K3" s="192"/>
      <c r="L3" s="192"/>
    </row>
    <row r="4" spans="1:15" ht="20.100000000000001" customHeight="1" x14ac:dyDescent="0.4">
      <c r="A4" s="208"/>
      <c r="B4" s="209"/>
      <c r="C4" s="265"/>
      <c r="D4" s="266"/>
      <c r="E4" s="266"/>
      <c r="F4" s="266"/>
      <c r="G4" s="266"/>
      <c r="H4" s="266"/>
      <c r="I4" s="266"/>
      <c r="J4" s="266"/>
      <c r="K4" s="267"/>
      <c r="L4" s="210" t="str">
        <f>IF(LEN(C4)&lt;21,"","←20字超過")</f>
        <v/>
      </c>
    </row>
    <row r="5" spans="1:15" ht="7.5" customHeight="1" x14ac:dyDescent="0.4">
      <c r="A5" s="208"/>
      <c r="B5" s="208"/>
      <c r="C5" s="69"/>
      <c r="D5" s="69"/>
      <c r="E5" s="69"/>
      <c r="F5" s="69"/>
      <c r="G5" s="111"/>
      <c r="H5" s="111"/>
      <c r="I5" s="268"/>
      <c r="J5" s="268"/>
      <c r="K5" s="268"/>
      <c r="L5" s="157"/>
      <c r="M5" s="11"/>
      <c r="N5" s="63"/>
      <c r="O5" s="9"/>
    </row>
    <row r="6" spans="1:15" ht="18.600000000000001" customHeight="1" x14ac:dyDescent="0.4">
      <c r="A6" s="65" t="s">
        <v>230</v>
      </c>
      <c r="B6" s="65"/>
      <c r="C6" s="211"/>
      <c r="D6" s="7"/>
      <c r="E6" s="7"/>
      <c r="F6" s="7"/>
      <c r="G6" s="7"/>
      <c r="H6" s="7"/>
      <c r="I6" s="7"/>
      <c r="J6" s="7"/>
      <c r="K6" s="212"/>
      <c r="L6" s="212"/>
    </row>
    <row r="7" spans="1:15" ht="18" customHeight="1" x14ac:dyDescent="0.4">
      <c r="A7" s="206"/>
      <c r="B7" s="247" t="s">
        <v>194</v>
      </c>
      <c r="C7" s="247"/>
      <c r="D7" s="247"/>
      <c r="E7" s="247"/>
      <c r="F7" s="247"/>
      <c r="G7" s="247"/>
      <c r="H7" s="247"/>
      <c r="I7" s="247"/>
      <c r="J7" s="247"/>
      <c r="K7" s="247"/>
      <c r="L7" s="247"/>
    </row>
    <row r="8" spans="1:15" ht="22.5" customHeight="1" x14ac:dyDescent="0.4">
      <c r="A8" s="206"/>
      <c r="B8" s="206"/>
      <c r="C8" s="69"/>
      <c r="D8" s="69"/>
      <c r="E8" s="69"/>
      <c r="F8" s="69"/>
      <c r="G8" s="111"/>
      <c r="H8" s="111"/>
      <c r="I8" s="248"/>
      <c r="J8" s="248"/>
      <c r="K8" s="248"/>
      <c r="L8" s="213" t="s">
        <v>226</v>
      </c>
      <c r="M8" s="11"/>
      <c r="N8" s="63"/>
      <c r="O8" s="9"/>
    </row>
    <row r="9" spans="1:15" ht="20.45" customHeight="1" x14ac:dyDescent="0.4">
      <c r="C9" s="70" t="s">
        <v>22</v>
      </c>
      <c r="D9" s="239" t="s">
        <v>154</v>
      </c>
      <c r="E9" s="241"/>
      <c r="F9" s="46" t="s">
        <v>23</v>
      </c>
      <c r="G9" s="46" t="s">
        <v>24</v>
      </c>
      <c r="H9" s="161" t="s">
        <v>193</v>
      </c>
      <c r="I9" s="239" t="s">
        <v>205</v>
      </c>
      <c r="J9" s="241"/>
      <c r="K9" s="46" t="s">
        <v>19</v>
      </c>
      <c r="L9" s="130" t="s">
        <v>25</v>
      </c>
      <c r="M9" s="11"/>
    </row>
    <row r="10" spans="1:15" ht="20.45" customHeight="1" x14ac:dyDescent="0.4">
      <c r="C10" s="70">
        <v>1</v>
      </c>
      <c r="D10" s="244"/>
      <c r="E10" s="245"/>
      <c r="F10" s="28"/>
      <c r="G10" s="28"/>
      <c r="H10" s="28"/>
      <c r="I10" s="244"/>
      <c r="J10" s="245"/>
      <c r="K10" s="135"/>
      <c r="L10" s="233" t="str">
        <f t="shared" ref="L10:L21" si="0">IFERROR(K10/$K$21,"")</f>
        <v/>
      </c>
      <c r="M10" s="11"/>
    </row>
    <row r="11" spans="1:15" ht="20.45" customHeight="1" x14ac:dyDescent="0.4">
      <c r="C11" s="70">
        <v>2</v>
      </c>
      <c r="D11" s="244"/>
      <c r="E11" s="245"/>
      <c r="F11" s="28"/>
      <c r="G11" s="28"/>
      <c r="H11" s="28"/>
      <c r="I11" s="244"/>
      <c r="J11" s="245"/>
      <c r="K11" s="135"/>
      <c r="L11" s="233" t="str">
        <f t="shared" si="0"/>
        <v/>
      </c>
      <c r="M11" s="11"/>
      <c r="O11" s="189"/>
    </row>
    <row r="12" spans="1:15" ht="20.45" customHeight="1" x14ac:dyDescent="0.4">
      <c r="C12" s="70">
        <v>3</v>
      </c>
      <c r="D12" s="244"/>
      <c r="E12" s="245"/>
      <c r="F12" s="28"/>
      <c r="G12" s="28"/>
      <c r="H12" s="28"/>
      <c r="I12" s="244"/>
      <c r="J12" s="245"/>
      <c r="K12" s="135"/>
      <c r="L12" s="233" t="str">
        <f t="shared" si="0"/>
        <v/>
      </c>
      <c r="M12" s="11"/>
    </row>
    <row r="13" spans="1:15" ht="20.45" customHeight="1" x14ac:dyDescent="0.4">
      <c r="C13" s="70">
        <v>4</v>
      </c>
      <c r="D13" s="244"/>
      <c r="E13" s="245"/>
      <c r="F13" s="28"/>
      <c r="G13" s="28"/>
      <c r="H13" s="28"/>
      <c r="I13" s="244"/>
      <c r="J13" s="245"/>
      <c r="K13" s="135"/>
      <c r="L13" s="233" t="str">
        <f t="shared" si="0"/>
        <v/>
      </c>
      <c r="M13" s="11"/>
    </row>
    <row r="14" spans="1:15" ht="20.45" customHeight="1" x14ac:dyDescent="0.4">
      <c r="C14" s="70">
        <v>5</v>
      </c>
      <c r="D14" s="244"/>
      <c r="E14" s="245"/>
      <c r="F14" s="28"/>
      <c r="G14" s="28"/>
      <c r="H14" s="28"/>
      <c r="I14" s="244"/>
      <c r="J14" s="245"/>
      <c r="K14" s="135"/>
      <c r="L14" s="233" t="str">
        <f t="shared" si="0"/>
        <v/>
      </c>
      <c r="M14" s="11"/>
    </row>
    <row r="15" spans="1:15" ht="20.45" customHeight="1" x14ac:dyDescent="0.4">
      <c r="C15" s="70">
        <v>6</v>
      </c>
      <c r="D15" s="244"/>
      <c r="E15" s="245"/>
      <c r="F15" s="28"/>
      <c r="G15" s="28"/>
      <c r="H15" s="28"/>
      <c r="I15" s="244"/>
      <c r="J15" s="245"/>
      <c r="K15" s="135"/>
      <c r="L15" s="233" t="str">
        <f t="shared" si="0"/>
        <v/>
      </c>
      <c r="M15" s="11"/>
    </row>
    <row r="16" spans="1:15" ht="20.45" customHeight="1" x14ac:dyDescent="0.4">
      <c r="C16" s="70">
        <v>7</v>
      </c>
      <c r="D16" s="244"/>
      <c r="E16" s="245"/>
      <c r="F16" s="28"/>
      <c r="G16" s="28"/>
      <c r="H16" s="28"/>
      <c r="I16" s="237"/>
      <c r="J16" s="238"/>
      <c r="K16" s="135"/>
      <c r="L16" s="233" t="str">
        <f t="shared" si="0"/>
        <v/>
      </c>
      <c r="M16" s="11"/>
    </row>
    <row r="17" spans="1:13" ht="20.45" customHeight="1" x14ac:dyDescent="0.4">
      <c r="C17" s="70">
        <v>8</v>
      </c>
      <c r="D17" s="244"/>
      <c r="E17" s="245"/>
      <c r="F17" s="28"/>
      <c r="G17" s="28"/>
      <c r="H17" s="28"/>
      <c r="I17" s="237"/>
      <c r="J17" s="238"/>
      <c r="K17" s="135"/>
      <c r="L17" s="233" t="str">
        <f t="shared" si="0"/>
        <v/>
      </c>
      <c r="M17" s="11"/>
    </row>
    <row r="18" spans="1:13" ht="20.45" customHeight="1" x14ac:dyDescent="0.4">
      <c r="C18" s="70">
        <v>9</v>
      </c>
      <c r="D18" s="244"/>
      <c r="E18" s="245"/>
      <c r="F18" s="28"/>
      <c r="G18" s="28"/>
      <c r="H18" s="28"/>
      <c r="I18" s="237"/>
      <c r="J18" s="238"/>
      <c r="K18" s="135"/>
      <c r="L18" s="233" t="str">
        <f t="shared" si="0"/>
        <v/>
      </c>
      <c r="M18" s="11"/>
    </row>
    <row r="19" spans="1:13" ht="20.45" customHeight="1" x14ac:dyDescent="0.4">
      <c r="C19" s="70">
        <v>10</v>
      </c>
      <c r="D19" s="244"/>
      <c r="E19" s="245"/>
      <c r="F19" s="28"/>
      <c r="G19" s="28" t="s">
        <v>157</v>
      </c>
      <c r="H19" s="28"/>
      <c r="I19" s="237"/>
      <c r="J19" s="238"/>
      <c r="K19" s="135"/>
      <c r="L19" s="233" t="str">
        <f t="shared" si="0"/>
        <v/>
      </c>
      <c r="M19" s="11"/>
    </row>
    <row r="20" spans="1:13" ht="20.45" customHeight="1" x14ac:dyDescent="0.4">
      <c r="C20" s="71" t="s">
        <v>26</v>
      </c>
      <c r="D20" s="252" t="s">
        <v>20</v>
      </c>
      <c r="E20" s="253"/>
      <c r="F20" s="236"/>
      <c r="G20" s="236"/>
      <c r="H20" s="236"/>
      <c r="I20" s="242"/>
      <c r="J20" s="243"/>
      <c r="K20" s="214"/>
      <c r="L20" s="234" t="str">
        <f t="shared" si="0"/>
        <v/>
      </c>
      <c r="M20" s="11"/>
    </row>
    <row r="21" spans="1:13" ht="20.45" customHeight="1" x14ac:dyDescent="0.4">
      <c r="C21" s="239" t="s">
        <v>21</v>
      </c>
      <c r="D21" s="240"/>
      <c r="E21" s="240"/>
      <c r="F21" s="240"/>
      <c r="G21" s="240"/>
      <c r="H21" s="240"/>
      <c r="I21" s="240"/>
      <c r="J21" s="241"/>
      <c r="K21" s="235">
        <f>SUM(K10:K20)</f>
        <v>0</v>
      </c>
      <c r="L21" s="233" t="str">
        <f t="shared" si="0"/>
        <v/>
      </c>
      <c r="M21" s="11"/>
    </row>
    <row r="22" spans="1:13" ht="9.6" customHeight="1" x14ac:dyDescent="0.4">
      <c r="C22" s="72"/>
      <c r="D22" s="72"/>
      <c r="E22" s="72"/>
      <c r="F22" s="72"/>
      <c r="G22" s="72"/>
      <c r="H22" s="72"/>
      <c r="I22" s="72"/>
      <c r="J22" s="72"/>
      <c r="K22" s="12"/>
      <c r="L22" s="13"/>
      <c r="M22" s="11"/>
    </row>
    <row r="23" spans="1:13" x14ac:dyDescent="0.4">
      <c r="A23" s="68" t="s">
        <v>231</v>
      </c>
      <c r="D23" s="9"/>
      <c r="E23" s="9"/>
    </row>
    <row r="24" spans="1:13" x14ac:dyDescent="0.4">
      <c r="A24" s="165" t="s">
        <v>199</v>
      </c>
      <c r="D24" s="9"/>
      <c r="E24" s="9"/>
    </row>
    <row r="25" spans="1:13" ht="27.95" customHeight="1" x14ac:dyDescent="0.4">
      <c r="B25" s="247" t="s">
        <v>198</v>
      </c>
      <c r="C25" s="247"/>
      <c r="D25" s="247"/>
      <c r="E25" s="247"/>
      <c r="F25" s="247"/>
      <c r="G25" s="247"/>
      <c r="H25" s="247"/>
      <c r="I25" s="247"/>
      <c r="J25" s="247"/>
      <c r="K25" s="247"/>
      <c r="L25" s="247"/>
    </row>
    <row r="26" spans="1:13" ht="31.5" x14ac:dyDescent="0.4">
      <c r="C26" s="163" t="s">
        <v>17</v>
      </c>
      <c r="D26" s="164" t="s">
        <v>196</v>
      </c>
      <c r="E26" s="251" t="s">
        <v>197</v>
      </c>
      <c r="F26" s="251"/>
      <c r="G26" s="251" t="s">
        <v>18</v>
      </c>
      <c r="H26" s="251"/>
      <c r="I26" s="260" t="s">
        <v>225</v>
      </c>
      <c r="J26" s="251"/>
      <c r="K26" s="258" t="s">
        <v>195</v>
      </c>
      <c r="L26" s="259"/>
    </row>
    <row r="27" spans="1:13" ht="17.45" customHeight="1" x14ac:dyDescent="0.4">
      <c r="B27" s="206"/>
      <c r="C27" s="28" t="s">
        <v>237</v>
      </c>
      <c r="D27" s="228"/>
      <c r="E27" s="249"/>
      <c r="F27" s="250"/>
      <c r="G27" s="249"/>
      <c r="H27" s="250"/>
      <c r="I27" s="254"/>
      <c r="J27" s="255"/>
      <c r="K27" s="261" t="s">
        <v>13</v>
      </c>
      <c r="L27" s="261"/>
    </row>
    <row r="28" spans="1:13" ht="17.45" customHeight="1" x14ac:dyDescent="0.4">
      <c r="B28" s="206"/>
      <c r="C28" s="28"/>
      <c r="D28" s="228"/>
      <c r="E28" s="249"/>
      <c r="F28" s="250"/>
      <c r="G28" s="249"/>
      <c r="H28" s="250"/>
      <c r="I28" s="254"/>
      <c r="J28" s="255"/>
      <c r="K28" s="261"/>
      <c r="L28" s="261"/>
    </row>
    <row r="29" spans="1:13" ht="17.45" customHeight="1" x14ac:dyDescent="0.4">
      <c r="B29" s="206"/>
      <c r="C29" s="28"/>
      <c r="D29" s="228"/>
      <c r="E29" s="249"/>
      <c r="F29" s="250"/>
      <c r="G29" s="249"/>
      <c r="H29" s="250"/>
      <c r="I29" s="256"/>
      <c r="J29" s="257"/>
      <c r="K29" s="261"/>
      <c r="L29" s="261"/>
    </row>
    <row r="30" spans="1:13" ht="17.45" customHeight="1" x14ac:dyDescent="0.4">
      <c r="B30" s="206"/>
      <c r="C30" s="28"/>
      <c r="D30" s="228"/>
      <c r="E30" s="249"/>
      <c r="F30" s="250"/>
      <c r="G30" s="249"/>
      <c r="H30" s="250"/>
      <c r="I30" s="256"/>
      <c r="J30" s="257"/>
      <c r="K30" s="261"/>
      <c r="L30" s="261"/>
    </row>
    <row r="31" spans="1:13" ht="17.45" customHeight="1" x14ac:dyDescent="0.4">
      <c r="B31" s="206"/>
      <c r="C31" s="28"/>
      <c r="D31" s="228"/>
      <c r="E31" s="249"/>
      <c r="F31" s="250"/>
      <c r="G31" s="249"/>
      <c r="H31" s="250"/>
      <c r="I31" s="256"/>
      <c r="J31" s="257"/>
      <c r="K31" s="261"/>
      <c r="L31" s="261"/>
    </row>
    <row r="32" spans="1:13" x14ac:dyDescent="0.4">
      <c r="A32" s="165" t="s">
        <v>200</v>
      </c>
      <c r="B32" s="206"/>
      <c r="C32" s="206"/>
      <c r="D32" s="215"/>
      <c r="E32" s="7"/>
      <c r="F32" s="206"/>
      <c r="G32" s="206"/>
      <c r="H32" s="206"/>
      <c r="I32" s="206"/>
      <c r="J32" s="206"/>
      <c r="K32" s="206"/>
      <c r="L32" s="206"/>
    </row>
    <row r="33" spans="2:12" ht="27.95" customHeight="1" x14ac:dyDescent="0.4">
      <c r="B33" s="247" t="s">
        <v>201</v>
      </c>
      <c r="C33" s="247"/>
      <c r="D33" s="247"/>
      <c r="E33" s="247"/>
      <c r="F33" s="247"/>
      <c r="G33" s="247"/>
      <c r="H33" s="247"/>
      <c r="I33" s="247"/>
      <c r="J33" s="247"/>
      <c r="K33" s="247"/>
      <c r="L33" s="247"/>
    </row>
    <row r="34" spans="2:12" ht="31.5" x14ac:dyDescent="0.4">
      <c r="B34" s="206"/>
      <c r="C34" s="204" t="s">
        <v>17</v>
      </c>
      <c r="D34" s="203" t="s">
        <v>196</v>
      </c>
      <c r="E34" s="251" t="s">
        <v>197</v>
      </c>
      <c r="F34" s="251"/>
      <c r="G34" s="251" t="s">
        <v>18</v>
      </c>
      <c r="H34" s="251"/>
      <c r="I34" s="260" t="s">
        <v>225</v>
      </c>
      <c r="J34" s="251"/>
      <c r="K34" s="260" t="s">
        <v>195</v>
      </c>
      <c r="L34" s="251"/>
    </row>
    <row r="35" spans="2:12" x14ac:dyDescent="0.4">
      <c r="B35" s="206"/>
      <c r="C35" s="28" t="s">
        <v>237</v>
      </c>
      <c r="D35" s="228"/>
      <c r="E35" s="249"/>
      <c r="F35" s="250"/>
      <c r="G35" s="249"/>
      <c r="H35" s="250"/>
      <c r="I35" s="254"/>
      <c r="J35" s="255"/>
      <c r="K35" s="261" t="s">
        <v>13</v>
      </c>
      <c r="L35" s="261"/>
    </row>
    <row r="36" spans="2:12" x14ac:dyDescent="0.4">
      <c r="B36" s="206"/>
      <c r="C36" s="28"/>
      <c r="D36" s="228"/>
      <c r="E36" s="249"/>
      <c r="F36" s="250"/>
      <c r="G36" s="249"/>
      <c r="H36" s="250"/>
      <c r="I36" s="254"/>
      <c r="J36" s="255"/>
      <c r="K36" s="261"/>
      <c r="L36" s="261"/>
    </row>
    <row r="37" spans="2:12" x14ac:dyDescent="0.4">
      <c r="B37" s="206"/>
      <c r="C37" s="28"/>
      <c r="D37" s="228"/>
      <c r="E37" s="249"/>
      <c r="F37" s="250"/>
      <c r="G37" s="249"/>
      <c r="H37" s="250"/>
      <c r="I37" s="254"/>
      <c r="J37" s="255"/>
      <c r="K37" s="261"/>
      <c r="L37" s="261"/>
    </row>
    <row r="38" spans="2:12" x14ac:dyDescent="0.4">
      <c r="B38" s="206"/>
      <c r="C38" s="28"/>
      <c r="D38" s="228"/>
      <c r="E38" s="249"/>
      <c r="F38" s="250"/>
      <c r="G38" s="249"/>
      <c r="H38" s="250"/>
      <c r="I38" s="254"/>
      <c r="J38" s="255"/>
      <c r="K38" s="261"/>
      <c r="L38" s="261"/>
    </row>
    <row r="39" spans="2:12" x14ac:dyDescent="0.4">
      <c r="B39" s="206"/>
      <c r="C39" s="28"/>
      <c r="D39" s="228"/>
      <c r="E39" s="249"/>
      <c r="F39" s="250"/>
      <c r="G39" s="249"/>
      <c r="H39" s="250"/>
      <c r="I39" s="254"/>
      <c r="J39" s="255"/>
      <c r="K39" s="261"/>
      <c r="L39" s="261"/>
    </row>
  </sheetData>
  <sheetProtection sheet="1" formatCells="0" formatColumns="0" formatRows="0"/>
  <mergeCells count="81">
    <mergeCell ref="H1:L1"/>
    <mergeCell ref="C4:K4"/>
    <mergeCell ref="I5:K5"/>
    <mergeCell ref="I39:J39"/>
    <mergeCell ref="K39:L39"/>
    <mergeCell ref="I37:J37"/>
    <mergeCell ref="K37:L37"/>
    <mergeCell ref="E38:F38"/>
    <mergeCell ref="G38:H38"/>
    <mergeCell ref="I38:J38"/>
    <mergeCell ref="K38:L38"/>
    <mergeCell ref="E39:F39"/>
    <mergeCell ref="G39:H39"/>
    <mergeCell ref="I35:J35"/>
    <mergeCell ref="K35:L35"/>
    <mergeCell ref="E36:F36"/>
    <mergeCell ref="I36:J36"/>
    <mergeCell ref="K36:L36"/>
    <mergeCell ref="B25:L25"/>
    <mergeCell ref="B33:L33"/>
    <mergeCell ref="E34:F34"/>
    <mergeCell ref="G34:H34"/>
    <mergeCell ref="I34:J34"/>
    <mergeCell ref="K34:L34"/>
    <mergeCell ref="I31:J31"/>
    <mergeCell ref="K28:L28"/>
    <mergeCell ref="K29:L29"/>
    <mergeCell ref="K30:L30"/>
    <mergeCell ref="K31:L31"/>
    <mergeCell ref="K27:L27"/>
    <mergeCell ref="E27:F27"/>
    <mergeCell ref="E28:F28"/>
    <mergeCell ref="E29:F29"/>
    <mergeCell ref="E30:F30"/>
    <mergeCell ref="G27:H27"/>
    <mergeCell ref="G28:H28"/>
    <mergeCell ref="G29:H29"/>
    <mergeCell ref="G30:H30"/>
    <mergeCell ref="I27:J27"/>
    <mergeCell ref="I28:J28"/>
    <mergeCell ref="I29:J29"/>
    <mergeCell ref="I30:J30"/>
    <mergeCell ref="K26:L26"/>
    <mergeCell ref="I26:J26"/>
    <mergeCell ref="G26:H26"/>
    <mergeCell ref="D9:E9"/>
    <mergeCell ref="D10:E10"/>
    <mergeCell ref="D11:E11"/>
    <mergeCell ref="D12:E12"/>
    <mergeCell ref="D13:E13"/>
    <mergeCell ref="D14:E14"/>
    <mergeCell ref="D15:E15"/>
    <mergeCell ref="D16:E16"/>
    <mergeCell ref="D17:E17"/>
    <mergeCell ref="D18:E18"/>
    <mergeCell ref="D19:E19"/>
    <mergeCell ref="D20:E20"/>
    <mergeCell ref="E26:F26"/>
    <mergeCell ref="E31:F31"/>
    <mergeCell ref="G31:H31"/>
    <mergeCell ref="E35:F35"/>
    <mergeCell ref="G35:H35"/>
    <mergeCell ref="E37:F37"/>
    <mergeCell ref="G37:H37"/>
    <mergeCell ref="G36:H36"/>
    <mergeCell ref="A2:L2"/>
    <mergeCell ref="B7:L7"/>
    <mergeCell ref="I9:J9"/>
    <mergeCell ref="I10:J10"/>
    <mergeCell ref="I11:J11"/>
    <mergeCell ref="I8:K8"/>
    <mergeCell ref="I12:J12"/>
    <mergeCell ref="I13:J13"/>
    <mergeCell ref="I14:J14"/>
    <mergeCell ref="I15:J15"/>
    <mergeCell ref="I16:J16"/>
    <mergeCell ref="I17:J17"/>
    <mergeCell ref="I18:J18"/>
    <mergeCell ref="I19:J19"/>
    <mergeCell ref="C21:J21"/>
    <mergeCell ref="I20:J20"/>
  </mergeCells>
  <phoneticPr fontId="2"/>
  <dataValidations count="7">
    <dataValidation type="list" allowBlank="1" showInputMessage="1" showErrorMessage="1" sqref="G10:H19">
      <formula1>"　,○"</formula1>
    </dataValidation>
    <dataValidation allowBlank="1" showInputMessage="1" showErrorMessage="1" prompt="入力不要（自動計算されます。）" sqref="K21:L21"/>
    <dataValidation type="list" allowBlank="1" showInputMessage="1" showErrorMessage="1" prompt="監査役が設置されている場合は、監査役も役員としてください。" sqref="F10:F19">
      <formula1>"　,○"</formula1>
    </dataValidation>
    <dataValidation type="custom" imeMode="halfAlpha" allowBlank="1" showInputMessage="1" showErrorMessage="1" errorTitle="数値を入力ください" error="このセルには数値以外の入力はできません" sqref="K10:K20">
      <formula1>ISNUMBER(K10)</formula1>
    </dataValidation>
    <dataValidation allowBlank="1" showInputMessage="1" showErrorMessage="1" prompt="持ち株比率は自動計算されます。" sqref="L10:L20"/>
    <dataValidation type="list" allowBlank="1" showInputMessage="1" showErrorMessage="1" sqref="C35:C39 C27:C31">
      <formula1>"選択,R2,R3,R4,R5,R6"</formula1>
    </dataValidation>
    <dataValidation type="list" allowBlank="1" showInputMessage="1" showErrorMessage="1" sqref="K35:L39 K27:L31">
      <formula1>"選択してください,有り,無し"</formula1>
    </dataValidation>
  </dataValidations>
  <printOptions horizontalCentered="1"/>
  <pageMargins left="0.78740157480314965" right="0.59055118110236227" top="0.59055118110236227" bottom="0.59055118110236227" header="0.31496062992125984" footer="0.31496062992125984"/>
  <pageSetup paperSize="9" scale="94" firstPageNumber="31"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sheetPr>
  <dimension ref="A1:S54"/>
  <sheetViews>
    <sheetView showGridLines="0" showZeros="0" view="pageBreakPreview" topLeftCell="A19" zoomScaleNormal="115" zoomScaleSheetLayoutView="100" workbookViewId="0">
      <selection activeCell="Q43" sqref="Q43"/>
    </sheetView>
  </sheetViews>
  <sheetFormatPr defaultColWidth="9" defaultRowHeight="24" customHeight="1" x14ac:dyDescent="0.4"/>
  <cols>
    <col min="1" max="1" width="1" style="8" customWidth="1"/>
    <col min="2" max="2" width="1.125" style="8" customWidth="1"/>
    <col min="3" max="3" width="2.375" style="8" customWidth="1"/>
    <col min="4" max="4" width="4.875" style="8" customWidth="1"/>
    <col min="5" max="5" width="6.875" style="8" customWidth="1"/>
    <col min="6" max="6" width="24.125" style="73" customWidth="1"/>
    <col min="7" max="7" width="3.125" style="73" customWidth="1"/>
    <col min="8" max="8" width="7.5" style="73" customWidth="1"/>
    <col min="9" max="9" width="8.125" style="73" customWidth="1"/>
    <col min="10" max="10" width="3" style="73" customWidth="1"/>
    <col min="11" max="11" width="4.375" style="73" customWidth="1"/>
    <col min="12" max="12" width="1.875" style="73" customWidth="1"/>
    <col min="13" max="13" width="7.625" style="73" customWidth="1"/>
    <col min="14" max="14" width="4.5" style="73" customWidth="1"/>
    <col min="15" max="15" width="3.125" style="8" customWidth="1"/>
    <col min="16" max="35" width="9" style="8"/>
    <col min="36" max="36" width="12.875" style="8" customWidth="1"/>
    <col min="37" max="37" width="15.625" style="8" customWidth="1"/>
    <col min="38" max="38" width="9" style="8"/>
    <col min="39" max="39" width="19" style="8" customWidth="1"/>
    <col min="40" max="40" width="26.5" style="8" customWidth="1"/>
    <col min="41" max="41" width="17" style="8" customWidth="1"/>
    <col min="42" max="42" width="21.125" style="8" customWidth="1"/>
    <col min="43" max="43" width="23.375" style="8" customWidth="1"/>
    <col min="44" max="44" width="22.125" style="8" customWidth="1"/>
    <col min="45" max="45" width="9" style="8"/>
    <col min="46" max="46" width="21.125" style="8" customWidth="1"/>
    <col min="47" max="47" width="27" style="8" customWidth="1"/>
    <col min="48" max="48" width="34.375" style="8" customWidth="1"/>
    <col min="49" max="16384" width="9" style="8"/>
  </cols>
  <sheetData>
    <row r="1" spans="1:19" ht="17.25" customHeight="1" x14ac:dyDescent="0.35">
      <c r="A1" s="48" t="s">
        <v>183</v>
      </c>
      <c r="B1" s="48"/>
      <c r="C1" s="66"/>
      <c r="G1" s="74"/>
      <c r="H1" s="74"/>
      <c r="I1" s="74"/>
      <c r="J1" s="74"/>
      <c r="K1" s="74"/>
      <c r="L1" s="74"/>
      <c r="M1" s="67"/>
      <c r="N1" s="74"/>
      <c r="O1" s="50"/>
      <c r="P1" s="50"/>
    </row>
    <row r="2" spans="1:19" ht="17.100000000000001" customHeight="1" x14ac:dyDescent="0.4">
      <c r="A2" s="17" t="s">
        <v>232</v>
      </c>
      <c r="B2" s="166"/>
      <c r="C2" s="166"/>
      <c r="D2" s="166"/>
      <c r="E2" s="166"/>
      <c r="F2" s="166"/>
      <c r="G2" s="166"/>
      <c r="H2" s="166"/>
      <c r="I2" s="166"/>
      <c r="J2" s="166"/>
      <c r="K2" s="166"/>
      <c r="L2" s="166"/>
      <c r="M2" s="166"/>
      <c r="N2" s="166"/>
      <c r="P2" s="63"/>
    </row>
    <row r="3" spans="1:19" ht="18" customHeight="1" x14ac:dyDescent="0.4">
      <c r="B3" s="276" t="s">
        <v>87</v>
      </c>
      <c r="C3" s="277"/>
      <c r="D3" s="277"/>
      <c r="E3" s="277"/>
      <c r="F3" s="277"/>
      <c r="G3" s="277"/>
      <c r="H3" s="277"/>
      <c r="I3" s="277"/>
      <c r="J3" s="277"/>
      <c r="K3" s="277"/>
      <c r="L3" s="277"/>
      <c r="M3" s="277"/>
      <c r="N3" s="278"/>
    </row>
    <row r="4" spans="1:19" ht="13.5" customHeight="1" x14ac:dyDescent="0.4">
      <c r="B4" s="75"/>
      <c r="C4" s="288" t="s">
        <v>85</v>
      </c>
      <c r="D4" s="291" t="s">
        <v>1</v>
      </c>
      <c r="E4" s="292"/>
      <c r="F4" s="136"/>
      <c r="G4" s="296" t="s">
        <v>5</v>
      </c>
      <c r="H4" s="297"/>
      <c r="I4" s="330" t="s">
        <v>13</v>
      </c>
      <c r="J4" s="331"/>
      <c r="K4" s="331"/>
      <c r="L4" s="331"/>
      <c r="M4" s="130" t="s">
        <v>151</v>
      </c>
      <c r="N4" s="139"/>
    </row>
    <row r="5" spans="1:19" ht="13.5" customHeight="1" x14ac:dyDescent="0.4">
      <c r="B5" s="75"/>
      <c r="C5" s="289"/>
      <c r="D5" s="296" t="s">
        <v>15</v>
      </c>
      <c r="E5" s="297"/>
      <c r="F5" s="216"/>
      <c r="G5" s="293" t="s">
        <v>2</v>
      </c>
      <c r="H5" s="76" t="s">
        <v>4</v>
      </c>
      <c r="I5" s="269"/>
      <c r="J5" s="270"/>
      <c r="K5" s="275" t="s">
        <v>3</v>
      </c>
      <c r="L5" s="275"/>
      <c r="M5" s="270"/>
      <c r="N5" s="295"/>
      <c r="O5" s="60"/>
    </row>
    <row r="6" spans="1:19" ht="13.5" customHeight="1" x14ac:dyDescent="0.4">
      <c r="B6" s="75"/>
      <c r="C6" s="289"/>
      <c r="D6" s="319" t="s">
        <v>84</v>
      </c>
      <c r="E6" s="320"/>
      <c r="F6" s="273"/>
      <c r="G6" s="294"/>
      <c r="H6" s="126" t="s">
        <v>0</v>
      </c>
      <c r="I6" s="269"/>
      <c r="J6" s="270"/>
      <c r="K6" s="275" t="s">
        <v>3</v>
      </c>
      <c r="L6" s="275"/>
      <c r="M6" s="270"/>
      <c r="N6" s="295"/>
      <c r="O6" s="78"/>
    </row>
    <row r="7" spans="1:19" ht="13.5" customHeight="1" x14ac:dyDescent="0.4">
      <c r="B7" s="75"/>
      <c r="C7" s="289"/>
      <c r="D7" s="321"/>
      <c r="E7" s="310"/>
      <c r="F7" s="274"/>
      <c r="G7" s="322" t="s">
        <v>88</v>
      </c>
      <c r="H7" s="305"/>
      <c r="I7" s="138"/>
      <c r="J7" s="285" t="s">
        <v>89</v>
      </c>
      <c r="K7" s="286"/>
      <c r="L7" s="287"/>
      <c r="M7" s="315"/>
      <c r="N7" s="316"/>
    </row>
    <row r="8" spans="1:19" ht="13.5" customHeight="1" x14ac:dyDescent="0.4">
      <c r="B8" s="75"/>
      <c r="C8" s="289"/>
      <c r="D8" s="283" t="s">
        <v>39</v>
      </c>
      <c r="E8" s="283"/>
      <c r="F8" s="284"/>
      <c r="G8" s="279" t="s">
        <v>31</v>
      </c>
      <c r="H8" s="280"/>
      <c r="I8" s="271"/>
      <c r="J8" s="272"/>
      <c r="K8" s="298" t="s">
        <v>117</v>
      </c>
      <c r="L8" s="271"/>
      <c r="M8" s="272"/>
      <c r="N8" s="301" t="s">
        <v>118</v>
      </c>
      <c r="O8" s="79"/>
      <c r="P8" s="18"/>
    </row>
    <row r="9" spans="1:19" ht="13.5" customHeight="1" x14ac:dyDescent="0.4">
      <c r="B9" s="75"/>
      <c r="C9" s="289"/>
      <c r="D9" s="283"/>
      <c r="E9" s="283"/>
      <c r="F9" s="284"/>
      <c r="G9" s="304" t="s">
        <v>30</v>
      </c>
      <c r="H9" s="305"/>
      <c r="I9" s="281"/>
      <c r="J9" s="282"/>
      <c r="K9" s="299"/>
      <c r="L9" s="281"/>
      <c r="M9" s="282"/>
      <c r="N9" s="302"/>
      <c r="O9" s="79"/>
      <c r="S9" s="184"/>
    </row>
    <row r="10" spans="1:19" ht="13.5" customHeight="1" x14ac:dyDescent="0.4">
      <c r="B10" s="75"/>
      <c r="C10" s="289"/>
      <c r="D10" s="283"/>
      <c r="E10" s="283"/>
      <c r="F10" s="284"/>
      <c r="G10" s="304" t="s">
        <v>34</v>
      </c>
      <c r="H10" s="305"/>
      <c r="I10" s="281"/>
      <c r="J10" s="282"/>
      <c r="K10" s="299"/>
      <c r="L10" s="281"/>
      <c r="M10" s="282"/>
      <c r="N10" s="302"/>
      <c r="O10" s="79"/>
    </row>
    <row r="11" spans="1:19" ht="13.5" customHeight="1" x14ac:dyDescent="0.4">
      <c r="B11" s="75"/>
      <c r="C11" s="289"/>
      <c r="D11" s="317" t="s">
        <v>90</v>
      </c>
      <c r="E11" s="318"/>
      <c r="F11" s="205"/>
      <c r="G11" s="304" t="s">
        <v>35</v>
      </c>
      <c r="H11" s="308"/>
      <c r="I11" s="281"/>
      <c r="J11" s="282"/>
      <c r="K11" s="299"/>
      <c r="L11" s="281"/>
      <c r="M11" s="282"/>
      <c r="N11" s="302"/>
      <c r="O11" s="79"/>
    </row>
    <row r="12" spans="1:19" ht="13.5" customHeight="1" x14ac:dyDescent="0.4">
      <c r="B12" s="75"/>
      <c r="C12" s="288"/>
      <c r="D12" s="306" t="s">
        <v>33</v>
      </c>
      <c r="E12" s="307"/>
      <c r="F12" s="205" t="s">
        <v>13</v>
      </c>
      <c r="G12" s="304" t="s">
        <v>37</v>
      </c>
      <c r="H12" s="308"/>
      <c r="I12" s="281"/>
      <c r="J12" s="282"/>
      <c r="K12" s="299"/>
      <c r="L12" s="281"/>
      <c r="M12" s="282"/>
      <c r="N12" s="302"/>
      <c r="O12" s="60"/>
    </row>
    <row r="13" spans="1:19" ht="13.5" customHeight="1" x14ac:dyDescent="0.4">
      <c r="B13" s="75"/>
      <c r="C13" s="290"/>
      <c r="D13" s="309" t="s">
        <v>6</v>
      </c>
      <c r="E13" s="310"/>
      <c r="F13" s="217"/>
      <c r="G13" s="311" t="s">
        <v>36</v>
      </c>
      <c r="H13" s="312"/>
      <c r="I13" s="323">
        <f>IF(I4="リアルのみ",I8+I9+I10+I11,IF(I4="リアル + オンライン",SUM(I8:I12),IF(AND(I4="選択してください",SUM(I8:I12)&gt;=1),"出展形態選択",I12)))</f>
        <v>0</v>
      </c>
      <c r="J13" s="323"/>
      <c r="K13" s="300"/>
      <c r="L13" s="313">
        <f>IF(I4="リアルのみ",L8+L9+L10+L11,IF(I4="リアル + オンライン",SUM(L8:L12),IF(AND(I4="選択してください",SUM(L8:L12)&gt;=1),"出展形態選択",L12)))</f>
        <v>0</v>
      </c>
      <c r="M13" s="314"/>
      <c r="N13" s="303"/>
    </row>
    <row r="14" spans="1:19" ht="13.5" customHeight="1" x14ac:dyDescent="0.4">
      <c r="B14" s="75"/>
      <c r="C14" s="288" t="s">
        <v>86</v>
      </c>
      <c r="D14" s="291" t="s">
        <v>1</v>
      </c>
      <c r="E14" s="292"/>
      <c r="F14" s="136"/>
      <c r="G14" s="317" t="s">
        <v>5</v>
      </c>
      <c r="H14" s="318"/>
      <c r="I14" s="330" t="s">
        <v>13</v>
      </c>
      <c r="J14" s="331"/>
      <c r="K14" s="331"/>
      <c r="L14" s="331"/>
      <c r="M14" s="130" t="s">
        <v>151</v>
      </c>
      <c r="N14" s="139"/>
    </row>
    <row r="15" spans="1:19" ht="13.5" customHeight="1" x14ac:dyDescent="0.4">
      <c r="B15" s="75"/>
      <c r="C15" s="289"/>
      <c r="D15" s="296" t="s">
        <v>15</v>
      </c>
      <c r="E15" s="297"/>
      <c r="F15" s="216"/>
      <c r="G15" s="293" t="s">
        <v>2</v>
      </c>
      <c r="H15" s="76" t="s">
        <v>4</v>
      </c>
      <c r="I15" s="269"/>
      <c r="J15" s="270"/>
      <c r="K15" s="275" t="s">
        <v>3</v>
      </c>
      <c r="L15" s="275"/>
      <c r="M15" s="270"/>
      <c r="N15" s="295"/>
      <c r="O15" s="60"/>
    </row>
    <row r="16" spans="1:19" ht="13.5" customHeight="1" x14ac:dyDescent="0.4">
      <c r="B16" s="75"/>
      <c r="C16" s="289"/>
      <c r="D16" s="319" t="s">
        <v>84</v>
      </c>
      <c r="E16" s="320"/>
      <c r="F16" s="273"/>
      <c r="G16" s="294"/>
      <c r="H16" s="126" t="s">
        <v>0</v>
      </c>
      <c r="I16" s="269"/>
      <c r="J16" s="270"/>
      <c r="K16" s="275" t="s">
        <v>3</v>
      </c>
      <c r="L16" s="275"/>
      <c r="M16" s="270"/>
      <c r="N16" s="295"/>
      <c r="O16" s="78"/>
    </row>
    <row r="17" spans="2:16" ht="13.5" customHeight="1" x14ac:dyDescent="0.4">
      <c r="B17" s="75"/>
      <c r="C17" s="289"/>
      <c r="D17" s="321"/>
      <c r="E17" s="310"/>
      <c r="F17" s="274"/>
      <c r="G17" s="322" t="s">
        <v>88</v>
      </c>
      <c r="H17" s="305"/>
      <c r="I17" s="138"/>
      <c r="J17" s="285" t="s">
        <v>89</v>
      </c>
      <c r="K17" s="286"/>
      <c r="L17" s="287"/>
      <c r="M17" s="315"/>
      <c r="N17" s="316"/>
    </row>
    <row r="18" spans="2:16" ht="13.5" customHeight="1" x14ac:dyDescent="0.4">
      <c r="B18" s="75"/>
      <c r="C18" s="289"/>
      <c r="D18" s="283" t="s">
        <v>39</v>
      </c>
      <c r="E18" s="283"/>
      <c r="F18" s="284"/>
      <c r="G18" s="279" t="s">
        <v>31</v>
      </c>
      <c r="H18" s="280"/>
      <c r="I18" s="271"/>
      <c r="J18" s="272"/>
      <c r="K18" s="298" t="s">
        <v>117</v>
      </c>
      <c r="L18" s="271"/>
      <c r="M18" s="272"/>
      <c r="N18" s="301" t="s">
        <v>118</v>
      </c>
      <c r="O18" s="79"/>
      <c r="P18" s="18"/>
    </row>
    <row r="19" spans="2:16" ht="13.5" customHeight="1" x14ac:dyDescent="0.4">
      <c r="B19" s="75"/>
      <c r="C19" s="289"/>
      <c r="D19" s="283"/>
      <c r="E19" s="283"/>
      <c r="F19" s="284"/>
      <c r="G19" s="304" t="s">
        <v>30</v>
      </c>
      <c r="H19" s="305"/>
      <c r="I19" s="281"/>
      <c r="J19" s="282"/>
      <c r="K19" s="299"/>
      <c r="L19" s="281"/>
      <c r="M19" s="282"/>
      <c r="N19" s="302"/>
      <c r="O19" s="79"/>
    </row>
    <row r="20" spans="2:16" ht="13.5" customHeight="1" x14ac:dyDescent="0.4">
      <c r="B20" s="75"/>
      <c r="C20" s="289"/>
      <c r="D20" s="283"/>
      <c r="E20" s="283"/>
      <c r="F20" s="284"/>
      <c r="G20" s="304" t="s">
        <v>34</v>
      </c>
      <c r="H20" s="305"/>
      <c r="I20" s="281"/>
      <c r="J20" s="282"/>
      <c r="K20" s="299"/>
      <c r="L20" s="281"/>
      <c r="M20" s="282"/>
      <c r="N20" s="302"/>
      <c r="O20" s="79"/>
    </row>
    <row r="21" spans="2:16" ht="13.5" customHeight="1" x14ac:dyDescent="0.4">
      <c r="B21" s="75"/>
      <c r="C21" s="289"/>
      <c r="D21" s="317" t="s">
        <v>90</v>
      </c>
      <c r="E21" s="318"/>
      <c r="F21" s="205"/>
      <c r="G21" s="304" t="s">
        <v>35</v>
      </c>
      <c r="H21" s="308"/>
      <c r="I21" s="281"/>
      <c r="J21" s="282"/>
      <c r="K21" s="299"/>
      <c r="L21" s="281"/>
      <c r="M21" s="282"/>
      <c r="N21" s="302"/>
      <c r="O21" s="79"/>
    </row>
    <row r="22" spans="2:16" ht="13.5" customHeight="1" x14ac:dyDescent="0.4">
      <c r="B22" s="75"/>
      <c r="C22" s="288"/>
      <c r="D22" s="306" t="s">
        <v>33</v>
      </c>
      <c r="E22" s="307"/>
      <c r="F22" s="205" t="s">
        <v>13</v>
      </c>
      <c r="G22" s="304" t="s">
        <v>37</v>
      </c>
      <c r="H22" s="308"/>
      <c r="I22" s="281"/>
      <c r="J22" s="282"/>
      <c r="K22" s="299"/>
      <c r="L22" s="281"/>
      <c r="M22" s="282"/>
      <c r="N22" s="302"/>
      <c r="O22" s="60"/>
    </row>
    <row r="23" spans="2:16" ht="13.5" customHeight="1" x14ac:dyDescent="0.4">
      <c r="B23" s="75"/>
      <c r="C23" s="288"/>
      <c r="D23" s="317" t="s">
        <v>6</v>
      </c>
      <c r="E23" s="318"/>
      <c r="F23" s="205"/>
      <c r="G23" s="311" t="s">
        <v>36</v>
      </c>
      <c r="H23" s="312"/>
      <c r="I23" s="323">
        <f>IF(I14="リアルのみ",I18+I19+I20+I21,IF(I14="リアル + オンライン",SUM(I18:I22),IF(AND(I14="選択してください",SUM(I18:I22)&gt;=1),"出展形態選択",I22)))</f>
        <v>0</v>
      </c>
      <c r="J23" s="323"/>
      <c r="K23" s="300"/>
      <c r="L23" s="313">
        <f>IF(I14="リアルのみ",L18+L19+L20+L21,IF(I14="リアル + オンライン",SUM(L18:L22),IF(AND(I14="選択してください",SUM(L18:L22)&gt;=1),"出展形態選択",L22)))</f>
        <v>0</v>
      </c>
      <c r="M23" s="314"/>
      <c r="N23" s="303"/>
    </row>
    <row r="24" spans="2:16" ht="13.5" customHeight="1" x14ac:dyDescent="0.4">
      <c r="B24" s="75"/>
      <c r="C24" s="288" t="s">
        <v>91</v>
      </c>
      <c r="D24" s="291" t="s">
        <v>1</v>
      </c>
      <c r="E24" s="292"/>
      <c r="F24" s="136"/>
      <c r="G24" s="317" t="s">
        <v>5</v>
      </c>
      <c r="H24" s="318"/>
      <c r="I24" s="330" t="s">
        <v>13</v>
      </c>
      <c r="J24" s="331"/>
      <c r="K24" s="331"/>
      <c r="L24" s="331"/>
      <c r="M24" s="130" t="s">
        <v>151</v>
      </c>
      <c r="N24" s="139"/>
    </row>
    <row r="25" spans="2:16" ht="13.5" customHeight="1" x14ac:dyDescent="0.4">
      <c r="B25" s="75"/>
      <c r="C25" s="289"/>
      <c r="D25" s="296" t="s">
        <v>15</v>
      </c>
      <c r="E25" s="297"/>
      <c r="F25" s="216"/>
      <c r="G25" s="293" t="s">
        <v>2</v>
      </c>
      <c r="H25" s="76" t="s">
        <v>4</v>
      </c>
      <c r="I25" s="269"/>
      <c r="J25" s="270"/>
      <c r="K25" s="275" t="s">
        <v>3</v>
      </c>
      <c r="L25" s="275"/>
      <c r="M25" s="270"/>
      <c r="N25" s="295"/>
      <c r="O25" s="60"/>
    </row>
    <row r="26" spans="2:16" ht="13.5" customHeight="1" x14ac:dyDescent="0.4">
      <c r="B26" s="75"/>
      <c r="C26" s="289"/>
      <c r="D26" s="319" t="s">
        <v>84</v>
      </c>
      <c r="E26" s="320"/>
      <c r="F26" s="273"/>
      <c r="G26" s="294"/>
      <c r="H26" s="126" t="s">
        <v>0</v>
      </c>
      <c r="I26" s="269"/>
      <c r="J26" s="270"/>
      <c r="K26" s="275" t="s">
        <v>3</v>
      </c>
      <c r="L26" s="275"/>
      <c r="M26" s="270"/>
      <c r="N26" s="295"/>
      <c r="O26" s="78"/>
    </row>
    <row r="27" spans="2:16" ht="13.5" customHeight="1" x14ac:dyDescent="0.4">
      <c r="B27" s="75"/>
      <c r="C27" s="289"/>
      <c r="D27" s="321"/>
      <c r="E27" s="310"/>
      <c r="F27" s="274"/>
      <c r="G27" s="322" t="s">
        <v>88</v>
      </c>
      <c r="H27" s="305"/>
      <c r="I27" s="138"/>
      <c r="J27" s="285" t="s">
        <v>89</v>
      </c>
      <c r="K27" s="286"/>
      <c r="L27" s="287"/>
      <c r="M27" s="315"/>
      <c r="N27" s="316"/>
    </row>
    <row r="28" spans="2:16" ht="13.5" customHeight="1" x14ac:dyDescent="0.4">
      <c r="B28" s="75"/>
      <c r="C28" s="289"/>
      <c r="D28" s="283" t="s">
        <v>39</v>
      </c>
      <c r="E28" s="283"/>
      <c r="F28" s="284"/>
      <c r="G28" s="279" t="s">
        <v>31</v>
      </c>
      <c r="H28" s="280"/>
      <c r="I28" s="271"/>
      <c r="J28" s="272"/>
      <c r="K28" s="298" t="s">
        <v>117</v>
      </c>
      <c r="L28" s="271"/>
      <c r="M28" s="272"/>
      <c r="N28" s="301" t="s">
        <v>118</v>
      </c>
      <c r="O28" s="79"/>
      <c r="P28" s="18"/>
    </row>
    <row r="29" spans="2:16" ht="13.5" customHeight="1" x14ac:dyDescent="0.4">
      <c r="B29" s="75"/>
      <c r="C29" s="289"/>
      <c r="D29" s="283"/>
      <c r="E29" s="283"/>
      <c r="F29" s="284"/>
      <c r="G29" s="304" t="s">
        <v>30</v>
      </c>
      <c r="H29" s="305"/>
      <c r="I29" s="281"/>
      <c r="J29" s="282"/>
      <c r="K29" s="299"/>
      <c r="L29" s="281"/>
      <c r="M29" s="282"/>
      <c r="N29" s="302"/>
      <c r="O29" s="79"/>
    </row>
    <row r="30" spans="2:16" ht="13.5" customHeight="1" x14ac:dyDescent="0.4">
      <c r="B30" s="75"/>
      <c r="C30" s="289"/>
      <c r="D30" s="283"/>
      <c r="E30" s="283"/>
      <c r="F30" s="284"/>
      <c r="G30" s="304" t="s">
        <v>34</v>
      </c>
      <c r="H30" s="305"/>
      <c r="I30" s="281"/>
      <c r="J30" s="282"/>
      <c r="K30" s="299"/>
      <c r="L30" s="281"/>
      <c r="M30" s="282"/>
      <c r="N30" s="302"/>
      <c r="O30" s="79"/>
    </row>
    <row r="31" spans="2:16" ht="13.5" customHeight="1" x14ac:dyDescent="0.4">
      <c r="B31" s="75"/>
      <c r="C31" s="289"/>
      <c r="D31" s="317" t="s">
        <v>90</v>
      </c>
      <c r="E31" s="318"/>
      <c r="F31" s="205"/>
      <c r="G31" s="304" t="s">
        <v>35</v>
      </c>
      <c r="H31" s="308"/>
      <c r="I31" s="281"/>
      <c r="J31" s="282"/>
      <c r="K31" s="299"/>
      <c r="L31" s="281"/>
      <c r="M31" s="282"/>
      <c r="N31" s="302"/>
      <c r="O31" s="79"/>
    </row>
    <row r="32" spans="2:16" ht="13.5" customHeight="1" x14ac:dyDescent="0.4">
      <c r="B32" s="75"/>
      <c r="C32" s="288"/>
      <c r="D32" s="306" t="s">
        <v>33</v>
      </c>
      <c r="E32" s="307"/>
      <c r="F32" s="205" t="s">
        <v>13</v>
      </c>
      <c r="G32" s="304" t="s">
        <v>37</v>
      </c>
      <c r="H32" s="308"/>
      <c r="I32" s="281"/>
      <c r="J32" s="282"/>
      <c r="K32" s="299"/>
      <c r="L32" s="281"/>
      <c r="M32" s="282"/>
      <c r="N32" s="302"/>
      <c r="O32" s="60"/>
    </row>
    <row r="33" spans="2:16" ht="13.5" customHeight="1" x14ac:dyDescent="0.4">
      <c r="B33" s="75"/>
      <c r="C33" s="288"/>
      <c r="D33" s="317" t="s">
        <v>6</v>
      </c>
      <c r="E33" s="318"/>
      <c r="F33" s="205"/>
      <c r="G33" s="311" t="s">
        <v>36</v>
      </c>
      <c r="H33" s="312"/>
      <c r="I33" s="323">
        <f>IF(I24="リアルのみ",I28+I29+I30+I31,IF(I24="リアル + オンライン",SUM(I28:I32),IF(AND(I24="選択してください",SUM(I28:I32)&gt;=1),"出展形態選択",I32)))</f>
        <v>0</v>
      </c>
      <c r="J33" s="323"/>
      <c r="K33" s="300"/>
      <c r="L33" s="313">
        <f>IF(I24="リアルのみ",L28+L29+L30+L31,IF(I24="リアル + オンライン",SUM(L28:L32),IF(AND(I24="選択してください",SUM(L28:L32)&gt;=1),"出展形態選択",L32)))</f>
        <v>0</v>
      </c>
      <c r="M33" s="314"/>
      <c r="N33" s="303"/>
    </row>
    <row r="34" spans="2:16" ht="13.5" customHeight="1" x14ac:dyDescent="0.4">
      <c r="B34" s="75"/>
      <c r="C34" s="288" t="s">
        <v>92</v>
      </c>
      <c r="D34" s="291" t="s">
        <v>1</v>
      </c>
      <c r="E34" s="292"/>
      <c r="F34" s="136"/>
      <c r="G34" s="317" t="s">
        <v>5</v>
      </c>
      <c r="H34" s="318"/>
      <c r="I34" s="330" t="s">
        <v>13</v>
      </c>
      <c r="J34" s="331"/>
      <c r="K34" s="331"/>
      <c r="L34" s="331"/>
      <c r="M34" s="130" t="s">
        <v>151</v>
      </c>
      <c r="N34" s="139"/>
    </row>
    <row r="35" spans="2:16" ht="13.5" customHeight="1" x14ac:dyDescent="0.4">
      <c r="B35" s="75"/>
      <c r="C35" s="289"/>
      <c r="D35" s="296" t="s">
        <v>15</v>
      </c>
      <c r="E35" s="297"/>
      <c r="F35" s="137"/>
      <c r="G35" s="293" t="s">
        <v>2</v>
      </c>
      <c r="H35" s="76" t="s">
        <v>4</v>
      </c>
      <c r="I35" s="269"/>
      <c r="J35" s="270"/>
      <c r="K35" s="324" t="s">
        <v>3</v>
      </c>
      <c r="L35" s="324"/>
      <c r="M35" s="270"/>
      <c r="N35" s="295"/>
      <c r="O35" s="60"/>
    </row>
    <row r="36" spans="2:16" ht="13.5" customHeight="1" x14ac:dyDescent="0.4">
      <c r="B36" s="75"/>
      <c r="C36" s="289"/>
      <c r="D36" s="319" t="s">
        <v>84</v>
      </c>
      <c r="E36" s="320"/>
      <c r="F36" s="273"/>
      <c r="G36" s="294"/>
      <c r="H36" s="126" t="s">
        <v>0</v>
      </c>
      <c r="I36" s="269"/>
      <c r="J36" s="270"/>
      <c r="K36" s="275" t="s">
        <v>3</v>
      </c>
      <c r="L36" s="275"/>
      <c r="M36" s="270"/>
      <c r="N36" s="295"/>
      <c r="O36" s="78"/>
    </row>
    <row r="37" spans="2:16" ht="13.5" customHeight="1" x14ac:dyDescent="0.4">
      <c r="B37" s="75"/>
      <c r="C37" s="289"/>
      <c r="D37" s="321"/>
      <c r="E37" s="310"/>
      <c r="F37" s="274"/>
      <c r="G37" s="322" t="s">
        <v>88</v>
      </c>
      <c r="H37" s="305"/>
      <c r="I37" s="138"/>
      <c r="J37" s="285" t="s">
        <v>89</v>
      </c>
      <c r="K37" s="286"/>
      <c r="L37" s="287"/>
      <c r="M37" s="315"/>
      <c r="N37" s="316"/>
    </row>
    <row r="38" spans="2:16" ht="13.5" customHeight="1" x14ac:dyDescent="0.4">
      <c r="B38" s="75"/>
      <c r="C38" s="289"/>
      <c r="D38" s="283" t="s">
        <v>39</v>
      </c>
      <c r="E38" s="283"/>
      <c r="F38" s="284"/>
      <c r="G38" s="279" t="s">
        <v>31</v>
      </c>
      <c r="H38" s="280"/>
      <c r="I38" s="271"/>
      <c r="J38" s="272"/>
      <c r="K38" s="325" t="s">
        <v>117</v>
      </c>
      <c r="L38" s="271"/>
      <c r="M38" s="272"/>
      <c r="N38" s="332" t="s">
        <v>118</v>
      </c>
      <c r="O38" s="79"/>
      <c r="P38" s="18"/>
    </row>
    <row r="39" spans="2:16" ht="13.5" customHeight="1" x14ac:dyDescent="0.4">
      <c r="B39" s="75"/>
      <c r="C39" s="289"/>
      <c r="D39" s="283"/>
      <c r="E39" s="283"/>
      <c r="F39" s="284"/>
      <c r="G39" s="304" t="s">
        <v>30</v>
      </c>
      <c r="H39" s="305"/>
      <c r="I39" s="281"/>
      <c r="J39" s="282"/>
      <c r="K39" s="326"/>
      <c r="L39" s="281"/>
      <c r="M39" s="282"/>
      <c r="N39" s="333"/>
      <c r="O39" s="79"/>
    </row>
    <row r="40" spans="2:16" ht="13.5" customHeight="1" x14ac:dyDescent="0.4">
      <c r="B40" s="75"/>
      <c r="C40" s="289"/>
      <c r="D40" s="283"/>
      <c r="E40" s="283"/>
      <c r="F40" s="284"/>
      <c r="G40" s="304" t="s">
        <v>34</v>
      </c>
      <c r="H40" s="305"/>
      <c r="I40" s="281"/>
      <c r="J40" s="282"/>
      <c r="K40" s="326"/>
      <c r="L40" s="281"/>
      <c r="M40" s="282"/>
      <c r="N40" s="333"/>
      <c r="O40" s="79"/>
    </row>
    <row r="41" spans="2:16" ht="13.5" customHeight="1" x14ac:dyDescent="0.4">
      <c r="B41" s="75"/>
      <c r="C41" s="289"/>
      <c r="D41" s="317" t="s">
        <v>90</v>
      </c>
      <c r="E41" s="318"/>
      <c r="F41" s="205"/>
      <c r="G41" s="304" t="s">
        <v>35</v>
      </c>
      <c r="H41" s="308"/>
      <c r="I41" s="281"/>
      <c r="J41" s="282"/>
      <c r="K41" s="326"/>
      <c r="L41" s="281"/>
      <c r="M41" s="282"/>
      <c r="N41" s="333"/>
      <c r="O41" s="79"/>
    </row>
    <row r="42" spans="2:16" ht="13.5" customHeight="1" x14ac:dyDescent="0.4">
      <c r="B42" s="75"/>
      <c r="C42" s="288"/>
      <c r="D42" s="306" t="s">
        <v>33</v>
      </c>
      <c r="E42" s="307"/>
      <c r="F42" s="205" t="s">
        <v>238</v>
      </c>
      <c r="G42" s="304" t="s">
        <v>37</v>
      </c>
      <c r="H42" s="308"/>
      <c r="I42" s="281"/>
      <c r="J42" s="282"/>
      <c r="K42" s="326"/>
      <c r="L42" s="281"/>
      <c r="M42" s="282"/>
      <c r="N42" s="333"/>
      <c r="O42" s="60"/>
    </row>
    <row r="43" spans="2:16" ht="13.5" customHeight="1" x14ac:dyDescent="0.4">
      <c r="B43" s="75"/>
      <c r="C43" s="288"/>
      <c r="D43" s="317" t="s">
        <v>6</v>
      </c>
      <c r="E43" s="318"/>
      <c r="F43" s="205"/>
      <c r="G43" s="311" t="s">
        <v>36</v>
      </c>
      <c r="H43" s="312"/>
      <c r="I43" s="323">
        <f>IF(I34="リアルのみ",I38+I39+I40+I41,IF(I34="リアル + オンライン",SUM(I38:I42),IF(AND(I34="選択してください",SUM(I38:I42)&gt;=1),"出展形態選択",I42)))</f>
        <v>0</v>
      </c>
      <c r="J43" s="323"/>
      <c r="K43" s="327"/>
      <c r="L43" s="313">
        <f>IF(I34="リアルのみ",L38+L39+L40+L41,IF(I34="リアル + オンライン",SUM(L38:L42),IF(AND(I34="選択してください",SUM(L38:L42)&gt;=1),"出展形態選択",L42)))</f>
        <v>0</v>
      </c>
      <c r="M43" s="314"/>
      <c r="N43" s="334"/>
    </row>
    <row r="44" spans="2:16" ht="13.5" customHeight="1" x14ac:dyDescent="0.4">
      <c r="B44" s="75"/>
      <c r="C44" s="288" t="s">
        <v>93</v>
      </c>
      <c r="D44" s="291" t="s">
        <v>1</v>
      </c>
      <c r="E44" s="292"/>
      <c r="F44" s="136"/>
      <c r="G44" s="317" t="s">
        <v>5</v>
      </c>
      <c r="H44" s="318"/>
      <c r="I44" s="330" t="s">
        <v>13</v>
      </c>
      <c r="J44" s="331"/>
      <c r="K44" s="331"/>
      <c r="L44" s="331"/>
      <c r="M44" s="130" t="s">
        <v>151</v>
      </c>
      <c r="N44" s="139"/>
    </row>
    <row r="45" spans="2:16" ht="13.5" customHeight="1" x14ac:dyDescent="0.4">
      <c r="B45" s="75"/>
      <c r="C45" s="289"/>
      <c r="D45" s="296" t="s">
        <v>15</v>
      </c>
      <c r="E45" s="297"/>
      <c r="F45" s="137"/>
      <c r="G45" s="293" t="s">
        <v>2</v>
      </c>
      <c r="H45" s="76" t="s">
        <v>4</v>
      </c>
      <c r="I45" s="269"/>
      <c r="J45" s="270"/>
      <c r="K45" s="275" t="s">
        <v>3</v>
      </c>
      <c r="L45" s="275"/>
      <c r="M45" s="270"/>
      <c r="N45" s="295"/>
      <c r="O45" s="60"/>
    </row>
    <row r="46" spans="2:16" ht="13.5" customHeight="1" x14ac:dyDescent="0.4">
      <c r="B46" s="75"/>
      <c r="C46" s="289"/>
      <c r="D46" s="319" t="s">
        <v>84</v>
      </c>
      <c r="E46" s="320"/>
      <c r="F46" s="273"/>
      <c r="G46" s="294"/>
      <c r="H46" s="126" t="s">
        <v>0</v>
      </c>
      <c r="I46" s="269"/>
      <c r="J46" s="270"/>
      <c r="K46" s="275" t="s">
        <v>3</v>
      </c>
      <c r="L46" s="275"/>
      <c r="M46" s="270"/>
      <c r="N46" s="295"/>
      <c r="O46" s="78"/>
    </row>
    <row r="47" spans="2:16" ht="13.5" customHeight="1" x14ac:dyDescent="0.4">
      <c r="B47" s="75"/>
      <c r="C47" s="289"/>
      <c r="D47" s="321"/>
      <c r="E47" s="310"/>
      <c r="F47" s="274"/>
      <c r="G47" s="322" t="s">
        <v>88</v>
      </c>
      <c r="H47" s="305"/>
      <c r="I47" s="138"/>
      <c r="J47" s="285" t="s">
        <v>89</v>
      </c>
      <c r="K47" s="286"/>
      <c r="L47" s="287"/>
      <c r="M47" s="315"/>
      <c r="N47" s="316"/>
    </row>
    <row r="48" spans="2:16" ht="13.5" customHeight="1" x14ac:dyDescent="0.4">
      <c r="B48" s="75"/>
      <c r="C48" s="289"/>
      <c r="D48" s="283" t="s">
        <v>39</v>
      </c>
      <c r="E48" s="283"/>
      <c r="F48" s="284"/>
      <c r="G48" s="279" t="s">
        <v>31</v>
      </c>
      <c r="H48" s="280"/>
      <c r="I48" s="329"/>
      <c r="J48" s="329"/>
      <c r="K48" s="325" t="s">
        <v>117</v>
      </c>
      <c r="L48" s="271"/>
      <c r="M48" s="272"/>
      <c r="N48" s="332" t="s">
        <v>118</v>
      </c>
      <c r="O48" s="79"/>
      <c r="P48" s="18"/>
    </row>
    <row r="49" spans="2:15" ht="13.5" customHeight="1" x14ac:dyDescent="0.4">
      <c r="B49" s="75"/>
      <c r="C49" s="289"/>
      <c r="D49" s="283"/>
      <c r="E49" s="283"/>
      <c r="F49" s="284"/>
      <c r="G49" s="304" t="s">
        <v>30</v>
      </c>
      <c r="H49" s="305"/>
      <c r="I49" s="328"/>
      <c r="J49" s="328"/>
      <c r="K49" s="326"/>
      <c r="L49" s="281"/>
      <c r="M49" s="282"/>
      <c r="N49" s="333"/>
      <c r="O49" s="79"/>
    </row>
    <row r="50" spans="2:15" ht="13.5" customHeight="1" x14ac:dyDescent="0.4">
      <c r="B50" s="75"/>
      <c r="C50" s="289"/>
      <c r="D50" s="283"/>
      <c r="E50" s="283"/>
      <c r="F50" s="284"/>
      <c r="G50" s="304" t="s">
        <v>34</v>
      </c>
      <c r="H50" s="305"/>
      <c r="I50" s="328"/>
      <c r="J50" s="328"/>
      <c r="K50" s="326"/>
      <c r="L50" s="281"/>
      <c r="M50" s="282"/>
      <c r="N50" s="333"/>
      <c r="O50" s="79"/>
    </row>
    <row r="51" spans="2:15" ht="13.5" customHeight="1" x14ac:dyDescent="0.4">
      <c r="B51" s="75"/>
      <c r="C51" s="289"/>
      <c r="D51" s="317" t="s">
        <v>90</v>
      </c>
      <c r="E51" s="318"/>
      <c r="F51" s="205"/>
      <c r="G51" s="304" t="s">
        <v>35</v>
      </c>
      <c r="H51" s="308"/>
      <c r="I51" s="328"/>
      <c r="J51" s="328"/>
      <c r="K51" s="326"/>
      <c r="L51" s="281"/>
      <c r="M51" s="282"/>
      <c r="N51" s="333"/>
      <c r="O51" s="79"/>
    </row>
    <row r="52" spans="2:15" ht="13.5" customHeight="1" x14ac:dyDescent="0.4">
      <c r="B52" s="75"/>
      <c r="C52" s="288"/>
      <c r="D52" s="306" t="s">
        <v>33</v>
      </c>
      <c r="E52" s="307"/>
      <c r="F52" s="205" t="s">
        <v>13</v>
      </c>
      <c r="G52" s="304" t="s">
        <v>37</v>
      </c>
      <c r="H52" s="308"/>
      <c r="I52" s="328"/>
      <c r="J52" s="328"/>
      <c r="K52" s="326"/>
      <c r="L52" s="281"/>
      <c r="M52" s="282"/>
      <c r="N52" s="333"/>
      <c r="O52" s="60"/>
    </row>
    <row r="53" spans="2:15" ht="13.5" customHeight="1" x14ac:dyDescent="0.4">
      <c r="B53" s="75"/>
      <c r="C53" s="288"/>
      <c r="D53" s="317" t="s">
        <v>6</v>
      </c>
      <c r="E53" s="318"/>
      <c r="F53" s="205"/>
      <c r="G53" s="311" t="s">
        <v>36</v>
      </c>
      <c r="H53" s="312"/>
      <c r="I53" s="323">
        <f>IF(I44="リアルのみ",I48+I49+I50+I51,IF(I44="リアル + オンライン",SUM(I48:I52),IF(AND(I44="選択してください",SUM(I48:I52)&gt;=1),"出展形態選択",I52)))</f>
        <v>0</v>
      </c>
      <c r="J53" s="323"/>
      <c r="K53" s="327"/>
      <c r="L53" s="313">
        <f>IF(I44="リアルのみ",L48+L49+L50+L51,IF(I44="リアル + オンライン",SUM(L48:L52),IF(AND(I44="選択してください",SUM(L48:L52)&gt;=1),"出展形態選択",L52)))</f>
        <v>0</v>
      </c>
      <c r="M53" s="314"/>
      <c r="N53" s="334"/>
    </row>
    <row r="54" spans="2:15" ht="3.95" customHeight="1" x14ac:dyDescent="0.4">
      <c r="G54" s="80"/>
      <c r="H54" s="80"/>
      <c r="I54" s="80"/>
      <c r="J54" s="80"/>
      <c r="K54" s="80"/>
      <c r="L54" s="80"/>
      <c r="M54" s="80"/>
      <c r="N54" s="80"/>
    </row>
  </sheetData>
  <sheetProtection sheet="1" formatCells="0" formatColumns="0" formatRows="0"/>
  <mergeCells count="211">
    <mergeCell ref="I14:L14"/>
    <mergeCell ref="I24:L24"/>
    <mergeCell ref="I34:L34"/>
    <mergeCell ref="I44:L44"/>
    <mergeCell ref="I4:L4"/>
    <mergeCell ref="D51:E51"/>
    <mergeCell ref="G51:H51"/>
    <mergeCell ref="I51:J51"/>
    <mergeCell ref="L51:M51"/>
    <mergeCell ref="M47:N47"/>
    <mergeCell ref="L38:M38"/>
    <mergeCell ref="N38:N43"/>
    <mergeCell ref="G39:H39"/>
    <mergeCell ref="I39:J39"/>
    <mergeCell ref="L39:M39"/>
    <mergeCell ref="N48:N53"/>
    <mergeCell ref="G40:H40"/>
    <mergeCell ref="I40:J40"/>
    <mergeCell ref="L40:M40"/>
    <mergeCell ref="D41:E41"/>
    <mergeCell ref="G41:H41"/>
    <mergeCell ref="I41:J41"/>
    <mergeCell ref="L41:M41"/>
    <mergeCell ref="D42:E42"/>
    <mergeCell ref="I48:J48"/>
    <mergeCell ref="K48:K53"/>
    <mergeCell ref="L48:M48"/>
    <mergeCell ref="G53:H53"/>
    <mergeCell ref="I53:J53"/>
    <mergeCell ref="L53:M53"/>
    <mergeCell ref="D48:E50"/>
    <mergeCell ref="F48:F50"/>
    <mergeCell ref="G48:H48"/>
    <mergeCell ref="G49:H49"/>
    <mergeCell ref="I49:J49"/>
    <mergeCell ref="L49:M49"/>
    <mergeCell ref="G50:H50"/>
    <mergeCell ref="I50:J50"/>
    <mergeCell ref="L50:M50"/>
    <mergeCell ref="D43:E43"/>
    <mergeCell ref="G43:H43"/>
    <mergeCell ref="I43:J43"/>
    <mergeCell ref="L43:M43"/>
    <mergeCell ref="C44:C53"/>
    <mergeCell ref="D44:E44"/>
    <mergeCell ref="G44:H44"/>
    <mergeCell ref="D45:E45"/>
    <mergeCell ref="G45:G46"/>
    <mergeCell ref="I45:J45"/>
    <mergeCell ref="K45:L45"/>
    <mergeCell ref="M45:N45"/>
    <mergeCell ref="D46:E47"/>
    <mergeCell ref="F46:F47"/>
    <mergeCell ref="I46:J46"/>
    <mergeCell ref="K46:L46"/>
    <mergeCell ref="M46:N46"/>
    <mergeCell ref="G47:H47"/>
    <mergeCell ref="J47:L47"/>
    <mergeCell ref="D53:E53"/>
    <mergeCell ref="D52:E52"/>
    <mergeCell ref="G52:H52"/>
    <mergeCell ref="I52:J52"/>
    <mergeCell ref="L52:M52"/>
    <mergeCell ref="C34:C43"/>
    <mergeCell ref="D34:E34"/>
    <mergeCell ref="G34:H34"/>
    <mergeCell ref="D35:E35"/>
    <mergeCell ref="G35:G36"/>
    <mergeCell ref="I35:J35"/>
    <mergeCell ref="K35:L35"/>
    <mergeCell ref="M35:N35"/>
    <mergeCell ref="D36:E37"/>
    <mergeCell ref="F36:F37"/>
    <mergeCell ref="I36:J36"/>
    <mergeCell ref="K36:L36"/>
    <mergeCell ref="M36:N36"/>
    <mergeCell ref="G37:H37"/>
    <mergeCell ref="J37:L37"/>
    <mergeCell ref="M37:N37"/>
    <mergeCell ref="D38:E40"/>
    <mergeCell ref="G42:H42"/>
    <mergeCell ref="I42:J42"/>
    <mergeCell ref="L42:M42"/>
    <mergeCell ref="F38:F40"/>
    <mergeCell ref="G38:H38"/>
    <mergeCell ref="I38:J38"/>
    <mergeCell ref="K38:K43"/>
    <mergeCell ref="C14:C23"/>
    <mergeCell ref="M27:N27"/>
    <mergeCell ref="D28:E30"/>
    <mergeCell ref="F28:F30"/>
    <mergeCell ref="G28:H28"/>
    <mergeCell ref="I28:J28"/>
    <mergeCell ref="K28:K33"/>
    <mergeCell ref="L28:M28"/>
    <mergeCell ref="N28:N33"/>
    <mergeCell ref="G29:H29"/>
    <mergeCell ref="I29:J29"/>
    <mergeCell ref="L29:M29"/>
    <mergeCell ref="G30:H30"/>
    <mergeCell ref="I30:J30"/>
    <mergeCell ref="L30:M30"/>
    <mergeCell ref="D31:E31"/>
    <mergeCell ref="G31:H31"/>
    <mergeCell ref="I31:J31"/>
    <mergeCell ref="L31:M31"/>
    <mergeCell ref="D32:E32"/>
    <mergeCell ref="G32:H32"/>
    <mergeCell ref="I32:J32"/>
    <mergeCell ref="L32:M32"/>
    <mergeCell ref="D33:E33"/>
    <mergeCell ref="C24:C33"/>
    <mergeCell ref="D24:E24"/>
    <mergeCell ref="G24:H24"/>
    <mergeCell ref="D25:E25"/>
    <mergeCell ref="G25:G26"/>
    <mergeCell ref="I25:J25"/>
    <mergeCell ref="K25:L25"/>
    <mergeCell ref="M25:N25"/>
    <mergeCell ref="D26:E27"/>
    <mergeCell ref="F26:F27"/>
    <mergeCell ref="I26:J26"/>
    <mergeCell ref="K26:L26"/>
    <mergeCell ref="M26:N26"/>
    <mergeCell ref="G27:H27"/>
    <mergeCell ref="J27:L27"/>
    <mergeCell ref="G33:H33"/>
    <mergeCell ref="I33:J33"/>
    <mergeCell ref="L33:M33"/>
    <mergeCell ref="G19:H19"/>
    <mergeCell ref="I19:J19"/>
    <mergeCell ref="L19:M19"/>
    <mergeCell ref="G20:H20"/>
    <mergeCell ref="I20:J20"/>
    <mergeCell ref="L20:M20"/>
    <mergeCell ref="D21:E21"/>
    <mergeCell ref="G21:H21"/>
    <mergeCell ref="I21:J21"/>
    <mergeCell ref="L21:M21"/>
    <mergeCell ref="D18:E20"/>
    <mergeCell ref="F18:F20"/>
    <mergeCell ref="G18:H18"/>
    <mergeCell ref="I18:J18"/>
    <mergeCell ref="K18:K23"/>
    <mergeCell ref="L18:M18"/>
    <mergeCell ref="D22:E22"/>
    <mergeCell ref="G22:H22"/>
    <mergeCell ref="I22:J22"/>
    <mergeCell ref="L22:M22"/>
    <mergeCell ref="D23:E23"/>
    <mergeCell ref="G23:H23"/>
    <mergeCell ref="I23:J23"/>
    <mergeCell ref="L23:M23"/>
    <mergeCell ref="I15:J15"/>
    <mergeCell ref="K15:L15"/>
    <mergeCell ref="M15:N15"/>
    <mergeCell ref="D16:E17"/>
    <mergeCell ref="F16:F17"/>
    <mergeCell ref="I16:J16"/>
    <mergeCell ref="K16:L16"/>
    <mergeCell ref="M16:N16"/>
    <mergeCell ref="G17:H17"/>
    <mergeCell ref="J17:L17"/>
    <mergeCell ref="M17:N17"/>
    <mergeCell ref="N18:N23"/>
    <mergeCell ref="G12:H12"/>
    <mergeCell ref="D13:E13"/>
    <mergeCell ref="G13:H13"/>
    <mergeCell ref="L10:M10"/>
    <mergeCell ref="L11:M11"/>
    <mergeCell ref="L12:M12"/>
    <mergeCell ref="L13:M13"/>
    <mergeCell ref="K6:L6"/>
    <mergeCell ref="M7:N7"/>
    <mergeCell ref="D11:E11"/>
    <mergeCell ref="G11:H11"/>
    <mergeCell ref="M6:N6"/>
    <mergeCell ref="D6:E7"/>
    <mergeCell ref="G7:H7"/>
    <mergeCell ref="I10:J10"/>
    <mergeCell ref="I11:J11"/>
    <mergeCell ref="I12:J12"/>
    <mergeCell ref="I13:J13"/>
    <mergeCell ref="G9:H9"/>
    <mergeCell ref="D14:E14"/>
    <mergeCell ref="G14:H14"/>
    <mergeCell ref="D15:E15"/>
    <mergeCell ref="G15:G16"/>
    <mergeCell ref="I5:J5"/>
    <mergeCell ref="I6:J6"/>
    <mergeCell ref="I8:J8"/>
    <mergeCell ref="F6:F7"/>
    <mergeCell ref="K5:L5"/>
    <mergeCell ref="B3:N3"/>
    <mergeCell ref="G8:H8"/>
    <mergeCell ref="I9:J9"/>
    <mergeCell ref="D8:E10"/>
    <mergeCell ref="F8:F10"/>
    <mergeCell ref="J7:L7"/>
    <mergeCell ref="L8:M8"/>
    <mergeCell ref="L9:M9"/>
    <mergeCell ref="C4:C13"/>
    <mergeCell ref="D4:E4"/>
    <mergeCell ref="G5:G6"/>
    <mergeCell ref="M5:N5"/>
    <mergeCell ref="D5:E5"/>
    <mergeCell ref="K8:K13"/>
    <mergeCell ref="N8:N13"/>
    <mergeCell ref="G4:H4"/>
    <mergeCell ref="G10:H10"/>
    <mergeCell ref="D12:E12"/>
  </mergeCells>
  <phoneticPr fontId="2"/>
  <conditionalFormatting sqref="I6 M6">
    <cfRule type="expression" dxfId="541" priority="32">
      <formula>$I$4="リアルのみ"</formula>
    </cfRule>
  </conditionalFormatting>
  <conditionalFormatting sqref="M5 I5 N4">
    <cfRule type="expression" dxfId="540" priority="26">
      <formula>$I$4="オンラインのみ"</formula>
    </cfRule>
  </conditionalFormatting>
  <conditionalFormatting sqref="I16:J16 M16:N16 I22 L22">
    <cfRule type="expression" dxfId="539" priority="25">
      <formula>$I$14="リアルのみ"</formula>
    </cfRule>
  </conditionalFormatting>
  <conditionalFormatting sqref="N14 M15:N15">
    <cfRule type="expression" dxfId="538" priority="24">
      <formula>$I$14="オンラインのみ"</formula>
    </cfRule>
  </conditionalFormatting>
  <conditionalFormatting sqref="N24 I25:J25 M25:N25 I28:J31 L28:M31">
    <cfRule type="expression" dxfId="537" priority="23">
      <formula>$I$24="オンラインのみ"</formula>
    </cfRule>
  </conditionalFormatting>
  <conditionalFormatting sqref="I26:J26 M26:N26 I32 L32">
    <cfRule type="expression" dxfId="536" priority="22">
      <formula>$I$24="リアルのみ"</formula>
    </cfRule>
  </conditionalFormatting>
  <conditionalFormatting sqref="N34 I35:J35 M35:N35 I38:J41 L38:M41">
    <cfRule type="expression" dxfId="535" priority="21">
      <formula>$I$34="オンラインのみ"</formula>
    </cfRule>
  </conditionalFormatting>
  <conditionalFormatting sqref="I36:J36 M36:N36 I42 L42">
    <cfRule type="expression" dxfId="534" priority="20">
      <formula>$I$34="リアルのみ"</formula>
    </cfRule>
  </conditionalFormatting>
  <conditionalFormatting sqref="N44 I45:J45 M45:N45 I48:J51 L48:M51">
    <cfRule type="expression" dxfId="533" priority="19">
      <formula>$I$44="オンラインのみ"</formula>
    </cfRule>
  </conditionalFormatting>
  <conditionalFormatting sqref="I46:J46 M46:N46 I52:J52 L52:M52">
    <cfRule type="expression" dxfId="532" priority="18">
      <formula>$I$44="リアルのみ"</formula>
    </cfRule>
  </conditionalFormatting>
  <conditionalFormatting sqref="I12">
    <cfRule type="expression" dxfId="531" priority="9">
      <formula>$I$4="リアルのみ"</formula>
    </cfRule>
  </conditionalFormatting>
  <conditionalFormatting sqref="I8:J12">
    <cfRule type="expression" dxfId="530" priority="8">
      <formula>$I$4="オンラインのみ"</formula>
    </cfRule>
  </conditionalFormatting>
  <conditionalFormatting sqref="L12">
    <cfRule type="expression" dxfId="529" priority="7">
      <formula>$I$4="リアルのみ"</formula>
    </cfRule>
  </conditionalFormatting>
  <conditionalFormatting sqref="L8:M12">
    <cfRule type="expression" dxfId="528" priority="6">
      <formula>$I$4="オンラインのみ"</formula>
    </cfRule>
  </conditionalFormatting>
  <conditionalFormatting sqref="I18:J21">
    <cfRule type="expression" dxfId="527" priority="5">
      <formula>$I$14="オンラインのみ"</formula>
    </cfRule>
  </conditionalFormatting>
  <conditionalFormatting sqref="I18:J21">
    <cfRule type="expression" dxfId="526" priority="4">
      <formula>$I$14="オンラインのみ"</formula>
    </cfRule>
  </conditionalFormatting>
  <conditionalFormatting sqref="L18:M21">
    <cfRule type="expression" dxfId="525" priority="3">
      <formula>$I$14="オンラインのみ"</formula>
    </cfRule>
  </conditionalFormatting>
  <conditionalFormatting sqref="L18:M21">
    <cfRule type="expression" dxfId="524" priority="2">
      <formula>$I$14="オンラインのみ"</formula>
    </cfRule>
  </conditionalFormatting>
  <conditionalFormatting sqref="I15">
    <cfRule type="expression" dxfId="523" priority="1">
      <formula>$I$14="オンラインのみ"</formula>
    </cfRule>
  </conditionalFormatting>
  <dataValidations count="44">
    <dataValidation type="list" allowBlank="1" showInputMessage="1" showErrorMessage="1" prompt="プルダウンして選択" sqref="I34 I14 I4 I24 I44">
      <formula1>"選択してください,リアルのみ,リアル + オンライン,オンラインのみ"</formula1>
    </dataValidation>
    <dataValidation type="list" allowBlank="1" showInputMessage="1" showErrorMessage="1" sqref="F52 F42 F12 F22 F32">
      <formula1>"選択してください,どちらにも該当しない,パビリオン,共同出展"</formula1>
    </dataValidation>
    <dataValidation allowBlank="1" showInputMessage="1" showErrorMessage="1" errorTitle="出店形態" sqref="P5"/>
    <dataValidation type="custom" allowBlank="1" showInputMessage="1" showErrorMessage="1" errorTitle="出展形態について" error="出展形態をご確認ください。" sqref="P46">
      <formula1>OR($I$44="リアル + オンライン",$I$44="リアルのみ")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52:J52 L52:M52">
      <formula1>AND(ISNUMBER(I52),OR($I$44="リアル + オンライン",$I$44="オンラインのみ"))</formula1>
    </dataValidation>
    <dataValidation imeMode="halfAlpha" allowBlank="1" showInputMessage="1" showErrorMessage="1" sqref="N44 N34 N24 N14 N4"/>
    <dataValidation type="custom" imeMode="halfAlpha" allowBlank="1" showInputMessage="1" showErrorMessage="1" errorTitle="出展形態について 又は 数値を入力ください" error="出展形態をご確認ください 又は このセルには数値以外は入力できません" sqref="I42:J42 L42:M42">
      <formula1>AND(ISNUMBER(I42),OR($I$34="リアル + オンライン",$I$34="オンラインのみ"))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8:J51 L48:M51">
      <formula1>AND(ISNUMBER(I48),OR($I$44="リアル + オンライン",$I$44="リアルのみ"))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8:J11 L8:M11">
      <formula1>AND(ISNUMBER(I8),OR($I$4="リアル + オンライン",$I$4="リアルのみ"))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2:J22 L22:M22">
      <formula1>AND(ISNUMBER(I22),OR($I$14="リアル + オンライン",$I$14="リアルのみ"))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28:M31 I28:J31">
      <formula1>AND(ISNUMBER(I28),OR($I$24="リアル + オンライン",$I$24="リアルのみ"))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2:J32 L32:M32">
      <formula1>AND(ISNUMBER(I32),OR($I$24="リアル + オンライン",$I$24="オンラインのみ"))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8:J41 L38:M41">
      <formula1>AND(ISNUMBER(I38),OR($I$34="リアル + オンライン",$I$34="リアルのみ"))</formula1>
    </dataValidation>
    <dataValidation type="custom" allowBlank="1" showInputMessage="1" showErrorMessage="1" errorTitle="出展形態について 又は 数値を入力ください" error="出展形態をご確認ください 又は このセルには数値以外は入力できません" sqref="I12:J12 L12:M12">
      <formula1>AND(ISNUMBER(I12),OR($I$4="リアル + オンライン",$I$4="リアルのみ"))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I18:J21 L18:M21">
      <formula1>AND(ISNUMBER(I18),OR($I$4="リアル + オンライン",$I$4="リアルのみ"))</formula1>
    </dataValidation>
    <dataValidation allowBlank="1" showInputMessage="1" showErrorMessage="1" prompt="入力不要（自動計算されます）" sqref="I13:J13 L13:M13 I23:J23 L23:M23 I33:J33 L33:M33 I43:J43 L43:M43 I53:J53 L53:M53"/>
    <dataValidation allowBlank="1" showInputMessage="1" showErrorMessage="1" prompt="助成対象期間内_x000a_西暦年/月/日 を半角で入力_x000a_例）2024/11/1" sqref="I27 I37"/>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 prompt="本展示会に係る全ての経費の支払が完了する日付を記入してください。" sqref="M17:N17">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_x000a_" prompt="助成対象期間内_x000a_西暦年/月/日 を半角で入力_x000a_例）2024/11/1" sqref="I25:J2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助成対象期間内_x000a_西暦年/月/日 を半角で入力_x000a_例）2024/11/1" sqref="M25:N2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助成対象期間内_x000a_西暦年/月/日 を半角で入力_x000a_例）2024/11/1" sqref="I26:J2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助成対象期間内_x000a_西暦年/月/日 を半角で入力_x000a_例）2024/11/1" sqref="M26:N2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M45:N4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I46:J46">
      <formula1>45536</formula1>
      <formula2>45991</formula2>
    </dataValidation>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 prompt="本展示会に係る全ての経費の支払が完了する日付を記入してください。" sqref="M47:N47">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_x000a_" prompt="2024/9/1～助成対象期間内_x000a_西暦年/月/日 を半角で入力_x000a_例）2024/11/1" sqref="I45:J4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M46:N4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_x000a_" prompt="2024/9/1～助成対象期間内_x000a_西暦年/月/日 を半角で入力_x000a_例）2024/11/1" sqref="I5:J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5:N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6:J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6:N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_x000a_" prompt="2024/9/1～助成対象期間内_x000a_西暦年/月/日 を半角で入力_x000a_例）2024/11/1" sqref="I35:J3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I36:J36">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M36:N36">
      <formula1>45536</formula1>
      <formula2>45991</formula2>
    </dataValidation>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 prompt="本展示会に係る全ての経費の支払が完了する日付を記入してください。" sqref="M27:N27">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_x000a_" prompt="2024/9/1～助成対象期間内_x000a_西暦年/月/日 を半角で入力_x000a_例）2024/11/1" sqref="I15:J1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M16:N16 M35:N3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I16:J16">
      <formula1>45536</formula1>
      <formula2>45991</formula2>
    </dataValidation>
    <dataValidation allowBlank="1" showInputMessage="1" showErrorMessage="1" prompt="西暦年/月/日 を半角で入力_x000a_例）2024/11/1" sqref="I47"/>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_x000a_" prompt="本展示会に係る全ての経費の支払が完了する日付を記入してください。" sqref="M37:N37">
      <formula1>45536</formula1>
      <formula2>45991</formula2>
    </dataValidation>
    <dataValidation allowBlank="1" showInputMessage="1" showErrorMessage="1" prompt="助成対象期間内_x000a_西暦年/月/日 を半角で入力_x000a_例）2024/11/1" sqref="I7"/>
    <dataValidation type="date" imeMode="halfAlpha" allowBlank="1" showInputMessage="1" showErrorMessage="1" errorTitle="出展形態について 又は 会期をご確認ください。" error="出展形態をご確認ください 又は 会期は令和6年9月1日から助成事業終了予定日まで（助成対象期間内）の日付を記載ください。" prompt="2024/9/1～助成対象期間内_x000a_西暦年/月/日 を半角で入力_x000a_例）2024/11/1" sqref="M15:N15">
      <formula1>45536</formula1>
      <formula2>45991</formula2>
    </dataValidation>
    <dataValidation allowBlank="1" showInputMessage="1" showErrorMessage="1" prompt="西暦年/月/日 を半角で入力_x000a_例）2024/11/1" sqref="I17"/>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 prompt="本展示会に係る全ての経費の支払が完了する日付を記入してください。" sqref="M7:N7">
      <formula1>45536</formula1>
      <formula2>45991</formula2>
    </dataValidation>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8"/>
  <sheetViews>
    <sheetView showGridLines="0" showZeros="0" view="pageBreakPreview" zoomScale="110" zoomScaleNormal="115" zoomScaleSheetLayoutView="110" workbookViewId="0">
      <selection activeCell="Q45" sqref="Q45"/>
    </sheetView>
  </sheetViews>
  <sheetFormatPr defaultColWidth="9" defaultRowHeight="24" customHeight="1" x14ac:dyDescent="0.4"/>
  <cols>
    <col min="1" max="1" width="1.5" style="8" customWidth="1"/>
    <col min="2" max="2" width="1.125" style="8" customWidth="1"/>
    <col min="3" max="3" width="2.125" style="8" customWidth="1"/>
    <col min="4" max="4" width="4.875" style="8" customWidth="1"/>
    <col min="5" max="5" width="6.875" style="8" customWidth="1"/>
    <col min="6" max="6" width="22.875" style="73" customWidth="1"/>
    <col min="7" max="7" width="3.125" style="73" customWidth="1"/>
    <col min="8" max="8" width="7" style="73" customWidth="1"/>
    <col min="9" max="9" width="8.125" style="73" customWidth="1"/>
    <col min="10" max="10" width="3" style="73" customWidth="1"/>
    <col min="11" max="11" width="4.375" style="73" customWidth="1"/>
    <col min="12" max="12" width="1.875" style="73" customWidth="1"/>
    <col min="13" max="13" width="9.375" style="73" customWidth="1"/>
    <col min="14" max="14" width="3.625" style="73" customWidth="1"/>
    <col min="15" max="15" width="3.125" style="8" customWidth="1"/>
    <col min="16" max="35" width="9" style="8"/>
    <col min="36" max="36" width="12.875" style="8" customWidth="1"/>
    <col min="37" max="37" width="15.625" style="8" customWidth="1"/>
    <col min="38" max="38" width="9" style="8"/>
    <col min="39" max="39" width="19" style="8" customWidth="1"/>
    <col min="40" max="40" width="26.5" style="8" customWidth="1"/>
    <col min="41" max="41" width="17" style="8" customWidth="1"/>
    <col min="42" max="42" width="21.125" style="8" customWidth="1"/>
    <col min="43" max="43" width="23.375" style="8" customWidth="1"/>
    <col min="44" max="44" width="22.125" style="8" customWidth="1"/>
    <col min="45" max="45" width="9" style="8"/>
    <col min="46" max="46" width="21.125" style="8" customWidth="1"/>
    <col min="47" max="47" width="27" style="8" customWidth="1"/>
    <col min="48" max="48" width="34.375" style="8" customWidth="1"/>
    <col min="49" max="16384" width="9" style="8"/>
  </cols>
  <sheetData>
    <row r="1" spans="1:16" ht="17.25" customHeight="1" x14ac:dyDescent="0.35">
      <c r="A1" s="48" t="s">
        <v>184</v>
      </c>
      <c r="B1" s="48"/>
      <c r="C1" s="66"/>
      <c r="G1" s="74"/>
      <c r="H1" s="74"/>
      <c r="I1" s="74"/>
      <c r="J1" s="74"/>
      <c r="K1" s="74"/>
      <c r="L1" s="74"/>
      <c r="M1" s="67"/>
      <c r="N1" s="74"/>
      <c r="O1" s="50"/>
      <c r="P1" s="50"/>
    </row>
    <row r="2" spans="1:16" ht="12.6" customHeight="1" x14ac:dyDescent="0.4">
      <c r="B2" s="81"/>
      <c r="C2" s="288" t="s">
        <v>96</v>
      </c>
      <c r="D2" s="291" t="s">
        <v>1</v>
      </c>
      <c r="E2" s="292"/>
      <c r="F2" s="141"/>
      <c r="G2" s="296" t="s">
        <v>5</v>
      </c>
      <c r="H2" s="297"/>
      <c r="I2" s="372" t="s">
        <v>13</v>
      </c>
      <c r="J2" s="373"/>
      <c r="K2" s="373"/>
      <c r="L2" s="373"/>
      <c r="M2" s="109" t="s">
        <v>151</v>
      </c>
      <c r="N2" s="140"/>
      <c r="P2" s="63"/>
    </row>
    <row r="3" spans="1:16" ht="12.6" customHeight="1" x14ac:dyDescent="0.4">
      <c r="B3" s="81"/>
      <c r="C3" s="289"/>
      <c r="D3" s="296" t="s">
        <v>15</v>
      </c>
      <c r="E3" s="297"/>
      <c r="F3" s="229"/>
      <c r="G3" s="293" t="s">
        <v>2</v>
      </c>
      <c r="H3" s="76" t="s">
        <v>4</v>
      </c>
      <c r="I3" s="337"/>
      <c r="J3" s="338"/>
      <c r="K3" s="339" t="s">
        <v>3</v>
      </c>
      <c r="L3" s="339"/>
      <c r="M3" s="338"/>
      <c r="N3" s="340"/>
    </row>
    <row r="4" spans="1:16" ht="12.6" customHeight="1" x14ac:dyDescent="0.4">
      <c r="B4" s="81"/>
      <c r="C4" s="289"/>
      <c r="D4" s="319" t="s">
        <v>84</v>
      </c>
      <c r="E4" s="320"/>
      <c r="F4" s="335"/>
      <c r="G4" s="294"/>
      <c r="H4" s="128" t="s">
        <v>0</v>
      </c>
      <c r="I4" s="337"/>
      <c r="J4" s="338"/>
      <c r="K4" s="339" t="s">
        <v>3</v>
      </c>
      <c r="L4" s="339"/>
      <c r="M4" s="338"/>
      <c r="N4" s="340"/>
    </row>
    <row r="5" spans="1:16" ht="12.6" customHeight="1" x14ac:dyDescent="0.4">
      <c r="B5" s="81"/>
      <c r="C5" s="289"/>
      <c r="D5" s="321"/>
      <c r="E5" s="310"/>
      <c r="F5" s="336"/>
      <c r="G5" s="322" t="s">
        <v>88</v>
      </c>
      <c r="H5" s="305"/>
      <c r="I5" s="144"/>
      <c r="J5" s="285" t="s">
        <v>89</v>
      </c>
      <c r="K5" s="286"/>
      <c r="L5" s="287"/>
      <c r="M5" s="341"/>
      <c r="N5" s="342"/>
    </row>
    <row r="6" spans="1:16" ht="12.6" customHeight="1" x14ac:dyDescent="0.4">
      <c r="B6" s="81"/>
      <c r="C6" s="289"/>
      <c r="D6" s="283" t="s">
        <v>39</v>
      </c>
      <c r="E6" s="283"/>
      <c r="F6" s="345"/>
      <c r="G6" s="279" t="s">
        <v>31</v>
      </c>
      <c r="H6" s="280"/>
      <c r="I6" s="346"/>
      <c r="J6" s="347"/>
      <c r="K6" s="298" t="s">
        <v>117</v>
      </c>
      <c r="L6" s="346"/>
      <c r="M6" s="347"/>
      <c r="N6" s="301" t="s">
        <v>118</v>
      </c>
      <c r="O6" s="18"/>
      <c r="P6" s="18"/>
    </row>
    <row r="7" spans="1:16" ht="12.6" customHeight="1" x14ac:dyDescent="0.4">
      <c r="B7" s="81"/>
      <c r="C7" s="289"/>
      <c r="D7" s="283"/>
      <c r="E7" s="283"/>
      <c r="F7" s="345"/>
      <c r="G7" s="304" t="s">
        <v>30</v>
      </c>
      <c r="H7" s="305"/>
      <c r="I7" s="343"/>
      <c r="J7" s="344"/>
      <c r="K7" s="299"/>
      <c r="L7" s="343"/>
      <c r="M7" s="344"/>
      <c r="N7" s="302"/>
    </row>
    <row r="8" spans="1:16" ht="12.6" customHeight="1" x14ac:dyDescent="0.4">
      <c r="B8" s="81"/>
      <c r="C8" s="289"/>
      <c r="D8" s="283"/>
      <c r="E8" s="283"/>
      <c r="F8" s="345"/>
      <c r="G8" s="304" t="s">
        <v>34</v>
      </c>
      <c r="H8" s="305"/>
      <c r="I8" s="281"/>
      <c r="J8" s="282"/>
      <c r="K8" s="299"/>
      <c r="L8" s="343"/>
      <c r="M8" s="344"/>
      <c r="N8" s="302"/>
    </row>
    <row r="9" spans="1:16" ht="12.6" customHeight="1" x14ac:dyDescent="0.4">
      <c r="B9" s="81"/>
      <c r="C9" s="289"/>
      <c r="D9" s="317" t="s">
        <v>90</v>
      </c>
      <c r="E9" s="318"/>
      <c r="F9" s="142"/>
      <c r="G9" s="304" t="s">
        <v>35</v>
      </c>
      <c r="H9" s="308"/>
      <c r="I9" s="343"/>
      <c r="J9" s="344"/>
      <c r="K9" s="299"/>
      <c r="L9" s="343"/>
      <c r="M9" s="344"/>
      <c r="N9" s="302"/>
    </row>
    <row r="10" spans="1:16" ht="12.6" customHeight="1" x14ac:dyDescent="0.4">
      <c r="B10" s="81"/>
      <c r="C10" s="288"/>
      <c r="D10" s="306" t="s">
        <v>33</v>
      </c>
      <c r="E10" s="307"/>
      <c r="F10" s="142" t="s">
        <v>13</v>
      </c>
      <c r="G10" s="304" t="s">
        <v>37</v>
      </c>
      <c r="H10" s="308"/>
      <c r="I10" s="348"/>
      <c r="J10" s="348"/>
      <c r="K10" s="299"/>
      <c r="L10" s="343"/>
      <c r="M10" s="344"/>
      <c r="N10" s="302"/>
    </row>
    <row r="11" spans="1:16" ht="12.6" customHeight="1" x14ac:dyDescent="0.4">
      <c r="B11" s="81"/>
      <c r="C11" s="290"/>
      <c r="D11" s="309" t="s">
        <v>6</v>
      </c>
      <c r="E11" s="310"/>
      <c r="F11" s="143"/>
      <c r="G11" s="311" t="s">
        <v>36</v>
      </c>
      <c r="H11" s="312"/>
      <c r="I11" s="323">
        <f>IF(I2="リアルのみ",I6+I7+I8+I9,IF(I2="リアル + オンライン",SUM(I6:I10),IF(AND(I2="選択してください",SUM(I6:I10)&gt;=1),"出展形態選択",I10)))</f>
        <v>0</v>
      </c>
      <c r="J11" s="323"/>
      <c r="K11" s="300"/>
      <c r="L11" s="313">
        <f>IF(I2="リアルのみ",L6+L7+L8+L9,IF(I2="リアル + オンライン",SUM(L6:L10),IF(AND(I2="選択してください",SUM(L6:L10)&gt;=1),"出展形態選択",L10)))</f>
        <v>0</v>
      </c>
      <c r="M11" s="314"/>
      <c r="N11" s="303"/>
    </row>
    <row r="12" spans="1:16" ht="12.6" customHeight="1" x14ac:dyDescent="0.4">
      <c r="B12" s="81"/>
      <c r="C12" s="288" t="s">
        <v>97</v>
      </c>
      <c r="D12" s="291" t="s">
        <v>1</v>
      </c>
      <c r="E12" s="292"/>
      <c r="F12" s="141"/>
      <c r="G12" s="296" t="s">
        <v>5</v>
      </c>
      <c r="H12" s="297"/>
      <c r="I12" s="372" t="s">
        <v>13</v>
      </c>
      <c r="J12" s="373"/>
      <c r="K12" s="373"/>
      <c r="L12" s="373"/>
      <c r="M12" s="109" t="s">
        <v>151</v>
      </c>
      <c r="N12" s="140"/>
    </row>
    <row r="13" spans="1:16" ht="12.6" customHeight="1" x14ac:dyDescent="0.4">
      <c r="B13" s="81"/>
      <c r="C13" s="289"/>
      <c r="D13" s="296" t="s">
        <v>15</v>
      </c>
      <c r="E13" s="297"/>
      <c r="F13" s="229"/>
      <c r="G13" s="293" t="s">
        <v>2</v>
      </c>
      <c r="H13" s="76" t="s">
        <v>4</v>
      </c>
      <c r="I13" s="337"/>
      <c r="J13" s="338"/>
      <c r="K13" s="339" t="s">
        <v>3</v>
      </c>
      <c r="L13" s="339"/>
      <c r="M13" s="338"/>
      <c r="N13" s="340"/>
    </row>
    <row r="14" spans="1:16" ht="12.6" customHeight="1" x14ac:dyDescent="0.4">
      <c r="B14" s="81"/>
      <c r="C14" s="289"/>
      <c r="D14" s="319" t="s">
        <v>84</v>
      </c>
      <c r="E14" s="320"/>
      <c r="F14" s="335"/>
      <c r="G14" s="294"/>
      <c r="H14" s="128" t="s">
        <v>0</v>
      </c>
      <c r="I14" s="337"/>
      <c r="J14" s="338"/>
      <c r="K14" s="339" t="s">
        <v>3</v>
      </c>
      <c r="L14" s="339"/>
      <c r="M14" s="338"/>
      <c r="N14" s="340"/>
    </row>
    <row r="15" spans="1:16" ht="12.6" customHeight="1" x14ac:dyDescent="0.4">
      <c r="B15" s="81"/>
      <c r="C15" s="289"/>
      <c r="D15" s="321"/>
      <c r="E15" s="310"/>
      <c r="F15" s="336"/>
      <c r="G15" s="322" t="s">
        <v>88</v>
      </c>
      <c r="H15" s="305"/>
      <c r="I15" s="144"/>
      <c r="J15" s="285" t="s">
        <v>89</v>
      </c>
      <c r="K15" s="286"/>
      <c r="L15" s="287"/>
      <c r="M15" s="341"/>
      <c r="N15" s="342"/>
    </row>
    <row r="16" spans="1:16" ht="12.6" customHeight="1" x14ac:dyDescent="0.4">
      <c r="B16" s="81"/>
      <c r="C16" s="289"/>
      <c r="D16" s="283" t="s">
        <v>39</v>
      </c>
      <c r="E16" s="283"/>
      <c r="F16" s="345"/>
      <c r="G16" s="279" t="s">
        <v>31</v>
      </c>
      <c r="H16" s="280"/>
      <c r="I16" s="346"/>
      <c r="J16" s="347"/>
      <c r="K16" s="298" t="s">
        <v>117</v>
      </c>
      <c r="L16" s="346"/>
      <c r="M16" s="347"/>
      <c r="N16" s="301" t="s">
        <v>118</v>
      </c>
      <c r="O16" s="18"/>
      <c r="P16" s="18"/>
    </row>
    <row r="17" spans="2:16" ht="12.6" customHeight="1" x14ac:dyDescent="0.4">
      <c r="B17" s="81"/>
      <c r="C17" s="289"/>
      <c r="D17" s="283"/>
      <c r="E17" s="283"/>
      <c r="F17" s="345"/>
      <c r="G17" s="304" t="s">
        <v>30</v>
      </c>
      <c r="H17" s="305"/>
      <c r="I17" s="343"/>
      <c r="J17" s="344"/>
      <c r="K17" s="299"/>
      <c r="L17" s="343"/>
      <c r="M17" s="344"/>
      <c r="N17" s="302"/>
    </row>
    <row r="18" spans="2:16" ht="12.6" customHeight="1" x14ac:dyDescent="0.4">
      <c r="B18" s="81"/>
      <c r="C18" s="289"/>
      <c r="D18" s="283"/>
      <c r="E18" s="283"/>
      <c r="F18" s="345"/>
      <c r="G18" s="304" t="s">
        <v>34</v>
      </c>
      <c r="H18" s="305"/>
      <c r="I18" s="343"/>
      <c r="J18" s="344"/>
      <c r="K18" s="299"/>
      <c r="L18" s="343"/>
      <c r="M18" s="344"/>
      <c r="N18" s="302"/>
    </row>
    <row r="19" spans="2:16" ht="12.6" customHeight="1" x14ac:dyDescent="0.4">
      <c r="B19" s="81"/>
      <c r="C19" s="289"/>
      <c r="D19" s="317" t="s">
        <v>90</v>
      </c>
      <c r="E19" s="318"/>
      <c r="F19" s="142"/>
      <c r="G19" s="304" t="s">
        <v>35</v>
      </c>
      <c r="H19" s="308"/>
      <c r="I19" s="343"/>
      <c r="J19" s="344"/>
      <c r="K19" s="299"/>
      <c r="L19" s="343"/>
      <c r="M19" s="344"/>
      <c r="N19" s="302"/>
    </row>
    <row r="20" spans="2:16" ht="12.6" customHeight="1" x14ac:dyDescent="0.4">
      <c r="B20" s="81"/>
      <c r="C20" s="288"/>
      <c r="D20" s="306" t="s">
        <v>33</v>
      </c>
      <c r="E20" s="307"/>
      <c r="F20" s="142" t="s">
        <v>13</v>
      </c>
      <c r="G20" s="304" t="s">
        <v>37</v>
      </c>
      <c r="H20" s="308"/>
      <c r="I20" s="348"/>
      <c r="J20" s="348"/>
      <c r="K20" s="299"/>
      <c r="L20" s="343"/>
      <c r="M20" s="344"/>
      <c r="N20" s="302"/>
    </row>
    <row r="21" spans="2:16" ht="12.6" customHeight="1" x14ac:dyDescent="0.4">
      <c r="B21" s="81"/>
      <c r="C21" s="290"/>
      <c r="D21" s="309" t="s">
        <v>6</v>
      </c>
      <c r="E21" s="310"/>
      <c r="F21" s="143"/>
      <c r="G21" s="311" t="s">
        <v>36</v>
      </c>
      <c r="H21" s="312"/>
      <c r="I21" s="323">
        <f>IF(I12="リアルのみ",I16+I17+I18+I19,IF(I12="リアル + オンライン",SUM(I16:I20),IF(AND(I12="選択してください",SUM(I16:I20)&gt;=1),"出展形態選択",I20)))</f>
        <v>0</v>
      </c>
      <c r="J21" s="323"/>
      <c r="K21" s="300"/>
      <c r="L21" s="313">
        <f>IF(I12="リアルのみ",L16+L17+L18+L19,IF(I12="リアル + オンライン",SUM(L16:L20),IF(AND(I12="選択してください",SUM(L16:L20)&gt;=1),"出展形態選択",L20)))</f>
        <v>0</v>
      </c>
      <c r="M21" s="314"/>
      <c r="N21" s="303"/>
    </row>
    <row r="22" spans="2:16" ht="12.6" customHeight="1" x14ac:dyDescent="0.4">
      <c r="B22" s="81"/>
      <c r="C22" s="288" t="s">
        <v>150</v>
      </c>
      <c r="D22" s="291" t="s">
        <v>1</v>
      </c>
      <c r="E22" s="292"/>
      <c r="F22" s="141"/>
      <c r="G22" s="296" t="s">
        <v>5</v>
      </c>
      <c r="H22" s="297"/>
      <c r="I22" s="372" t="s">
        <v>13</v>
      </c>
      <c r="J22" s="373"/>
      <c r="K22" s="373"/>
      <c r="L22" s="373"/>
      <c r="M22" s="109" t="s">
        <v>151</v>
      </c>
      <c r="N22" s="140"/>
    </row>
    <row r="23" spans="2:16" ht="12.6" customHeight="1" x14ac:dyDescent="0.4">
      <c r="B23" s="81"/>
      <c r="C23" s="289"/>
      <c r="D23" s="296" t="s">
        <v>15</v>
      </c>
      <c r="E23" s="297"/>
      <c r="F23" s="229"/>
      <c r="G23" s="293" t="s">
        <v>2</v>
      </c>
      <c r="H23" s="76" t="s">
        <v>4</v>
      </c>
      <c r="I23" s="337"/>
      <c r="J23" s="338"/>
      <c r="K23" s="339" t="s">
        <v>3</v>
      </c>
      <c r="L23" s="339"/>
      <c r="M23" s="338"/>
      <c r="N23" s="340"/>
    </row>
    <row r="24" spans="2:16" ht="12.6" customHeight="1" x14ac:dyDescent="0.4">
      <c r="B24" s="81"/>
      <c r="C24" s="289"/>
      <c r="D24" s="319" t="s">
        <v>84</v>
      </c>
      <c r="E24" s="320"/>
      <c r="F24" s="335"/>
      <c r="G24" s="294"/>
      <c r="H24" s="128" t="s">
        <v>0</v>
      </c>
      <c r="I24" s="337"/>
      <c r="J24" s="338"/>
      <c r="K24" s="339" t="s">
        <v>3</v>
      </c>
      <c r="L24" s="339"/>
      <c r="M24" s="338"/>
      <c r="N24" s="340"/>
    </row>
    <row r="25" spans="2:16" ht="12.6" customHeight="1" x14ac:dyDescent="0.4">
      <c r="B25" s="81"/>
      <c r="C25" s="289"/>
      <c r="D25" s="321"/>
      <c r="E25" s="310"/>
      <c r="F25" s="336"/>
      <c r="G25" s="322" t="s">
        <v>88</v>
      </c>
      <c r="H25" s="305"/>
      <c r="I25" s="144"/>
      <c r="J25" s="285" t="s">
        <v>89</v>
      </c>
      <c r="K25" s="286"/>
      <c r="L25" s="287"/>
      <c r="M25" s="341"/>
      <c r="N25" s="342"/>
    </row>
    <row r="26" spans="2:16" ht="12.6" customHeight="1" x14ac:dyDescent="0.4">
      <c r="B26" s="81"/>
      <c r="C26" s="289"/>
      <c r="D26" s="283" t="s">
        <v>39</v>
      </c>
      <c r="E26" s="283"/>
      <c r="F26" s="345"/>
      <c r="G26" s="279" t="s">
        <v>31</v>
      </c>
      <c r="H26" s="280"/>
      <c r="I26" s="349"/>
      <c r="J26" s="349"/>
      <c r="K26" s="298" t="s">
        <v>117</v>
      </c>
      <c r="L26" s="346"/>
      <c r="M26" s="347"/>
      <c r="N26" s="301" t="s">
        <v>118</v>
      </c>
      <c r="O26" s="18"/>
      <c r="P26" s="18"/>
    </row>
    <row r="27" spans="2:16" ht="12.6" customHeight="1" x14ac:dyDescent="0.4">
      <c r="B27" s="81"/>
      <c r="C27" s="289"/>
      <c r="D27" s="283"/>
      <c r="E27" s="283"/>
      <c r="F27" s="345"/>
      <c r="G27" s="304" t="s">
        <v>30</v>
      </c>
      <c r="H27" s="305"/>
      <c r="I27" s="348"/>
      <c r="J27" s="348"/>
      <c r="K27" s="299"/>
      <c r="L27" s="343"/>
      <c r="M27" s="344"/>
      <c r="N27" s="302"/>
    </row>
    <row r="28" spans="2:16" ht="12.6" customHeight="1" x14ac:dyDescent="0.4">
      <c r="B28" s="81"/>
      <c r="C28" s="289"/>
      <c r="D28" s="283"/>
      <c r="E28" s="283"/>
      <c r="F28" s="345"/>
      <c r="G28" s="304" t="s">
        <v>34</v>
      </c>
      <c r="H28" s="305"/>
      <c r="I28" s="348"/>
      <c r="J28" s="348"/>
      <c r="K28" s="299"/>
      <c r="L28" s="343"/>
      <c r="M28" s="344"/>
      <c r="N28" s="302"/>
    </row>
    <row r="29" spans="2:16" ht="12.6" customHeight="1" x14ac:dyDescent="0.4">
      <c r="B29" s="81"/>
      <c r="C29" s="289"/>
      <c r="D29" s="317" t="s">
        <v>90</v>
      </c>
      <c r="E29" s="318"/>
      <c r="F29" s="142"/>
      <c r="G29" s="304" t="s">
        <v>35</v>
      </c>
      <c r="H29" s="308"/>
      <c r="I29" s="348"/>
      <c r="J29" s="348"/>
      <c r="K29" s="299"/>
      <c r="L29" s="343"/>
      <c r="M29" s="344"/>
      <c r="N29" s="302"/>
    </row>
    <row r="30" spans="2:16" ht="12.6" customHeight="1" x14ac:dyDescent="0.4">
      <c r="B30" s="81"/>
      <c r="C30" s="288"/>
      <c r="D30" s="306" t="s">
        <v>33</v>
      </c>
      <c r="E30" s="307"/>
      <c r="F30" s="142" t="s">
        <v>13</v>
      </c>
      <c r="G30" s="304" t="s">
        <v>37</v>
      </c>
      <c r="H30" s="308"/>
      <c r="I30" s="348"/>
      <c r="J30" s="348"/>
      <c r="K30" s="299"/>
      <c r="L30" s="343"/>
      <c r="M30" s="344"/>
      <c r="N30" s="302"/>
    </row>
    <row r="31" spans="2:16" ht="12.6" customHeight="1" x14ac:dyDescent="0.4">
      <c r="B31" s="81"/>
      <c r="C31" s="290"/>
      <c r="D31" s="309" t="s">
        <v>6</v>
      </c>
      <c r="E31" s="310"/>
      <c r="F31" s="143"/>
      <c r="G31" s="311" t="s">
        <v>36</v>
      </c>
      <c r="H31" s="312"/>
      <c r="I31" s="323">
        <f>IF(I22="リアルのみ",I26+I27+I28+I29,IF(I22="リアル + オンライン",SUM(I26:I30),IF(AND(I22="選択してください",SUM(I26:I30)&gt;=1),"出展形態選択",I30)))</f>
        <v>0</v>
      </c>
      <c r="J31" s="323"/>
      <c r="K31" s="300"/>
      <c r="L31" s="313">
        <f>IF(I22="リアルのみ",L26+L27+L28+L29,IF(I22="リアル + オンライン",SUM(L26:L30),IF(AND(I22="選択してください",SUM(L26:L30)&gt;=1),"出展形態選択",L30)))</f>
        <v>0</v>
      </c>
      <c r="M31" s="314"/>
      <c r="N31" s="303"/>
    </row>
    <row r="32" spans="2:16" ht="12.6" customHeight="1" x14ac:dyDescent="0.4">
      <c r="B32" s="81"/>
      <c r="C32" s="288" t="s">
        <v>98</v>
      </c>
      <c r="D32" s="291" t="s">
        <v>1</v>
      </c>
      <c r="E32" s="292"/>
      <c r="F32" s="141"/>
      <c r="G32" s="296" t="s">
        <v>5</v>
      </c>
      <c r="H32" s="297"/>
      <c r="I32" s="372" t="s">
        <v>13</v>
      </c>
      <c r="J32" s="373"/>
      <c r="K32" s="373"/>
      <c r="L32" s="373"/>
      <c r="M32" s="109" t="s">
        <v>151</v>
      </c>
      <c r="N32" s="140"/>
    </row>
    <row r="33" spans="2:16" ht="12.6" customHeight="1" x14ac:dyDescent="0.4">
      <c r="B33" s="81"/>
      <c r="C33" s="289"/>
      <c r="D33" s="296" t="s">
        <v>15</v>
      </c>
      <c r="E33" s="297"/>
      <c r="F33" s="229"/>
      <c r="G33" s="293" t="s">
        <v>2</v>
      </c>
      <c r="H33" s="76" t="s">
        <v>4</v>
      </c>
      <c r="I33" s="337"/>
      <c r="J33" s="338"/>
      <c r="K33" s="339" t="s">
        <v>3</v>
      </c>
      <c r="L33" s="339"/>
      <c r="M33" s="338"/>
      <c r="N33" s="340"/>
    </row>
    <row r="34" spans="2:16" ht="12.6" customHeight="1" x14ac:dyDescent="0.4">
      <c r="B34" s="81"/>
      <c r="C34" s="289"/>
      <c r="D34" s="319" t="s">
        <v>84</v>
      </c>
      <c r="E34" s="320"/>
      <c r="F34" s="335"/>
      <c r="G34" s="294"/>
      <c r="H34" s="128" t="s">
        <v>0</v>
      </c>
      <c r="I34" s="337"/>
      <c r="J34" s="338"/>
      <c r="K34" s="339" t="s">
        <v>3</v>
      </c>
      <c r="L34" s="339"/>
      <c r="M34" s="338"/>
      <c r="N34" s="340"/>
    </row>
    <row r="35" spans="2:16" ht="12.6" customHeight="1" x14ac:dyDescent="0.4">
      <c r="B35" s="81"/>
      <c r="C35" s="289"/>
      <c r="D35" s="321"/>
      <c r="E35" s="310"/>
      <c r="F35" s="336"/>
      <c r="G35" s="322" t="s">
        <v>88</v>
      </c>
      <c r="H35" s="305"/>
      <c r="I35" s="144"/>
      <c r="J35" s="285" t="s">
        <v>89</v>
      </c>
      <c r="K35" s="286"/>
      <c r="L35" s="287"/>
      <c r="M35" s="341"/>
      <c r="N35" s="342"/>
    </row>
    <row r="36" spans="2:16" ht="12.6" customHeight="1" x14ac:dyDescent="0.4">
      <c r="B36" s="81"/>
      <c r="C36" s="289"/>
      <c r="D36" s="283" t="s">
        <v>39</v>
      </c>
      <c r="E36" s="283"/>
      <c r="F36" s="345"/>
      <c r="G36" s="279" t="s">
        <v>31</v>
      </c>
      <c r="H36" s="280"/>
      <c r="I36" s="349"/>
      <c r="J36" s="349"/>
      <c r="K36" s="298" t="s">
        <v>117</v>
      </c>
      <c r="L36" s="346"/>
      <c r="M36" s="347"/>
      <c r="N36" s="301" t="s">
        <v>118</v>
      </c>
      <c r="O36" s="18"/>
      <c r="P36" s="18"/>
    </row>
    <row r="37" spans="2:16" ht="12.6" customHeight="1" x14ac:dyDescent="0.4">
      <c r="B37" s="81"/>
      <c r="C37" s="289"/>
      <c r="D37" s="283"/>
      <c r="E37" s="283"/>
      <c r="F37" s="345"/>
      <c r="G37" s="304" t="s">
        <v>30</v>
      </c>
      <c r="H37" s="305"/>
      <c r="I37" s="348"/>
      <c r="J37" s="348"/>
      <c r="K37" s="299"/>
      <c r="L37" s="343"/>
      <c r="M37" s="344"/>
      <c r="N37" s="302"/>
    </row>
    <row r="38" spans="2:16" ht="12.6" customHeight="1" x14ac:dyDescent="0.4">
      <c r="B38" s="81"/>
      <c r="C38" s="289"/>
      <c r="D38" s="283"/>
      <c r="E38" s="283"/>
      <c r="F38" s="345"/>
      <c r="G38" s="304" t="s">
        <v>34</v>
      </c>
      <c r="H38" s="305"/>
      <c r="I38" s="348"/>
      <c r="J38" s="348"/>
      <c r="K38" s="299"/>
      <c r="L38" s="343"/>
      <c r="M38" s="344"/>
      <c r="N38" s="302"/>
    </row>
    <row r="39" spans="2:16" ht="12.6" customHeight="1" x14ac:dyDescent="0.4">
      <c r="B39" s="81"/>
      <c r="C39" s="289"/>
      <c r="D39" s="317" t="s">
        <v>90</v>
      </c>
      <c r="E39" s="318"/>
      <c r="F39" s="142"/>
      <c r="G39" s="304" t="s">
        <v>35</v>
      </c>
      <c r="H39" s="308"/>
      <c r="I39" s="348"/>
      <c r="J39" s="348"/>
      <c r="K39" s="299"/>
      <c r="L39" s="343"/>
      <c r="M39" s="344"/>
      <c r="N39" s="302"/>
    </row>
    <row r="40" spans="2:16" ht="12.6" customHeight="1" x14ac:dyDescent="0.4">
      <c r="B40" s="81"/>
      <c r="C40" s="288"/>
      <c r="D40" s="306" t="s">
        <v>33</v>
      </c>
      <c r="E40" s="307"/>
      <c r="F40" s="142" t="s">
        <v>13</v>
      </c>
      <c r="G40" s="304" t="s">
        <v>37</v>
      </c>
      <c r="H40" s="308"/>
      <c r="I40" s="348"/>
      <c r="J40" s="348"/>
      <c r="K40" s="299"/>
      <c r="L40" s="343"/>
      <c r="M40" s="344"/>
      <c r="N40" s="302"/>
    </row>
    <row r="41" spans="2:16" ht="12.6" customHeight="1" x14ac:dyDescent="0.4">
      <c r="B41" s="81"/>
      <c r="C41" s="290"/>
      <c r="D41" s="309" t="s">
        <v>6</v>
      </c>
      <c r="E41" s="310"/>
      <c r="F41" s="143"/>
      <c r="G41" s="311" t="s">
        <v>36</v>
      </c>
      <c r="H41" s="312"/>
      <c r="I41" s="323">
        <f>IF(I32="リアルのみ",I36+I37+I38+I39,IF(I32="リアル + オンライン",SUM(I36:I40),IF(AND(I32="選択してください",SUM(I36:I40)&gt;=1),"出展形態選択",I40)))</f>
        <v>0</v>
      </c>
      <c r="J41" s="323"/>
      <c r="K41" s="300"/>
      <c r="L41" s="313">
        <f>IF(I32="リアルのみ",L36+L37+L38+L39,IF(I32="リアル + オンライン",SUM(L36:L40),IF(AND(I32="選択してください",SUM(L36:L40)&gt;=1),"出展形態選択",L40)))</f>
        <v>0</v>
      </c>
      <c r="M41" s="314"/>
      <c r="N41" s="303"/>
    </row>
    <row r="42" spans="2:16" ht="12.6" customHeight="1" x14ac:dyDescent="0.4">
      <c r="B42" s="81"/>
      <c r="C42" s="288" t="s">
        <v>99</v>
      </c>
      <c r="D42" s="291" t="s">
        <v>1</v>
      </c>
      <c r="E42" s="292"/>
      <c r="F42" s="141"/>
      <c r="G42" s="296" t="s">
        <v>5</v>
      </c>
      <c r="H42" s="297"/>
      <c r="I42" s="372" t="s">
        <v>13</v>
      </c>
      <c r="J42" s="373"/>
      <c r="K42" s="373"/>
      <c r="L42" s="373"/>
      <c r="M42" s="109" t="s">
        <v>151</v>
      </c>
      <c r="N42" s="140"/>
    </row>
    <row r="43" spans="2:16" ht="12.6" customHeight="1" x14ac:dyDescent="0.4">
      <c r="B43" s="81"/>
      <c r="C43" s="289"/>
      <c r="D43" s="296" t="s">
        <v>15</v>
      </c>
      <c r="E43" s="297"/>
      <c r="F43" s="229"/>
      <c r="G43" s="293" t="s">
        <v>2</v>
      </c>
      <c r="H43" s="76" t="s">
        <v>4</v>
      </c>
      <c r="I43" s="337"/>
      <c r="J43" s="338"/>
      <c r="K43" s="339" t="s">
        <v>3</v>
      </c>
      <c r="L43" s="339"/>
      <c r="M43" s="338"/>
      <c r="N43" s="340"/>
    </row>
    <row r="44" spans="2:16" ht="12.6" customHeight="1" x14ac:dyDescent="0.4">
      <c r="B44" s="81"/>
      <c r="C44" s="289"/>
      <c r="D44" s="319" t="s">
        <v>84</v>
      </c>
      <c r="E44" s="320"/>
      <c r="F44" s="335"/>
      <c r="G44" s="294"/>
      <c r="H44" s="128" t="s">
        <v>0</v>
      </c>
      <c r="I44" s="337"/>
      <c r="J44" s="338"/>
      <c r="K44" s="339" t="s">
        <v>3</v>
      </c>
      <c r="L44" s="339"/>
      <c r="M44" s="338"/>
      <c r="N44" s="340"/>
    </row>
    <row r="45" spans="2:16" ht="12.6" customHeight="1" x14ac:dyDescent="0.4">
      <c r="B45" s="81"/>
      <c r="C45" s="289"/>
      <c r="D45" s="321"/>
      <c r="E45" s="310"/>
      <c r="F45" s="336"/>
      <c r="G45" s="322" t="s">
        <v>88</v>
      </c>
      <c r="H45" s="305"/>
      <c r="I45" s="144"/>
      <c r="J45" s="285" t="s">
        <v>89</v>
      </c>
      <c r="K45" s="286"/>
      <c r="L45" s="287"/>
      <c r="M45" s="341"/>
      <c r="N45" s="342"/>
    </row>
    <row r="46" spans="2:16" ht="12.6" customHeight="1" x14ac:dyDescent="0.4">
      <c r="B46" s="81"/>
      <c r="C46" s="289"/>
      <c r="D46" s="283" t="s">
        <v>39</v>
      </c>
      <c r="E46" s="283"/>
      <c r="F46" s="345"/>
      <c r="G46" s="279" t="s">
        <v>31</v>
      </c>
      <c r="H46" s="280"/>
      <c r="I46" s="349"/>
      <c r="J46" s="349"/>
      <c r="K46" s="298" t="s">
        <v>117</v>
      </c>
      <c r="L46" s="346"/>
      <c r="M46" s="347"/>
      <c r="N46" s="301" t="s">
        <v>118</v>
      </c>
      <c r="O46" s="18"/>
      <c r="P46" s="18"/>
    </row>
    <row r="47" spans="2:16" ht="12.6" customHeight="1" x14ac:dyDescent="0.4">
      <c r="B47" s="81"/>
      <c r="C47" s="289"/>
      <c r="D47" s="283"/>
      <c r="E47" s="283"/>
      <c r="F47" s="345"/>
      <c r="G47" s="304" t="s">
        <v>30</v>
      </c>
      <c r="H47" s="305"/>
      <c r="I47" s="348"/>
      <c r="J47" s="348"/>
      <c r="K47" s="299"/>
      <c r="L47" s="343"/>
      <c r="M47" s="344"/>
      <c r="N47" s="302"/>
    </row>
    <row r="48" spans="2:16" ht="12.6" customHeight="1" x14ac:dyDescent="0.4">
      <c r="B48" s="81"/>
      <c r="C48" s="289"/>
      <c r="D48" s="283"/>
      <c r="E48" s="283"/>
      <c r="F48" s="345"/>
      <c r="G48" s="304" t="s">
        <v>34</v>
      </c>
      <c r="H48" s="305"/>
      <c r="I48" s="348"/>
      <c r="J48" s="348"/>
      <c r="K48" s="299"/>
      <c r="L48" s="343"/>
      <c r="M48" s="344"/>
      <c r="N48" s="302"/>
    </row>
    <row r="49" spans="2:16" ht="12.6" customHeight="1" x14ac:dyDescent="0.4">
      <c r="B49" s="81"/>
      <c r="C49" s="289"/>
      <c r="D49" s="317" t="s">
        <v>90</v>
      </c>
      <c r="E49" s="318"/>
      <c r="F49" s="142"/>
      <c r="G49" s="304" t="s">
        <v>35</v>
      </c>
      <c r="H49" s="308"/>
      <c r="I49" s="348"/>
      <c r="J49" s="348"/>
      <c r="K49" s="299"/>
      <c r="L49" s="343"/>
      <c r="M49" s="344"/>
      <c r="N49" s="302"/>
    </row>
    <row r="50" spans="2:16" ht="12.6" customHeight="1" x14ac:dyDescent="0.4">
      <c r="B50" s="81"/>
      <c r="C50" s="288"/>
      <c r="D50" s="306" t="s">
        <v>33</v>
      </c>
      <c r="E50" s="307"/>
      <c r="F50" s="142" t="s">
        <v>13</v>
      </c>
      <c r="G50" s="304" t="s">
        <v>37</v>
      </c>
      <c r="H50" s="308"/>
      <c r="I50" s="348"/>
      <c r="J50" s="348"/>
      <c r="K50" s="299"/>
      <c r="L50" s="343"/>
      <c r="M50" s="344"/>
      <c r="N50" s="302"/>
    </row>
    <row r="51" spans="2:16" ht="12.6" customHeight="1" x14ac:dyDescent="0.4">
      <c r="B51" s="81"/>
      <c r="C51" s="290"/>
      <c r="D51" s="309" t="s">
        <v>6</v>
      </c>
      <c r="E51" s="310"/>
      <c r="F51" s="143"/>
      <c r="G51" s="311" t="s">
        <v>36</v>
      </c>
      <c r="H51" s="312"/>
      <c r="I51" s="323">
        <f>IF(I42="リアルのみ",I46+I47+I48+I49,IF(I42="リアル + オンライン",SUM(I46:I50),IF(AND(I42="選択してください",SUM(I46:I50)&gt;=1),"出展形態選択",I50)))</f>
        <v>0</v>
      </c>
      <c r="J51" s="323"/>
      <c r="K51" s="300"/>
      <c r="L51" s="313">
        <f>IF(I42="リアルのみ",L46+L47+L48+L49,IF(I42="リアル + オンライン",SUM(L46:L50),IF(AND(I42="選択してください",SUM(L46:L50)&gt;=1),"出展形態選択",L50)))</f>
        <v>0</v>
      </c>
      <c r="M51" s="314"/>
      <c r="N51" s="303"/>
    </row>
    <row r="52" spans="2:16" ht="12" customHeight="1" x14ac:dyDescent="0.4">
      <c r="B52" s="75"/>
      <c r="C52" s="350" t="s">
        <v>95</v>
      </c>
      <c r="D52" s="350"/>
      <c r="E52" s="351"/>
      <c r="F52" s="363" t="s">
        <v>94</v>
      </c>
      <c r="G52" s="364"/>
      <c r="H52" s="365"/>
      <c r="I52" s="356">
        <f>SUM('別紙２_展示会等１～５'!I8,'別紙２_展示会等１～５'!I18,'別紙２_展示会等１～５'!I28,'別紙２_展示会等１～５'!I38,'別紙２_展示会等１～５'!I48,I6,I16,I26,I36,I46)</f>
        <v>0</v>
      </c>
      <c r="J52" s="356"/>
      <c r="K52" s="360" t="s">
        <v>138</v>
      </c>
      <c r="L52" s="356">
        <f>SUM('別紙２_展示会等１～５'!L8,'別紙２_展示会等１～５'!L18,'別紙２_展示会等１～５'!L28,'別紙２_展示会等１～５'!L38,'別紙２_展示会等１～５'!L48,L6,L16,L26,L36,L46,)</f>
        <v>0</v>
      </c>
      <c r="M52" s="356"/>
      <c r="N52" s="357" t="s">
        <v>139</v>
      </c>
      <c r="O52" s="18"/>
      <c r="P52" s="18"/>
    </row>
    <row r="53" spans="2:16" ht="12" customHeight="1" x14ac:dyDescent="0.4">
      <c r="B53" s="75"/>
      <c r="C53" s="352"/>
      <c r="D53" s="352"/>
      <c r="E53" s="353"/>
      <c r="F53" s="366" t="s">
        <v>30</v>
      </c>
      <c r="G53" s="367"/>
      <c r="H53" s="368"/>
      <c r="I53" s="356">
        <f>SUM('別紙２_展示会等１～５'!I9,'別紙２_展示会等１～５'!I19,'別紙２_展示会等１～５'!I29,'別紙２_展示会等１～５'!I39,'別紙２_展示会等１～５'!I49,I7,I17,I27,I37,I47)</f>
        <v>0</v>
      </c>
      <c r="J53" s="356"/>
      <c r="K53" s="361"/>
      <c r="L53" s="356">
        <f>SUM('別紙２_展示会等１～５'!L9,'別紙２_展示会等１～５'!L19,'別紙２_展示会等１～５'!L29,'別紙２_展示会等１～５'!L39,'別紙２_展示会等１～５'!L49,L7,L17,L27,L37,L47,)</f>
        <v>0</v>
      </c>
      <c r="M53" s="356"/>
      <c r="N53" s="358"/>
    </row>
    <row r="54" spans="2:16" ht="12" customHeight="1" x14ac:dyDescent="0.4">
      <c r="B54" s="75"/>
      <c r="C54" s="352"/>
      <c r="D54" s="352"/>
      <c r="E54" s="353"/>
      <c r="F54" s="366" t="s">
        <v>34</v>
      </c>
      <c r="G54" s="367"/>
      <c r="H54" s="368"/>
      <c r="I54" s="356">
        <f>SUM('別紙２_展示会等１～５'!I10,'別紙２_展示会等１～５'!I20,'別紙２_展示会等１～５'!I30,'別紙２_展示会等１～５'!I40,'別紙２_展示会等１～５'!I50,I8,I18,I28,I38,I48)</f>
        <v>0</v>
      </c>
      <c r="J54" s="356"/>
      <c r="K54" s="361"/>
      <c r="L54" s="356">
        <f>SUM('別紙２_展示会等１～５'!L10,'別紙２_展示会等１～５'!L20,'別紙２_展示会等１～５'!L30,'別紙２_展示会等１～５'!L40,'別紙２_展示会等１～５'!L50,L8,L18,L28,L38,L48,)</f>
        <v>0</v>
      </c>
      <c r="M54" s="356"/>
      <c r="N54" s="358"/>
    </row>
    <row r="55" spans="2:16" ht="12" customHeight="1" x14ac:dyDescent="0.4">
      <c r="B55" s="75"/>
      <c r="C55" s="352"/>
      <c r="D55" s="352"/>
      <c r="E55" s="353"/>
      <c r="F55" s="366" t="s">
        <v>35</v>
      </c>
      <c r="G55" s="367"/>
      <c r="H55" s="368"/>
      <c r="I55" s="356">
        <f>SUM('別紙２_展示会等１～５'!I11,'別紙２_展示会等１～５'!I21,'別紙２_展示会等１～５'!I31,'別紙２_展示会等１～５'!I41,'別紙２_展示会等１～５'!I51,I9,I19,I29,I39,I49)</f>
        <v>0</v>
      </c>
      <c r="J55" s="356"/>
      <c r="K55" s="361"/>
      <c r="L55" s="356">
        <f>SUM('別紙２_展示会等１～５'!L11,'別紙２_展示会等１～５'!L21,'別紙２_展示会等１～５'!L31,'別紙２_展示会等１～５'!L41,'別紙２_展示会等１～５'!L51,L9,L19,L29,L39,L49,)</f>
        <v>0</v>
      </c>
      <c r="M55" s="356"/>
      <c r="N55" s="358"/>
    </row>
    <row r="56" spans="2:16" ht="12" customHeight="1" x14ac:dyDescent="0.4">
      <c r="B56" s="75"/>
      <c r="C56" s="352"/>
      <c r="D56" s="352"/>
      <c r="E56" s="353"/>
      <c r="F56" s="366" t="s">
        <v>37</v>
      </c>
      <c r="G56" s="367"/>
      <c r="H56" s="368"/>
      <c r="I56" s="356">
        <f>SUM('別紙２_展示会等１～５'!I12,'別紙２_展示会等１～５'!I22,'別紙２_展示会等１～５'!I32,'別紙２_展示会等１～５'!I42,'別紙２_展示会等１～５'!I52,I10,I20,I30,I40,I50)</f>
        <v>0</v>
      </c>
      <c r="J56" s="356"/>
      <c r="K56" s="361"/>
      <c r="L56" s="356">
        <f>SUM('別紙２_展示会等１～５'!L12,'別紙２_展示会等１～５'!L22,'別紙２_展示会等１～５'!L32,'別紙２_展示会等１～５'!L42,'別紙２_展示会等１～５'!L52,L10,L20,L30,L40,L50,)</f>
        <v>0</v>
      </c>
      <c r="M56" s="356"/>
      <c r="N56" s="358"/>
    </row>
    <row r="57" spans="2:16" ht="12" customHeight="1" x14ac:dyDescent="0.4">
      <c r="B57" s="82"/>
      <c r="C57" s="354"/>
      <c r="D57" s="354"/>
      <c r="E57" s="355"/>
      <c r="F57" s="369" t="s">
        <v>38</v>
      </c>
      <c r="G57" s="370"/>
      <c r="H57" s="371"/>
      <c r="I57" s="323">
        <f>SUM(I52:J56)</f>
        <v>0</v>
      </c>
      <c r="J57" s="323"/>
      <c r="K57" s="362"/>
      <c r="L57" s="323">
        <f>SUM(L52:M56)</f>
        <v>0</v>
      </c>
      <c r="M57" s="323"/>
      <c r="N57" s="359"/>
    </row>
    <row r="58" spans="2:16" ht="3.95" customHeight="1" x14ac:dyDescent="0.4">
      <c r="G58" s="80"/>
      <c r="H58" s="80"/>
      <c r="I58" s="80"/>
      <c r="J58" s="80"/>
      <c r="K58" s="80"/>
      <c r="L58" s="80"/>
      <c r="M58" s="80"/>
      <c r="N58" s="80"/>
    </row>
  </sheetData>
  <sheetProtection sheet="1" formatCells="0" formatColumns="0" formatRows="0"/>
  <dataConsolidate/>
  <mergeCells count="231">
    <mergeCell ref="I2:L2"/>
    <mergeCell ref="I12:L12"/>
    <mergeCell ref="I22:L22"/>
    <mergeCell ref="I32:L32"/>
    <mergeCell ref="I42:L42"/>
    <mergeCell ref="L48:M48"/>
    <mergeCell ref="G49:H49"/>
    <mergeCell ref="I49:J49"/>
    <mergeCell ref="L49:M49"/>
    <mergeCell ref="L39:M39"/>
    <mergeCell ref="G33:G34"/>
    <mergeCell ref="I33:J33"/>
    <mergeCell ref="K33:L33"/>
    <mergeCell ref="M33:N33"/>
    <mergeCell ref="L19:M19"/>
    <mergeCell ref="K23:L23"/>
    <mergeCell ref="M23:N23"/>
    <mergeCell ref="I13:J13"/>
    <mergeCell ref="K13:L13"/>
    <mergeCell ref="M13:N13"/>
    <mergeCell ref="I3:J3"/>
    <mergeCell ref="K3:L3"/>
    <mergeCell ref="M3:N3"/>
    <mergeCell ref="F52:H52"/>
    <mergeCell ref="F53:H53"/>
    <mergeCell ref="F54:H54"/>
    <mergeCell ref="F55:H55"/>
    <mergeCell ref="F56:H56"/>
    <mergeCell ref="F57:H57"/>
    <mergeCell ref="I55:J55"/>
    <mergeCell ref="L55:M55"/>
    <mergeCell ref="I56:J56"/>
    <mergeCell ref="L56:M56"/>
    <mergeCell ref="G50:H50"/>
    <mergeCell ref="I50:J50"/>
    <mergeCell ref="C52:E57"/>
    <mergeCell ref="L52:M52"/>
    <mergeCell ref="N52:N57"/>
    <mergeCell ref="I53:J53"/>
    <mergeCell ref="L53:M53"/>
    <mergeCell ref="I54:J54"/>
    <mergeCell ref="L54:M54"/>
    <mergeCell ref="L50:M50"/>
    <mergeCell ref="D51:E51"/>
    <mergeCell ref="G51:H51"/>
    <mergeCell ref="I51:J51"/>
    <mergeCell ref="L51:M51"/>
    <mergeCell ref="I52:J52"/>
    <mergeCell ref="K52:K57"/>
    <mergeCell ref="N46:N51"/>
    <mergeCell ref="G47:H47"/>
    <mergeCell ref="I47:J47"/>
    <mergeCell ref="L47:M47"/>
    <mergeCell ref="G48:H48"/>
    <mergeCell ref="I48:J48"/>
    <mergeCell ref="I57:J57"/>
    <mergeCell ref="L57:M57"/>
    <mergeCell ref="F44:F45"/>
    <mergeCell ref="I44:J44"/>
    <mergeCell ref="K44:L44"/>
    <mergeCell ref="M44:N44"/>
    <mergeCell ref="G45:H45"/>
    <mergeCell ref="J45:L45"/>
    <mergeCell ref="M45:N45"/>
    <mergeCell ref="C42:C51"/>
    <mergeCell ref="D42:E42"/>
    <mergeCell ref="G42:H42"/>
    <mergeCell ref="D43:E43"/>
    <mergeCell ref="G43:G44"/>
    <mergeCell ref="I43:J43"/>
    <mergeCell ref="K43:L43"/>
    <mergeCell ref="M43:N43"/>
    <mergeCell ref="D44:E45"/>
    <mergeCell ref="D46:E48"/>
    <mergeCell ref="F46:F48"/>
    <mergeCell ref="G46:H46"/>
    <mergeCell ref="I46:J46"/>
    <mergeCell ref="K46:K51"/>
    <mergeCell ref="L46:M46"/>
    <mergeCell ref="D49:E49"/>
    <mergeCell ref="D50:E50"/>
    <mergeCell ref="D36:E38"/>
    <mergeCell ref="F36:F38"/>
    <mergeCell ref="G36:H36"/>
    <mergeCell ref="I36:J36"/>
    <mergeCell ref="K36:K41"/>
    <mergeCell ref="L36:M36"/>
    <mergeCell ref="N36:N41"/>
    <mergeCell ref="G37:H37"/>
    <mergeCell ref="D40:E40"/>
    <mergeCell ref="G40:H40"/>
    <mergeCell ref="I40:J40"/>
    <mergeCell ref="L40:M40"/>
    <mergeCell ref="D41:E41"/>
    <mergeCell ref="G41:H41"/>
    <mergeCell ref="I41:J41"/>
    <mergeCell ref="L41:M41"/>
    <mergeCell ref="I37:J37"/>
    <mergeCell ref="L37:M37"/>
    <mergeCell ref="G38:H38"/>
    <mergeCell ref="I38:J38"/>
    <mergeCell ref="L38:M38"/>
    <mergeCell ref="D39:E39"/>
    <mergeCell ref="G39:H39"/>
    <mergeCell ref="I39:J39"/>
    <mergeCell ref="D34:E35"/>
    <mergeCell ref="F34:F35"/>
    <mergeCell ref="I34:J34"/>
    <mergeCell ref="K34:L34"/>
    <mergeCell ref="M34:N34"/>
    <mergeCell ref="G35:H35"/>
    <mergeCell ref="J35:L35"/>
    <mergeCell ref="M35:N35"/>
    <mergeCell ref="L30:M30"/>
    <mergeCell ref="D31:E31"/>
    <mergeCell ref="G31:H31"/>
    <mergeCell ref="I31:J31"/>
    <mergeCell ref="L31:M31"/>
    <mergeCell ref="C32:C41"/>
    <mergeCell ref="D32:E32"/>
    <mergeCell ref="G32:H32"/>
    <mergeCell ref="D33:E33"/>
    <mergeCell ref="N26:N31"/>
    <mergeCell ref="G27:H27"/>
    <mergeCell ref="I27:J27"/>
    <mergeCell ref="L27:M27"/>
    <mergeCell ref="G28:H28"/>
    <mergeCell ref="I28:J28"/>
    <mergeCell ref="L28:M28"/>
    <mergeCell ref="G29:H29"/>
    <mergeCell ref="I29:J29"/>
    <mergeCell ref="L29:M29"/>
    <mergeCell ref="D26:E28"/>
    <mergeCell ref="F26:F28"/>
    <mergeCell ref="G26:H26"/>
    <mergeCell ref="I26:J26"/>
    <mergeCell ref="C22:C31"/>
    <mergeCell ref="D22:E22"/>
    <mergeCell ref="G22:H22"/>
    <mergeCell ref="D23:E23"/>
    <mergeCell ref="G23:G24"/>
    <mergeCell ref="I23:J23"/>
    <mergeCell ref="D24:E25"/>
    <mergeCell ref="K26:K31"/>
    <mergeCell ref="L26:M26"/>
    <mergeCell ref="D29:E29"/>
    <mergeCell ref="D30:E30"/>
    <mergeCell ref="G30:H30"/>
    <mergeCell ref="I30:J30"/>
    <mergeCell ref="F24:F25"/>
    <mergeCell ref="I24:J24"/>
    <mergeCell ref="K24:L24"/>
    <mergeCell ref="M24:N24"/>
    <mergeCell ref="G25:H25"/>
    <mergeCell ref="J25:L25"/>
    <mergeCell ref="M25:N25"/>
    <mergeCell ref="D16:E18"/>
    <mergeCell ref="F16:F18"/>
    <mergeCell ref="G16:H16"/>
    <mergeCell ref="I16:J16"/>
    <mergeCell ref="K16:K21"/>
    <mergeCell ref="L16:M16"/>
    <mergeCell ref="N16:N21"/>
    <mergeCell ref="G17:H17"/>
    <mergeCell ref="D20:E20"/>
    <mergeCell ref="G20:H20"/>
    <mergeCell ref="I20:J20"/>
    <mergeCell ref="L20:M20"/>
    <mergeCell ref="D21:E21"/>
    <mergeCell ref="G21:H21"/>
    <mergeCell ref="I21:J21"/>
    <mergeCell ref="L21:M21"/>
    <mergeCell ref="I17:J17"/>
    <mergeCell ref="L17:M17"/>
    <mergeCell ref="G18:H18"/>
    <mergeCell ref="I18:J18"/>
    <mergeCell ref="L18:M18"/>
    <mergeCell ref="D19:E19"/>
    <mergeCell ref="G19:H19"/>
    <mergeCell ref="I19:J19"/>
    <mergeCell ref="D14:E15"/>
    <mergeCell ref="F14:F15"/>
    <mergeCell ref="I14:J14"/>
    <mergeCell ref="K14:L14"/>
    <mergeCell ref="M14:N14"/>
    <mergeCell ref="G15:H15"/>
    <mergeCell ref="J15:L15"/>
    <mergeCell ref="M15:N15"/>
    <mergeCell ref="D11:E11"/>
    <mergeCell ref="G11:H11"/>
    <mergeCell ref="I11:J11"/>
    <mergeCell ref="L11:M11"/>
    <mergeCell ref="K6:K11"/>
    <mergeCell ref="L6:M6"/>
    <mergeCell ref="D9:E9"/>
    <mergeCell ref="D10:E10"/>
    <mergeCell ref="G10:H10"/>
    <mergeCell ref="I10:J10"/>
    <mergeCell ref="C12:C21"/>
    <mergeCell ref="D12:E12"/>
    <mergeCell ref="G12:H12"/>
    <mergeCell ref="D13:E13"/>
    <mergeCell ref="N6:N11"/>
    <mergeCell ref="G7:H7"/>
    <mergeCell ref="I7:J7"/>
    <mergeCell ref="L7:M7"/>
    <mergeCell ref="G8:H8"/>
    <mergeCell ref="I8:J8"/>
    <mergeCell ref="L8:M8"/>
    <mergeCell ref="G9:H9"/>
    <mergeCell ref="I9:J9"/>
    <mergeCell ref="L9:M9"/>
    <mergeCell ref="D6:E8"/>
    <mergeCell ref="F6:F8"/>
    <mergeCell ref="G6:H6"/>
    <mergeCell ref="I6:J6"/>
    <mergeCell ref="G13:G14"/>
    <mergeCell ref="C2:C11"/>
    <mergeCell ref="D2:E2"/>
    <mergeCell ref="G2:H2"/>
    <mergeCell ref="D3:E3"/>
    <mergeCell ref="G3:G4"/>
    <mergeCell ref="D4:E5"/>
    <mergeCell ref="F4:F5"/>
    <mergeCell ref="I4:J4"/>
    <mergeCell ref="K4:L4"/>
    <mergeCell ref="M4:N4"/>
    <mergeCell ref="G5:H5"/>
    <mergeCell ref="J5:L5"/>
    <mergeCell ref="M5:N5"/>
    <mergeCell ref="L10:M10"/>
  </mergeCells>
  <phoneticPr fontId="2"/>
  <conditionalFormatting sqref="N2 I3 M3 I6:J9 L6:M9">
    <cfRule type="expression" dxfId="522" priority="14">
      <formula>$I$2="オンラインのみ"</formula>
    </cfRule>
  </conditionalFormatting>
  <conditionalFormatting sqref="I4:J4 M4:N4 I10:J10 L10:M10">
    <cfRule type="expression" dxfId="521" priority="13">
      <formula>$I$2="リアルのみ"</formula>
    </cfRule>
  </conditionalFormatting>
  <conditionalFormatting sqref="N12 I13:J13 M13:N13 I16:J19 L16:M19">
    <cfRule type="expression" dxfId="520" priority="12">
      <formula>$I$12="オンラインのみ"</formula>
    </cfRule>
  </conditionalFormatting>
  <conditionalFormatting sqref="N22 I23:J23 M23:N23 I26:J29 L26:M29">
    <cfRule type="expression" dxfId="519" priority="11">
      <formula>$I$22="オンラインのみ"</formula>
    </cfRule>
  </conditionalFormatting>
  <conditionalFormatting sqref="N32 I33:J33 M33:N33 I36:J39 L36:M39">
    <cfRule type="expression" dxfId="518" priority="10">
      <formula>$I$32="オンラインのみ"</formula>
    </cfRule>
  </conditionalFormatting>
  <conditionalFormatting sqref="N42 I43:J43 M43:N43 I46:J49 L46:M49">
    <cfRule type="expression" dxfId="517" priority="9">
      <formula>$I$42="オンラインのみ"</formula>
    </cfRule>
  </conditionalFormatting>
  <conditionalFormatting sqref="I14:J14 M14:N14 I20:J20 L20:M20">
    <cfRule type="expression" dxfId="516" priority="8">
      <formula>$I$12="リアルのみ"</formula>
    </cfRule>
  </conditionalFormatting>
  <conditionalFormatting sqref="I24:J24 M24:N24 I30:J30 L30:M30">
    <cfRule type="expression" dxfId="515" priority="7">
      <formula>$I$22="リアルのみ"</formula>
    </cfRule>
  </conditionalFormatting>
  <conditionalFormatting sqref="I34:J34 M34:N34 I40:J40 L40:M40">
    <cfRule type="expression" dxfId="514" priority="6">
      <formula>$I$32="リアルのみ"</formula>
    </cfRule>
  </conditionalFormatting>
  <conditionalFormatting sqref="I44:J44 M44:N44 I50:J50 L50:M50">
    <cfRule type="expression" dxfId="513" priority="5">
      <formula>$I$42="リアルのみ"</formula>
    </cfRule>
  </conditionalFormatting>
  <dataValidations xWindow="717" yWindow="1373" count="43">
    <dataValidation type="list" allowBlank="1" showInputMessage="1" showErrorMessage="1" sqref="F40 F30 F10 F20 F50">
      <formula1>"選択してください,どちらにも該当しない,パビリオン,共同出展"</formula1>
    </dataValidation>
    <dataValidation type="list" allowBlank="1" showInputMessage="1" showErrorMessage="1" prompt="プルダウンして選択" sqref="I12 I22 I32 I2 I42">
      <formula1>"選択してください,リアルのみ,リアル + オンライン,オンラインのみ"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6:J29 L26:M29">
      <formula1>AND(ISNUMBER(I26),OR($I$22="リアル + オンライン",$I$22="リアルのみ"))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0:J20 L20:M20">
      <formula1>AND(ISNUMBER(I20),OR($I$12="リアル + オンライン",$I$12="オンラインのみ"))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0:J30 L30:M30">
      <formula1>AND(ISNUMBER(I30),OR($I$22="リアル + オンライン",$I$22="オンラインのみ"))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0:J40 L40:M40">
      <formula1>AND(ISNUMBER(I40),OR($I$32="リアル + オンライン",$I$32="オンラインのみ"))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 sqref="I50:J50 L50:M50">
      <formula1>AND(ISNUMBER(I50),OR($I$42="リアル + オンライン",$I$42="オンラインのみ"))</formula1>
    </dataValidation>
    <dataValidation type="custom" imeMode="halfAlpha" allowBlank="1" showInputMessage="1" showErrorMessage="1" errorTitle="出展形態について 又は数値を入力ください  " error="出展形態をご確認ください 又は このセルには数値以外は入力できません" sqref="I16:J19 L16:M19">
      <formula1>AND(ISNUMBER(I16),OR($I$12="リアル + オンライン",$I$12="リアルのみ"))</formula1>
    </dataValidation>
    <dataValidation imeMode="halfAlpha" allowBlank="1" showInputMessage="1" showErrorMessage="1" sqref="N2 N12 N22 N32 N42"/>
    <dataValidation type="custom" imeMode="halfAlpha" allowBlank="1" showInputMessage="1" showErrorMessage="1" errorTitle="出展形態について 又は 数値を入力ください" error="出展形態をご確認ください 又は このセルには数値以外は入力できません" sqref="I6:J9 L6:M9">
      <formula1>AND(ISNUMBER(I6),OR($I$2="リアル + オンライン",$I$2="リアルのみ"))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6:J39 L36:M39">
      <formula1>AND(ISNUMBER(I36),OR($I$32="リアル + オンライン",$I$32="リアルのみ"))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10:J10 L10:M10">
      <formula1>AND(ISNUMBER(I10),OR($I$2="リアル + オンライン",$I$2="オンラインのみ"))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6:M49 I46:J49">
      <formula1>AND(ISNUMBER(I46),OR($I$42="リアル + オンライン",$I$42="リアルのみ"))</formula1>
    </dataValidation>
    <dataValidation allowBlank="1" showInputMessage="1" showErrorMessage="1" prompt="入力不要（自動計算されます）" sqref="I11:J11 L11:M11 I21:J21 L21:M21 I31:J31 L31:M31 I41:J41 L41:M41 I51:J51 L51:M51 I52:J57 L52:M57"/>
    <dataValidation imeMode="halfAlpha" allowBlank="1" showInputMessage="1" showErrorMessage="1" prompt="西暦年/月/日 を半角で入力_x000a_例）2024/11/1" sqref="I45"/>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本展示会に係る全ての経費の支払が完了する日付を記入してください。" sqref="M15:N15">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本展示会に係る全ての経費の支払が完了する日付を記入してください。" sqref="M25:N25">
      <formula1>45536</formula1>
      <formula2>45991</formula2>
    </dataValidation>
    <dataValidation type="date" imeMode="halfAlpha" allowBlank="1" showInputMessage="1" showErrorMessage="1" errorTitle="助成対象期間をご確認ください。" error="契約・実施・支払いは令和6年10月１日から助成事業終了予定日まで（助成対象期間内）に完了する必要があります_x000a_" prompt="本展示会に係る全ての経費の支払が完了する日付を記入してください。" sqref="M35:N35">
      <formula1>45536</formula1>
      <formula2>45991</formula2>
    </dataValidation>
    <dataValidation type="date" imeMode="halfAlpha" allowBlank="1" showInputMessage="1" showErrorMessage="1" errorTitle="助成対象期間をご確認ください。" error="契約・実施・支払いは令和6年10月１日から助成事業終了予定日まで（助成対象期間内）に完了する必要があります_x000a_" prompt="本展示会に係る全ての経費の支払が完了する日付を記入してください。" sqref="M45:N4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3:N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13:J1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13:N1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23:J2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0/1" sqref="M23:N2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5年9月１日から助成事業終了予定日まで（助成対象期間内）の日付を記載ください。" prompt="2024/9/1～助成対象期間内_x000a_西暦年/月/日 を半角で入力_x000a_例）2024/11/1" sqref="I33:J3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5年9月１日から助成事業終了予定日まで（助成対象期間内）の日付を記載ください。" prompt="2024/9/1～助成対象期間内_x000a_西暦年/月/日 を半角で入力_x000a_例）2024/10/1" sqref="M33:N3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43:J4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4:N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14:J1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14:N1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24:J2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24:N2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34:J3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34:N3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44:J44">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43:N4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M44:N44">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本展示会に係る全ての経費の支払が完了する日付を記入してください。" sqref="M5:N5">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3:J3">
      <formula1>45536</formula1>
      <formula2>45991</formula2>
    </dataValidation>
    <dataValidation type="date" imeMode="halfAlpha" allowBlank="1" showInputMessage="1" showErrorMessage="1" errorTitle="出展形態について 又は 会期をご確認ください。" error="出展形態をご確認ください 又は 会期は令和6年9月１日から助成事業終了予定日まで（助成対象期間内）の日付を記載ください。" prompt="2024/9/1～助成対象期間内_x000a_西暦年/月/日 を半角で入力_x000a_例）2024/11/1" sqref="I4:J4">
      <formula1>45536</formula1>
      <formula2>45991</formula2>
    </dataValidation>
    <dataValidation imeMode="halfAlpha" allowBlank="1" showInputMessage="1" showErrorMessage="1" prompt="西暦年/月/日 を半角で入力_x000a_例）2024/11/1" sqref="I25"/>
    <dataValidation imeMode="halfAlpha" allowBlank="1" showInputMessage="1" showErrorMessage="1" prompt="2024/9/1～助成対象期間内_x000a_西暦年/月/日 を半角で入力_x000a_例）2024/11/1" sqref="I35"/>
    <dataValidation imeMode="halfAlpha" allowBlank="1" showInputMessage="1" showErrorMessage="1" prompt="西暦年/月/日 を半角で入力_x000a_例）2024/11/1" sqref="I5 I15"/>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ignoredErrors>
    <ignoredError sqref="K6:K9 K31 J25:L25 J35:L35 K11 K10 N10 J15:L15 K21 K20 N20 K26:K29 N26:N29 N36:N39 K51 K50 N50 N40 K46:K49 J45:L45 K30 N30 N6:N9 K16:K19 N16:N19 N11 N21 N31 N41 N51 N46:N4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sheetPr>
  <dimension ref="A1:N26"/>
  <sheetViews>
    <sheetView showGridLines="0" showZeros="0" view="pageBreakPreview" zoomScaleNormal="100" zoomScaleSheetLayoutView="100" workbookViewId="0">
      <selection activeCell="O21" sqref="O21"/>
    </sheetView>
  </sheetViews>
  <sheetFormatPr defaultColWidth="9" defaultRowHeight="24" customHeight="1" x14ac:dyDescent="0.4"/>
  <cols>
    <col min="1" max="1" width="1.375" style="8" customWidth="1"/>
    <col min="2" max="2" width="1.125" style="8" customWidth="1"/>
    <col min="3" max="3" width="1" style="8" customWidth="1"/>
    <col min="4" max="4" width="2.125" style="8" customWidth="1"/>
    <col min="5" max="5" width="5.875" style="8" customWidth="1"/>
    <col min="6" max="6" width="5.625" style="8" customWidth="1"/>
    <col min="7" max="7" width="22.125" style="8" customWidth="1"/>
    <col min="8" max="8" width="8.125" style="8" customWidth="1"/>
    <col min="9" max="9" width="9.375" style="8" customWidth="1"/>
    <col min="10" max="11" width="6.125" style="73" customWidth="1"/>
    <col min="12" max="12" width="11.125" style="73" customWidth="1"/>
    <col min="13" max="13" width="3.125" style="8" customWidth="1"/>
    <col min="14" max="32" width="9" style="8"/>
    <col min="33" max="51" width="8.625" style="8" customWidth="1"/>
    <col min="52" max="16384" width="9" style="8"/>
  </cols>
  <sheetData>
    <row r="1" spans="1:14" s="14" customFormat="1" ht="18" customHeight="1" x14ac:dyDescent="0.35">
      <c r="A1" s="48" t="s">
        <v>202</v>
      </c>
      <c r="B1" s="48"/>
      <c r="F1" s="66"/>
      <c r="G1" s="66"/>
      <c r="H1" s="66"/>
      <c r="I1" s="66"/>
      <c r="J1" s="67"/>
      <c r="K1" s="67"/>
      <c r="L1" s="15"/>
      <c r="M1" s="15"/>
    </row>
    <row r="2" spans="1:14" ht="18" customHeight="1" x14ac:dyDescent="0.4">
      <c r="A2" s="170" t="s">
        <v>233</v>
      </c>
      <c r="B2" s="167"/>
      <c r="C2" s="167"/>
      <c r="D2" s="167"/>
      <c r="E2" s="168"/>
      <c r="F2" s="168"/>
      <c r="G2" s="168"/>
      <c r="H2" s="168"/>
      <c r="I2" s="168"/>
      <c r="J2" s="168"/>
      <c r="K2" s="168"/>
      <c r="L2" s="188"/>
      <c r="M2" s="18"/>
      <c r="N2" s="63"/>
    </row>
    <row r="3" spans="1:14" ht="9.6" customHeight="1" x14ac:dyDescent="0.4">
      <c r="A3" s="18"/>
      <c r="B3" s="18"/>
      <c r="C3" s="18"/>
      <c r="D3" s="169"/>
      <c r="E3" s="169"/>
      <c r="F3" s="169"/>
      <c r="G3" s="169"/>
      <c r="H3" s="169"/>
      <c r="I3" s="169"/>
      <c r="J3" s="169"/>
      <c r="K3" s="169"/>
      <c r="L3" s="169"/>
      <c r="M3" s="18"/>
    </row>
    <row r="4" spans="1:14" s="83" customFormat="1" ht="18" customHeight="1" x14ac:dyDescent="0.4">
      <c r="B4" s="401" t="s">
        <v>100</v>
      </c>
      <c r="C4" s="402"/>
      <c r="D4" s="402"/>
      <c r="E4" s="402"/>
      <c r="F4" s="402"/>
      <c r="G4" s="402"/>
      <c r="H4" s="402"/>
      <c r="I4" s="402"/>
      <c r="J4" s="402"/>
      <c r="K4" s="402"/>
      <c r="L4" s="403"/>
    </row>
    <row r="5" spans="1:14" s="83" customFormat="1" ht="18" customHeight="1" x14ac:dyDescent="0.4">
      <c r="B5" s="171"/>
      <c r="C5" s="47" t="s">
        <v>163</v>
      </c>
      <c r="D5" s="84"/>
      <c r="E5" s="84"/>
      <c r="F5" s="84"/>
      <c r="G5" s="84"/>
      <c r="H5" s="84"/>
      <c r="I5" s="84"/>
      <c r="J5" s="84"/>
      <c r="K5" s="84"/>
      <c r="L5" s="85"/>
    </row>
    <row r="6" spans="1:14" ht="23.45" customHeight="1" x14ac:dyDescent="0.4">
      <c r="B6" s="172"/>
      <c r="C6" s="380"/>
      <c r="D6" s="381" t="s">
        <v>121</v>
      </c>
      <c r="E6" s="382" t="s">
        <v>14</v>
      </c>
      <c r="F6" s="382"/>
      <c r="G6" s="383"/>
      <c r="H6" s="399"/>
      <c r="I6" s="399"/>
      <c r="J6" s="399"/>
      <c r="K6" s="399"/>
      <c r="L6" s="400"/>
    </row>
    <row r="7" spans="1:14" ht="23.45" customHeight="1" x14ac:dyDescent="0.4">
      <c r="B7" s="172"/>
      <c r="C7" s="380"/>
      <c r="D7" s="381"/>
      <c r="E7" s="386" t="s">
        <v>168</v>
      </c>
      <c r="F7" s="386"/>
      <c r="G7" s="218"/>
      <c r="H7" s="110" t="s">
        <v>152</v>
      </c>
      <c r="I7" s="219"/>
      <c r="J7" s="387" t="s">
        <v>130</v>
      </c>
      <c r="K7" s="388"/>
      <c r="L7" s="131"/>
    </row>
    <row r="8" spans="1:14" ht="23.45" customHeight="1" x14ac:dyDescent="0.4">
      <c r="B8" s="172"/>
      <c r="C8" s="380"/>
      <c r="D8" s="381"/>
      <c r="E8" s="386" t="s">
        <v>12</v>
      </c>
      <c r="F8" s="386"/>
      <c r="G8" s="220"/>
      <c r="H8" s="110" t="s">
        <v>126</v>
      </c>
      <c r="I8" s="219"/>
      <c r="J8" s="395" t="s">
        <v>120</v>
      </c>
      <c r="K8" s="396"/>
      <c r="L8" s="132"/>
    </row>
    <row r="9" spans="1:14" ht="23.45" customHeight="1" x14ac:dyDescent="0.4">
      <c r="B9" s="172"/>
      <c r="C9" s="380"/>
      <c r="D9" s="381" t="s">
        <v>122</v>
      </c>
      <c r="E9" s="382" t="s">
        <v>14</v>
      </c>
      <c r="F9" s="382"/>
      <c r="G9" s="383"/>
      <c r="H9" s="384"/>
      <c r="I9" s="384"/>
      <c r="J9" s="384"/>
      <c r="K9" s="384"/>
      <c r="L9" s="385"/>
    </row>
    <row r="10" spans="1:14" ht="23.45" customHeight="1" x14ac:dyDescent="0.4">
      <c r="B10" s="172"/>
      <c r="C10" s="380"/>
      <c r="D10" s="381"/>
      <c r="E10" s="386" t="s">
        <v>168</v>
      </c>
      <c r="F10" s="386"/>
      <c r="G10" s="218"/>
      <c r="H10" s="110" t="s">
        <v>152</v>
      </c>
      <c r="I10" s="219"/>
      <c r="J10" s="387" t="s">
        <v>130</v>
      </c>
      <c r="K10" s="388"/>
      <c r="L10" s="131"/>
    </row>
    <row r="11" spans="1:14" ht="23.45" customHeight="1" x14ac:dyDescent="0.4">
      <c r="B11" s="172"/>
      <c r="C11" s="380"/>
      <c r="D11" s="381"/>
      <c r="E11" s="386" t="s">
        <v>12</v>
      </c>
      <c r="F11" s="386"/>
      <c r="G11" s="220"/>
      <c r="H11" s="110" t="s">
        <v>126</v>
      </c>
      <c r="I11" s="219"/>
      <c r="J11" s="395" t="s">
        <v>120</v>
      </c>
      <c r="K11" s="396"/>
      <c r="L11" s="132"/>
    </row>
    <row r="12" spans="1:14" ht="23.45" customHeight="1" x14ac:dyDescent="0.4">
      <c r="B12" s="172"/>
      <c r="C12" s="380"/>
      <c r="D12" s="381" t="s">
        <v>123</v>
      </c>
      <c r="E12" s="382" t="s">
        <v>14</v>
      </c>
      <c r="F12" s="382"/>
      <c r="G12" s="383"/>
      <c r="H12" s="384"/>
      <c r="I12" s="384"/>
      <c r="J12" s="384"/>
      <c r="K12" s="384"/>
      <c r="L12" s="385"/>
    </row>
    <row r="13" spans="1:14" ht="23.45" customHeight="1" x14ac:dyDescent="0.4">
      <c r="B13" s="172"/>
      <c r="C13" s="380"/>
      <c r="D13" s="381"/>
      <c r="E13" s="386" t="s">
        <v>168</v>
      </c>
      <c r="F13" s="386"/>
      <c r="G13" s="230"/>
      <c r="H13" s="110" t="s">
        <v>152</v>
      </c>
      <c r="I13" s="219"/>
      <c r="J13" s="387" t="s">
        <v>130</v>
      </c>
      <c r="K13" s="388"/>
      <c r="L13" s="131"/>
    </row>
    <row r="14" spans="1:14" ht="23.45" customHeight="1" x14ac:dyDescent="0.4">
      <c r="B14" s="172"/>
      <c r="C14" s="380"/>
      <c r="D14" s="381"/>
      <c r="E14" s="386" t="s">
        <v>12</v>
      </c>
      <c r="F14" s="386"/>
      <c r="G14" s="220"/>
      <c r="H14" s="110" t="s">
        <v>126</v>
      </c>
      <c r="I14" s="221"/>
      <c r="J14" s="389" t="s">
        <v>120</v>
      </c>
      <c r="K14" s="390"/>
      <c r="L14" s="222"/>
    </row>
    <row r="15" spans="1:14" ht="23.45" customHeight="1" x14ac:dyDescent="0.4">
      <c r="B15" s="172"/>
      <c r="C15" s="408" t="s">
        <v>166</v>
      </c>
      <c r="D15" s="409"/>
      <c r="E15" s="409"/>
      <c r="F15" s="409"/>
      <c r="G15" s="409"/>
      <c r="H15" s="86"/>
      <c r="I15" s="374" t="s">
        <v>119</v>
      </c>
      <c r="J15" s="375"/>
      <c r="K15" s="376"/>
      <c r="L15" s="186">
        <f>L7+L10+L13</f>
        <v>0</v>
      </c>
    </row>
    <row r="16" spans="1:14" ht="23.45" customHeight="1" x14ac:dyDescent="0.4">
      <c r="B16" s="172"/>
      <c r="C16" s="410"/>
      <c r="D16" s="411"/>
      <c r="E16" s="411"/>
      <c r="F16" s="411"/>
      <c r="G16" s="411"/>
      <c r="H16" s="87"/>
      <c r="I16" s="377" t="s">
        <v>120</v>
      </c>
      <c r="J16" s="378"/>
      <c r="K16" s="379"/>
      <c r="L16" s="187">
        <f>L8+L11+L14</f>
        <v>0</v>
      </c>
    </row>
    <row r="17" spans="2:12" ht="23.45" customHeight="1" x14ac:dyDescent="0.4">
      <c r="B17" s="172"/>
      <c r="C17" s="88" t="s">
        <v>164</v>
      </c>
      <c r="D17" s="89"/>
      <c r="E17" s="89"/>
      <c r="F17" s="89"/>
      <c r="G17" s="89"/>
      <c r="H17" s="89"/>
      <c r="I17" s="89"/>
      <c r="J17" s="89"/>
      <c r="K17" s="89"/>
      <c r="L17" s="90"/>
    </row>
    <row r="18" spans="2:12" ht="23.45" customHeight="1" x14ac:dyDescent="0.4">
      <c r="B18" s="172"/>
      <c r="C18" s="394"/>
      <c r="D18" s="398" t="s">
        <v>9</v>
      </c>
      <c r="E18" s="398"/>
      <c r="F18" s="398"/>
      <c r="G18" s="223"/>
      <c r="H18" s="224" t="s">
        <v>167</v>
      </c>
      <c r="I18" s="391"/>
      <c r="J18" s="391"/>
      <c r="K18" s="391"/>
      <c r="L18" s="392"/>
    </row>
    <row r="19" spans="2:12" ht="23.45" customHeight="1" x14ac:dyDescent="0.4">
      <c r="B19" s="172"/>
      <c r="C19" s="394"/>
      <c r="D19" s="393" t="s">
        <v>127</v>
      </c>
      <c r="E19" s="397" t="s">
        <v>124</v>
      </c>
      <c r="F19" s="397"/>
      <c r="G19" s="44"/>
      <c r="H19" s="91" t="s">
        <v>125</v>
      </c>
      <c r="I19" s="133"/>
      <c r="J19" s="412" t="s">
        <v>130</v>
      </c>
      <c r="K19" s="388"/>
      <c r="L19" s="131"/>
    </row>
    <row r="20" spans="2:12" ht="23.45" customHeight="1" x14ac:dyDescent="0.4">
      <c r="B20" s="172"/>
      <c r="C20" s="394"/>
      <c r="D20" s="393"/>
      <c r="E20" s="397" t="s">
        <v>27</v>
      </c>
      <c r="F20" s="397"/>
      <c r="G20" s="44"/>
      <c r="H20" s="91" t="s">
        <v>126</v>
      </c>
      <c r="I20" s="133"/>
      <c r="J20" s="413" t="s">
        <v>120</v>
      </c>
      <c r="K20" s="396"/>
      <c r="L20" s="132"/>
    </row>
    <row r="21" spans="2:12" ht="23.45" customHeight="1" x14ac:dyDescent="0.4">
      <c r="B21" s="172"/>
      <c r="C21" s="394"/>
      <c r="D21" s="393" t="s">
        <v>128</v>
      </c>
      <c r="E21" s="397" t="s">
        <v>124</v>
      </c>
      <c r="F21" s="397"/>
      <c r="G21" s="44"/>
      <c r="H21" s="91" t="s">
        <v>125</v>
      </c>
      <c r="I21" s="133"/>
      <c r="J21" s="412" t="s">
        <v>130</v>
      </c>
      <c r="K21" s="388"/>
      <c r="L21" s="131"/>
    </row>
    <row r="22" spans="2:12" ht="23.45" customHeight="1" x14ac:dyDescent="0.4">
      <c r="B22" s="172"/>
      <c r="C22" s="394"/>
      <c r="D22" s="393"/>
      <c r="E22" s="397" t="s">
        <v>27</v>
      </c>
      <c r="F22" s="397"/>
      <c r="G22" s="44"/>
      <c r="H22" s="91" t="s">
        <v>126</v>
      </c>
      <c r="I22" s="133"/>
      <c r="J22" s="413" t="s">
        <v>120</v>
      </c>
      <c r="K22" s="396"/>
      <c r="L22" s="132"/>
    </row>
    <row r="23" spans="2:12" ht="23.45" customHeight="1" x14ac:dyDescent="0.4">
      <c r="B23" s="172"/>
      <c r="C23" s="394"/>
      <c r="D23" s="393" t="s">
        <v>129</v>
      </c>
      <c r="E23" s="397" t="s">
        <v>124</v>
      </c>
      <c r="F23" s="397"/>
      <c r="G23" s="44"/>
      <c r="H23" s="91" t="s">
        <v>125</v>
      </c>
      <c r="I23" s="133"/>
      <c r="J23" s="412" t="s">
        <v>130</v>
      </c>
      <c r="K23" s="388"/>
      <c r="L23" s="131"/>
    </row>
    <row r="24" spans="2:12" ht="23.45" customHeight="1" x14ac:dyDescent="0.4">
      <c r="B24" s="172"/>
      <c r="C24" s="394"/>
      <c r="D24" s="393"/>
      <c r="E24" s="397" t="s">
        <v>27</v>
      </c>
      <c r="F24" s="397"/>
      <c r="G24" s="44"/>
      <c r="H24" s="91" t="s">
        <v>126</v>
      </c>
      <c r="I24" s="134"/>
      <c r="J24" s="414" t="s">
        <v>120</v>
      </c>
      <c r="K24" s="390"/>
      <c r="L24" s="132"/>
    </row>
    <row r="25" spans="2:12" ht="23.1" customHeight="1" x14ac:dyDescent="0.4">
      <c r="B25" s="172"/>
      <c r="C25" s="404" t="s">
        <v>165</v>
      </c>
      <c r="D25" s="405"/>
      <c r="E25" s="405"/>
      <c r="F25" s="405"/>
      <c r="G25" s="405"/>
      <c r="H25" s="92"/>
      <c r="I25" s="374" t="s">
        <v>119</v>
      </c>
      <c r="J25" s="375"/>
      <c r="K25" s="376"/>
      <c r="L25" s="186">
        <f>L19+L21+L23</f>
        <v>0</v>
      </c>
    </row>
    <row r="26" spans="2:12" ht="23.1" customHeight="1" x14ac:dyDescent="0.4">
      <c r="B26" s="173"/>
      <c r="C26" s="406"/>
      <c r="D26" s="407"/>
      <c r="E26" s="407"/>
      <c r="F26" s="407"/>
      <c r="G26" s="407"/>
      <c r="H26" s="93"/>
      <c r="I26" s="377" t="s">
        <v>120</v>
      </c>
      <c r="J26" s="378"/>
      <c r="K26" s="379"/>
      <c r="L26" s="187">
        <f>L20+L22+L24</f>
        <v>0</v>
      </c>
    </row>
  </sheetData>
  <sheetProtection sheet="1" formatCells="0"/>
  <mergeCells count="51">
    <mergeCell ref="C25:G26"/>
    <mergeCell ref="C15:G16"/>
    <mergeCell ref="J19:K19"/>
    <mergeCell ref="J20:K20"/>
    <mergeCell ref="J21:K21"/>
    <mergeCell ref="J22:K22"/>
    <mergeCell ref="E20:F20"/>
    <mergeCell ref="E23:F23"/>
    <mergeCell ref="J23:K23"/>
    <mergeCell ref="E24:F24"/>
    <mergeCell ref="J24:K24"/>
    <mergeCell ref="C18:C20"/>
    <mergeCell ref="C21:C22"/>
    <mergeCell ref="E19:F19"/>
    <mergeCell ref="D21:D22"/>
    <mergeCell ref="E21:F21"/>
    <mergeCell ref="G6:L6"/>
    <mergeCell ref="D6:D8"/>
    <mergeCell ref="E6:F6"/>
    <mergeCell ref="B4:L4"/>
    <mergeCell ref="J7:K7"/>
    <mergeCell ref="J8:K8"/>
    <mergeCell ref="E8:F8"/>
    <mergeCell ref="E7:F7"/>
    <mergeCell ref="C6:C8"/>
    <mergeCell ref="E22:F22"/>
    <mergeCell ref="D18:F18"/>
    <mergeCell ref="C9:C11"/>
    <mergeCell ref="D9:D11"/>
    <mergeCell ref="E9:F9"/>
    <mergeCell ref="G9:L9"/>
    <mergeCell ref="E10:F10"/>
    <mergeCell ref="J10:K10"/>
    <mergeCell ref="E11:F11"/>
    <mergeCell ref="J11:K11"/>
    <mergeCell ref="I15:K15"/>
    <mergeCell ref="I16:K16"/>
    <mergeCell ref="I25:K25"/>
    <mergeCell ref="I26:K26"/>
    <mergeCell ref="C12:C14"/>
    <mergeCell ref="D12:D14"/>
    <mergeCell ref="E12:F12"/>
    <mergeCell ref="G12:L12"/>
    <mergeCell ref="E13:F13"/>
    <mergeCell ref="J13:K13"/>
    <mergeCell ref="E14:F14"/>
    <mergeCell ref="J14:K14"/>
    <mergeCell ref="I18:L18"/>
    <mergeCell ref="D19:D20"/>
    <mergeCell ref="C23:C24"/>
    <mergeCell ref="D23:D24"/>
  </mergeCells>
  <phoneticPr fontId="2"/>
  <dataValidations xWindow="697" yWindow="679" count="18">
    <dataValidation type="custom" imeMode="halfAlpha" allowBlank="1" showInputMessage="1" showErrorMessage="1" errorTitle="数値を入力ください" error="このセルには数値以外は入力できません" sqref="L19:L24">
      <formula1>ISNUMBER(L19)</formula1>
    </dataValidation>
    <dataValidation allowBlank="1" showInputMessage="1" showErrorMessage="1" prompt="入力不要(自動計算されます)_x000a_" sqref="L15:L16 L25:L26"/>
    <dataValidation type="list" allowBlank="1" showInputMessage="1" showErrorMessage="1" sqref="G18">
      <formula1>"選択してください,新規制作,既存HPのリニューアル"</formula1>
    </dataValidation>
    <dataValidation allowBlank="1" showErrorMessage="1" sqref="G7:H8 G10:H11 H13:H14 G6:L6 G9:L9"/>
    <dataValidation type="custom" imeMode="halfAlpha" allowBlank="1" showInputMessage="1" showErrorMessage="1" errorTitle="数値を入力ください" error="このセルには数値以外は入力できません" prompt="初期登録料のみ対象" sqref="L13:L14 L7:L8 L10:L11">
      <formula1>ISNUMBER(L7)</formula1>
    </dataValidation>
    <dataValidation allowBlank="1" showInputMessage="1" showErrorMessage="1" promptTitle="リニューアルの場合のみ記入してください。" prompt="新規の場合は入力不要" sqref="I18:L18"/>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14">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19">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_x000a_" prompt="2024/9/1～助成対象期間内_x000a_西暦年/月/日 を半角で入力_x000a_例）2024/11/1" sqref="I20">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21">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_x000a_" prompt="2024/9/1～助成対象期間内_x000a_西暦年/月/日 を半角で入力_x000a_例）2024/11/1" sqref="I22">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_x000a_" prompt="2024/9/1～助成対象期間内_x000a_西暦年/月/日 を半角で入力_x000a_例）2024/11/1" sqref="I8">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10">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11">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23">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 prompt="2024/9/1～助成対象期間内_x000a_西暦年/月/日 を半角で入力_x000a_例）2024/11/1" sqref="I24">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_x000a_" prompt="2024/9/1～助成対象期間内_x000a_西暦年/月/日 を半角で入力_x000a_例）2024/11/1" sqref="I13">
      <formula1>45536</formula1>
      <formula2>45991</formula2>
    </dataValidation>
    <dataValidation type="date" imeMode="halfAlpha" allowBlank="1" showInputMessage="1" showErrorMessage="1" errorTitle="助成対象期間をご確認ください" error="契約・実施・支払いは令和6年9月１日から助成事業終了予定日まで（助成対象期間内）に完了する必要があります_x000a_" prompt="2024/9/1～助成対象期間内_x000a_西暦年/月/日 を半角で入力_x000a_例）2024/11/1" sqref="I7">
      <formula1>45536</formula1>
      <formula2>45991</formula2>
    </dataValidation>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79998168889431442"/>
  </sheetPr>
  <dimension ref="A1:O113"/>
  <sheetViews>
    <sheetView showGridLines="0" showZeros="0" view="pageBreakPreview" zoomScale="90" zoomScaleNormal="100" zoomScaleSheetLayoutView="90" workbookViewId="0">
      <selection activeCell="N35" sqref="N35"/>
    </sheetView>
  </sheetViews>
  <sheetFormatPr defaultColWidth="9" defaultRowHeight="15.95" customHeight="1" x14ac:dyDescent="0.4"/>
  <cols>
    <col min="1" max="2" width="1.625" style="8" customWidth="1"/>
    <col min="3" max="4" width="3.375" style="8" customWidth="1"/>
    <col min="5" max="5" width="8.125" style="8" customWidth="1"/>
    <col min="6" max="6" width="12" style="73" customWidth="1"/>
    <col min="7" max="7" width="7.875" style="73" customWidth="1"/>
    <col min="8" max="8" width="8.375" style="73" customWidth="1"/>
    <col min="9" max="9" width="9.375" style="73" customWidth="1"/>
    <col min="10" max="10" width="13.125" style="94" customWidth="1"/>
    <col min="11" max="11" width="11.125" style="73" customWidth="1"/>
    <col min="12" max="12" width="2.625" style="8" customWidth="1"/>
    <col min="13" max="35" width="9" style="8"/>
    <col min="36" max="36" width="12.875" style="8" customWidth="1"/>
    <col min="37" max="37" width="15.625" style="8" customWidth="1"/>
    <col min="38" max="38" width="9" style="8"/>
    <col min="39" max="39" width="19" style="8" customWidth="1"/>
    <col min="40" max="40" width="26.5" style="8" customWidth="1"/>
    <col min="41" max="41" width="17" style="8" customWidth="1"/>
    <col min="42" max="42" width="21.125" style="8" customWidth="1"/>
    <col min="43" max="43" width="23.375" style="8" customWidth="1"/>
    <col min="44" max="44" width="22.125" style="8" customWidth="1"/>
    <col min="45" max="45" width="9" style="8"/>
    <col min="46" max="46" width="21.125" style="8" customWidth="1"/>
    <col min="47" max="47" width="27" style="8" customWidth="1"/>
    <col min="48" max="48" width="34.375" style="8" customWidth="1"/>
    <col min="49" max="16384" width="9" style="8"/>
  </cols>
  <sheetData>
    <row r="1" spans="1:15" ht="15.95" customHeight="1" x14ac:dyDescent="0.35">
      <c r="A1" s="48" t="s">
        <v>203</v>
      </c>
      <c r="B1" s="48"/>
      <c r="C1" s="66"/>
      <c r="F1" s="8"/>
      <c r="M1" s="95"/>
      <c r="N1" s="95"/>
      <c r="O1" s="95"/>
    </row>
    <row r="2" spans="1:15" ht="18" customHeight="1" x14ac:dyDescent="0.4">
      <c r="B2" s="172"/>
      <c r="C2" s="96" t="s">
        <v>143</v>
      </c>
      <c r="D2" s="97"/>
      <c r="E2" s="97"/>
      <c r="F2" s="97"/>
      <c r="G2" s="97"/>
      <c r="H2" s="97"/>
      <c r="I2" s="97"/>
      <c r="J2" s="97"/>
      <c r="K2" s="98"/>
      <c r="M2" s="63"/>
      <c r="N2" s="95"/>
      <c r="O2" s="95"/>
    </row>
    <row r="3" spans="1:15" ht="18" customHeight="1" x14ac:dyDescent="0.4">
      <c r="B3" s="172"/>
      <c r="C3" s="380"/>
      <c r="D3" s="393" t="s">
        <v>121</v>
      </c>
      <c r="E3" s="77" t="s">
        <v>42</v>
      </c>
      <c r="F3" s="415"/>
      <c r="G3" s="415"/>
      <c r="H3" s="225" t="s">
        <v>40</v>
      </c>
      <c r="I3" s="145"/>
      <c r="J3" s="226" t="s">
        <v>131</v>
      </c>
      <c r="K3" s="146"/>
    </row>
    <row r="4" spans="1:15" ht="18" customHeight="1" x14ac:dyDescent="0.4">
      <c r="B4" s="172"/>
      <c r="C4" s="380"/>
      <c r="D4" s="393"/>
      <c r="E4" s="77" t="s">
        <v>43</v>
      </c>
      <c r="F4" s="415"/>
      <c r="G4" s="415"/>
      <c r="H4" s="225" t="s">
        <v>41</v>
      </c>
      <c r="I4" s="145"/>
      <c r="J4" s="227" t="s">
        <v>132</v>
      </c>
      <c r="K4" s="147"/>
    </row>
    <row r="5" spans="1:15" ht="18" customHeight="1" x14ac:dyDescent="0.4">
      <c r="B5" s="172"/>
      <c r="C5" s="380"/>
      <c r="D5" s="393" t="s">
        <v>122</v>
      </c>
      <c r="E5" s="77" t="s">
        <v>42</v>
      </c>
      <c r="F5" s="415"/>
      <c r="G5" s="415"/>
      <c r="H5" s="225" t="s">
        <v>40</v>
      </c>
      <c r="I5" s="145"/>
      <c r="J5" s="226" t="s">
        <v>131</v>
      </c>
      <c r="K5" s="146"/>
    </row>
    <row r="6" spans="1:15" ht="18" customHeight="1" x14ac:dyDescent="0.4">
      <c r="B6" s="172"/>
      <c r="C6" s="380"/>
      <c r="D6" s="393"/>
      <c r="E6" s="77" t="s">
        <v>27</v>
      </c>
      <c r="F6" s="415"/>
      <c r="G6" s="415"/>
      <c r="H6" s="225" t="s">
        <v>41</v>
      </c>
      <c r="I6" s="145"/>
      <c r="J6" s="227" t="s">
        <v>132</v>
      </c>
      <c r="K6" s="147"/>
    </row>
    <row r="7" spans="1:15" ht="18" customHeight="1" x14ac:dyDescent="0.4">
      <c r="B7" s="172"/>
      <c r="C7" s="380"/>
      <c r="D7" s="393" t="s">
        <v>123</v>
      </c>
      <c r="E7" s="77" t="s">
        <v>42</v>
      </c>
      <c r="F7" s="415"/>
      <c r="G7" s="415"/>
      <c r="H7" s="225" t="s">
        <v>40</v>
      </c>
      <c r="I7" s="145"/>
      <c r="J7" s="226" t="s">
        <v>131</v>
      </c>
      <c r="K7" s="146"/>
    </row>
    <row r="8" spans="1:15" ht="18" customHeight="1" x14ac:dyDescent="0.4">
      <c r="B8" s="172"/>
      <c r="C8" s="380"/>
      <c r="D8" s="393"/>
      <c r="E8" s="77" t="s">
        <v>27</v>
      </c>
      <c r="F8" s="415"/>
      <c r="G8" s="415"/>
      <c r="H8" s="225" t="s">
        <v>41</v>
      </c>
      <c r="I8" s="145"/>
      <c r="J8" s="227" t="s">
        <v>132</v>
      </c>
      <c r="K8" s="147"/>
    </row>
    <row r="9" spans="1:15" ht="18" customHeight="1" x14ac:dyDescent="0.4">
      <c r="B9" s="172"/>
      <c r="C9" s="380"/>
      <c r="D9" s="393" t="s">
        <v>206</v>
      </c>
      <c r="E9" s="77" t="s">
        <v>42</v>
      </c>
      <c r="F9" s="415"/>
      <c r="G9" s="415"/>
      <c r="H9" s="225" t="s">
        <v>40</v>
      </c>
      <c r="I9" s="145"/>
      <c r="J9" s="226" t="s">
        <v>131</v>
      </c>
      <c r="K9" s="146"/>
    </row>
    <row r="10" spans="1:15" ht="18" customHeight="1" x14ac:dyDescent="0.4">
      <c r="B10" s="172"/>
      <c r="C10" s="380"/>
      <c r="D10" s="393"/>
      <c r="E10" s="77" t="s">
        <v>27</v>
      </c>
      <c r="F10" s="415"/>
      <c r="G10" s="415"/>
      <c r="H10" s="225" t="s">
        <v>41</v>
      </c>
      <c r="I10" s="145"/>
      <c r="J10" s="227" t="s">
        <v>132</v>
      </c>
      <c r="K10" s="147"/>
    </row>
    <row r="11" spans="1:15" ht="18" customHeight="1" x14ac:dyDescent="0.4">
      <c r="B11" s="172"/>
      <c r="C11" s="380"/>
      <c r="D11" s="393" t="s">
        <v>207</v>
      </c>
      <c r="E11" s="77" t="s">
        <v>42</v>
      </c>
      <c r="F11" s="415"/>
      <c r="G11" s="415"/>
      <c r="H11" s="225" t="s">
        <v>40</v>
      </c>
      <c r="I11" s="145"/>
      <c r="J11" s="226" t="s">
        <v>131</v>
      </c>
      <c r="K11" s="146"/>
    </row>
    <row r="12" spans="1:15" ht="18" customHeight="1" x14ac:dyDescent="0.4">
      <c r="B12" s="172"/>
      <c r="C12" s="380"/>
      <c r="D12" s="393"/>
      <c r="E12" s="77" t="s">
        <v>27</v>
      </c>
      <c r="F12" s="415"/>
      <c r="G12" s="415"/>
      <c r="H12" s="225" t="s">
        <v>41</v>
      </c>
      <c r="I12" s="145"/>
      <c r="J12" s="227" t="s">
        <v>132</v>
      </c>
      <c r="K12" s="147"/>
    </row>
    <row r="13" spans="1:15" ht="18" customHeight="1" x14ac:dyDescent="0.4">
      <c r="B13" s="172"/>
      <c r="C13" s="380"/>
      <c r="D13" s="393" t="s">
        <v>208</v>
      </c>
      <c r="E13" s="77" t="s">
        <v>42</v>
      </c>
      <c r="F13" s="415"/>
      <c r="G13" s="415"/>
      <c r="H13" s="225" t="s">
        <v>40</v>
      </c>
      <c r="I13" s="145"/>
      <c r="J13" s="226" t="s">
        <v>131</v>
      </c>
      <c r="K13" s="146"/>
    </row>
    <row r="14" spans="1:15" ht="18" customHeight="1" x14ac:dyDescent="0.4">
      <c r="B14" s="172"/>
      <c r="C14" s="380"/>
      <c r="D14" s="393"/>
      <c r="E14" s="77" t="s">
        <v>27</v>
      </c>
      <c r="F14" s="415"/>
      <c r="G14" s="415"/>
      <c r="H14" s="225" t="s">
        <v>41</v>
      </c>
      <c r="I14" s="145"/>
      <c r="J14" s="227" t="s">
        <v>132</v>
      </c>
      <c r="K14" s="147"/>
      <c r="L14" s="18"/>
      <c r="M14" s="18"/>
    </row>
    <row r="15" spans="1:15" ht="18" customHeight="1" x14ac:dyDescent="0.4">
      <c r="B15" s="172"/>
      <c r="C15" s="380"/>
      <c r="D15" s="393" t="s">
        <v>209</v>
      </c>
      <c r="E15" s="77" t="s">
        <v>42</v>
      </c>
      <c r="F15" s="415"/>
      <c r="G15" s="415"/>
      <c r="H15" s="225" t="s">
        <v>40</v>
      </c>
      <c r="I15" s="145"/>
      <c r="J15" s="226" t="s">
        <v>131</v>
      </c>
      <c r="K15" s="146"/>
      <c r="L15" s="99"/>
    </row>
    <row r="16" spans="1:15" ht="18" customHeight="1" x14ac:dyDescent="0.4">
      <c r="B16" s="172"/>
      <c r="C16" s="380"/>
      <c r="D16" s="393"/>
      <c r="E16" s="77" t="s">
        <v>27</v>
      </c>
      <c r="F16" s="415"/>
      <c r="G16" s="415"/>
      <c r="H16" s="225" t="s">
        <v>41</v>
      </c>
      <c r="I16" s="145"/>
      <c r="J16" s="227" t="s">
        <v>132</v>
      </c>
      <c r="K16" s="147"/>
      <c r="L16" s="99"/>
    </row>
    <row r="17" spans="2:15" ht="15.6" customHeight="1" x14ac:dyDescent="0.4">
      <c r="B17" s="172"/>
      <c r="C17" s="422" t="s">
        <v>146</v>
      </c>
      <c r="D17" s="423"/>
      <c r="E17" s="423"/>
      <c r="F17" s="423"/>
      <c r="G17" s="423"/>
      <c r="H17" s="423"/>
      <c r="I17" s="430" t="s">
        <v>133</v>
      </c>
      <c r="J17" s="431"/>
      <c r="K17" s="231">
        <f>SUM(K3,K5,K7,K9,K11,K13,K15)</f>
        <v>0</v>
      </c>
    </row>
    <row r="18" spans="2:15" ht="15.6" customHeight="1" x14ac:dyDescent="0.4">
      <c r="B18" s="172"/>
      <c r="C18" s="424"/>
      <c r="D18" s="425"/>
      <c r="E18" s="425"/>
      <c r="F18" s="425"/>
      <c r="G18" s="425"/>
      <c r="H18" s="425"/>
      <c r="I18" s="416" t="s">
        <v>132</v>
      </c>
      <c r="J18" s="417"/>
      <c r="K18" s="232">
        <f>SUM(K4,K6,K8,K10,K12,K14,K16)</f>
        <v>0</v>
      </c>
    </row>
    <row r="19" spans="2:15" ht="18" customHeight="1" x14ac:dyDescent="0.4">
      <c r="B19" s="172"/>
      <c r="C19" s="96" t="s">
        <v>169</v>
      </c>
      <c r="D19" s="97"/>
      <c r="E19" s="97"/>
      <c r="F19" s="97"/>
      <c r="G19" s="97"/>
      <c r="H19" s="97"/>
      <c r="I19" s="97"/>
      <c r="J19" s="97"/>
      <c r="K19" s="98"/>
      <c r="M19" s="95"/>
      <c r="N19" s="95"/>
      <c r="O19" s="95"/>
    </row>
    <row r="20" spans="2:15" ht="18" customHeight="1" x14ac:dyDescent="0.4">
      <c r="B20" s="172"/>
      <c r="C20" s="380"/>
      <c r="D20" s="393" t="s">
        <v>121</v>
      </c>
      <c r="E20" s="77" t="s">
        <v>42</v>
      </c>
      <c r="F20" s="415"/>
      <c r="G20" s="415"/>
      <c r="H20" s="225" t="s">
        <v>40</v>
      </c>
      <c r="I20" s="145"/>
      <c r="J20" s="226" t="s">
        <v>131</v>
      </c>
      <c r="K20" s="146"/>
    </row>
    <row r="21" spans="2:15" ht="18" customHeight="1" x14ac:dyDescent="0.4">
      <c r="B21" s="172"/>
      <c r="C21" s="380"/>
      <c r="D21" s="393"/>
      <c r="E21" s="77" t="s">
        <v>27</v>
      </c>
      <c r="F21" s="415"/>
      <c r="G21" s="415"/>
      <c r="H21" s="225" t="s">
        <v>41</v>
      </c>
      <c r="I21" s="145"/>
      <c r="J21" s="227" t="s">
        <v>132</v>
      </c>
      <c r="K21" s="147"/>
    </row>
    <row r="22" spans="2:15" ht="18" customHeight="1" x14ac:dyDescent="0.4">
      <c r="B22" s="172"/>
      <c r="C22" s="380"/>
      <c r="D22" s="393" t="s">
        <v>128</v>
      </c>
      <c r="E22" s="77" t="s">
        <v>42</v>
      </c>
      <c r="F22" s="415"/>
      <c r="G22" s="415"/>
      <c r="H22" s="225" t="s">
        <v>40</v>
      </c>
      <c r="I22" s="145"/>
      <c r="J22" s="226" t="s">
        <v>131</v>
      </c>
      <c r="K22" s="146"/>
    </row>
    <row r="23" spans="2:15" ht="18" customHeight="1" x14ac:dyDescent="0.4">
      <c r="B23" s="172"/>
      <c r="C23" s="380"/>
      <c r="D23" s="393"/>
      <c r="E23" s="77" t="s">
        <v>27</v>
      </c>
      <c r="F23" s="415"/>
      <c r="G23" s="415"/>
      <c r="H23" s="225" t="s">
        <v>41</v>
      </c>
      <c r="I23" s="145"/>
      <c r="J23" s="227" t="s">
        <v>132</v>
      </c>
      <c r="K23" s="147"/>
    </row>
    <row r="24" spans="2:15" ht="18" customHeight="1" x14ac:dyDescent="0.4">
      <c r="B24" s="172"/>
      <c r="C24" s="380"/>
      <c r="D24" s="393" t="s">
        <v>129</v>
      </c>
      <c r="E24" s="77" t="s">
        <v>42</v>
      </c>
      <c r="F24" s="415"/>
      <c r="G24" s="415"/>
      <c r="H24" s="225" t="s">
        <v>40</v>
      </c>
      <c r="I24" s="145"/>
      <c r="J24" s="226" t="s">
        <v>131</v>
      </c>
      <c r="K24" s="146"/>
    </row>
    <row r="25" spans="2:15" ht="18" customHeight="1" x14ac:dyDescent="0.4">
      <c r="B25" s="172"/>
      <c r="C25" s="380"/>
      <c r="D25" s="393"/>
      <c r="E25" s="77" t="s">
        <v>27</v>
      </c>
      <c r="F25" s="415"/>
      <c r="G25" s="415"/>
      <c r="H25" s="225" t="s">
        <v>41</v>
      </c>
      <c r="I25" s="145"/>
      <c r="J25" s="227" t="s">
        <v>132</v>
      </c>
      <c r="K25" s="147"/>
    </row>
    <row r="26" spans="2:15" ht="15.6" customHeight="1" x14ac:dyDescent="0.4">
      <c r="B26" s="172"/>
      <c r="C26" s="422" t="s">
        <v>101</v>
      </c>
      <c r="D26" s="423"/>
      <c r="E26" s="423"/>
      <c r="F26" s="423"/>
      <c r="G26" s="423"/>
      <c r="H26" s="423"/>
      <c r="I26" s="430" t="s">
        <v>133</v>
      </c>
      <c r="J26" s="431"/>
      <c r="K26" s="231">
        <f>SUM(K20,K22,K24)</f>
        <v>0</v>
      </c>
    </row>
    <row r="27" spans="2:15" ht="15.6" customHeight="1" x14ac:dyDescent="0.4">
      <c r="B27" s="172"/>
      <c r="C27" s="424"/>
      <c r="D27" s="425"/>
      <c r="E27" s="425"/>
      <c r="F27" s="425"/>
      <c r="G27" s="425"/>
      <c r="H27" s="425"/>
      <c r="I27" s="416" t="s">
        <v>132</v>
      </c>
      <c r="J27" s="417"/>
      <c r="K27" s="232">
        <f>SUM(K21,K23,K25)</f>
        <v>0</v>
      </c>
    </row>
    <row r="28" spans="2:15" ht="18" customHeight="1" x14ac:dyDescent="0.4">
      <c r="B28" s="172"/>
      <c r="C28" s="96" t="s">
        <v>147</v>
      </c>
      <c r="D28" s="97"/>
      <c r="E28" s="97"/>
      <c r="F28" s="97"/>
      <c r="G28" s="97"/>
      <c r="H28" s="97"/>
      <c r="I28" s="97"/>
      <c r="J28" s="97"/>
      <c r="K28" s="98"/>
      <c r="M28" s="95"/>
      <c r="N28" s="95"/>
      <c r="O28" s="95"/>
    </row>
    <row r="29" spans="2:15" ht="18" customHeight="1" x14ac:dyDescent="0.4">
      <c r="B29" s="172"/>
      <c r="C29" s="380"/>
      <c r="D29" s="393" t="s">
        <v>127</v>
      </c>
      <c r="E29" s="77" t="s">
        <v>42</v>
      </c>
      <c r="F29" s="415"/>
      <c r="G29" s="415"/>
      <c r="H29" s="225" t="s">
        <v>40</v>
      </c>
      <c r="I29" s="145"/>
      <c r="J29" s="226" t="s">
        <v>131</v>
      </c>
      <c r="K29" s="146"/>
    </row>
    <row r="30" spans="2:15" ht="18" customHeight="1" x14ac:dyDescent="0.4">
      <c r="B30" s="172"/>
      <c r="C30" s="380"/>
      <c r="D30" s="393"/>
      <c r="E30" s="77" t="s">
        <v>27</v>
      </c>
      <c r="F30" s="415"/>
      <c r="G30" s="415"/>
      <c r="H30" s="225" t="s">
        <v>41</v>
      </c>
      <c r="I30" s="145"/>
      <c r="J30" s="227" t="s">
        <v>132</v>
      </c>
      <c r="K30" s="147"/>
    </row>
    <row r="31" spans="2:15" ht="18" customHeight="1" x14ac:dyDescent="0.4">
      <c r="B31" s="172"/>
      <c r="C31" s="380"/>
      <c r="D31" s="393" t="s">
        <v>128</v>
      </c>
      <c r="E31" s="77" t="s">
        <v>42</v>
      </c>
      <c r="F31" s="415"/>
      <c r="G31" s="415"/>
      <c r="H31" s="225" t="s">
        <v>40</v>
      </c>
      <c r="I31" s="145"/>
      <c r="J31" s="226" t="s">
        <v>131</v>
      </c>
      <c r="K31" s="146"/>
    </row>
    <row r="32" spans="2:15" ht="18" customHeight="1" x14ac:dyDescent="0.4">
      <c r="B32" s="172"/>
      <c r="C32" s="380"/>
      <c r="D32" s="393"/>
      <c r="E32" s="77" t="s">
        <v>27</v>
      </c>
      <c r="F32" s="415"/>
      <c r="G32" s="415"/>
      <c r="H32" s="225" t="s">
        <v>41</v>
      </c>
      <c r="I32" s="145"/>
      <c r="J32" s="227" t="s">
        <v>132</v>
      </c>
      <c r="K32" s="147"/>
    </row>
    <row r="33" spans="2:11" ht="18" customHeight="1" x14ac:dyDescent="0.4">
      <c r="B33" s="172"/>
      <c r="C33" s="380"/>
      <c r="D33" s="393" t="s">
        <v>129</v>
      </c>
      <c r="E33" s="77" t="s">
        <v>42</v>
      </c>
      <c r="F33" s="415"/>
      <c r="G33" s="415"/>
      <c r="H33" s="225" t="s">
        <v>40</v>
      </c>
      <c r="I33" s="145"/>
      <c r="J33" s="226" t="s">
        <v>131</v>
      </c>
      <c r="K33" s="146"/>
    </row>
    <row r="34" spans="2:11" ht="18" customHeight="1" x14ac:dyDescent="0.4">
      <c r="B34" s="172"/>
      <c r="C34" s="380"/>
      <c r="D34" s="393"/>
      <c r="E34" s="77" t="s">
        <v>27</v>
      </c>
      <c r="F34" s="415"/>
      <c r="G34" s="415"/>
      <c r="H34" s="225" t="s">
        <v>41</v>
      </c>
      <c r="I34" s="145"/>
      <c r="J34" s="227" t="s">
        <v>132</v>
      </c>
      <c r="K34" s="147"/>
    </row>
    <row r="35" spans="2:11" ht="18" customHeight="1" x14ac:dyDescent="0.4">
      <c r="B35" s="172"/>
      <c r="C35" s="380"/>
      <c r="D35" s="393" t="s">
        <v>135</v>
      </c>
      <c r="E35" s="77" t="s">
        <v>42</v>
      </c>
      <c r="F35" s="415"/>
      <c r="G35" s="415"/>
      <c r="H35" s="225" t="s">
        <v>40</v>
      </c>
      <c r="I35" s="145"/>
      <c r="J35" s="226" t="s">
        <v>131</v>
      </c>
      <c r="K35" s="146"/>
    </row>
    <row r="36" spans="2:11" ht="18" customHeight="1" x14ac:dyDescent="0.4">
      <c r="B36" s="172"/>
      <c r="C36" s="380"/>
      <c r="D36" s="393"/>
      <c r="E36" s="77" t="s">
        <v>27</v>
      </c>
      <c r="F36" s="415"/>
      <c r="G36" s="415"/>
      <c r="H36" s="225" t="s">
        <v>41</v>
      </c>
      <c r="I36" s="145"/>
      <c r="J36" s="227" t="s">
        <v>132</v>
      </c>
      <c r="K36" s="147"/>
    </row>
    <row r="37" spans="2:11" ht="18" customHeight="1" x14ac:dyDescent="0.4">
      <c r="B37" s="172"/>
      <c r="C37" s="380"/>
      <c r="D37" s="393" t="s">
        <v>136</v>
      </c>
      <c r="E37" s="77" t="s">
        <v>42</v>
      </c>
      <c r="F37" s="415"/>
      <c r="G37" s="415"/>
      <c r="H37" s="225" t="s">
        <v>40</v>
      </c>
      <c r="I37" s="145"/>
      <c r="J37" s="226" t="s">
        <v>131</v>
      </c>
      <c r="K37" s="146"/>
    </row>
    <row r="38" spans="2:11" ht="18" customHeight="1" x14ac:dyDescent="0.4">
      <c r="B38" s="172"/>
      <c r="C38" s="380"/>
      <c r="D38" s="393"/>
      <c r="E38" s="77" t="s">
        <v>27</v>
      </c>
      <c r="F38" s="415"/>
      <c r="G38" s="415"/>
      <c r="H38" s="225" t="s">
        <v>41</v>
      </c>
      <c r="I38" s="145"/>
      <c r="J38" s="227" t="s">
        <v>132</v>
      </c>
      <c r="K38" s="147"/>
    </row>
    <row r="39" spans="2:11" ht="14.45" customHeight="1" x14ac:dyDescent="0.4">
      <c r="B39" s="172"/>
      <c r="C39" s="422" t="s">
        <v>148</v>
      </c>
      <c r="D39" s="423"/>
      <c r="E39" s="423"/>
      <c r="F39" s="423"/>
      <c r="G39" s="423"/>
      <c r="H39" s="423"/>
      <c r="I39" s="430" t="s">
        <v>133</v>
      </c>
      <c r="J39" s="431"/>
      <c r="K39" s="231">
        <f>SUM(K29,K31,K33,K35,K37)</f>
        <v>0</v>
      </c>
    </row>
    <row r="40" spans="2:11" ht="14.45" customHeight="1" x14ac:dyDescent="0.4">
      <c r="B40" s="172"/>
      <c r="C40" s="424"/>
      <c r="D40" s="425"/>
      <c r="E40" s="425"/>
      <c r="F40" s="425"/>
      <c r="G40" s="425"/>
      <c r="H40" s="425"/>
      <c r="I40" s="416" t="s">
        <v>132</v>
      </c>
      <c r="J40" s="417"/>
      <c r="K40" s="232">
        <f>SUM(K30,K32,K34,K36,K38)</f>
        <v>0</v>
      </c>
    </row>
    <row r="41" spans="2:11" ht="15.95" customHeight="1" x14ac:dyDescent="0.4">
      <c r="B41" s="426" t="s">
        <v>102</v>
      </c>
      <c r="C41" s="427"/>
      <c r="D41" s="427"/>
      <c r="E41" s="427"/>
      <c r="F41" s="427"/>
      <c r="G41" s="427"/>
      <c r="H41" s="427"/>
      <c r="I41" s="418" t="s">
        <v>134</v>
      </c>
      <c r="J41" s="419"/>
      <c r="K41" s="231">
        <f>SUM(別紙４_EC出店・自社サイト!L15,別紙４_EC出店・自社サイト!L25,K17,K26,K39)</f>
        <v>0</v>
      </c>
    </row>
    <row r="42" spans="2:11" ht="15.95" customHeight="1" x14ac:dyDescent="0.4">
      <c r="B42" s="428"/>
      <c r="C42" s="429"/>
      <c r="D42" s="429"/>
      <c r="E42" s="429"/>
      <c r="F42" s="429"/>
      <c r="G42" s="429"/>
      <c r="H42" s="429"/>
      <c r="I42" s="420" t="s">
        <v>132</v>
      </c>
      <c r="J42" s="421"/>
      <c r="K42" s="232">
        <f>SUM(別紙４_EC出店・自社サイト!L16,別紙４_EC出店・自社サイト!L26,K18,K27,K40)</f>
        <v>0</v>
      </c>
    </row>
    <row r="101" spans="4:4" ht="15.95" customHeight="1" x14ac:dyDescent="0.4">
      <c r="D101" s="8" t="str">
        <f>IF(別紙５_印刷・動画・広告!F24="","")</f>
        <v/>
      </c>
    </row>
    <row r="113" spans="4:4" ht="15.95" customHeight="1" x14ac:dyDescent="0.4">
      <c r="D113" s="8" t="str">
        <f>IF(別紙５_印刷・動画・広告!F33="","")</f>
        <v/>
      </c>
    </row>
  </sheetData>
  <sheetProtection sheet="1" formatCells="0" formatColumns="0" formatRows="0"/>
  <mergeCells count="60">
    <mergeCell ref="I26:J26"/>
    <mergeCell ref="I27:J27"/>
    <mergeCell ref="I17:J17"/>
    <mergeCell ref="I18:J18"/>
    <mergeCell ref="I39:J39"/>
    <mergeCell ref="I40:J40"/>
    <mergeCell ref="I41:J41"/>
    <mergeCell ref="I42:J42"/>
    <mergeCell ref="C17:H18"/>
    <mergeCell ref="C26:H27"/>
    <mergeCell ref="C39:H40"/>
    <mergeCell ref="B41:H42"/>
    <mergeCell ref="C29:C38"/>
    <mergeCell ref="D29:D30"/>
    <mergeCell ref="D31:D32"/>
    <mergeCell ref="D33:D34"/>
    <mergeCell ref="F34:G34"/>
    <mergeCell ref="D35:D36"/>
    <mergeCell ref="F35:G35"/>
    <mergeCell ref="F36:G36"/>
    <mergeCell ref="D37:D38"/>
    <mergeCell ref="F37:G37"/>
    <mergeCell ref="F38:G38"/>
    <mergeCell ref="F29:G29"/>
    <mergeCell ref="F30:G30"/>
    <mergeCell ref="F31:G31"/>
    <mergeCell ref="F33:G33"/>
    <mergeCell ref="F32:G32"/>
    <mergeCell ref="C20:C25"/>
    <mergeCell ref="F3:G3"/>
    <mergeCell ref="D5:D6"/>
    <mergeCell ref="F6:G6"/>
    <mergeCell ref="D7:D8"/>
    <mergeCell ref="F8:G8"/>
    <mergeCell ref="D9:D10"/>
    <mergeCell ref="F10:G10"/>
    <mergeCell ref="F14:G14"/>
    <mergeCell ref="F11:G11"/>
    <mergeCell ref="F9:G9"/>
    <mergeCell ref="F7:G7"/>
    <mergeCell ref="F5:G5"/>
    <mergeCell ref="C3:C16"/>
    <mergeCell ref="F15:G15"/>
    <mergeCell ref="D3:D4"/>
    <mergeCell ref="F21:G21"/>
    <mergeCell ref="F4:G4"/>
    <mergeCell ref="D11:D12"/>
    <mergeCell ref="F12:G12"/>
    <mergeCell ref="D13:D14"/>
    <mergeCell ref="F13:G13"/>
    <mergeCell ref="D15:D16"/>
    <mergeCell ref="F16:G16"/>
    <mergeCell ref="D20:D21"/>
    <mergeCell ref="F20:G20"/>
    <mergeCell ref="F22:G22"/>
    <mergeCell ref="F24:G24"/>
    <mergeCell ref="D22:D23"/>
    <mergeCell ref="F23:G23"/>
    <mergeCell ref="D24:D25"/>
    <mergeCell ref="F25:G25"/>
  </mergeCells>
  <phoneticPr fontId="2"/>
  <dataValidations xWindow="820" yWindow="607" count="8">
    <dataValidation type="custom" imeMode="halfAlpha" allowBlank="1" showInputMessage="1" showErrorMessage="1" errorTitle="数値を入力ください" error="このセルには数値以外は入力できません" sqref="K20:K25 K3:K16 K29:K38">
      <formula1>ISNUMBER(K3)</formula1>
    </dataValidation>
    <dataValidation allowBlank="1" showInputMessage="1" showErrorMessage="1" prompt="助成対象期間内の広告である必要があります。" sqref="F37:G37 F35:G35"/>
    <dataValidation allowBlank="1" showInputMessage="1" showErrorMessage="1" prompt="助成事業で実施する内容をご記入ください" sqref="F33 F5 F7 F22 F20 F31 F29 F3:G3 F9:G9 F11:G11 F13:G13 F15:G15 F24:G24"/>
    <dataValidation imeMode="disabled" allowBlank="1" showInputMessage="1" showErrorMessage="1" prompt="入力不要（自動計算されます）" sqref="K17:K18 K26:K27 K39:K42"/>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 prompt="2024/9/1～助成対象期間内_x000a_西暦年/月/日 を半角で入力_x000a_例）2024/11/1" sqref="I38">
      <formula1>45536</formula1>
      <formula2>45991</formula2>
    </dataValidation>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_x000a_" prompt="2024/9/1～助成対象期間内_x000a_西暦年/月/日 を半角で入力_x000a_例）2024/11/1" sqref="I37">
      <formula1>45536</formula1>
      <formula2>45991</formula2>
    </dataValidation>
    <dataValidation type="date" imeMode="halfAlpha" allowBlank="1" showInputMessage="1" showErrorMessage="1" errorTitle="助成対象期間をご確認ください" error="契約・実施・支払いは令和6年9月1日から助成事業終了予定日まで（助成対象期間内）に完了する必要があります_x000a_" prompt="2024/9/1～助成対象期間内_x000a_西暦年/月/日 を半角で入力_x000a_例）2024/11/1" sqref="I3:I16 I29:I30 I31:I32 I33:I34 I35:I36">
      <formula1>45536</formula1>
      <formula2>45991</formula2>
    </dataValidation>
    <dataValidation type="date" allowBlank="1" showInputMessage="1" showErrorMessage="1" errorTitle="助成対象期間をご確認ください" error="契約・実施・支払いは令和6年9月1日から助成事業終了予定日まで（助成対象期間内）に完了する必要があります_x000a_" prompt="2024/9/1～助成対象期間内_x000a_西暦年/月/日 を半角で入力_x000a_例）2024/11/1" sqref="I20:I25">
      <formula1>45536</formula1>
      <formula2>45991</formula2>
    </dataValidation>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O147"/>
  <sheetViews>
    <sheetView showGridLines="0" showZeros="0" view="pageBreakPreview" zoomScale="115" zoomScaleNormal="100" zoomScaleSheetLayoutView="115" workbookViewId="0">
      <selection activeCell="F9" sqref="F9:J9"/>
    </sheetView>
  </sheetViews>
  <sheetFormatPr defaultColWidth="8.125" defaultRowHeight="18.75" x14ac:dyDescent="0.4"/>
  <cols>
    <col min="1" max="1" width="1.625" style="19" customWidth="1"/>
    <col min="2" max="2" width="1.125" style="19" customWidth="1"/>
    <col min="3" max="3" width="2.625" style="19" bestFit="1" customWidth="1"/>
    <col min="4" max="4" width="21.625" style="19" customWidth="1"/>
    <col min="5" max="20" width="3.125" style="19" customWidth="1"/>
    <col min="21" max="21" width="0.875" style="19" customWidth="1"/>
    <col min="22" max="25" width="8.125" style="19"/>
    <col min="26" max="26" width="10" style="25" bestFit="1" customWidth="1"/>
    <col min="27" max="16384" width="8.125" style="19"/>
  </cols>
  <sheetData>
    <row r="1" spans="1:41" ht="18" customHeight="1" x14ac:dyDescent="0.35">
      <c r="A1" s="100" t="s">
        <v>185</v>
      </c>
      <c r="B1" s="101"/>
      <c r="C1" s="101"/>
      <c r="T1" s="102"/>
      <c r="U1" s="27"/>
      <c r="V1" s="195"/>
      <c r="W1" s="195"/>
      <c r="X1" s="195"/>
      <c r="Y1" s="195"/>
      <c r="Z1" s="197"/>
      <c r="AA1" s="196"/>
      <c r="AB1" s="196"/>
      <c r="AC1" s="196"/>
      <c r="AD1" s="196"/>
      <c r="AE1" s="196"/>
      <c r="AF1" s="196"/>
      <c r="AG1" s="196"/>
      <c r="AH1" s="196"/>
      <c r="AI1" s="196"/>
      <c r="AJ1" s="196"/>
      <c r="AK1" s="196"/>
      <c r="AL1" s="196"/>
      <c r="AM1" s="196"/>
      <c r="AN1" s="196"/>
      <c r="AO1" s="196"/>
    </row>
    <row r="2" spans="1:41" ht="17.100000000000001" customHeight="1" x14ac:dyDescent="0.4">
      <c r="A2" s="20" t="s">
        <v>234</v>
      </c>
      <c r="B2" s="21"/>
      <c r="C2" s="21"/>
      <c r="V2" s="195"/>
      <c r="W2" s="195"/>
      <c r="X2" s="195"/>
      <c r="Y2" s="195"/>
      <c r="Z2" s="197"/>
      <c r="AA2" s="196"/>
      <c r="AB2" s="196"/>
      <c r="AC2" s="196"/>
      <c r="AD2" s="196"/>
      <c r="AE2" s="196"/>
      <c r="AF2" s="196"/>
      <c r="AG2" s="196"/>
      <c r="AH2" s="196"/>
      <c r="AI2" s="196"/>
      <c r="AJ2" s="196"/>
      <c r="AK2" s="196"/>
      <c r="AL2" s="196"/>
      <c r="AM2" s="196"/>
      <c r="AN2" s="196"/>
      <c r="AO2" s="196"/>
    </row>
    <row r="3" spans="1:41" ht="11.1" customHeight="1" x14ac:dyDescent="0.4">
      <c r="B3" s="465" t="s">
        <v>103</v>
      </c>
      <c r="C3" s="466"/>
      <c r="D3" s="437" t="s">
        <v>42</v>
      </c>
      <c r="E3" s="434" t="s">
        <v>240</v>
      </c>
      <c r="F3" s="432"/>
      <c r="G3" s="432"/>
      <c r="H3" s="432"/>
      <c r="I3" s="433"/>
      <c r="J3" s="432" t="s">
        <v>241</v>
      </c>
      <c r="K3" s="432"/>
      <c r="L3" s="432"/>
      <c r="M3" s="432"/>
      <c r="N3" s="432"/>
      <c r="O3" s="432"/>
      <c r="P3" s="432"/>
      <c r="Q3" s="432"/>
      <c r="R3" s="432"/>
      <c r="S3" s="432"/>
      <c r="T3" s="433"/>
      <c r="V3" s="196"/>
      <c r="W3" s="196"/>
      <c r="X3" s="196"/>
      <c r="Y3" s="196"/>
      <c r="Z3" s="197"/>
      <c r="AA3" s="196"/>
      <c r="AB3" s="196"/>
      <c r="AC3" s="196"/>
      <c r="AD3" s="196"/>
      <c r="AE3" s="196"/>
      <c r="AF3" s="196"/>
      <c r="AG3" s="196"/>
      <c r="AH3" s="196"/>
      <c r="AI3" s="196"/>
      <c r="AJ3" s="196"/>
      <c r="AK3" s="196"/>
      <c r="AL3" s="196"/>
      <c r="AM3" s="196"/>
      <c r="AN3" s="196"/>
      <c r="AO3" s="196"/>
    </row>
    <row r="4" spans="1:41" ht="30.6" customHeight="1" x14ac:dyDescent="0.4">
      <c r="B4" s="467"/>
      <c r="C4" s="468"/>
      <c r="D4" s="438"/>
      <c r="E4" s="43" t="s">
        <v>211</v>
      </c>
      <c r="F4" s="127" t="s">
        <v>212</v>
      </c>
      <c r="G4" s="127" t="s">
        <v>213</v>
      </c>
      <c r="H4" s="129" t="s">
        <v>214</v>
      </c>
      <c r="I4" s="183" t="s">
        <v>215</v>
      </c>
      <c r="J4" s="185" t="s">
        <v>216</v>
      </c>
      <c r="K4" s="185" t="s">
        <v>217</v>
      </c>
      <c r="L4" s="185" t="s">
        <v>218</v>
      </c>
      <c r="M4" s="185" t="s">
        <v>219</v>
      </c>
      <c r="N4" s="185" t="s">
        <v>220</v>
      </c>
      <c r="O4" s="185" t="s">
        <v>221</v>
      </c>
      <c r="P4" s="185" t="s">
        <v>222</v>
      </c>
      <c r="Q4" s="185" t="s">
        <v>223</v>
      </c>
      <c r="R4" s="185" t="s">
        <v>224</v>
      </c>
      <c r="S4" s="183" t="s">
        <v>213</v>
      </c>
      <c r="T4" s="183" t="s">
        <v>214</v>
      </c>
      <c r="V4" s="196"/>
      <c r="W4" s="196"/>
      <c r="X4" s="196"/>
      <c r="Y4" s="196"/>
      <c r="Z4" s="197"/>
      <c r="AA4" s="196"/>
      <c r="AB4" s="196"/>
      <c r="AC4" s="196"/>
      <c r="AD4" s="196"/>
      <c r="AE4" s="196"/>
      <c r="AF4" s="196"/>
      <c r="AG4" s="196"/>
      <c r="AH4" s="196"/>
      <c r="AI4" s="196"/>
      <c r="AJ4" s="196"/>
      <c r="AK4" s="196"/>
      <c r="AL4" s="196"/>
      <c r="AM4" s="196"/>
      <c r="AN4" s="196"/>
      <c r="AO4" s="196"/>
    </row>
    <row r="5" spans="1:41" ht="5.45" customHeight="1" x14ac:dyDescent="0.4">
      <c r="B5" s="467"/>
      <c r="C5" s="468"/>
      <c r="D5" s="462" t="s">
        <v>44</v>
      </c>
      <c r="E5" s="33"/>
      <c r="F5" s="23"/>
      <c r="G5" s="23"/>
      <c r="H5" s="23"/>
      <c r="I5" s="24"/>
      <c r="J5" s="24"/>
      <c r="K5" s="24"/>
      <c r="L5" s="24"/>
      <c r="M5" s="24"/>
      <c r="N5" s="24"/>
      <c r="O5" s="24"/>
      <c r="P5" s="24"/>
      <c r="Q5" s="23"/>
      <c r="R5" s="23"/>
      <c r="S5" s="23"/>
      <c r="T5" s="23"/>
      <c r="V5" s="196"/>
      <c r="W5" s="196"/>
      <c r="X5" s="196"/>
      <c r="Y5" s="196"/>
      <c r="Z5" s="197"/>
      <c r="AA5" s="196"/>
      <c r="AB5" s="196"/>
      <c r="AC5" s="196"/>
      <c r="AD5" s="196"/>
      <c r="AE5" s="196"/>
      <c r="AF5" s="196"/>
      <c r="AG5" s="196"/>
      <c r="AH5" s="196"/>
      <c r="AI5" s="196"/>
      <c r="AJ5" s="196"/>
      <c r="AK5" s="196"/>
      <c r="AL5" s="196"/>
      <c r="AM5" s="196"/>
      <c r="AN5" s="196"/>
      <c r="AO5" s="196"/>
    </row>
    <row r="6" spans="1:41" ht="6.95" customHeight="1" x14ac:dyDescent="0.4">
      <c r="B6" s="467"/>
      <c r="C6" s="468"/>
      <c r="D6" s="463"/>
      <c r="E6" s="201"/>
      <c r="F6" s="199"/>
      <c r="G6" s="199"/>
      <c r="H6" s="199"/>
      <c r="I6" s="200"/>
      <c r="J6" s="200"/>
      <c r="K6" s="200"/>
      <c r="L6" s="200"/>
      <c r="M6" s="200"/>
      <c r="N6" s="200"/>
      <c r="O6" s="200"/>
      <c r="P6" s="200"/>
      <c r="Q6" s="199"/>
      <c r="R6" s="199"/>
      <c r="S6" s="199"/>
      <c r="T6" s="199"/>
      <c r="V6" s="196"/>
      <c r="W6" s="194"/>
      <c r="X6" s="194"/>
      <c r="Y6" s="194"/>
      <c r="Z6" s="197"/>
      <c r="AA6" s="196"/>
      <c r="AB6" s="196"/>
      <c r="AC6" s="196"/>
      <c r="AD6" s="196"/>
      <c r="AE6" s="196"/>
      <c r="AF6" s="196"/>
      <c r="AG6" s="196"/>
      <c r="AH6" s="196"/>
      <c r="AI6" s="196"/>
      <c r="AJ6" s="196"/>
      <c r="AK6" s="196"/>
      <c r="AL6" s="196"/>
      <c r="AM6" s="196"/>
      <c r="AN6" s="196"/>
      <c r="AO6" s="196"/>
    </row>
    <row r="7" spans="1:41" ht="4.5" customHeight="1" x14ac:dyDescent="0.4">
      <c r="B7" s="467"/>
      <c r="C7" s="468"/>
      <c r="D7" s="463"/>
      <c r="E7" s="33"/>
      <c r="F7" s="199"/>
      <c r="G7" s="199"/>
      <c r="H7" s="199"/>
      <c r="I7" s="200"/>
      <c r="J7" s="200"/>
      <c r="K7" s="200"/>
      <c r="L7" s="200"/>
      <c r="M7" s="200"/>
      <c r="N7" s="200"/>
      <c r="O7" s="200"/>
      <c r="P7" s="200"/>
      <c r="Q7" s="199"/>
      <c r="R7" s="199"/>
      <c r="S7" s="199"/>
      <c r="T7" s="199"/>
      <c r="V7" s="196"/>
      <c r="W7" s="194"/>
      <c r="X7" s="194"/>
      <c r="Y7" s="194"/>
      <c r="Z7" s="197"/>
      <c r="AA7" s="196"/>
      <c r="AB7" s="196"/>
      <c r="AC7" s="196"/>
      <c r="AD7" s="196"/>
      <c r="AE7" s="196"/>
      <c r="AF7" s="196"/>
      <c r="AG7" s="196"/>
      <c r="AH7" s="196"/>
      <c r="AI7" s="196"/>
      <c r="AJ7" s="196"/>
      <c r="AK7" s="196"/>
      <c r="AL7" s="196"/>
      <c r="AM7" s="196"/>
      <c r="AN7" s="196"/>
      <c r="AO7" s="196"/>
    </row>
    <row r="8" spans="1:41" ht="14.1" customHeight="1" x14ac:dyDescent="0.4">
      <c r="B8" s="467"/>
      <c r="C8" s="468"/>
      <c r="D8" s="463"/>
      <c r="E8" s="154"/>
      <c r="F8" s="155"/>
      <c r="G8" s="155"/>
      <c r="H8" s="155"/>
      <c r="I8" s="156"/>
      <c r="J8" s="156"/>
      <c r="K8" s="156"/>
      <c r="L8" s="479" t="s">
        <v>227</v>
      </c>
      <c r="M8" s="479"/>
      <c r="N8" s="479"/>
      <c r="O8" s="479"/>
      <c r="P8" s="479"/>
      <c r="Q8" s="479"/>
      <c r="R8" s="479"/>
      <c r="S8" s="479"/>
      <c r="T8" s="480"/>
      <c r="V8" s="196"/>
      <c r="W8" s="194"/>
      <c r="X8" s="194"/>
      <c r="Y8" s="194"/>
      <c r="Z8" s="197"/>
      <c r="AA8" s="196"/>
      <c r="AB8" s="196"/>
      <c r="AC8" s="196"/>
      <c r="AD8" s="196"/>
      <c r="AE8" s="196"/>
      <c r="AF8" s="196"/>
      <c r="AG8" s="196"/>
      <c r="AH8" s="196"/>
      <c r="AI8" s="196"/>
      <c r="AJ8" s="196"/>
      <c r="AK8" s="196"/>
      <c r="AL8" s="196"/>
      <c r="AM8" s="196"/>
      <c r="AN8" s="196"/>
      <c r="AO8" s="196"/>
    </row>
    <row r="9" spans="1:41" ht="14.45" customHeight="1" x14ac:dyDescent="0.4">
      <c r="B9" s="467"/>
      <c r="C9" s="468"/>
      <c r="D9" s="463"/>
      <c r="E9" s="112"/>
      <c r="F9" s="440">
        <v>45536</v>
      </c>
      <c r="G9" s="441"/>
      <c r="H9" s="441"/>
      <c r="I9" s="441"/>
      <c r="J9" s="441"/>
      <c r="K9" s="442" t="s">
        <v>155</v>
      </c>
      <c r="L9" s="442"/>
      <c r="M9" s="443"/>
      <c r="N9" s="444"/>
      <c r="O9" s="444"/>
      <c r="P9" s="444"/>
      <c r="Q9" s="444"/>
      <c r="R9" s="442" t="s">
        <v>156</v>
      </c>
      <c r="S9" s="442"/>
      <c r="T9" s="113"/>
      <c r="V9" s="198"/>
      <c r="W9" s="194"/>
      <c r="X9" s="194"/>
      <c r="Y9" s="194"/>
      <c r="Z9" s="197"/>
      <c r="AA9" s="196"/>
      <c r="AB9" s="196"/>
      <c r="AC9" s="196"/>
      <c r="AD9" s="196"/>
      <c r="AE9" s="196"/>
      <c r="AF9" s="196"/>
      <c r="AG9" s="196"/>
      <c r="AH9" s="196"/>
      <c r="AI9" s="196"/>
      <c r="AJ9" s="196"/>
      <c r="AK9" s="196"/>
      <c r="AL9" s="196"/>
      <c r="AM9" s="196"/>
      <c r="AN9" s="196"/>
      <c r="AO9" s="196"/>
    </row>
    <row r="10" spans="1:41" ht="5.45" customHeight="1" x14ac:dyDescent="0.4">
      <c r="B10" s="469" t="s">
        <v>104</v>
      </c>
      <c r="C10" s="470"/>
      <c r="D10" s="470"/>
      <c r="E10" s="114"/>
      <c r="F10" s="115"/>
      <c r="G10" s="115"/>
      <c r="H10" s="115"/>
      <c r="I10" s="116"/>
      <c r="J10" s="116"/>
      <c r="K10" s="116"/>
      <c r="L10" s="116"/>
      <c r="M10" s="116"/>
      <c r="N10" s="116"/>
      <c r="O10" s="116"/>
      <c r="P10" s="116"/>
      <c r="Q10" s="115"/>
      <c r="R10" s="115"/>
      <c r="S10" s="115"/>
      <c r="T10" s="117"/>
      <c r="V10" s="26">
        <v>45535</v>
      </c>
      <c r="W10" s="193"/>
      <c r="X10" s="194"/>
      <c r="Y10" s="194"/>
      <c r="Z10" s="197"/>
      <c r="AA10" s="196"/>
      <c r="AB10" s="196"/>
      <c r="AC10" s="196"/>
      <c r="AD10" s="196"/>
      <c r="AE10" s="196"/>
      <c r="AF10" s="196"/>
      <c r="AG10" s="196"/>
      <c r="AH10" s="196"/>
      <c r="AI10" s="196"/>
      <c r="AJ10" s="196"/>
      <c r="AK10" s="196"/>
      <c r="AL10" s="196"/>
      <c r="AM10" s="196"/>
      <c r="AN10" s="196"/>
      <c r="AO10" s="196"/>
    </row>
    <row r="11" spans="1:41" ht="5.45" customHeight="1" x14ac:dyDescent="0.4">
      <c r="B11" s="471"/>
      <c r="C11" s="472"/>
      <c r="D11" s="472"/>
      <c r="E11" s="118"/>
      <c r="F11" s="119"/>
      <c r="G11" s="119"/>
      <c r="H11" s="119"/>
      <c r="I11" s="120"/>
      <c r="J11" s="120"/>
      <c r="K11" s="120"/>
      <c r="L11" s="120"/>
      <c r="M11" s="120"/>
      <c r="N11" s="120"/>
      <c r="O11" s="120"/>
      <c r="P11" s="120"/>
      <c r="Q11" s="119"/>
      <c r="R11" s="119"/>
      <c r="S11" s="119"/>
      <c r="T11" s="121"/>
      <c r="V11" s="26">
        <v>45536</v>
      </c>
      <c r="W11" s="193"/>
      <c r="X11" s="194"/>
      <c r="Y11" s="194"/>
      <c r="Z11" s="197"/>
      <c r="AA11" s="196"/>
      <c r="AB11" s="196"/>
      <c r="AC11" s="196"/>
      <c r="AD11" s="196"/>
      <c r="AE11" s="196"/>
      <c r="AF11" s="196"/>
      <c r="AG11" s="196"/>
      <c r="AH11" s="196"/>
      <c r="AI11" s="196"/>
      <c r="AJ11" s="196"/>
      <c r="AK11" s="196"/>
      <c r="AL11" s="196"/>
      <c r="AM11" s="196"/>
      <c r="AN11" s="196"/>
      <c r="AO11" s="196"/>
    </row>
    <row r="12" spans="1:41" ht="5.45" customHeight="1" x14ac:dyDescent="0.4">
      <c r="B12" s="471"/>
      <c r="C12" s="473"/>
      <c r="D12" s="473"/>
      <c r="E12" s="122"/>
      <c r="F12" s="123"/>
      <c r="G12" s="123"/>
      <c r="H12" s="123"/>
      <c r="I12" s="124"/>
      <c r="J12" s="124"/>
      <c r="K12" s="124"/>
      <c r="L12" s="124"/>
      <c r="M12" s="124"/>
      <c r="N12" s="124"/>
      <c r="O12" s="124"/>
      <c r="P12" s="124"/>
      <c r="Q12" s="123"/>
      <c r="R12" s="123"/>
      <c r="S12" s="123"/>
      <c r="T12" s="125"/>
      <c r="V12" s="26">
        <v>45565</v>
      </c>
      <c r="W12" s="193"/>
      <c r="X12" s="194"/>
      <c r="Y12" s="194"/>
      <c r="Z12" s="197"/>
      <c r="AA12" s="196"/>
      <c r="AB12" s="196"/>
      <c r="AC12" s="196"/>
      <c r="AD12" s="196"/>
      <c r="AE12" s="196"/>
      <c r="AF12" s="196"/>
      <c r="AG12" s="196"/>
      <c r="AH12" s="196"/>
      <c r="AI12" s="196"/>
      <c r="AJ12" s="196"/>
      <c r="AK12" s="196"/>
      <c r="AL12" s="196"/>
      <c r="AM12" s="196"/>
      <c r="AN12" s="196"/>
      <c r="AO12" s="196"/>
    </row>
    <row r="13" spans="1:41" ht="6" customHeight="1" x14ac:dyDescent="0.4">
      <c r="A13" s="445"/>
      <c r="B13" s="446"/>
      <c r="C13" s="448">
        <v>1</v>
      </c>
      <c r="D13" s="439" t="str">
        <f>IF('別紙２_展示会等１～５'!F4="","",'別紙２_展示会等１～５'!F4)</f>
        <v/>
      </c>
      <c r="E13" s="103"/>
      <c r="F13" s="103"/>
      <c r="G13" s="103"/>
      <c r="H13" s="103"/>
      <c r="I13" s="103"/>
      <c r="J13" s="103"/>
      <c r="K13" s="103"/>
      <c r="L13" s="103"/>
      <c r="M13" s="103"/>
      <c r="N13" s="103"/>
      <c r="O13" s="103"/>
      <c r="P13" s="103"/>
      <c r="Q13" s="103"/>
      <c r="R13" s="103"/>
      <c r="S13" s="104"/>
      <c r="T13" s="103"/>
      <c r="V13" s="26">
        <v>45566</v>
      </c>
      <c r="W13" s="193"/>
      <c r="X13" s="194"/>
      <c r="Y13" s="194"/>
      <c r="Z13" s="197"/>
      <c r="AA13" s="196"/>
      <c r="AB13" s="196"/>
      <c r="AC13" s="196"/>
      <c r="AD13" s="196"/>
      <c r="AE13" s="196"/>
      <c r="AF13" s="196"/>
      <c r="AG13" s="196"/>
      <c r="AH13" s="196"/>
      <c r="AI13" s="196"/>
      <c r="AJ13" s="196"/>
      <c r="AK13" s="196"/>
      <c r="AL13" s="196"/>
      <c r="AM13" s="196"/>
      <c r="AN13" s="196"/>
      <c r="AO13" s="196"/>
    </row>
    <row r="14" spans="1:41" ht="6" customHeight="1" x14ac:dyDescent="0.4">
      <c r="A14" s="445"/>
      <c r="B14" s="446"/>
      <c r="C14" s="449"/>
      <c r="D14" s="435"/>
      <c r="E14" s="103"/>
      <c r="F14" s="105"/>
      <c r="G14" s="105"/>
      <c r="H14" s="105"/>
      <c r="I14" s="105"/>
      <c r="J14" s="105"/>
      <c r="K14" s="105"/>
      <c r="L14" s="105"/>
      <c r="M14" s="105"/>
      <c r="N14" s="105"/>
      <c r="O14" s="105"/>
      <c r="P14" s="105"/>
      <c r="Q14" s="105"/>
      <c r="R14" s="103"/>
      <c r="S14" s="103"/>
      <c r="T14" s="103"/>
      <c r="V14" s="26">
        <v>45596</v>
      </c>
      <c r="W14" s="193"/>
      <c r="X14" s="194"/>
      <c r="Y14" s="195"/>
      <c r="Z14" s="197"/>
      <c r="AA14" s="196"/>
      <c r="AB14" s="196"/>
      <c r="AC14" s="196"/>
      <c r="AD14" s="196"/>
      <c r="AE14" s="196"/>
      <c r="AF14" s="196"/>
      <c r="AG14" s="196"/>
      <c r="AH14" s="196"/>
      <c r="AI14" s="196"/>
      <c r="AJ14" s="196"/>
      <c r="AK14" s="196"/>
      <c r="AL14" s="196"/>
      <c r="AM14" s="196"/>
      <c r="AN14" s="196"/>
      <c r="AO14" s="196"/>
    </row>
    <row r="15" spans="1:41" ht="6" customHeight="1" x14ac:dyDescent="0.4">
      <c r="A15" s="445"/>
      <c r="B15" s="446"/>
      <c r="C15" s="449"/>
      <c r="D15" s="435"/>
      <c r="E15" s="103"/>
      <c r="F15" s="45" t="str">
        <f>IF(OR(AND($V$11&lt;='別紙２_展示会等１～５'!I5,'別紙２_展示会等１～５'!I5&lt;=$V$12),AND($V$11&lt;='別紙２_展示会等１～５'!$I$6,'別紙２_展示会等１～５'!$I$6&lt;=$V$12)),"▲","")</f>
        <v/>
      </c>
      <c r="G15" s="45" t="str">
        <f>IF(OR(AND('別紙２_展示会等１～５'!$I$5&lt;=$V$14,$V$13&lt;='別紙２_展示会等１～５'!$I$5),AND('別紙２_展示会等１～５'!$I$6&lt;=$V$14,$V$13&lt;='別紙２_展示会等１～５'!$I$6)),"▲","")</f>
        <v/>
      </c>
      <c r="H15" s="45" t="str">
        <f>IF(OR(AND('別紙２_展示会等１～５'!$I$5&lt;=$V$16,$V$15&lt;='別紙２_展示会等１～５'!$I$5),AND('別紙２_展示会等１～５'!$I$6&lt;=$V$16,$V$15&lt;='別紙２_展示会等１～５'!$I$6)),"▲","")</f>
        <v/>
      </c>
      <c r="I15" s="45" t="str">
        <f>IF(OR(AND('別紙２_展示会等１～５'!$I$5&lt;=$V$18,$V$17&lt;='別紙２_展示会等１～５'!$I$5),AND('別紙２_展示会等１～５'!$I$6&lt;=$V$18,$V$17&lt;='別紙２_展示会等１～５'!$I$6)),"▲","")</f>
        <v/>
      </c>
      <c r="J15" s="45" t="str">
        <f>IF(OR(AND('別紙２_展示会等１～５'!$I$5&lt;=$V$20,$V$19&lt;='別紙２_展示会等１～５'!$I$5),AND('別紙２_展示会等１～５'!$I$6&lt;=$V$20,$V$19&lt;='別紙２_展示会等１～５'!$I$6)),"▲","")</f>
        <v/>
      </c>
      <c r="K15" s="45" t="str">
        <f>IF(OR(AND('別紙２_展示会等１～５'!$I$5&lt;=$V$22,$V$21&lt;='別紙２_展示会等１～５'!$I$5),AND('別紙２_展示会等１～５'!$I$6&lt;=$V$22,$V$21&lt;='別紙２_展示会等１～５'!$I$6)),"▲","")</f>
        <v/>
      </c>
      <c r="L15" s="45" t="str">
        <f>IF(OR(AND('別紙２_展示会等１～５'!$I$5&lt;=$V$24,$V$23&lt;='別紙２_展示会等１～５'!$I$5),AND('別紙２_展示会等１～５'!$I$6&lt;=$V$24,$V$23&lt;='別紙２_展示会等１～５'!$I$6)),"▲","")</f>
        <v/>
      </c>
      <c r="M15" s="45" t="str">
        <f>IF(OR(AND('別紙２_展示会等１～５'!$I$5&lt;=$V$26,$V$25&lt;='別紙２_展示会等１～５'!$I$5),AND('別紙２_展示会等１～５'!$I$6&lt;=$V$26,$V$25&lt;='別紙２_展示会等１～５'!$I$6)),"▲","")</f>
        <v/>
      </c>
      <c r="N15" s="45" t="str">
        <f>IF(OR(AND('別紙２_展示会等１～５'!$I$5&lt;=$V$28,$V$27&lt;='別紙２_展示会等１～５'!$I$5),AND('別紙２_展示会等１～５'!$I$6&lt;=$V$28,$V$27&lt;='別紙２_展示会等１～５'!$I$6)),"▲","")</f>
        <v/>
      </c>
      <c r="O15" s="45" t="str">
        <f>IF(OR(AND('別紙２_展示会等１～５'!$I$5&lt;=$V$30,$V$29&lt;='別紙２_展示会等１～５'!$I$5),AND('別紙２_展示会等１～５'!$I$6&lt;=$V$30,$V$29&lt;='別紙２_展示会等１～５'!$I$6)),"▲","")</f>
        <v/>
      </c>
      <c r="P15" s="45" t="str">
        <f>IF(OR(AND('別紙２_展示会等１～５'!$I$5&lt;=$V$32,$V$31&lt;='別紙２_展示会等１～５'!$I$5),AND('別紙２_展示会等１～５'!$I$6&lt;=$V$32,$V$31&lt;='別紙２_展示会等１～５'!$I$6)),"▲","")</f>
        <v/>
      </c>
      <c r="Q15" s="45" t="str">
        <f>IF(OR(AND('別紙２_展示会等１～５'!$I$5&lt;=$V$34,$V$33&lt;='別紙２_展示会等１～５'!$I$5),AND('別紙２_展示会等１～５'!$I$6&lt;=$V$34,$V$33&lt;='別紙２_展示会等１～５'!$I$6)),"▲","")</f>
        <v/>
      </c>
      <c r="R15" s="45" t="str">
        <f>IF(OR(AND('別紙２_展示会等１～５'!$I$5&lt;=$V$36,$V$35&lt;='別紙２_展示会等１～５'!$I$5),AND('別紙２_展示会等１～５'!$I$6&lt;=$V$36,$V$35&lt;='別紙２_展示会等１～５'!$I$6)),"▲","")</f>
        <v/>
      </c>
      <c r="S15" s="45" t="str">
        <f>IF(OR(AND('別紙２_展示会等１～５'!$I$5&lt;=$V$38,$V$37&lt;='別紙２_展示会等１～５'!$I$5),AND('別紙２_展示会等１～５'!$I$6&lt;=$V$38,$V$37&lt;='別紙２_展示会等１～５'!$I$6)),"▲","")</f>
        <v/>
      </c>
      <c r="T15" s="45" t="str">
        <f>IF(OR(AND('別紙２_展示会等１～５'!$I$5&lt;=$V$40,$V$39&lt;='別紙２_展示会等１～５'!$I$5),AND('別紙２_展示会等１～５'!$I$6&lt;=$V$40,$V$39&lt;='別紙２_展示会等１～５'!$I$6)),"▲","")</f>
        <v/>
      </c>
      <c r="V15" s="26">
        <v>45597</v>
      </c>
      <c r="W15" s="193"/>
      <c r="X15" s="194"/>
      <c r="Y15" s="194"/>
      <c r="Z15" s="197"/>
      <c r="AA15" s="196"/>
      <c r="AB15" s="196"/>
      <c r="AC15" s="196"/>
      <c r="AD15" s="196"/>
      <c r="AE15" s="196"/>
      <c r="AF15" s="196"/>
      <c r="AG15" s="196"/>
      <c r="AH15" s="196"/>
      <c r="AI15" s="196"/>
      <c r="AJ15" s="196"/>
      <c r="AK15" s="196"/>
      <c r="AL15" s="196"/>
      <c r="AM15" s="196"/>
      <c r="AN15" s="196"/>
      <c r="AO15" s="196"/>
    </row>
    <row r="16" spans="1:41" ht="6" customHeight="1" x14ac:dyDescent="0.4">
      <c r="A16" s="445"/>
      <c r="B16" s="446"/>
      <c r="C16" s="449">
        <v>2</v>
      </c>
      <c r="D16" s="435" t="str">
        <f>IF('別紙２_展示会等１～５'!F14="","",'別紙２_展示会等１～５'!F14)</f>
        <v/>
      </c>
      <c r="E16" s="103"/>
      <c r="F16" s="103"/>
      <c r="G16" s="103"/>
      <c r="H16" s="103"/>
      <c r="I16" s="103"/>
      <c r="J16" s="103"/>
      <c r="K16" s="103"/>
      <c r="L16" s="103"/>
      <c r="M16" s="103"/>
      <c r="N16" s="103"/>
      <c r="O16" s="103"/>
      <c r="P16" s="103"/>
      <c r="Q16" s="103"/>
      <c r="R16" s="103"/>
      <c r="S16" s="103"/>
      <c r="T16" s="103"/>
      <c r="V16" s="26">
        <v>45626</v>
      </c>
      <c r="W16" s="193"/>
      <c r="X16" s="195"/>
      <c r="Y16" s="194"/>
      <c r="Z16" s="197"/>
      <c r="AA16" s="196"/>
      <c r="AB16" s="196"/>
      <c r="AC16" s="196"/>
      <c r="AD16" s="196"/>
      <c r="AE16" s="196"/>
      <c r="AF16" s="196"/>
      <c r="AG16" s="196"/>
      <c r="AH16" s="196"/>
      <c r="AI16" s="196"/>
      <c r="AJ16" s="196"/>
      <c r="AK16" s="196"/>
      <c r="AL16" s="196"/>
      <c r="AM16" s="196"/>
      <c r="AN16" s="196"/>
      <c r="AO16" s="196"/>
    </row>
    <row r="17" spans="1:41" ht="6" customHeight="1" x14ac:dyDescent="0.4">
      <c r="A17" s="445"/>
      <c r="B17" s="446"/>
      <c r="C17" s="449"/>
      <c r="D17" s="435"/>
      <c r="E17" s="103"/>
      <c r="F17" s="105"/>
      <c r="G17" s="105"/>
      <c r="H17" s="105"/>
      <c r="I17" s="105"/>
      <c r="J17" s="105"/>
      <c r="K17" s="105"/>
      <c r="L17" s="105"/>
      <c r="M17" s="105"/>
      <c r="N17" s="105"/>
      <c r="O17" s="105"/>
      <c r="P17" s="105"/>
      <c r="Q17" s="105"/>
      <c r="R17" s="103"/>
      <c r="S17" s="103"/>
      <c r="T17" s="103"/>
      <c r="V17" s="26">
        <v>45627</v>
      </c>
      <c r="W17" s="193"/>
      <c r="X17" s="194"/>
      <c r="Y17" s="194"/>
      <c r="Z17" s="197"/>
      <c r="AA17" s="196"/>
      <c r="AB17" s="196"/>
      <c r="AC17" s="196"/>
      <c r="AD17" s="196"/>
      <c r="AE17" s="196"/>
      <c r="AF17" s="196"/>
      <c r="AG17" s="196"/>
      <c r="AH17" s="196"/>
      <c r="AI17" s="196"/>
      <c r="AJ17" s="196"/>
      <c r="AK17" s="196"/>
      <c r="AL17" s="196"/>
      <c r="AM17" s="196"/>
      <c r="AN17" s="196"/>
      <c r="AO17" s="196"/>
    </row>
    <row r="18" spans="1:41" ht="6" customHeight="1" x14ac:dyDescent="0.4">
      <c r="A18" s="445"/>
      <c r="B18" s="446"/>
      <c r="C18" s="449"/>
      <c r="D18" s="435"/>
      <c r="E18" s="45"/>
      <c r="F18" s="45" t="str">
        <f>IF(OR(AND('別紙２_展示会等１～５'!$I$15&lt;=$V$12,$V$11&lt;='別紙２_展示会等１～５'!$I$15),AND('別紙２_展示会等１～５'!$I$16&lt;=$V$12,$V$11&lt;='別紙２_展示会等１～５'!$I$16)),"▲","")</f>
        <v/>
      </c>
      <c r="G18" s="45" t="str">
        <f>IF(OR(AND('別紙２_展示会等１～５'!$I$15&lt;=$V$14,$V$13&lt;='別紙２_展示会等１～５'!$I$15),AND('別紙２_展示会等１～５'!$I$16&lt;=$V$14,$V$13&lt;='別紙２_展示会等１～５'!$I$16)),"▲","")</f>
        <v/>
      </c>
      <c r="H18" s="45" t="str">
        <f>IF(OR(AND('別紙２_展示会等１～５'!$I$15&lt;=$V$16,$V$15&lt;='別紙２_展示会等１～５'!$I$15),AND('別紙２_展示会等１～５'!$I$16&lt;=$V$16,$V$15&lt;='別紙２_展示会等１～５'!$I$16)),"▲","")</f>
        <v/>
      </c>
      <c r="I18" s="45" t="str">
        <f>IF(OR(AND('別紙２_展示会等１～５'!$I$15&lt;=$V$18,$V$17&lt;='別紙２_展示会等１～５'!$I$15),AND('別紙２_展示会等１～５'!$I$16&lt;=$V$18,$V$17&lt;='別紙２_展示会等１～５'!$I$16)),"▲","")</f>
        <v/>
      </c>
      <c r="J18" s="45" t="str">
        <f>IF(OR(AND('別紙２_展示会等１～５'!$I$15&lt;=$V$20,$V$19&lt;='別紙２_展示会等１～５'!$I$15),AND('別紙２_展示会等１～５'!$I$16&lt;=$V$20,$V$19&lt;='別紙２_展示会等１～５'!$I$16)),"▲","")</f>
        <v/>
      </c>
      <c r="K18" s="45" t="str">
        <f>IF(OR(AND('別紙２_展示会等１～５'!$I$15&lt;=$V$22,$V$21&lt;='別紙２_展示会等１～５'!$I$15),AND('別紙２_展示会等１～５'!$I$16&lt;=$V$22,$V$21&lt;='別紙２_展示会等１～５'!$I$16)),"▲","")</f>
        <v/>
      </c>
      <c r="L18" s="45" t="str">
        <f>IF(OR(AND('別紙２_展示会等１～５'!$I$15&lt;=$V$24,$V$23&lt;='別紙２_展示会等１～５'!$I$15),AND('別紙２_展示会等１～５'!$I$16&lt;=$V$24,$V$23&lt;='別紙２_展示会等１～５'!$I$16)),"▲","")</f>
        <v/>
      </c>
      <c r="M18" s="45" t="str">
        <f>IF(OR(AND('別紙２_展示会等１～５'!$I$15&lt;=$V$26,$V$25&lt;='別紙２_展示会等１～５'!$I$15),AND('別紙２_展示会等１～５'!$I$16&lt;=$V$26,$V$25&lt;='別紙２_展示会等１～５'!$I$16)),"▲","")</f>
        <v/>
      </c>
      <c r="N18" s="45" t="str">
        <f>IF(OR(AND('別紙２_展示会等１～５'!$I$15&lt;=$V$28,$V$27&lt;='別紙２_展示会等１～５'!$I$15),AND('別紙２_展示会等１～５'!$I$16&lt;=$V$28,$V$27&lt;='別紙２_展示会等１～５'!$I$16)),"▲","")</f>
        <v/>
      </c>
      <c r="O18" s="45" t="str">
        <f>IF(OR(AND('別紙２_展示会等１～５'!$I$15&lt;=$V$30,$V$29&lt;='別紙２_展示会等１～５'!$I$15),AND('別紙２_展示会等１～５'!$I$16&lt;=$V$30,$V$29&lt;='別紙２_展示会等１～５'!$I$16)),"▲","")</f>
        <v/>
      </c>
      <c r="P18" s="45" t="str">
        <f>IF(OR(AND('別紙２_展示会等１～５'!$I$15&lt;=$V$32,$V$31&lt;='別紙２_展示会等１～５'!$I$15),AND('別紙２_展示会等１～５'!$I$16&lt;=$V$32,$V$31&lt;='別紙２_展示会等１～５'!$I$16)),"▲","")</f>
        <v/>
      </c>
      <c r="Q18" s="45" t="str">
        <f>IF(OR(AND('別紙２_展示会等１～５'!$I$15&lt;=$V$34,$V$33&lt;='別紙２_展示会等１～５'!$I$15),AND('別紙２_展示会等１～５'!$I$16&lt;=$V$34,$V$33&lt;='別紙２_展示会等１～５'!$I$16)),"▲","")</f>
        <v/>
      </c>
      <c r="R18" s="45" t="str">
        <f>IF(OR(AND('別紙２_展示会等１～５'!$I$15&lt;=$V$36,$V$35&lt;='別紙２_展示会等１～５'!$I$15),AND('別紙２_展示会等１～５'!$I$16&lt;=$V$36,$V$35&lt;='別紙２_展示会等１～５'!$I$16)),"▲","")</f>
        <v/>
      </c>
      <c r="S18" s="45" t="str">
        <f>IF(OR(AND('別紙２_展示会等１～５'!$I$15&lt;=$V$38,$V$37&lt;='別紙２_展示会等１～５'!$I$15),AND('別紙２_展示会等１～５'!$I$16&lt;=$V$38,$V$37&lt;='別紙２_展示会等１～５'!$I$16)),"▲","")</f>
        <v/>
      </c>
      <c r="T18" s="45" t="str">
        <f>IF(OR(AND('別紙２_展示会等１～５'!$I$15&lt;=$V$40,$V$39&lt;='別紙２_展示会等１～５'!$I$15),AND('別紙２_展示会等１～５'!$I$16&lt;=$V$40,$V$39&lt;='別紙２_展示会等１～５'!$I$16)),"▲","")</f>
        <v/>
      </c>
      <c r="V18" s="26">
        <v>45657</v>
      </c>
      <c r="W18" s="193"/>
      <c r="X18" s="194"/>
      <c r="Y18" s="194"/>
      <c r="Z18" s="197"/>
      <c r="AA18" s="196"/>
      <c r="AB18" s="196"/>
      <c r="AC18" s="196"/>
      <c r="AD18" s="196"/>
      <c r="AE18" s="196"/>
      <c r="AF18" s="196"/>
      <c r="AG18" s="196"/>
      <c r="AH18" s="196"/>
      <c r="AI18" s="196"/>
      <c r="AJ18" s="196"/>
      <c r="AK18" s="196"/>
      <c r="AL18" s="196"/>
      <c r="AM18" s="196"/>
      <c r="AN18" s="196"/>
      <c r="AO18" s="196"/>
    </row>
    <row r="19" spans="1:41" ht="6" customHeight="1" x14ac:dyDescent="0.4">
      <c r="A19" s="445"/>
      <c r="B19" s="446"/>
      <c r="C19" s="449">
        <v>3</v>
      </c>
      <c r="D19" s="435" t="str">
        <f>IF('別紙２_展示会等１～５'!F24="","",'別紙２_展示会等１～５'!F24)</f>
        <v/>
      </c>
      <c r="E19" s="103"/>
      <c r="F19" s="103"/>
      <c r="G19" s="103"/>
      <c r="H19" s="103"/>
      <c r="I19" s="103"/>
      <c r="J19" s="103"/>
      <c r="K19" s="103"/>
      <c r="L19" s="103"/>
      <c r="M19" s="103"/>
      <c r="N19" s="103"/>
      <c r="O19" s="103"/>
      <c r="P19" s="103"/>
      <c r="Q19" s="103"/>
      <c r="R19" s="103"/>
      <c r="S19" s="103"/>
      <c r="T19" s="103"/>
      <c r="V19" s="26">
        <v>45658</v>
      </c>
      <c r="W19" s="193"/>
      <c r="X19" s="194"/>
      <c r="Y19" s="194"/>
      <c r="Z19" s="197"/>
      <c r="AA19" s="196"/>
      <c r="AB19" s="196"/>
      <c r="AC19" s="196"/>
      <c r="AD19" s="196"/>
      <c r="AE19" s="196"/>
      <c r="AF19" s="196"/>
      <c r="AG19" s="196"/>
      <c r="AH19" s="196"/>
      <c r="AI19" s="196"/>
      <c r="AJ19" s="196"/>
      <c r="AK19" s="196"/>
      <c r="AL19" s="196"/>
      <c r="AM19" s="196"/>
      <c r="AN19" s="196"/>
      <c r="AO19" s="196"/>
    </row>
    <row r="20" spans="1:41" ht="6" customHeight="1" x14ac:dyDescent="0.4">
      <c r="A20" s="445"/>
      <c r="B20" s="446"/>
      <c r="C20" s="449"/>
      <c r="D20" s="435"/>
      <c r="E20" s="103"/>
      <c r="F20" s="105"/>
      <c r="G20" s="105"/>
      <c r="H20" s="105"/>
      <c r="I20" s="105"/>
      <c r="J20" s="105"/>
      <c r="K20" s="105"/>
      <c r="L20" s="105"/>
      <c r="M20" s="105"/>
      <c r="N20" s="105"/>
      <c r="O20" s="105"/>
      <c r="P20" s="105"/>
      <c r="Q20" s="105"/>
      <c r="R20" s="103"/>
      <c r="S20" s="103"/>
      <c r="T20" s="103"/>
      <c r="V20" s="26">
        <v>45688</v>
      </c>
      <c r="W20" s="193"/>
      <c r="X20" s="194"/>
      <c r="Y20" s="194"/>
      <c r="Z20" s="197"/>
      <c r="AA20" s="196"/>
      <c r="AB20" s="196"/>
      <c r="AC20" s="196"/>
      <c r="AD20" s="196"/>
      <c r="AE20" s="196"/>
      <c r="AF20" s="196"/>
      <c r="AG20" s="196"/>
      <c r="AH20" s="196"/>
      <c r="AI20" s="196"/>
      <c r="AJ20" s="196"/>
      <c r="AK20" s="196"/>
      <c r="AL20" s="196"/>
      <c r="AM20" s="196"/>
      <c r="AN20" s="196"/>
      <c r="AO20" s="196"/>
    </row>
    <row r="21" spans="1:41" ht="6" customHeight="1" x14ac:dyDescent="0.4">
      <c r="A21" s="445"/>
      <c r="B21" s="446"/>
      <c r="C21" s="449"/>
      <c r="D21" s="435"/>
      <c r="E21" s="103"/>
      <c r="F21" s="45" t="str">
        <f>IF(OR(AND('別紙２_展示会等１～５'!$I$25&lt;=$V$12,$V$11&lt;='別紙２_展示会等１～５'!$I$25),AND('別紙２_展示会等１～５'!$I$26&lt;=$V$12,$V$11&lt;='別紙２_展示会等１～５'!$I$26)),"▲","")</f>
        <v/>
      </c>
      <c r="G21" s="45" t="str">
        <f>IF(OR(AND('別紙２_展示会等１～５'!$I$25&lt;=$V$14,$V$13&lt;='別紙２_展示会等１～５'!$I$25),AND('別紙２_展示会等１～５'!$I$26&lt;=$V$14,$V$13&lt;='別紙２_展示会等１～５'!$I$26)),"▲","")</f>
        <v/>
      </c>
      <c r="H21" s="45" t="str">
        <f>IF(OR(AND('別紙２_展示会等１～５'!$I$25&lt;=$V$16,$V$15&lt;='別紙２_展示会等１～５'!$I$25),AND('別紙２_展示会等１～５'!$I$26&lt;=$V$16,$V$15&lt;='別紙２_展示会等１～５'!$I$26)),"▲","")</f>
        <v/>
      </c>
      <c r="I21" s="45" t="str">
        <f>IF(OR(AND('別紙２_展示会等１～５'!$I$25&lt;=$V$18,$V$17&lt;='別紙２_展示会等１～５'!$I$25),AND('別紙２_展示会等１～５'!$I$26&lt;=$V$18,$V$17&lt;='別紙２_展示会等１～５'!$I$26)),"▲","")</f>
        <v/>
      </c>
      <c r="J21" s="45" t="str">
        <f>IF(OR(AND('別紙２_展示会等１～５'!$I$25&lt;=$V$20,$V$19&lt;='別紙２_展示会等１～５'!$I$25),AND('別紙２_展示会等１～５'!$I$26&lt;=$V$20,$V$19&lt;='別紙２_展示会等１～５'!$I$26)),"▲","")</f>
        <v/>
      </c>
      <c r="K21" s="45" t="str">
        <f>IF(OR(AND('別紙２_展示会等１～５'!$I$25&lt;=$V$22,$V$21&lt;='別紙２_展示会等１～５'!$I$25),AND('別紙２_展示会等１～５'!$I$26&lt;=$V$22,$V$21&lt;='別紙２_展示会等１～５'!$I$26)),"▲","")</f>
        <v/>
      </c>
      <c r="L21" s="45" t="str">
        <f>IF(OR(AND('別紙２_展示会等１～５'!$I$25&lt;=$V$24,$V$23&lt;='別紙２_展示会等１～５'!$I$25),AND('別紙２_展示会等１～５'!$I$26&lt;=$V$24,$V$23&lt;='別紙２_展示会等１～５'!$I$26)),"▲","")</f>
        <v/>
      </c>
      <c r="M21" s="45" t="str">
        <f>IF(OR(AND('別紙２_展示会等１～５'!$I$25&lt;=$V$26,$V$25&lt;='別紙２_展示会等１～５'!$I$25),AND('別紙２_展示会等１～５'!$I$26&lt;=$V$26,$V$25&lt;='別紙２_展示会等１～５'!$I$26)),"▲","")</f>
        <v/>
      </c>
      <c r="N21" s="45" t="str">
        <f>IF(OR(AND('別紙２_展示会等１～５'!$I$25&lt;=$V$28,$V$27&lt;='別紙２_展示会等１～５'!$I$25),AND('別紙２_展示会等１～５'!$I$26&lt;=$V$28,$V$27&lt;='別紙２_展示会等１～５'!$I$26)),"▲","")</f>
        <v/>
      </c>
      <c r="O21" s="45" t="str">
        <f>IF(OR(AND('別紙２_展示会等１～５'!$I$25&lt;=$V$30,$V$29&lt;='別紙２_展示会等１～５'!$I$25),AND('別紙２_展示会等１～５'!$I$26&lt;=$V$30,$V$29&lt;='別紙２_展示会等１～５'!$I$26)),"▲","")</f>
        <v/>
      </c>
      <c r="P21" s="45" t="str">
        <f>IF(OR(AND('別紙２_展示会等１～５'!$I$25&lt;=$V$32,$V$31&lt;='別紙２_展示会等１～５'!$I$25),AND('別紙２_展示会等１～５'!$I$26&lt;=$V$32,$V$31&lt;='別紙２_展示会等１～５'!$I$26)),"▲","")</f>
        <v/>
      </c>
      <c r="Q21" s="45" t="str">
        <f>IF(OR(AND('別紙２_展示会等１～５'!$I$25&lt;=$V$34,$V$33&lt;='別紙２_展示会等１～５'!$I$25),AND('別紙２_展示会等１～５'!$I$26&lt;=$V$34,$V$33&lt;='別紙２_展示会等１～５'!$I$26)),"▲","")</f>
        <v/>
      </c>
      <c r="R21" s="45" t="str">
        <f>IF(OR(AND('別紙２_展示会等１～５'!$I$25&lt;=$V$36,$V$35&lt;='別紙２_展示会等１～５'!$I$25),AND('別紙２_展示会等１～５'!$I$26&lt;=$V$36,$V$35&lt;='別紙２_展示会等１～５'!$I$26)),"▲","")</f>
        <v/>
      </c>
      <c r="S21" s="45" t="str">
        <f>IF(OR(AND('別紙２_展示会等１～５'!$I$25&lt;=$V$38,$V$37&lt;='別紙２_展示会等１～５'!$I$25),AND('別紙２_展示会等１～５'!$I$26&lt;=$V$38,$V$37&lt;='別紙２_展示会等１～５'!$I$26)),"▲","")</f>
        <v/>
      </c>
      <c r="T21" s="45" t="str">
        <f>IF(OR(AND('別紙２_展示会等１～５'!$I$25&lt;=$V$40,$V$39&lt;='別紙２_展示会等１～５'!$I$25),AND('別紙２_展示会等１～５'!$I$26&lt;=$V$40,$V$39&lt;='別紙２_展示会等１～５'!$I$26)),"▲","")</f>
        <v/>
      </c>
      <c r="V21" s="26">
        <v>45689</v>
      </c>
      <c r="W21" s="193"/>
      <c r="X21" s="194"/>
      <c r="Y21" s="194"/>
      <c r="Z21" s="197"/>
      <c r="AA21" s="196"/>
      <c r="AB21" s="196"/>
      <c r="AC21" s="196"/>
      <c r="AD21" s="196"/>
      <c r="AE21" s="196"/>
      <c r="AF21" s="196"/>
      <c r="AG21" s="196"/>
      <c r="AH21" s="196"/>
      <c r="AI21" s="196"/>
      <c r="AJ21" s="196"/>
      <c r="AK21" s="196"/>
      <c r="AL21" s="196"/>
      <c r="AM21" s="196"/>
      <c r="AN21" s="196"/>
      <c r="AO21" s="196"/>
    </row>
    <row r="22" spans="1:41" ht="6" customHeight="1" x14ac:dyDescent="0.4">
      <c r="A22" s="445"/>
      <c r="B22" s="446"/>
      <c r="C22" s="449">
        <v>4</v>
      </c>
      <c r="D22" s="435" t="str">
        <f>IF('別紙２_展示会等１～５'!F34="","",'別紙２_展示会等１～５'!F34)</f>
        <v/>
      </c>
      <c r="E22" s="103"/>
      <c r="F22" s="103"/>
      <c r="G22" s="103"/>
      <c r="H22" s="103"/>
      <c r="I22" s="103"/>
      <c r="J22" s="103"/>
      <c r="K22" s="103"/>
      <c r="L22" s="103"/>
      <c r="M22" s="103"/>
      <c r="N22" s="103"/>
      <c r="O22" s="103"/>
      <c r="P22" s="103"/>
      <c r="Q22" s="103"/>
      <c r="R22" s="103"/>
      <c r="S22" s="103"/>
      <c r="T22" s="103"/>
      <c r="V22" s="26">
        <v>45716</v>
      </c>
      <c r="W22" s="193"/>
      <c r="X22" s="195"/>
      <c r="Y22" s="194"/>
      <c r="Z22" s="197"/>
      <c r="AA22" s="196"/>
      <c r="AB22" s="196"/>
      <c r="AC22" s="196"/>
      <c r="AD22" s="196"/>
      <c r="AE22" s="196"/>
      <c r="AF22" s="196"/>
      <c r="AG22" s="196"/>
      <c r="AH22" s="196"/>
      <c r="AI22" s="196"/>
      <c r="AJ22" s="196"/>
      <c r="AK22" s="196"/>
      <c r="AL22" s="196"/>
      <c r="AM22" s="196"/>
      <c r="AN22" s="196"/>
      <c r="AO22" s="196"/>
    </row>
    <row r="23" spans="1:41" ht="6" customHeight="1" x14ac:dyDescent="0.4">
      <c r="A23" s="445"/>
      <c r="B23" s="446"/>
      <c r="C23" s="449"/>
      <c r="D23" s="435"/>
      <c r="E23" s="103"/>
      <c r="F23" s="105"/>
      <c r="G23" s="105"/>
      <c r="H23" s="105"/>
      <c r="I23" s="105"/>
      <c r="J23" s="105"/>
      <c r="K23" s="105"/>
      <c r="L23" s="105"/>
      <c r="M23" s="105"/>
      <c r="N23" s="105"/>
      <c r="O23" s="105"/>
      <c r="P23" s="105"/>
      <c r="Q23" s="105"/>
      <c r="R23" s="103"/>
      <c r="S23" s="103"/>
      <c r="T23" s="103"/>
      <c r="V23" s="26">
        <v>45717</v>
      </c>
      <c r="W23" s="193"/>
      <c r="X23" s="194"/>
      <c r="Y23" s="194"/>
      <c r="Z23" s="197"/>
      <c r="AA23" s="196"/>
      <c r="AB23" s="196"/>
      <c r="AC23" s="196"/>
      <c r="AD23" s="196"/>
      <c r="AE23" s="196"/>
      <c r="AF23" s="196"/>
      <c r="AG23" s="196"/>
      <c r="AH23" s="196"/>
      <c r="AI23" s="196"/>
      <c r="AJ23" s="196"/>
      <c r="AK23" s="196"/>
      <c r="AL23" s="196"/>
      <c r="AM23" s="196"/>
      <c r="AN23" s="196"/>
      <c r="AO23" s="196"/>
    </row>
    <row r="24" spans="1:41" ht="6" customHeight="1" x14ac:dyDescent="0.4">
      <c r="A24" s="445"/>
      <c r="B24" s="446"/>
      <c r="C24" s="449"/>
      <c r="D24" s="435"/>
      <c r="E24" s="103"/>
      <c r="F24" s="45" t="str">
        <f>IF(OR(AND('別紙２_展示会等１～５'!$I$35&lt;=$V$12,$V$11&lt;='別紙２_展示会等１～５'!$I$35),AND('別紙２_展示会等１～５'!$I$36&lt;=$V$12,$V$11&lt;='別紙２_展示会等１～５'!$I$36)),"▲","")</f>
        <v/>
      </c>
      <c r="G24" s="45" t="str">
        <f>IF(OR(AND('別紙２_展示会等１～５'!$I$35&lt;=$V$14,$V$13&lt;='別紙２_展示会等１～５'!$I$35),AND('別紙２_展示会等１～５'!$I$36&lt;=$V$14,$V$13&lt;='別紙２_展示会等１～５'!$I$36)),"▲","")</f>
        <v/>
      </c>
      <c r="H24" s="45" t="str">
        <f>IF(OR(AND('別紙２_展示会等１～５'!$I$35&lt;=$V$16,$V$15&lt;='別紙２_展示会等１～５'!$I$35),AND('別紙２_展示会等１～５'!$I$36&lt;=$V$16,$V$15&lt;='別紙２_展示会等１～５'!$I$36)),"▲","")</f>
        <v/>
      </c>
      <c r="I24" s="45" t="str">
        <f>IF(OR(AND('別紙２_展示会等１～５'!$I$35&lt;=$V$18,$V$17&lt;='別紙２_展示会等１～５'!$I$35),AND('別紙２_展示会等１～５'!$I$36&lt;=$V$18,$V$17&lt;='別紙２_展示会等１～５'!$I$36)),"▲","")</f>
        <v/>
      </c>
      <c r="J24" s="45" t="str">
        <f>IF(OR(AND('別紙２_展示会等１～５'!$I$35&lt;=$V$20,$V$19&lt;='別紙２_展示会等１～５'!$I$35),AND('別紙２_展示会等１～５'!$I$36&lt;=$V$20,$V$19&lt;='別紙２_展示会等１～５'!$I$36)),"▲","")</f>
        <v/>
      </c>
      <c r="K24" s="45" t="str">
        <f>IF(OR(AND('別紙２_展示会等１～５'!$I$35&lt;=$V$22,$V$21&lt;='別紙２_展示会等１～５'!$I$35),AND('別紙２_展示会等１～５'!$I$36&lt;=$V$22,$V$21&lt;='別紙２_展示会等１～５'!$I$36)),"▲","")</f>
        <v/>
      </c>
      <c r="L24" s="45" t="str">
        <f>IF(OR(AND('別紙２_展示会等１～５'!$I$35&lt;=$V$24,$V$23&lt;='別紙２_展示会等１～５'!$I$35),AND('別紙２_展示会等１～５'!$I$36&lt;=$V$24,$V$23&lt;='別紙２_展示会等１～５'!$I$36)),"▲","")</f>
        <v/>
      </c>
      <c r="M24" s="45" t="str">
        <f>IF(OR(AND('別紙２_展示会等１～５'!$I$35&lt;=$V$26,$V$25&lt;='別紙２_展示会等１～５'!$I$35),AND('別紙２_展示会等１～５'!$I$36&lt;=$V$26,$V$25&lt;='別紙２_展示会等１～５'!$I$36)),"▲","")</f>
        <v/>
      </c>
      <c r="N24" s="45" t="str">
        <f>IF(OR(AND('別紙２_展示会等１～５'!$I$35&lt;=$V$28,$V$27&lt;='別紙２_展示会等１～５'!$I$35),AND('別紙２_展示会等１～５'!$I$36&lt;=$V$28,$V$27&lt;='別紙２_展示会等１～５'!$I$36)),"▲","")</f>
        <v/>
      </c>
      <c r="O24" s="45" t="str">
        <f>IF(OR(AND('別紙２_展示会等１～５'!$I$35&lt;=$V$30,$V$29&lt;='別紙２_展示会等１～５'!$I$35),AND('別紙２_展示会等１～５'!$I$36&lt;=$V$30,$V$29&lt;='別紙２_展示会等１～５'!$I$36)),"▲","")</f>
        <v/>
      </c>
      <c r="P24" s="45" t="str">
        <f>IF(OR(AND('別紙２_展示会等１～５'!$I$35&lt;=$V$32,$V$31&lt;='別紙２_展示会等１～５'!$I$35),AND('別紙２_展示会等１～５'!$I$36&lt;=$V$32,$V$31&lt;='別紙２_展示会等１～５'!$I$36)),"▲","")</f>
        <v/>
      </c>
      <c r="Q24" s="45" t="str">
        <f>IF(OR(AND('別紙２_展示会等１～５'!$I$35&lt;=$V$34,$V$33&lt;='別紙２_展示会等１～５'!$I$35),AND('別紙２_展示会等１～５'!$I$36&lt;=$V$34,$V$33&lt;='別紙２_展示会等１～５'!$I$36)),"▲","")</f>
        <v/>
      </c>
      <c r="R24" s="45" t="str">
        <f>IF(OR(AND('別紙２_展示会等１～５'!$I$35&lt;=$V$36,$V$35&lt;='別紙２_展示会等１～５'!$I$35),AND('別紙２_展示会等１～５'!$I$36&lt;=$V$36,$V$35&lt;='別紙２_展示会等１～５'!$I$36)),"▲","")</f>
        <v/>
      </c>
      <c r="S24" s="45" t="str">
        <f>IF(OR(AND('別紙２_展示会等１～５'!$I$35&lt;=$V$38,$V$37&lt;='別紙２_展示会等１～５'!$I$35),AND('別紙２_展示会等１～５'!$I$36&lt;=$V$38,$V$37&lt;='別紙２_展示会等１～５'!$I$36)),"▲","")</f>
        <v/>
      </c>
      <c r="T24" s="45" t="str">
        <f>IF(OR(AND('別紙２_展示会等１～５'!$I$35&lt;=$V$40,$V$39&lt;='別紙２_展示会等１～５'!$I$35),AND('別紙２_展示会等１～５'!$I$36&lt;=$V$40,$V$39&lt;='別紙２_展示会等１～５'!$I$36)),"▲","")</f>
        <v/>
      </c>
      <c r="V24" s="26">
        <v>45747</v>
      </c>
      <c r="W24" s="193"/>
      <c r="X24" s="194"/>
      <c r="Y24" s="194"/>
      <c r="Z24" s="197"/>
      <c r="AA24" s="196"/>
      <c r="AB24" s="196"/>
      <c r="AC24" s="196"/>
      <c r="AD24" s="196"/>
      <c r="AE24" s="196"/>
      <c r="AF24" s="196"/>
      <c r="AG24" s="196"/>
      <c r="AH24" s="196"/>
      <c r="AI24" s="196"/>
      <c r="AJ24" s="196"/>
      <c r="AK24" s="196"/>
      <c r="AL24" s="196"/>
      <c r="AM24" s="196"/>
      <c r="AN24" s="196"/>
      <c r="AO24" s="196"/>
    </row>
    <row r="25" spans="1:41" ht="6" customHeight="1" x14ac:dyDescent="0.4">
      <c r="A25" s="445"/>
      <c r="B25" s="446"/>
      <c r="C25" s="449">
        <v>5</v>
      </c>
      <c r="D25" s="435" t="str">
        <f>IF('別紙２_展示会等１～５'!F44="","",'別紙２_展示会等１～５'!F44)</f>
        <v/>
      </c>
      <c r="E25" s="103"/>
      <c r="F25" s="103"/>
      <c r="G25" s="103"/>
      <c r="H25" s="103"/>
      <c r="I25" s="103"/>
      <c r="J25" s="103"/>
      <c r="K25" s="103"/>
      <c r="L25" s="103"/>
      <c r="M25" s="103"/>
      <c r="N25" s="103"/>
      <c r="O25" s="103"/>
      <c r="P25" s="103"/>
      <c r="Q25" s="103"/>
      <c r="R25" s="103"/>
      <c r="S25" s="103"/>
      <c r="T25" s="103"/>
      <c r="V25" s="26">
        <v>45748</v>
      </c>
      <c r="W25" s="193"/>
      <c r="X25" s="194"/>
      <c r="Y25" s="194"/>
      <c r="Z25" s="197"/>
      <c r="AA25" s="196"/>
      <c r="AB25" s="196"/>
      <c r="AC25" s="196"/>
      <c r="AD25" s="196"/>
      <c r="AE25" s="196"/>
      <c r="AF25" s="196"/>
      <c r="AG25" s="196"/>
      <c r="AH25" s="196"/>
      <c r="AI25" s="196"/>
      <c r="AJ25" s="196"/>
      <c r="AK25" s="196"/>
      <c r="AL25" s="196"/>
      <c r="AM25" s="196"/>
      <c r="AN25" s="196"/>
      <c r="AO25" s="196"/>
    </row>
    <row r="26" spans="1:41" ht="6" customHeight="1" x14ac:dyDescent="0.4">
      <c r="A26" s="445"/>
      <c r="B26" s="446"/>
      <c r="C26" s="449"/>
      <c r="D26" s="435"/>
      <c r="E26" s="103"/>
      <c r="F26" s="105"/>
      <c r="G26" s="105"/>
      <c r="H26" s="105"/>
      <c r="I26" s="105"/>
      <c r="J26" s="105"/>
      <c r="K26" s="105"/>
      <c r="L26" s="105"/>
      <c r="M26" s="105"/>
      <c r="N26" s="105"/>
      <c r="O26" s="105"/>
      <c r="P26" s="105"/>
      <c r="Q26" s="105"/>
      <c r="R26" s="103"/>
      <c r="S26" s="103"/>
      <c r="T26" s="103"/>
      <c r="V26" s="26">
        <v>45777</v>
      </c>
      <c r="W26" s="193"/>
      <c r="X26" s="194"/>
      <c r="Y26" s="194"/>
      <c r="Z26" s="197"/>
      <c r="AA26" s="196"/>
      <c r="AB26" s="196"/>
      <c r="AC26" s="196"/>
      <c r="AD26" s="196"/>
      <c r="AE26" s="196"/>
      <c r="AF26" s="196"/>
      <c r="AG26" s="196"/>
      <c r="AH26" s="196"/>
      <c r="AI26" s="196"/>
      <c r="AJ26" s="196"/>
      <c r="AK26" s="196"/>
      <c r="AL26" s="196"/>
      <c r="AM26" s="196"/>
      <c r="AN26" s="196"/>
      <c r="AO26" s="196"/>
    </row>
    <row r="27" spans="1:41" ht="6" customHeight="1" x14ac:dyDescent="0.4">
      <c r="A27" s="445"/>
      <c r="B27" s="446"/>
      <c r="C27" s="449"/>
      <c r="D27" s="435"/>
      <c r="E27" s="103"/>
      <c r="F27" s="45" t="str">
        <f>IF(OR(AND('別紙２_展示会等１～５'!$I$45&lt;=$V$12,$V$11&lt;='別紙２_展示会等１～５'!$I$45),AND('別紙２_展示会等１～５'!$I$46&lt;=$V$12,$V$11&lt;='別紙２_展示会等１～５'!$I$46)),"▲","")</f>
        <v/>
      </c>
      <c r="G27" s="45" t="str">
        <f>IF(OR(AND('別紙２_展示会等１～５'!$I$45&lt;=$V$14,$V$13&lt;='別紙２_展示会等１～５'!$I$45),AND('別紙２_展示会等１～５'!$I$46&lt;=$V$14,$V$13&lt;='別紙２_展示会等１～５'!$I$46)),"▲","")</f>
        <v/>
      </c>
      <c r="H27" s="45" t="str">
        <f>IF(OR(AND('別紙２_展示会等１～５'!$I$45&lt;=$V$16,$V$15&lt;='別紙２_展示会等１～５'!$I$45),AND('別紙２_展示会等１～５'!$I$46&lt;=$V$16,$V$15&lt;='別紙２_展示会等１～５'!$I$46)),"▲","")</f>
        <v/>
      </c>
      <c r="I27" s="45" t="str">
        <f>IF(OR(AND('別紙２_展示会等１～５'!$I$45&lt;=$V$18,$V$17&lt;='別紙２_展示会等１～５'!$I$45),AND('別紙２_展示会等１～５'!$I$46&lt;=$V$18,$V$17&lt;='別紙２_展示会等１～５'!$I$46)),"▲","")</f>
        <v/>
      </c>
      <c r="J27" s="45" t="str">
        <f>IF(OR(AND('別紙２_展示会等１～５'!$I$45&lt;=$V$20,$V$19&lt;='別紙２_展示会等１～５'!$I$45),AND('別紙２_展示会等１～５'!$I$46&lt;=$V$20,$V$19&lt;='別紙２_展示会等１～５'!$I$46)),"▲","")</f>
        <v/>
      </c>
      <c r="K27" s="45" t="str">
        <f>IF(OR(AND('別紙２_展示会等１～５'!$I$45&lt;=$V$22,$V$21&lt;='別紙２_展示会等１～５'!$I$45),AND('別紙２_展示会等１～５'!$I$46&lt;=$V$22,$V$21&lt;='別紙２_展示会等１～５'!$I$46)),"▲","")</f>
        <v/>
      </c>
      <c r="L27" s="45" t="str">
        <f>IF(OR(AND('別紙２_展示会等１～５'!$I$45&lt;=$V$24,$V$23&lt;='別紙２_展示会等１～５'!$I$45),AND('別紙２_展示会等１～５'!$I$46&lt;=$V$24,$V$23&lt;='別紙２_展示会等１～５'!$I$46)),"▲","")</f>
        <v/>
      </c>
      <c r="M27" s="45" t="str">
        <f>IF(OR(AND('別紙２_展示会等１～５'!$I$45&lt;=$V$26,$V$25&lt;='別紙２_展示会等１～５'!$I$45),AND('別紙２_展示会等１～５'!$I$46&lt;=$V$26,$V$25&lt;='別紙２_展示会等１～５'!$I$46)),"▲","")</f>
        <v/>
      </c>
      <c r="N27" s="45" t="str">
        <f>IF(OR(AND('別紙２_展示会等１～５'!$I$45&lt;=$V$28,$V$27&lt;='別紙２_展示会等１～５'!$I$45),AND('別紙２_展示会等１～５'!$I$46&lt;=$V$28,$V$27&lt;='別紙２_展示会等１～５'!$I$46)),"▲","")</f>
        <v/>
      </c>
      <c r="O27" s="45" t="str">
        <f>IF(OR(AND('別紙２_展示会等１～５'!$I$45&lt;=$V$30,$V$29&lt;='別紙２_展示会等１～５'!$I$45),AND('別紙２_展示会等１～５'!$I$46&lt;=$V$30,$V$29&lt;='別紙２_展示会等１～５'!$I$46)),"▲","")</f>
        <v/>
      </c>
      <c r="P27" s="45" t="str">
        <f>IF(OR(AND('別紙２_展示会等１～５'!$I$45&lt;=$V$32,$V$31&lt;='別紙２_展示会等１～５'!$I$45),AND('別紙２_展示会等１～５'!$I$46&lt;=$V$32,$V$31&lt;='別紙２_展示会等１～５'!$I$46)),"▲","")</f>
        <v/>
      </c>
      <c r="Q27" s="45" t="str">
        <f>IF(OR(AND('別紙２_展示会等１～５'!$I$45&lt;=$V$34,$V$33&lt;='別紙２_展示会等１～５'!$I$45),AND('別紙２_展示会等１～５'!$I$46&lt;=$V$34,$V$33&lt;='別紙２_展示会等１～５'!$I$46)),"▲","")</f>
        <v/>
      </c>
      <c r="R27" s="45" t="str">
        <f>IF(OR(AND('別紙２_展示会等１～５'!$I$45&lt;=$V$36,$V$35&lt;='別紙２_展示会等１～５'!$I$45),AND('別紙２_展示会等１～５'!$I$46&lt;=$V$36,$V$35&lt;='別紙２_展示会等１～５'!$I$46)),"▲","")</f>
        <v/>
      </c>
      <c r="S27" s="45" t="str">
        <f>IF(OR(AND('別紙２_展示会等１～５'!$I$45&lt;=$V$38,$V$37&lt;='別紙２_展示会等１～５'!$I$45),AND('別紙２_展示会等１～５'!$I$46&lt;=$V$38,$V$37&lt;='別紙２_展示会等１～５'!$I$46)),"▲","")</f>
        <v/>
      </c>
      <c r="T27" s="45" t="str">
        <f>IF(OR(AND('別紙２_展示会等１～５'!$I$45&lt;=$V$40,$V$39&lt;='別紙２_展示会等１～５'!$I$45),AND('別紙２_展示会等１～５'!$I$46&lt;=$V$40,$V$39&lt;='別紙２_展示会等１～５'!$I$46)),"▲","")</f>
        <v/>
      </c>
      <c r="V27" s="26">
        <v>45778</v>
      </c>
      <c r="W27" s="193"/>
      <c r="X27" s="194"/>
      <c r="Y27" s="194"/>
      <c r="Z27" s="197"/>
      <c r="AA27" s="196"/>
      <c r="AB27" s="196"/>
      <c r="AC27" s="196"/>
      <c r="AD27" s="196"/>
      <c r="AE27" s="196"/>
      <c r="AF27" s="196"/>
      <c r="AG27" s="196"/>
      <c r="AH27" s="196"/>
      <c r="AI27" s="196"/>
      <c r="AJ27" s="196"/>
      <c r="AK27" s="196"/>
      <c r="AL27" s="196"/>
      <c r="AM27" s="196"/>
      <c r="AN27" s="196"/>
      <c r="AO27" s="196"/>
    </row>
    <row r="28" spans="1:41" ht="6" customHeight="1" x14ac:dyDescent="0.4">
      <c r="A28" s="445"/>
      <c r="B28" s="446"/>
      <c r="C28" s="449">
        <v>6</v>
      </c>
      <c r="D28" s="435" t="str">
        <f>IF('別紙３_展示会等６～10'!F2="","",'別紙３_展示会等６～10'!F2)</f>
        <v/>
      </c>
      <c r="E28" s="103"/>
      <c r="F28" s="103"/>
      <c r="G28" s="103"/>
      <c r="H28" s="103"/>
      <c r="I28" s="103"/>
      <c r="J28" s="103"/>
      <c r="K28" s="103"/>
      <c r="L28" s="103"/>
      <c r="M28" s="103"/>
      <c r="N28" s="103"/>
      <c r="O28" s="103"/>
      <c r="P28" s="103"/>
      <c r="Q28" s="103"/>
      <c r="R28" s="103"/>
      <c r="S28" s="103"/>
      <c r="T28" s="103"/>
      <c r="V28" s="26">
        <v>45808</v>
      </c>
      <c r="W28" s="193"/>
      <c r="X28" s="194"/>
      <c r="Y28" s="194"/>
      <c r="Z28" s="197"/>
      <c r="AA28" s="196"/>
      <c r="AB28" s="196"/>
      <c r="AC28" s="196"/>
      <c r="AD28" s="196"/>
      <c r="AE28" s="196"/>
      <c r="AF28" s="196"/>
      <c r="AG28" s="196"/>
      <c r="AH28" s="196"/>
      <c r="AI28" s="196"/>
      <c r="AJ28" s="196"/>
      <c r="AK28" s="196"/>
      <c r="AL28" s="196"/>
      <c r="AM28" s="196"/>
      <c r="AN28" s="196"/>
      <c r="AO28" s="196"/>
    </row>
    <row r="29" spans="1:41" ht="6" customHeight="1" x14ac:dyDescent="0.4">
      <c r="A29" s="445"/>
      <c r="B29" s="446"/>
      <c r="C29" s="449"/>
      <c r="D29" s="435"/>
      <c r="E29" s="103"/>
      <c r="F29" s="105"/>
      <c r="G29" s="105"/>
      <c r="H29" s="105"/>
      <c r="I29" s="105"/>
      <c r="J29" s="105"/>
      <c r="K29" s="105"/>
      <c r="L29" s="105"/>
      <c r="M29" s="105"/>
      <c r="N29" s="105"/>
      <c r="O29" s="105"/>
      <c r="P29" s="105"/>
      <c r="Q29" s="105"/>
      <c r="R29" s="103"/>
      <c r="S29" s="103"/>
      <c r="T29" s="103"/>
      <c r="V29" s="26">
        <v>45809</v>
      </c>
      <c r="W29" s="193"/>
      <c r="X29" s="196"/>
      <c r="Y29" s="196"/>
      <c r="Z29" s="197"/>
      <c r="AA29" s="196"/>
      <c r="AB29" s="196"/>
      <c r="AC29" s="196"/>
      <c r="AD29" s="196"/>
      <c r="AE29" s="196"/>
      <c r="AF29" s="196"/>
      <c r="AG29" s="196"/>
      <c r="AH29" s="196"/>
      <c r="AI29" s="196"/>
      <c r="AJ29" s="196"/>
      <c r="AK29" s="196"/>
      <c r="AL29" s="196"/>
      <c r="AM29" s="196"/>
      <c r="AN29" s="196"/>
      <c r="AO29" s="196"/>
    </row>
    <row r="30" spans="1:41" ht="6" customHeight="1" x14ac:dyDescent="0.4">
      <c r="A30" s="445"/>
      <c r="B30" s="446"/>
      <c r="C30" s="449"/>
      <c r="D30" s="435"/>
      <c r="E30" s="103"/>
      <c r="F30" s="45" t="str">
        <f>IF(OR(AND('別紙３_展示会等６～10'!$I$3&lt;=$V$12,$V$11&lt;='別紙３_展示会等６～10'!$I$3),AND('別紙３_展示会等６～10'!$I$4&lt;=$V$12,$V$11&lt;='別紙３_展示会等６～10'!$I$4)),"▲","")</f>
        <v/>
      </c>
      <c r="G30" s="45" t="str">
        <f>IF(OR(AND('別紙３_展示会等６～10'!$I$3&lt;=$V$14,$V$13&lt;='別紙３_展示会等６～10'!$I$3),AND('別紙３_展示会等６～10'!$I$4&lt;=$V$14,$V$13&lt;='別紙３_展示会等６～10'!$I$4)),"▲","")</f>
        <v/>
      </c>
      <c r="H30" s="45" t="str">
        <f>IF(OR(AND('別紙３_展示会等６～10'!$I$3&lt;=$V$16,$V$15&lt;='別紙３_展示会等６～10'!$I$3),AND('別紙３_展示会等６～10'!$I$4&lt;=$V$16,$V$15&lt;='別紙３_展示会等６～10'!$I$4)),"▲","")</f>
        <v/>
      </c>
      <c r="I30" s="45" t="str">
        <f>IF(OR(AND('別紙３_展示会等６～10'!$I$3&lt;=$V$18,$V$17&lt;='別紙３_展示会等６～10'!$I$3),AND('別紙３_展示会等６～10'!$I$4&lt;=$V$18,$V$17&lt;='別紙３_展示会等６～10'!$I$4)),"▲","")</f>
        <v/>
      </c>
      <c r="J30" s="45" t="str">
        <f>IF(OR(AND('別紙３_展示会等６～10'!$I$3&lt;=$V$20,$V$19&lt;='別紙３_展示会等６～10'!$I$3),AND('別紙３_展示会等６～10'!$I$4&lt;=$V$20,$V$19&lt;='別紙３_展示会等６～10'!$I$4)),"▲","")</f>
        <v/>
      </c>
      <c r="K30" s="45" t="str">
        <f>IF(OR(AND('別紙３_展示会等６～10'!$I$3&lt;=$V$22,$V$21&lt;='別紙３_展示会等６～10'!$I$3),AND('別紙３_展示会等６～10'!$I$4&lt;=$V$22,$V$21&lt;='別紙３_展示会等６～10'!$I$4)),"▲","")</f>
        <v/>
      </c>
      <c r="L30" s="45" t="str">
        <f>IF(OR(AND('別紙３_展示会等６～10'!$I$3&lt;=$V$24,$V$23&lt;='別紙３_展示会等６～10'!$I$3),AND('別紙３_展示会等６～10'!$I$4&lt;=$V$24,$V$23&lt;='別紙３_展示会等６～10'!$I$4)),"▲","")</f>
        <v/>
      </c>
      <c r="M30" s="45" t="str">
        <f>IF(OR(AND('別紙３_展示会等６～10'!$I$3&lt;=$V$26,$V$25&lt;='別紙３_展示会等６～10'!$I$3),AND('別紙３_展示会等６～10'!$I$4&lt;=$V$26,$V$25&lt;='別紙３_展示会等６～10'!$I$4)),"▲","")</f>
        <v/>
      </c>
      <c r="N30" s="45" t="str">
        <f>IF(OR(AND('別紙３_展示会等６～10'!$I$3&lt;=$V$28,$V$27&lt;='別紙３_展示会等６～10'!$I$3),AND('別紙３_展示会等６～10'!$I$4&lt;=$V$28,$V$27&lt;='別紙３_展示会等６～10'!$I$4)),"▲","")</f>
        <v/>
      </c>
      <c r="O30" s="45" t="str">
        <f>IF(OR(AND('別紙３_展示会等６～10'!$I$3&lt;=$V$30,$V$29&lt;='別紙３_展示会等６～10'!$I$3),AND('別紙３_展示会等６～10'!$I$4&lt;=$V$30,$V$29&lt;='別紙３_展示会等６～10'!$I$4)),"▲","")</f>
        <v/>
      </c>
      <c r="P30" s="45" t="str">
        <f>IF(OR(AND('別紙３_展示会等６～10'!$I$3&lt;=$V$32,$V$31&lt;='別紙３_展示会等６～10'!$I$3),AND('別紙３_展示会等６～10'!$I$4&lt;=$V$32,$V$31&lt;='別紙３_展示会等６～10'!$I$4)),"▲","")</f>
        <v/>
      </c>
      <c r="Q30" s="45" t="str">
        <f>IF(OR(AND('別紙３_展示会等６～10'!$I$3&lt;=$V$34,$V$33&lt;='別紙３_展示会等６～10'!$I$3),AND('別紙３_展示会等６～10'!$I$4&lt;=$V$34,$V$33&lt;='別紙３_展示会等６～10'!$I$4)),"▲","")</f>
        <v/>
      </c>
      <c r="R30" s="45" t="str">
        <f>IF(OR(AND('別紙３_展示会等６～10'!$I$3&lt;=$V$36,$V$35&lt;='別紙３_展示会等６～10'!$I$3),AND('別紙３_展示会等６～10'!$I$4&lt;=$V$36,$V$35&lt;='別紙３_展示会等６～10'!$I$4)),"▲","")</f>
        <v/>
      </c>
      <c r="S30" s="45" t="str">
        <f>IF(OR(AND('別紙３_展示会等６～10'!$I$3&lt;=$V$38,$V$37&lt;='別紙３_展示会等６～10'!$I$3),AND('別紙３_展示会等６～10'!$I$4&lt;=$V$38,$V$37&lt;='別紙３_展示会等６～10'!$I$4)),"▲","")</f>
        <v/>
      </c>
      <c r="T30" s="45" t="str">
        <f>IF(OR(AND('別紙３_展示会等６～10'!$I$3&lt;=$V$40,$V$39&lt;='別紙３_展示会等６～10'!$I$3),AND('別紙３_展示会等６～10'!$I$4&lt;=$V$40,$V$39&lt;='別紙３_展示会等６～10'!$I$4)),"▲","")</f>
        <v/>
      </c>
      <c r="V30" s="26">
        <v>45838</v>
      </c>
      <c r="W30" s="193"/>
      <c r="X30" s="196"/>
      <c r="Y30" s="196"/>
      <c r="Z30" s="197"/>
      <c r="AA30" s="196"/>
      <c r="AB30" s="196"/>
      <c r="AC30" s="196"/>
      <c r="AD30" s="196"/>
      <c r="AE30" s="196"/>
      <c r="AF30" s="196"/>
      <c r="AG30" s="196"/>
      <c r="AH30" s="196"/>
      <c r="AI30" s="196"/>
      <c r="AJ30" s="196"/>
      <c r="AK30" s="196"/>
      <c r="AL30" s="196"/>
      <c r="AM30" s="196"/>
      <c r="AN30" s="196"/>
      <c r="AO30" s="196"/>
    </row>
    <row r="31" spans="1:41" ht="6" customHeight="1" x14ac:dyDescent="0.4">
      <c r="A31" s="445"/>
      <c r="B31" s="446"/>
      <c r="C31" s="449">
        <v>7</v>
      </c>
      <c r="D31" s="435" t="str">
        <f>IF('別紙３_展示会等６～10'!F12="","",'別紙３_展示会等６～10'!F12)</f>
        <v/>
      </c>
      <c r="E31" s="103"/>
      <c r="F31" s="103"/>
      <c r="G31" s="103"/>
      <c r="H31" s="103"/>
      <c r="I31" s="103"/>
      <c r="J31" s="103"/>
      <c r="K31" s="103"/>
      <c r="L31" s="103"/>
      <c r="M31" s="103"/>
      <c r="N31" s="103"/>
      <c r="O31" s="103"/>
      <c r="P31" s="103"/>
      <c r="Q31" s="103"/>
      <c r="R31" s="103"/>
      <c r="S31" s="103"/>
      <c r="T31" s="103"/>
      <c r="V31" s="26">
        <v>45839</v>
      </c>
      <c r="W31" s="193"/>
      <c r="X31" s="196"/>
      <c r="Y31" s="196"/>
      <c r="Z31" s="197"/>
      <c r="AA31" s="196"/>
      <c r="AB31" s="196"/>
      <c r="AC31" s="196"/>
      <c r="AD31" s="196"/>
      <c r="AE31" s="196"/>
      <c r="AF31" s="196"/>
      <c r="AG31" s="196"/>
      <c r="AH31" s="196"/>
      <c r="AI31" s="196"/>
      <c r="AJ31" s="196"/>
      <c r="AK31" s="196"/>
      <c r="AL31" s="196"/>
      <c r="AM31" s="196"/>
      <c r="AN31" s="196"/>
      <c r="AO31" s="196"/>
    </row>
    <row r="32" spans="1:41" ht="6" customHeight="1" x14ac:dyDescent="0.4">
      <c r="A32" s="445"/>
      <c r="B32" s="446"/>
      <c r="C32" s="449"/>
      <c r="D32" s="435"/>
      <c r="E32" s="103"/>
      <c r="F32" s="105"/>
      <c r="G32" s="105"/>
      <c r="H32" s="105"/>
      <c r="I32" s="105"/>
      <c r="J32" s="105"/>
      <c r="K32" s="105"/>
      <c r="L32" s="105"/>
      <c r="M32" s="105"/>
      <c r="N32" s="105"/>
      <c r="O32" s="105"/>
      <c r="P32" s="105"/>
      <c r="Q32" s="105"/>
      <c r="R32" s="103"/>
      <c r="S32" s="103"/>
      <c r="T32" s="103"/>
      <c r="U32" s="22"/>
      <c r="V32" s="26">
        <v>45869</v>
      </c>
      <c r="W32" s="193"/>
      <c r="X32" s="196"/>
      <c r="Y32" s="196"/>
      <c r="Z32" s="197"/>
      <c r="AA32" s="196"/>
      <c r="AB32" s="196"/>
      <c r="AC32" s="196"/>
      <c r="AD32" s="196"/>
      <c r="AE32" s="196"/>
      <c r="AF32" s="196"/>
      <c r="AG32" s="196"/>
      <c r="AH32" s="196"/>
      <c r="AI32" s="196"/>
      <c r="AJ32" s="196"/>
      <c r="AK32" s="196"/>
      <c r="AL32" s="196"/>
      <c r="AM32" s="196"/>
      <c r="AN32" s="196"/>
      <c r="AO32" s="196"/>
    </row>
    <row r="33" spans="1:41" ht="6" customHeight="1" x14ac:dyDescent="0.4">
      <c r="A33" s="445"/>
      <c r="B33" s="446"/>
      <c r="C33" s="449"/>
      <c r="D33" s="435"/>
      <c r="E33" s="103"/>
      <c r="F33" s="45" t="str">
        <f>IF(OR(AND('別紙３_展示会等６～10'!$I$13&lt;=$V$12,$V$11&lt;='別紙３_展示会等６～10'!$I$13),AND('別紙３_展示会等６～10'!$I$14&lt;=$V$12,$V$11&lt;='別紙３_展示会等６～10'!$I$14)),"▲","")</f>
        <v/>
      </c>
      <c r="G33" s="45" t="str">
        <f>IF(OR(AND('別紙３_展示会等６～10'!$I$13&lt;=$V$14,$V$13&lt;='別紙３_展示会等６～10'!$I$13),AND('別紙３_展示会等６～10'!$I$14&lt;=$V$14,$V$13&lt;='別紙３_展示会等６～10'!$I$14)),"▲","")</f>
        <v/>
      </c>
      <c r="H33" s="45" t="str">
        <f>IF(OR(AND('別紙３_展示会等６～10'!$I$13&lt;=$V$16,$V$15&lt;='別紙３_展示会等６～10'!$I$13),AND('別紙３_展示会等６～10'!$I$14&lt;=$V$16,$V$15&lt;='別紙３_展示会等６～10'!$I$14)),"▲","")</f>
        <v/>
      </c>
      <c r="I33" s="45" t="str">
        <f>IF(OR(AND('別紙３_展示会等６～10'!$I$13&lt;=$V$18,$V$17&lt;='別紙３_展示会等６～10'!$I$13),AND('別紙３_展示会等６～10'!$I$14&lt;=$V$18,$V$17&lt;='別紙３_展示会等６～10'!$I$14)),"▲","")</f>
        <v/>
      </c>
      <c r="J33" s="45" t="str">
        <f>IF(OR(AND('別紙３_展示会等６～10'!$I$13&lt;=$V$20,$V$19&lt;='別紙３_展示会等６～10'!$I$13),AND('別紙３_展示会等６～10'!$I$14&lt;=$V$20,$V$19&lt;='別紙３_展示会等６～10'!$I$14)),"▲","")</f>
        <v/>
      </c>
      <c r="K33" s="45" t="str">
        <f>IF(OR(AND('別紙３_展示会等６～10'!$I$13&lt;=$V$22,$V$21&lt;='別紙３_展示会等６～10'!$I$13),AND('別紙３_展示会等６～10'!$I$14&lt;=$V$22,$V$21&lt;='別紙３_展示会等６～10'!$I$14)),"▲","")</f>
        <v/>
      </c>
      <c r="L33" s="45" t="str">
        <f>IF(OR(AND('別紙３_展示会等６～10'!$I$13&lt;=$V$24,$V$23&lt;='別紙３_展示会等６～10'!$I$13),AND('別紙３_展示会等６～10'!$I$14&lt;=$V$24,$V$23&lt;='別紙３_展示会等６～10'!$I$14)),"▲","")</f>
        <v/>
      </c>
      <c r="M33" s="45" t="str">
        <f>IF(OR(AND('別紙３_展示会等６～10'!$I$13&lt;=$V$26,$V$25&lt;='別紙３_展示会等６～10'!$I$13),AND('別紙３_展示会等６～10'!$I$14&lt;=$V$26,$V$25&lt;='別紙３_展示会等６～10'!$I$14)),"▲","")</f>
        <v/>
      </c>
      <c r="N33" s="45" t="str">
        <f>IF(OR(AND('別紙３_展示会等６～10'!$I$13&lt;=$V$28,$V$27&lt;='別紙３_展示会等６～10'!$I$13),AND('別紙３_展示会等６～10'!$I$14&lt;=$V$28,$V$27&lt;='別紙３_展示会等６～10'!$I$14)),"▲","")</f>
        <v/>
      </c>
      <c r="O33" s="45" t="str">
        <f>IF(OR(AND('別紙３_展示会等６～10'!$I$13&lt;=$V$30,$V$29&lt;='別紙３_展示会等６～10'!$I$13),AND('別紙３_展示会等６～10'!$I$14&lt;=$V$30,$V$29&lt;='別紙３_展示会等６～10'!$I$14)),"▲","")</f>
        <v/>
      </c>
      <c r="P33" s="45" t="str">
        <f>IF(OR(AND('別紙３_展示会等６～10'!$I$13&lt;=$V$32,$V$31&lt;='別紙３_展示会等６～10'!$I$13),AND('別紙３_展示会等６～10'!$I$14&lt;=$V$32,$V$31&lt;='別紙３_展示会等６～10'!$I$14)),"▲","")</f>
        <v/>
      </c>
      <c r="Q33" s="45" t="str">
        <f>IF(OR(AND('別紙３_展示会等６～10'!$I$13&lt;=$V$34,$V$33&lt;='別紙３_展示会等６～10'!$I$13),AND('別紙３_展示会等６～10'!$I$14&lt;=$V$34,$V$33&lt;='別紙３_展示会等６～10'!$I$14)),"▲","")</f>
        <v/>
      </c>
      <c r="R33" s="45" t="str">
        <f>IF(OR(AND('別紙３_展示会等６～10'!$I$13&lt;=$V$36,$V$35&lt;='別紙３_展示会等６～10'!$I$13),AND('別紙３_展示会等６～10'!$I$14&lt;=$V$36,$V$35&lt;='別紙３_展示会等６～10'!$I$14)),"▲","")</f>
        <v/>
      </c>
      <c r="S33" s="45" t="str">
        <f>IF(OR(AND('別紙３_展示会等６～10'!$I$13&lt;=$V$38,$V$37&lt;='別紙３_展示会等６～10'!$I$13),AND('別紙３_展示会等６～10'!$I$14&lt;=$V$38,$V$37&lt;='別紙３_展示会等６～10'!$I$14)),"▲","")</f>
        <v/>
      </c>
      <c r="T33" s="45" t="str">
        <f>IF(OR(AND('別紙３_展示会等６～10'!$I$13&lt;=$V$40,$V$39&lt;='別紙３_展示会等６～10'!$I$13),AND('別紙３_展示会等６～10'!$I$14&lt;=$V$40,$V$39&lt;='別紙３_展示会等６～10'!$I$14)),"▲","")</f>
        <v/>
      </c>
      <c r="V33" s="26">
        <v>45870</v>
      </c>
      <c r="W33" s="193"/>
      <c r="X33" s="196"/>
      <c r="Y33" s="196"/>
      <c r="Z33" s="197"/>
      <c r="AA33" s="196"/>
      <c r="AB33" s="196"/>
      <c r="AC33" s="196"/>
      <c r="AD33" s="196"/>
      <c r="AE33" s="196"/>
      <c r="AF33" s="196"/>
      <c r="AG33" s="196"/>
      <c r="AH33" s="196"/>
      <c r="AI33" s="196"/>
      <c r="AJ33" s="196"/>
      <c r="AK33" s="196"/>
      <c r="AL33" s="196"/>
      <c r="AM33" s="196"/>
      <c r="AN33" s="196"/>
      <c r="AO33" s="196"/>
    </row>
    <row r="34" spans="1:41" ht="6" customHeight="1" x14ac:dyDescent="0.4">
      <c r="A34" s="445"/>
      <c r="B34" s="446"/>
      <c r="C34" s="449">
        <v>8</v>
      </c>
      <c r="D34" s="435" t="str">
        <f>IF('別紙３_展示会等６～10'!F22="","",'別紙３_展示会等６～10'!F22)</f>
        <v/>
      </c>
      <c r="E34" s="103"/>
      <c r="F34" s="103"/>
      <c r="G34" s="103"/>
      <c r="H34" s="103"/>
      <c r="I34" s="103"/>
      <c r="J34" s="103"/>
      <c r="K34" s="103"/>
      <c r="L34" s="103"/>
      <c r="M34" s="103"/>
      <c r="N34" s="103"/>
      <c r="O34" s="103"/>
      <c r="P34" s="103"/>
      <c r="Q34" s="103"/>
      <c r="R34" s="103"/>
      <c r="S34" s="103"/>
      <c r="T34" s="103"/>
      <c r="V34" s="26">
        <v>45900</v>
      </c>
      <c r="W34" s="193"/>
      <c r="X34" s="196"/>
      <c r="Y34" s="196"/>
      <c r="Z34" s="197"/>
      <c r="AA34" s="196"/>
      <c r="AB34" s="196"/>
      <c r="AC34" s="196"/>
      <c r="AD34" s="196"/>
      <c r="AE34" s="196"/>
      <c r="AF34" s="196"/>
      <c r="AG34" s="196"/>
      <c r="AH34" s="196"/>
      <c r="AI34" s="196"/>
      <c r="AJ34" s="196"/>
      <c r="AK34" s="196"/>
      <c r="AL34" s="196"/>
      <c r="AM34" s="196"/>
      <c r="AN34" s="196"/>
      <c r="AO34" s="196"/>
    </row>
    <row r="35" spans="1:41" ht="6" customHeight="1" x14ac:dyDescent="0.4">
      <c r="A35" s="445"/>
      <c r="B35" s="446"/>
      <c r="C35" s="449"/>
      <c r="D35" s="435"/>
      <c r="E35" s="103"/>
      <c r="F35" s="105"/>
      <c r="G35" s="105"/>
      <c r="H35" s="105"/>
      <c r="I35" s="105"/>
      <c r="J35" s="105"/>
      <c r="K35" s="105"/>
      <c r="L35" s="105"/>
      <c r="M35" s="105"/>
      <c r="N35" s="105"/>
      <c r="O35" s="105"/>
      <c r="P35" s="105"/>
      <c r="Q35" s="105"/>
      <c r="R35" s="103"/>
      <c r="S35" s="103"/>
      <c r="T35" s="103"/>
      <c r="V35" s="26">
        <v>45901</v>
      </c>
      <c r="W35" s="193"/>
      <c r="X35" s="196"/>
      <c r="Y35" s="196"/>
      <c r="Z35" s="197"/>
      <c r="AA35" s="196"/>
      <c r="AB35" s="196"/>
      <c r="AC35" s="196"/>
      <c r="AD35" s="196"/>
      <c r="AE35" s="196"/>
      <c r="AF35" s="196"/>
      <c r="AG35" s="196"/>
      <c r="AH35" s="196"/>
      <c r="AI35" s="196"/>
      <c r="AJ35" s="196"/>
      <c r="AK35" s="196"/>
      <c r="AL35" s="196"/>
      <c r="AM35" s="196"/>
      <c r="AN35" s="196"/>
      <c r="AO35" s="196"/>
    </row>
    <row r="36" spans="1:41" ht="6" customHeight="1" x14ac:dyDescent="0.4">
      <c r="A36" s="445"/>
      <c r="B36" s="446"/>
      <c r="C36" s="449"/>
      <c r="D36" s="435"/>
      <c r="E36" s="103"/>
      <c r="F36" s="45" t="str">
        <f>IF(OR(AND('別紙３_展示会等６～10'!$I$23&lt;=$V$12,$V$11&lt;='別紙３_展示会等６～10'!$I$23),AND('別紙３_展示会等６～10'!$I$24&lt;=$V$12,$V$11&lt;='別紙３_展示会等６～10'!$I$24)),"▲","")</f>
        <v/>
      </c>
      <c r="G36" s="45" t="str">
        <f>IF(OR(AND('別紙３_展示会等６～10'!$I$23&lt;=$V$14,$V$13&lt;='別紙３_展示会等６～10'!$I$23),AND('別紙３_展示会等６～10'!$I$24&lt;=$V$14,$V$13&lt;='別紙３_展示会等６～10'!$I$24)),"▲","")</f>
        <v/>
      </c>
      <c r="H36" s="45" t="str">
        <f>IF(OR(AND('別紙３_展示会等６～10'!$I$23&lt;=$V$16,$V$15&lt;='別紙３_展示会等６～10'!$I$23),AND('別紙３_展示会等６～10'!$I$24&lt;=$V$16,$V$15&lt;='別紙３_展示会等６～10'!$I$24)),"▲","")</f>
        <v/>
      </c>
      <c r="I36" s="45" t="str">
        <f>IF(OR(AND('別紙３_展示会等６～10'!$I$23&lt;=$V$18,$V$17&lt;='別紙３_展示会等６～10'!$I$23),AND('別紙３_展示会等６～10'!$I$24&lt;=$V$18,$V$17&lt;='別紙３_展示会等６～10'!$I$24)),"▲","")</f>
        <v/>
      </c>
      <c r="J36" s="45" t="str">
        <f>IF(OR(AND('別紙３_展示会等６～10'!$I$23&lt;=$V$20,$V$19&lt;='別紙３_展示会等６～10'!$I$23),AND('別紙３_展示会等６～10'!$I$24&lt;=$V$20,$V$19&lt;='別紙３_展示会等６～10'!$I$24)),"▲","")</f>
        <v/>
      </c>
      <c r="K36" s="45" t="str">
        <f>IF(OR(AND('別紙３_展示会等６～10'!$I$23&lt;=$V$22,$V$21&lt;='別紙３_展示会等６～10'!$I$23),AND('別紙３_展示会等６～10'!$I$24&lt;=$V$22,$V$21&lt;='別紙３_展示会等６～10'!$I$24)),"▲","")</f>
        <v/>
      </c>
      <c r="L36" s="45" t="str">
        <f>IF(OR(AND('別紙３_展示会等６～10'!$I$23&lt;=$V$24,$V$23&lt;='別紙３_展示会等６～10'!$I$23),AND('別紙３_展示会等６～10'!$I$24&lt;=$V$24,$V$23&lt;='別紙３_展示会等６～10'!$I$24)),"▲","")</f>
        <v/>
      </c>
      <c r="M36" s="45" t="str">
        <f>IF(OR(AND('別紙３_展示会等６～10'!$I$23&lt;=$V$26,$V$25&lt;='別紙３_展示会等６～10'!$I$23),AND('別紙３_展示会等６～10'!$I$24&lt;=$V$26,$V$25&lt;='別紙３_展示会等６～10'!$I$24)),"▲","")</f>
        <v/>
      </c>
      <c r="N36" s="45" t="str">
        <f>IF(OR(AND('別紙３_展示会等６～10'!$I$23&lt;=$V$28,$V$27&lt;='別紙３_展示会等６～10'!$I$23),AND('別紙３_展示会等６～10'!$I$24&lt;=$V$28,$V$27&lt;='別紙３_展示会等６～10'!$I$24)),"▲","")</f>
        <v/>
      </c>
      <c r="O36" s="45" t="str">
        <f>IF(OR(AND('別紙３_展示会等６～10'!$I$23&lt;=$V$30,$V$29&lt;='別紙３_展示会等６～10'!$I$23),AND('別紙３_展示会等６～10'!$I$24&lt;=$V$30,$V$29&lt;='別紙３_展示会等６～10'!$I$24)),"▲","")</f>
        <v/>
      </c>
      <c r="P36" s="45" t="str">
        <f>IF(OR(AND('別紙３_展示会等６～10'!$I$23&lt;=$V$32,$V$31&lt;='別紙３_展示会等６～10'!$I$23),AND('別紙３_展示会等６～10'!$I$24&lt;=$V$32,$V$31&lt;='別紙３_展示会等６～10'!$I$24)),"▲","")</f>
        <v/>
      </c>
      <c r="Q36" s="45" t="str">
        <f>IF(OR(AND('別紙３_展示会等６～10'!$I$23&lt;=$V$34,$V$33&lt;='別紙３_展示会等６～10'!$I$23),AND('別紙３_展示会等６～10'!$I$24&lt;=$V$34,$V$33&lt;='別紙３_展示会等６～10'!$I$24)),"▲","")</f>
        <v/>
      </c>
      <c r="R36" s="45" t="str">
        <f>IF(OR(AND('別紙３_展示会等６～10'!$I$23&lt;=$V$36,$V$35&lt;='別紙３_展示会等６～10'!$I$23),AND('別紙３_展示会等６～10'!$I$24&lt;=$V$36,$V$35&lt;='別紙３_展示会等６～10'!$I$24)),"▲","")</f>
        <v/>
      </c>
      <c r="S36" s="45" t="str">
        <f>IF(OR(AND('別紙３_展示会等６～10'!$I$23&lt;=$V$38,$V$37&lt;='別紙３_展示会等６～10'!$I$23),AND('別紙３_展示会等６～10'!$I$24&lt;=$V$38,$V$37&lt;='別紙３_展示会等６～10'!$I$24)),"▲","")</f>
        <v/>
      </c>
      <c r="T36" s="45" t="str">
        <f>IF(OR(AND('別紙３_展示会等６～10'!$I$23&lt;=$V$40,$V$39&lt;='別紙３_展示会等６～10'!$I$23),AND('別紙３_展示会等６～10'!$I$24&lt;=$V$40,$V$39&lt;='別紙３_展示会等６～10'!$I$24)),"▲","")</f>
        <v/>
      </c>
      <c r="V36" s="26">
        <v>45930</v>
      </c>
      <c r="W36" s="193"/>
      <c r="X36" s="196"/>
      <c r="Y36" s="196"/>
      <c r="Z36" s="197"/>
      <c r="AA36" s="196"/>
      <c r="AB36" s="196"/>
      <c r="AC36" s="196"/>
      <c r="AD36" s="196"/>
      <c r="AE36" s="196"/>
      <c r="AF36" s="196"/>
      <c r="AG36" s="196"/>
      <c r="AH36" s="196"/>
      <c r="AI36" s="196"/>
      <c r="AJ36" s="196"/>
      <c r="AK36" s="196"/>
      <c r="AL36" s="196"/>
      <c r="AM36" s="196"/>
      <c r="AN36" s="196"/>
      <c r="AO36" s="196"/>
    </row>
    <row r="37" spans="1:41" ht="6" customHeight="1" x14ac:dyDescent="0.4">
      <c r="A37" s="445"/>
      <c r="B37" s="446"/>
      <c r="C37" s="449">
        <v>9</v>
      </c>
      <c r="D37" s="435" t="str">
        <f>IF('別紙３_展示会等６～10'!F32="","",'別紙３_展示会等６～10'!F32)</f>
        <v/>
      </c>
      <c r="E37" s="103"/>
      <c r="F37" s="103"/>
      <c r="G37" s="103"/>
      <c r="H37" s="103"/>
      <c r="I37" s="103"/>
      <c r="J37" s="103"/>
      <c r="K37" s="103"/>
      <c r="L37" s="103"/>
      <c r="M37" s="103"/>
      <c r="N37" s="103"/>
      <c r="O37" s="103"/>
      <c r="P37" s="103"/>
      <c r="Q37" s="103"/>
      <c r="R37" s="103"/>
      <c r="S37" s="103"/>
      <c r="T37" s="103"/>
      <c r="V37" s="26">
        <v>45931</v>
      </c>
      <c r="W37" s="193"/>
      <c r="X37" s="196"/>
      <c r="Y37" s="196"/>
      <c r="Z37" s="197"/>
      <c r="AA37" s="196"/>
      <c r="AB37" s="196"/>
      <c r="AC37" s="196"/>
      <c r="AD37" s="196"/>
      <c r="AE37" s="196"/>
      <c r="AF37" s="196"/>
      <c r="AG37" s="196"/>
      <c r="AH37" s="196"/>
      <c r="AI37" s="196"/>
      <c r="AJ37" s="196"/>
      <c r="AK37" s="196"/>
      <c r="AL37" s="196"/>
      <c r="AM37" s="196"/>
      <c r="AN37" s="196"/>
      <c r="AO37" s="196"/>
    </row>
    <row r="38" spans="1:41" ht="6" customHeight="1" x14ac:dyDescent="0.4">
      <c r="A38" s="445"/>
      <c r="B38" s="446"/>
      <c r="C38" s="449"/>
      <c r="D38" s="435"/>
      <c r="E38" s="103"/>
      <c r="F38" s="105"/>
      <c r="G38" s="105"/>
      <c r="H38" s="105"/>
      <c r="I38" s="105"/>
      <c r="J38" s="105"/>
      <c r="K38" s="105"/>
      <c r="L38" s="105"/>
      <c r="M38" s="105"/>
      <c r="N38" s="105"/>
      <c r="O38" s="105"/>
      <c r="P38" s="105"/>
      <c r="Q38" s="105"/>
      <c r="R38" s="103"/>
      <c r="S38" s="103"/>
      <c r="T38" s="103"/>
      <c r="V38" s="26">
        <v>45961</v>
      </c>
      <c r="W38" s="193"/>
      <c r="X38" s="196"/>
      <c r="Y38" s="196"/>
      <c r="Z38" s="197"/>
      <c r="AA38" s="196"/>
      <c r="AB38" s="196"/>
      <c r="AC38" s="196"/>
      <c r="AD38" s="196"/>
      <c r="AE38" s="196"/>
      <c r="AF38" s="196"/>
      <c r="AG38" s="196"/>
      <c r="AH38" s="196"/>
      <c r="AI38" s="196"/>
      <c r="AJ38" s="196"/>
      <c r="AK38" s="196"/>
      <c r="AL38" s="196"/>
      <c r="AM38" s="196"/>
      <c r="AN38" s="196"/>
      <c r="AO38" s="196"/>
    </row>
    <row r="39" spans="1:41" ht="6" customHeight="1" x14ac:dyDescent="0.4">
      <c r="A39" s="445"/>
      <c r="B39" s="446"/>
      <c r="C39" s="449"/>
      <c r="D39" s="435"/>
      <c r="E39" s="103"/>
      <c r="F39" s="45" t="str">
        <f>IF(OR(AND('別紙３_展示会等６～10'!$I$33&lt;=$V$12,$V$11&lt;='別紙３_展示会等６～10'!$I$33),AND('別紙３_展示会等６～10'!$I$34&lt;=$V$12,$V$11&lt;='別紙３_展示会等６～10'!$I$34)),"▲","")</f>
        <v/>
      </c>
      <c r="G39" s="45" t="str">
        <f>IF(OR(AND('別紙３_展示会等６～10'!$I$33&lt;=$V$14,$V$13&lt;='別紙３_展示会等６～10'!$I$33),AND('別紙３_展示会等６～10'!$I$34&lt;=$V$14,$V$13&lt;='別紙３_展示会等６～10'!$I$34)),"▲","")</f>
        <v/>
      </c>
      <c r="H39" s="45" t="str">
        <f>IF(OR(AND('別紙３_展示会等６～10'!$I$33&lt;=$V$16,$V$15&lt;='別紙３_展示会等６～10'!$I$33),AND('別紙３_展示会等６～10'!$I$34&lt;=$V$16,$V$15&lt;='別紙３_展示会等６～10'!$I$34)),"▲","")</f>
        <v/>
      </c>
      <c r="I39" s="45" t="str">
        <f>IF(OR(AND('別紙３_展示会等６～10'!$I$33&lt;=$V$18,$V$17&lt;='別紙３_展示会等６～10'!$I$33),AND('別紙３_展示会等６～10'!$I$34&lt;=$V$18,$V$17&lt;='別紙３_展示会等６～10'!$I$34)),"▲","")</f>
        <v/>
      </c>
      <c r="J39" s="45" t="str">
        <f>IF(OR(AND('別紙３_展示会等６～10'!$I$33&lt;=$V$20,$V$19&lt;='別紙３_展示会等６～10'!$I$33),AND('別紙３_展示会等６～10'!$I$34&lt;=$V$20,$V$19&lt;='別紙３_展示会等６～10'!$I$34)),"▲","")</f>
        <v/>
      </c>
      <c r="K39" s="45" t="str">
        <f>IF(OR(AND('別紙３_展示会等６～10'!$I$33&lt;=$V$22,$V$21&lt;='別紙３_展示会等６～10'!$I$33),AND('別紙３_展示会等６～10'!$I$34&lt;=$V$22,$V$21&lt;='別紙３_展示会等６～10'!$I$34)),"▲","")</f>
        <v/>
      </c>
      <c r="L39" s="45" t="str">
        <f>IF(OR(AND('別紙３_展示会等６～10'!$I$33&lt;=$V$24,$V$23&lt;='別紙３_展示会等６～10'!$I$33),AND('別紙３_展示会等６～10'!$I$34&lt;=$V$24,$V$23&lt;='別紙３_展示会等６～10'!$I$34)),"▲","")</f>
        <v/>
      </c>
      <c r="M39" s="45" t="str">
        <f>IF(OR(AND('別紙３_展示会等６～10'!$I$33&lt;=$V$26,$V$25&lt;='別紙３_展示会等６～10'!$I$33),AND('別紙３_展示会等６～10'!$I$34&lt;=$V$26,$V$25&lt;='別紙３_展示会等６～10'!$I$34)),"▲","")</f>
        <v/>
      </c>
      <c r="N39" s="45" t="str">
        <f>IF(OR(AND('別紙３_展示会等６～10'!$I$33&lt;=$V$28,$V$27&lt;='別紙３_展示会等６～10'!$I$33),AND('別紙３_展示会等６～10'!$I$34&lt;=$V$28,$V$27&lt;='別紙３_展示会等６～10'!$I$34)),"▲","")</f>
        <v/>
      </c>
      <c r="O39" s="45" t="str">
        <f>IF(OR(AND('別紙３_展示会等６～10'!$I$33&lt;=$V$30,$V$29&lt;='別紙３_展示会等６～10'!$I$33),AND('別紙３_展示会等６～10'!$I$34&lt;=$V$30,$V$29&lt;='別紙３_展示会等６～10'!$I$34)),"▲","")</f>
        <v/>
      </c>
      <c r="P39" s="45" t="str">
        <f>IF(OR(AND('別紙３_展示会等６～10'!$I$33&lt;=$V$32,$V$31&lt;='別紙３_展示会等６～10'!$I$33),AND('別紙３_展示会等６～10'!$I$34&lt;=$V$32,$V$31&lt;='別紙３_展示会等６～10'!$I$34)),"▲","")</f>
        <v/>
      </c>
      <c r="Q39" s="45" t="str">
        <f>IF(OR(AND('別紙３_展示会等６～10'!$I$33&lt;=$V$34,$V$33&lt;='別紙３_展示会等６～10'!$I$33),AND('別紙３_展示会等６～10'!$I$34&lt;=$V$34,$V$33&lt;='別紙３_展示会等６～10'!$I$34)),"▲","")</f>
        <v/>
      </c>
      <c r="R39" s="45" t="str">
        <f>IF(OR(AND('別紙３_展示会等６～10'!$I$33&lt;=$V$36,$V$35&lt;='別紙３_展示会等６～10'!$I$33),AND('別紙３_展示会等６～10'!$I$34&lt;=$V$36,$V$35&lt;='別紙３_展示会等６～10'!$I$34)),"▲","")</f>
        <v/>
      </c>
      <c r="S39" s="45" t="str">
        <f>IF(OR(AND('別紙３_展示会等６～10'!$I$33&lt;=$V$38,$V$37&lt;='別紙３_展示会等６～10'!$I$33),AND('別紙３_展示会等６～10'!$I$34&lt;=$V$38,$V$37&lt;='別紙３_展示会等６～10'!$I$34)),"▲","")</f>
        <v/>
      </c>
      <c r="T39" s="45" t="str">
        <f>IF(OR(AND('別紙３_展示会等６～10'!$I$33&lt;=$V$40,$V$39&lt;='別紙３_展示会等６～10'!$I$33),AND('別紙３_展示会等６～10'!$I$34&lt;=$V$40,$V$39&lt;='別紙３_展示会等６～10'!$I$34)),"▲","")</f>
        <v/>
      </c>
      <c r="V39" s="26">
        <v>45962</v>
      </c>
      <c r="W39" s="193"/>
      <c r="X39" s="196"/>
      <c r="Y39" s="196"/>
      <c r="Z39" s="197"/>
      <c r="AA39" s="196"/>
      <c r="AB39" s="196"/>
      <c r="AC39" s="196"/>
      <c r="AD39" s="196"/>
      <c r="AE39" s="196"/>
      <c r="AF39" s="196"/>
      <c r="AG39" s="196"/>
      <c r="AH39" s="196"/>
      <c r="AI39" s="196"/>
      <c r="AJ39" s="196"/>
      <c r="AK39" s="196"/>
      <c r="AL39" s="196"/>
      <c r="AM39" s="196"/>
      <c r="AN39" s="196"/>
      <c r="AO39" s="196"/>
    </row>
    <row r="40" spans="1:41" ht="6" customHeight="1" x14ac:dyDescent="0.4">
      <c r="A40" s="445"/>
      <c r="B40" s="446"/>
      <c r="C40" s="449">
        <v>10</v>
      </c>
      <c r="D40" s="435" t="str">
        <f>IF('別紙３_展示会等６～10'!F42="","",'別紙３_展示会等６～10'!F42)</f>
        <v/>
      </c>
      <c r="E40" s="103"/>
      <c r="F40" s="103"/>
      <c r="G40" s="103"/>
      <c r="H40" s="103"/>
      <c r="I40" s="103"/>
      <c r="J40" s="103"/>
      <c r="K40" s="103"/>
      <c r="L40" s="103"/>
      <c r="M40" s="103"/>
      <c r="N40" s="103"/>
      <c r="O40" s="103"/>
      <c r="P40" s="103"/>
      <c r="Q40" s="103"/>
      <c r="R40" s="103"/>
      <c r="S40" s="103"/>
      <c r="T40" s="103"/>
      <c r="V40" s="26">
        <v>45991</v>
      </c>
      <c r="W40" s="193"/>
      <c r="X40" s="196"/>
      <c r="Y40" s="196"/>
      <c r="Z40" s="197"/>
      <c r="AA40" s="196"/>
      <c r="AB40" s="196"/>
      <c r="AC40" s="196"/>
      <c r="AD40" s="196"/>
      <c r="AE40" s="196"/>
      <c r="AF40" s="196"/>
      <c r="AG40" s="196"/>
      <c r="AH40" s="196"/>
      <c r="AI40" s="196"/>
      <c r="AJ40" s="196"/>
      <c r="AK40" s="196"/>
      <c r="AL40" s="196"/>
      <c r="AM40" s="196"/>
      <c r="AN40" s="196"/>
      <c r="AO40" s="196"/>
    </row>
    <row r="41" spans="1:41" ht="6" customHeight="1" x14ac:dyDescent="0.4">
      <c r="A41" s="445"/>
      <c r="B41" s="446"/>
      <c r="C41" s="449"/>
      <c r="D41" s="435"/>
      <c r="E41" s="103"/>
      <c r="F41" s="105"/>
      <c r="G41" s="105"/>
      <c r="H41" s="105"/>
      <c r="I41" s="105"/>
      <c r="J41" s="105"/>
      <c r="K41" s="105"/>
      <c r="L41" s="105"/>
      <c r="M41" s="105"/>
      <c r="N41" s="105"/>
      <c r="O41" s="105"/>
      <c r="P41" s="105"/>
      <c r="Q41" s="105"/>
      <c r="R41" s="103"/>
      <c r="S41" s="103"/>
      <c r="T41" s="103"/>
      <c r="V41" s="198"/>
      <c r="W41" s="193"/>
      <c r="X41" s="196"/>
      <c r="Y41" s="196"/>
      <c r="Z41" s="197"/>
      <c r="AA41" s="196"/>
      <c r="AB41" s="196"/>
      <c r="AC41" s="196"/>
      <c r="AD41" s="196"/>
      <c r="AE41" s="196"/>
      <c r="AF41" s="196"/>
      <c r="AG41" s="196"/>
      <c r="AH41" s="196"/>
      <c r="AI41" s="196"/>
      <c r="AJ41" s="196"/>
      <c r="AK41" s="196"/>
      <c r="AL41" s="196"/>
      <c r="AM41" s="196"/>
      <c r="AN41" s="196"/>
      <c r="AO41" s="196"/>
    </row>
    <row r="42" spans="1:41" ht="6" customHeight="1" x14ac:dyDescent="0.4">
      <c r="A42" s="445"/>
      <c r="B42" s="447"/>
      <c r="C42" s="450"/>
      <c r="D42" s="436"/>
      <c r="E42" s="103"/>
      <c r="F42" s="45" t="str">
        <f>IF(OR(AND('別紙３_展示会等６～10'!$I$43&lt;=$V$12,$V$11&lt;='別紙３_展示会等６～10'!$I$43),AND('別紙３_展示会等６～10'!$I$44&lt;=$V$12,$V$11&lt;='別紙３_展示会等６～10'!$I$44)),"▲","")</f>
        <v/>
      </c>
      <c r="G42" s="45" t="str">
        <f>IF(OR(AND('別紙３_展示会等６～10'!$I$43&lt;=$V$14,$V$13&lt;='別紙３_展示会等６～10'!$I$43),AND('別紙３_展示会等６～10'!$I$44&lt;=$V$14,$V$13&lt;='別紙３_展示会等６～10'!$I$44)),"▲","")</f>
        <v/>
      </c>
      <c r="H42" s="45" t="str">
        <f>IF(OR(AND('別紙３_展示会等６～10'!$I$43&lt;=$V$16,$V$15&lt;='別紙３_展示会等６～10'!$I$43),AND('別紙３_展示会等６～10'!$I$44&lt;=$V$16,$V$15&lt;='別紙３_展示会等６～10'!$I$44)),"▲","")</f>
        <v/>
      </c>
      <c r="I42" s="45" t="str">
        <f>IF(OR(AND('別紙３_展示会等６～10'!$I$43&lt;=$V$18,$V$17&lt;='別紙３_展示会等６～10'!$I$43),AND('別紙３_展示会等６～10'!$I$44&lt;=$V$18,$V$17&lt;='別紙３_展示会等６～10'!$I$44)),"▲","")</f>
        <v/>
      </c>
      <c r="J42" s="45" t="str">
        <f>IF(OR(AND('別紙３_展示会等６～10'!$I$43&lt;=$V$20,$V$19&lt;='別紙３_展示会等６～10'!$I$43),AND('別紙３_展示会等６～10'!$I$44&lt;=$V$20,$V$19&lt;='別紙３_展示会等６～10'!$I$44)),"▲","")</f>
        <v/>
      </c>
      <c r="K42" s="45" t="str">
        <f>IF(OR(AND('別紙３_展示会等６～10'!$I$43&lt;=$V$22,$V$21&lt;='別紙３_展示会等６～10'!$I$43),AND('別紙３_展示会等６～10'!$I$44&lt;=$V$22,$V$21&lt;='別紙３_展示会等６～10'!$I$44)),"▲","")</f>
        <v/>
      </c>
      <c r="L42" s="45" t="str">
        <f>IF(OR(AND('別紙３_展示会等６～10'!$I$43&lt;=$V$24,$V$23&lt;='別紙３_展示会等６～10'!$I$43),AND('別紙３_展示会等６～10'!$I$44&lt;=$V$24,$V$23&lt;='別紙３_展示会等６～10'!$I$44)),"▲","")</f>
        <v/>
      </c>
      <c r="M42" s="45" t="str">
        <f>IF(OR(AND('別紙３_展示会等６～10'!$I$43&lt;=$V$26,$V$25&lt;='別紙３_展示会等６～10'!$I$43),AND('別紙３_展示会等６～10'!$I$44&lt;=$V$26,$V$25&lt;='別紙３_展示会等６～10'!$I$44)),"▲","")</f>
        <v/>
      </c>
      <c r="N42" s="45" t="str">
        <f>IF(OR(AND('別紙３_展示会等６～10'!$I$43&lt;=$V$28,$V$27&lt;='別紙３_展示会等６～10'!$I$43),AND('別紙３_展示会等６～10'!$I$44&lt;=$V$28,$V$27&lt;='別紙３_展示会等６～10'!$I$44)),"▲","")</f>
        <v/>
      </c>
      <c r="O42" s="45" t="str">
        <f>IF(OR(AND('別紙３_展示会等６～10'!$I$43&lt;=$V$30,$V$29&lt;='別紙３_展示会等６～10'!$I$43),AND('別紙３_展示会等６～10'!$I$44&lt;=$V$30,$V$29&lt;='別紙３_展示会等６～10'!$I$44)),"▲","")</f>
        <v/>
      </c>
      <c r="P42" s="45" t="str">
        <f>IF(OR(AND('別紙３_展示会等６～10'!$I$43&lt;=$V$32,$V$31&lt;='別紙３_展示会等６～10'!$I$43),AND('別紙３_展示会等６～10'!$I$44&lt;=$V$32,$V$31&lt;='別紙３_展示会等６～10'!$I$44)),"▲","")</f>
        <v/>
      </c>
      <c r="Q42" s="45" t="str">
        <f>IF(OR(AND('別紙３_展示会等６～10'!$I$43&lt;=$V$34,$V$33&lt;='別紙３_展示会等６～10'!$I$43),AND('別紙３_展示会等６～10'!$I$44&lt;=$V$34,$V$33&lt;='別紙３_展示会等６～10'!$I$44)),"▲","")</f>
        <v/>
      </c>
      <c r="R42" s="45" t="str">
        <f>IF(OR(AND('別紙３_展示会等６～10'!$I$43&lt;=$V$36,$V$35&lt;='別紙３_展示会等６～10'!$I$43),AND('別紙３_展示会等６～10'!$I$44&lt;=$V$36,$V$35&lt;='別紙３_展示会等６～10'!$I$44)),"▲","")</f>
        <v/>
      </c>
      <c r="S42" s="45" t="str">
        <f>IF(OR(AND('別紙３_展示会等６～10'!$I$43&lt;=$V$38,$V$37&lt;='別紙３_展示会等６～10'!$I$43),AND('別紙３_展示会等６～10'!$I$44&lt;=$V$38,$V$37&lt;='別紙３_展示会等６～10'!$I$44)),"▲","")</f>
        <v/>
      </c>
      <c r="T42" s="45" t="str">
        <f>IF(OR(AND('別紙３_展示会等６～10'!$I$43&lt;=$V$40,$V$39&lt;='別紙３_展示会等６～10'!$I$43),AND('別紙３_展示会等６～10'!$I$44&lt;=$V$40,$V$39&lt;='別紙３_展示会等６～10'!$I$44)),"▲","")</f>
        <v/>
      </c>
      <c r="V42" s="196"/>
      <c r="W42" s="193"/>
      <c r="X42" s="196"/>
      <c r="Y42" s="196"/>
      <c r="Z42" s="197"/>
      <c r="AA42" s="196"/>
      <c r="AB42" s="196"/>
      <c r="AC42" s="196"/>
      <c r="AD42" s="196"/>
      <c r="AE42" s="196"/>
      <c r="AF42" s="196"/>
      <c r="AG42" s="196"/>
      <c r="AH42" s="196"/>
      <c r="AI42" s="196"/>
      <c r="AJ42" s="196"/>
      <c r="AK42" s="196"/>
      <c r="AL42" s="196"/>
      <c r="AM42" s="196"/>
      <c r="AN42" s="196"/>
      <c r="AO42" s="196"/>
    </row>
    <row r="43" spans="1:41" ht="5.45" customHeight="1" x14ac:dyDescent="0.4">
      <c r="A43" s="108"/>
      <c r="B43" s="474" t="s">
        <v>105</v>
      </c>
      <c r="C43" s="475"/>
      <c r="D43" s="475"/>
      <c r="E43" s="174"/>
      <c r="F43" s="175"/>
      <c r="G43" s="175"/>
      <c r="H43" s="175"/>
      <c r="I43" s="176"/>
      <c r="J43" s="176"/>
      <c r="K43" s="176"/>
      <c r="L43" s="176"/>
      <c r="M43" s="176"/>
      <c r="N43" s="176"/>
      <c r="O43" s="176"/>
      <c r="P43" s="176"/>
      <c r="Q43" s="175"/>
      <c r="R43" s="175"/>
      <c r="S43" s="175"/>
      <c r="T43" s="177"/>
      <c r="V43" s="193"/>
      <c r="W43" s="194"/>
      <c r="X43" s="194"/>
      <c r="Y43" s="194"/>
      <c r="Z43" s="197"/>
      <c r="AA43" s="196"/>
      <c r="AB43" s="196"/>
      <c r="AC43" s="196"/>
      <c r="AD43" s="196"/>
      <c r="AE43" s="196"/>
      <c r="AF43" s="196"/>
      <c r="AG43" s="196"/>
      <c r="AH43" s="196"/>
      <c r="AI43" s="196"/>
      <c r="AJ43" s="196"/>
      <c r="AK43" s="196"/>
      <c r="AL43" s="196"/>
      <c r="AM43" s="196"/>
      <c r="AN43" s="196"/>
      <c r="AO43" s="196"/>
    </row>
    <row r="44" spans="1:41" ht="5.45" customHeight="1" x14ac:dyDescent="0.4">
      <c r="A44" s="108"/>
      <c r="B44" s="476"/>
      <c r="C44" s="477"/>
      <c r="D44" s="477"/>
      <c r="E44" s="178"/>
      <c r="F44" s="179"/>
      <c r="G44" s="179"/>
      <c r="H44" s="179"/>
      <c r="I44" s="180"/>
      <c r="J44" s="180"/>
      <c r="K44" s="180"/>
      <c r="L44" s="180"/>
      <c r="M44" s="180"/>
      <c r="N44" s="180"/>
      <c r="O44" s="180"/>
      <c r="P44" s="180"/>
      <c r="Q44" s="179"/>
      <c r="R44" s="179"/>
      <c r="S44" s="179"/>
      <c r="T44" s="181"/>
      <c r="V44" s="193"/>
      <c r="W44" s="194"/>
      <c r="X44" s="194"/>
      <c r="Y44" s="194"/>
      <c r="Z44" s="197"/>
      <c r="AA44" s="196"/>
      <c r="AB44" s="196"/>
      <c r="AC44" s="196"/>
      <c r="AD44" s="196"/>
      <c r="AE44" s="196"/>
      <c r="AF44" s="196"/>
      <c r="AG44" s="196"/>
      <c r="AH44" s="196"/>
      <c r="AI44" s="196"/>
      <c r="AJ44" s="196"/>
      <c r="AK44" s="196"/>
      <c r="AL44" s="196"/>
      <c r="AM44" s="196"/>
      <c r="AN44" s="196"/>
      <c r="AO44" s="196"/>
    </row>
    <row r="45" spans="1:41" ht="5.45" customHeight="1" x14ac:dyDescent="0.4">
      <c r="A45" s="108"/>
      <c r="B45" s="476"/>
      <c r="C45" s="477"/>
      <c r="D45" s="477"/>
      <c r="E45" s="178"/>
      <c r="F45" s="179"/>
      <c r="G45" s="179"/>
      <c r="H45" s="179"/>
      <c r="I45" s="180"/>
      <c r="J45" s="180"/>
      <c r="K45" s="180"/>
      <c r="L45" s="180"/>
      <c r="M45" s="180"/>
      <c r="N45" s="180"/>
      <c r="O45" s="180"/>
      <c r="P45" s="180"/>
      <c r="Q45" s="179"/>
      <c r="R45" s="179"/>
      <c r="S45" s="179"/>
      <c r="T45" s="181"/>
      <c r="V45" s="193"/>
      <c r="W45" s="194"/>
      <c r="X45" s="194"/>
      <c r="Y45" s="194"/>
      <c r="Z45" s="197"/>
      <c r="AA45" s="196"/>
      <c r="AB45" s="196"/>
      <c r="AC45" s="196"/>
      <c r="AD45" s="196"/>
      <c r="AE45" s="196"/>
      <c r="AF45" s="196"/>
      <c r="AG45" s="196"/>
      <c r="AH45" s="196"/>
      <c r="AI45" s="196"/>
      <c r="AJ45" s="196"/>
      <c r="AK45" s="196"/>
      <c r="AL45" s="196"/>
      <c r="AM45" s="196"/>
      <c r="AN45" s="196"/>
      <c r="AO45" s="196"/>
    </row>
    <row r="46" spans="1:41" ht="3.95" customHeight="1" x14ac:dyDescent="0.4">
      <c r="A46" s="108"/>
      <c r="B46" s="182"/>
      <c r="C46" s="451" t="s">
        <v>172</v>
      </c>
      <c r="D46" s="452"/>
      <c r="E46" s="39"/>
      <c r="F46" s="40"/>
      <c r="G46" s="40"/>
      <c r="H46" s="40"/>
      <c r="I46" s="41"/>
      <c r="J46" s="41"/>
      <c r="K46" s="41"/>
      <c r="L46" s="41"/>
      <c r="M46" s="41"/>
      <c r="N46" s="41"/>
      <c r="O46" s="41"/>
      <c r="P46" s="41"/>
      <c r="Q46" s="40"/>
      <c r="R46" s="40"/>
      <c r="S46" s="40"/>
      <c r="T46" s="42"/>
      <c r="V46" s="193"/>
      <c r="W46" s="194"/>
      <c r="X46" s="194"/>
      <c r="Y46" s="194"/>
      <c r="Z46" s="197"/>
      <c r="AA46" s="196"/>
      <c r="AB46" s="196"/>
      <c r="AC46" s="196"/>
      <c r="AD46" s="196"/>
      <c r="AE46" s="196"/>
      <c r="AF46" s="196"/>
      <c r="AG46" s="196"/>
      <c r="AH46" s="196"/>
      <c r="AI46" s="196"/>
      <c r="AJ46" s="196"/>
      <c r="AK46" s="196"/>
      <c r="AL46" s="196"/>
      <c r="AM46" s="196"/>
      <c r="AN46" s="196"/>
      <c r="AO46" s="196"/>
    </row>
    <row r="47" spans="1:41" ht="3.95" customHeight="1" x14ac:dyDescent="0.4">
      <c r="A47" s="108"/>
      <c r="B47" s="182"/>
      <c r="C47" s="453"/>
      <c r="D47" s="454"/>
      <c r="E47" s="30"/>
      <c r="F47" s="31"/>
      <c r="G47" s="31"/>
      <c r="H47" s="31"/>
      <c r="I47" s="32"/>
      <c r="J47" s="32"/>
      <c r="K47" s="32"/>
      <c r="L47" s="32"/>
      <c r="M47" s="32"/>
      <c r="N47" s="32"/>
      <c r="O47" s="32"/>
      <c r="P47" s="32"/>
      <c r="Q47" s="31"/>
      <c r="R47" s="31"/>
      <c r="S47" s="31"/>
      <c r="T47" s="34"/>
      <c r="V47" s="193"/>
      <c r="W47" s="194"/>
      <c r="X47" s="194"/>
      <c r="Y47" s="194"/>
      <c r="Z47" s="197"/>
      <c r="AA47" s="196"/>
      <c r="AB47" s="196"/>
      <c r="AC47" s="196"/>
      <c r="AD47" s="196"/>
      <c r="AE47" s="196"/>
      <c r="AF47" s="196"/>
      <c r="AG47" s="196"/>
      <c r="AH47" s="196"/>
      <c r="AI47" s="196"/>
      <c r="AJ47" s="196"/>
      <c r="AK47" s="196"/>
      <c r="AL47" s="196"/>
      <c r="AM47" s="196"/>
      <c r="AN47" s="196"/>
      <c r="AO47" s="196"/>
    </row>
    <row r="48" spans="1:41" ht="3.95" customHeight="1" x14ac:dyDescent="0.4">
      <c r="A48" s="108"/>
      <c r="B48" s="182"/>
      <c r="C48" s="455"/>
      <c r="D48" s="456"/>
      <c r="E48" s="35"/>
      <c r="F48" s="36"/>
      <c r="G48" s="36"/>
      <c r="H48" s="36"/>
      <c r="I48" s="37"/>
      <c r="J48" s="37"/>
      <c r="K48" s="37"/>
      <c r="L48" s="37"/>
      <c r="M48" s="37"/>
      <c r="N48" s="37"/>
      <c r="O48" s="37"/>
      <c r="P48" s="37"/>
      <c r="Q48" s="36"/>
      <c r="R48" s="36"/>
      <c r="S48" s="36"/>
      <c r="T48" s="38"/>
      <c r="V48" s="193"/>
      <c r="W48" s="194"/>
      <c r="X48" s="194"/>
      <c r="Y48" s="194"/>
      <c r="Z48" s="197"/>
      <c r="AA48" s="196"/>
      <c r="AB48" s="196"/>
      <c r="AC48" s="196"/>
      <c r="AD48" s="196"/>
      <c r="AE48" s="196"/>
      <c r="AF48" s="196"/>
      <c r="AG48" s="196"/>
      <c r="AH48" s="196"/>
      <c r="AI48" s="196"/>
      <c r="AJ48" s="196"/>
      <c r="AK48" s="196"/>
      <c r="AL48" s="196"/>
      <c r="AM48" s="196"/>
      <c r="AN48" s="196"/>
      <c r="AO48" s="196"/>
    </row>
    <row r="49" spans="1:41" ht="5.45" customHeight="1" x14ac:dyDescent="0.4">
      <c r="A49" s="108"/>
      <c r="B49" s="478"/>
      <c r="C49" s="448">
        <v>1</v>
      </c>
      <c r="D49" s="439" t="str">
        <f>IF(別紙４_EC出店・自社サイト!G6="","",別紙４_EC出店・自社サイト!G6)</f>
        <v/>
      </c>
      <c r="E49" s="106"/>
      <c r="F49" s="106"/>
      <c r="G49" s="106"/>
      <c r="H49" s="106"/>
      <c r="I49" s="106"/>
      <c r="J49" s="106"/>
      <c r="K49" s="106"/>
      <c r="L49" s="106"/>
      <c r="M49" s="106"/>
      <c r="N49" s="106"/>
      <c r="O49" s="106"/>
      <c r="P49" s="106"/>
      <c r="Q49" s="106"/>
      <c r="R49" s="106"/>
      <c r="S49" s="106"/>
      <c r="T49" s="106"/>
      <c r="V49" s="196"/>
      <c r="W49" s="196"/>
      <c r="X49" s="196"/>
      <c r="Y49" s="196"/>
      <c r="Z49" s="197"/>
      <c r="AA49" s="196"/>
      <c r="AB49" s="196"/>
      <c r="AC49" s="196"/>
      <c r="AD49" s="196"/>
      <c r="AE49" s="196"/>
      <c r="AF49" s="196"/>
      <c r="AG49" s="196"/>
      <c r="AH49" s="196"/>
      <c r="AI49" s="196"/>
      <c r="AJ49" s="196"/>
      <c r="AK49" s="196"/>
      <c r="AL49" s="196"/>
      <c r="AM49" s="196"/>
      <c r="AN49" s="196"/>
      <c r="AO49" s="196"/>
    </row>
    <row r="50" spans="1:41" ht="5.45" customHeight="1" x14ac:dyDescent="0.4">
      <c r="A50" s="108"/>
      <c r="B50" s="478"/>
      <c r="C50" s="449"/>
      <c r="D50" s="435"/>
      <c r="E50" s="103"/>
      <c r="F50" s="105"/>
      <c r="G50" s="105"/>
      <c r="H50" s="105"/>
      <c r="I50" s="105"/>
      <c r="J50" s="105"/>
      <c r="K50" s="105"/>
      <c r="L50" s="105"/>
      <c r="M50" s="105"/>
      <c r="N50" s="105"/>
      <c r="O50" s="105"/>
      <c r="P50" s="105"/>
      <c r="Q50" s="105"/>
      <c r="R50" s="103"/>
      <c r="S50" s="103"/>
      <c r="T50" s="103"/>
      <c r="V50" s="196"/>
      <c r="W50" s="196"/>
      <c r="X50" s="196"/>
      <c r="Y50" s="196"/>
      <c r="Z50" s="197"/>
      <c r="AA50" s="196"/>
      <c r="AB50" s="196"/>
      <c r="AC50" s="196"/>
      <c r="AD50" s="196"/>
      <c r="AE50" s="196"/>
      <c r="AF50" s="196"/>
      <c r="AG50" s="196"/>
      <c r="AH50" s="196"/>
      <c r="AI50" s="196"/>
      <c r="AJ50" s="196"/>
      <c r="AK50" s="196"/>
      <c r="AL50" s="196"/>
      <c r="AM50" s="196"/>
      <c r="AN50" s="196"/>
      <c r="AO50" s="196"/>
    </row>
    <row r="51" spans="1:41" ht="5.45" customHeight="1" x14ac:dyDescent="0.4">
      <c r="B51" s="478"/>
      <c r="C51" s="449"/>
      <c r="D51" s="435"/>
      <c r="E51" s="103"/>
      <c r="F51" s="103"/>
      <c r="G51" s="103"/>
      <c r="H51" s="103"/>
      <c r="I51" s="103"/>
      <c r="J51" s="103"/>
      <c r="K51" s="103"/>
      <c r="L51" s="103"/>
      <c r="M51" s="103"/>
      <c r="N51" s="103"/>
      <c r="O51" s="103"/>
      <c r="P51" s="103"/>
      <c r="Q51" s="103"/>
      <c r="R51" s="103"/>
      <c r="S51" s="103"/>
      <c r="T51" s="103"/>
      <c r="V51" s="196"/>
      <c r="W51" s="196"/>
      <c r="X51" s="196"/>
      <c r="Y51" s="196"/>
      <c r="Z51" s="197"/>
      <c r="AA51" s="196"/>
      <c r="AB51" s="196"/>
      <c r="AC51" s="196"/>
      <c r="AD51" s="196"/>
      <c r="AE51" s="196"/>
      <c r="AF51" s="196"/>
      <c r="AG51" s="196"/>
      <c r="AH51" s="196"/>
      <c r="AI51" s="196"/>
      <c r="AJ51" s="196"/>
      <c r="AK51" s="196"/>
      <c r="AL51" s="196"/>
      <c r="AM51" s="196"/>
      <c r="AN51" s="196"/>
      <c r="AO51" s="196"/>
    </row>
    <row r="52" spans="1:41" ht="5.45" customHeight="1" x14ac:dyDescent="0.4">
      <c r="B52" s="478"/>
      <c r="C52" s="449">
        <v>2</v>
      </c>
      <c r="D52" s="435" t="str">
        <f>IF(別紙４_EC出店・自社サイト!G9="","",別紙４_EC出店・自社サイト!G9)</f>
        <v/>
      </c>
      <c r="E52" s="103"/>
      <c r="F52" s="103"/>
      <c r="G52" s="103"/>
      <c r="H52" s="103"/>
      <c r="I52" s="103"/>
      <c r="J52" s="103"/>
      <c r="K52" s="103"/>
      <c r="L52" s="103"/>
      <c r="M52" s="103"/>
      <c r="N52" s="103"/>
      <c r="O52" s="103"/>
      <c r="P52" s="103"/>
      <c r="Q52" s="103"/>
      <c r="R52" s="103"/>
      <c r="S52" s="103"/>
      <c r="T52" s="103"/>
      <c r="V52" s="196"/>
      <c r="W52" s="196"/>
      <c r="X52" s="196"/>
      <c r="Y52" s="196"/>
      <c r="Z52" s="197"/>
      <c r="AA52" s="196"/>
      <c r="AB52" s="196"/>
      <c r="AC52" s="196"/>
      <c r="AD52" s="196"/>
      <c r="AE52" s="196"/>
      <c r="AF52" s="196"/>
      <c r="AG52" s="196"/>
      <c r="AH52" s="196"/>
      <c r="AI52" s="196"/>
      <c r="AJ52" s="196"/>
      <c r="AK52" s="196"/>
      <c r="AL52" s="196"/>
      <c r="AM52" s="196"/>
      <c r="AN52" s="196"/>
      <c r="AO52" s="196"/>
    </row>
    <row r="53" spans="1:41" ht="5.45" customHeight="1" x14ac:dyDescent="0.4">
      <c r="B53" s="478"/>
      <c r="C53" s="449"/>
      <c r="D53" s="435"/>
      <c r="E53" s="103"/>
      <c r="F53" s="105"/>
      <c r="G53" s="105"/>
      <c r="H53" s="105"/>
      <c r="I53" s="105"/>
      <c r="J53" s="105"/>
      <c r="K53" s="105"/>
      <c r="L53" s="105"/>
      <c r="M53" s="105"/>
      <c r="N53" s="105"/>
      <c r="O53" s="105"/>
      <c r="P53" s="105"/>
      <c r="Q53" s="105"/>
      <c r="R53" s="103"/>
      <c r="S53" s="103"/>
      <c r="T53" s="103"/>
      <c r="V53" s="196"/>
      <c r="W53" s="196"/>
      <c r="X53" s="196"/>
      <c r="Y53" s="196"/>
      <c r="Z53" s="197"/>
      <c r="AA53" s="196"/>
      <c r="AB53" s="196"/>
      <c r="AC53" s="196"/>
      <c r="AD53" s="196"/>
      <c r="AE53" s="196"/>
      <c r="AF53" s="196"/>
      <c r="AG53" s="196"/>
      <c r="AH53" s="196"/>
      <c r="AI53" s="196"/>
      <c r="AJ53" s="196"/>
      <c r="AK53" s="196"/>
      <c r="AL53" s="196"/>
      <c r="AM53" s="196"/>
      <c r="AN53" s="196"/>
      <c r="AO53" s="196"/>
    </row>
    <row r="54" spans="1:41" ht="5.45" customHeight="1" x14ac:dyDescent="0.4">
      <c r="B54" s="478"/>
      <c r="C54" s="449"/>
      <c r="D54" s="435"/>
      <c r="E54" s="103"/>
      <c r="F54" s="103"/>
      <c r="G54" s="103"/>
      <c r="H54" s="103"/>
      <c r="I54" s="103"/>
      <c r="J54" s="103"/>
      <c r="K54" s="103"/>
      <c r="L54" s="103"/>
      <c r="M54" s="103"/>
      <c r="N54" s="103"/>
      <c r="O54" s="103"/>
      <c r="P54" s="103"/>
      <c r="Q54" s="103"/>
      <c r="R54" s="103"/>
      <c r="S54" s="103"/>
      <c r="T54" s="103"/>
      <c r="V54" s="196"/>
      <c r="W54" s="196"/>
      <c r="X54" s="196"/>
      <c r="Y54" s="196"/>
      <c r="Z54" s="197"/>
      <c r="AA54" s="196"/>
      <c r="AB54" s="196"/>
      <c r="AC54" s="196"/>
      <c r="AD54" s="196"/>
      <c r="AE54" s="196"/>
      <c r="AF54" s="196"/>
      <c r="AG54" s="196"/>
      <c r="AH54" s="196"/>
      <c r="AI54" s="196"/>
      <c r="AJ54" s="196"/>
      <c r="AK54" s="196"/>
      <c r="AL54" s="196"/>
      <c r="AM54" s="196"/>
      <c r="AN54" s="196"/>
      <c r="AO54" s="196"/>
    </row>
    <row r="55" spans="1:41" ht="5.45" customHeight="1" x14ac:dyDescent="0.4">
      <c r="B55" s="478"/>
      <c r="C55" s="449">
        <v>3</v>
      </c>
      <c r="D55" s="435" t="str">
        <f>IF(別紙４_EC出店・自社サイト!G12="","",別紙４_EC出店・自社サイト!G12)</f>
        <v/>
      </c>
      <c r="E55" s="103"/>
      <c r="F55" s="103"/>
      <c r="G55" s="103"/>
      <c r="H55" s="103"/>
      <c r="I55" s="103"/>
      <c r="J55" s="103"/>
      <c r="K55" s="103"/>
      <c r="L55" s="103"/>
      <c r="M55" s="103"/>
      <c r="N55" s="103"/>
      <c r="O55" s="103"/>
      <c r="P55" s="103"/>
      <c r="Q55" s="103"/>
      <c r="R55" s="103"/>
      <c r="S55" s="103"/>
      <c r="T55" s="103"/>
      <c r="V55" s="196"/>
      <c r="W55" s="196"/>
      <c r="X55" s="196"/>
      <c r="Y55" s="196"/>
      <c r="Z55" s="197"/>
      <c r="AA55" s="196"/>
      <c r="AB55" s="196"/>
      <c r="AC55" s="196"/>
      <c r="AD55" s="196"/>
      <c r="AE55" s="196"/>
      <c r="AF55" s="196"/>
      <c r="AG55" s="196"/>
      <c r="AH55" s="196"/>
      <c r="AI55" s="196"/>
      <c r="AJ55" s="196"/>
      <c r="AK55" s="196"/>
      <c r="AL55" s="196"/>
      <c r="AM55" s="196"/>
      <c r="AN55" s="196"/>
      <c r="AO55" s="196"/>
    </row>
    <row r="56" spans="1:41" ht="5.45" customHeight="1" x14ac:dyDescent="0.4">
      <c r="B56" s="478"/>
      <c r="C56" s="449"/>
      <c r="D56" s="435"/>
      <c r="E56" s="103"/>
      <c r="F56" s="105"/>
      <c r="G56" s="105"/>
      <c r="H56" s="105"/>
      <c r="I56" s="105"/>
      <c r="J56" s="105"/>
      <c r="K56" s="105"/>
      <c r="L56" s="105"/>
      <c r="M56" s="105"/>
      <c r="N56" s="105"/>
      <c r="O56" s="105"/>
      <c r="P56" s="105"/>
      <c r="Q56" s="105"/>
      <c r="R56" s="103"/>
      <c r="S56" s="103"/>
      <c r="T56" s="103"/>
      <c r="V56" s="196"/>
      <c r="W56" s="196"/>
      <c r="X56" s="196"/>
      <c r="Y56" s="196"/>
      <c r="Z56" s="197"/>
      <c r="AA56" s="196"/>
      <c r="AB56" s="196"/>
      <c r="AC56" s="196"/>
      <c r="AD56" s="196"/>
      <c r="AE56" s="196"/>
      <c r="AF56" s="196"/>
      <c r="AG56" s="196"/>
      <c r="AH56" s="196"/>
      <c r="AI56" s="196"/>
      <c r="AJ56" s="196"/>
      <c r="AK56" s="196"/>
      <c r="AL56" s="196"/>
      <c r="AM56" s="196"/>
      <c r="AN56" s="196"/>
      <c r="AO56" s="196"/>
    </row>
    <row r="57" spans="1:41" ht="5.45" customHeight="1" x14ac:dyDescent="0.4">
      <c r="B57" s="478"/>
      <c r="C57" s="449"/>
      <c r="D57" s="435"/>
      <c r="E57" s="107"/>
      <c r="F57" s="107"/>
      <c r="G57" s="107"/>
      <c r="H57" s="107"/>
      <c r="I57" s="107"/>
      <c r="J57" s="107"/>
      <c r="K57" s="107"/>
      <c r="L57" s="107"/>
      <c r="M57" s="107"/>
      <c r="N57" s="107"/>
      <c r="O57" s="107"/>
      <c r="P57" s="107"/>
      <c r="Q57" s="107"/>
      <c r="R57" s="107"/>
      <c r="S57" s="107"/>
      <c r="T57" s="107"/>
      <c r="V57" s="196"/>
      <c r="W57" s="196"/>
      <c r="X57" s="196"/>
      <c r="Y57" s="196"/>
      <c r="Z57" s="197"/>
      <c r="AA57" s="196"/>
      <c r="AB57" s="196"/>
      <c r="AC57" s="196"/>
      <c r="AD57" s="196"/>
      <c r="AE57" s="196"/>
      <c r="AF57" s="196"/>
      <c r="AG57" s="196"/>
      <c r="AH57" s="196"/>
      <c r="AI57" s="196"/>
      <c r="AJ57" s="196"/>
      <c r="AK57" s="196"/>
      <c r="AL57" s="196"/>
      <c r="AM57" s="196"/>
      <c r="AN57" s="196"/>
      <c r="AO57" s="196"/>
    </row>
    <row r="58" spans="1:41" ht="3.95" customHeight="1" x14ac:dyDescent="0.4">
      <c r="B58" s="182"/>
      <c r="C58" s="451" t="s">
        <v>173</v>
      </c>
      <c r="D58" s="452"/>
      <c r="E58" s="39"/>
      <c r="F58" s="40"/>
      <c r="G58" s="40"/>
      <c r="H58" s="40"/>
      <c r="I58" s="41"/>
      <c r="J58" s="41"/>
      <c r="K58" s="41"/>
      <c r="L58" s="41"/>
      <c r="M58" s="41"/>
      <c r="N58" s="41"/>
      <c r="O58" s="41"/>
      <c r="P58" s="41"/>
      <c r="Q58" s="40"/>
      <c r="R58" s="40"/>
      <c r="S58" s="40"/>
      <c r="T58" s="42"/>
      <c r="V58" s="193"/>
      <c r="W58" s="194"/>
      <c r="X58" s="194"/>
      <c r="Y58" s="194"/>
      <c r="Z58" s="197"/>
      <c r="AA58" s="196"/>
      <c r="AB58" s="196"/>
      <c r="AC58" s="196"/>
      <c r="AD58" s="196"/>
      <c r="AE58" s="196"/>
      <c r="AF58" s="196"/>
      <c r="AG58" s="196"/>
      <c r="AH58" s="196"/>
      <c r="AI58" s="196"/>
      <c r="AJ58" s="196"/>
      <c r="AK58" s="196"/>
      <c r="AL58" s="196"/>
      <c r="AM58" s="196"/>
      <c r="AN58" s="196"/>
      <c r="AO58" s="196"/>
    </row>
    <row r="59" spans="1:41" ht="3.95" customHeight="1" x14ac:dyDescent="0.4">
      <c r="B59" s="182"/>
      <c r="C59" s="453"/>
      <c r="D59" s="454"/>
      <c r="E59" s="30"/>
      <c r="F59" s="31"/>
      <c r="G59" s="31"/>
      <c r="H59" s="31"/>
      <c r="I59" s="32"/>
      <c r="J59" s="32"/>
      <c r="K59" s="32"/>
      <c r="L59" s="32"/>
      <c r="M59" s="32"/>
      <c r="N59" s="32"/>
      <c r="O59" s="32"/>
      <c r="P59" s="32"/>
      <c r="Q59" s="31"/>
      <c r="R59" s="31"/>
      <c r="S59" s="31"/>
      <c r="T59" s="34"/>
      <c r="V59" s="193"/>
      <c r="W59" s="194"/>
      <c r="X59" s="194"/>
      <c r="Y59" s="194"/>
      <c r="Z59" s="197"/>
      <c r="AA59" s="196"/>
      <c r="AB59" s="196"/>
      <c r="AC59" s="196"/>
      <c r="AD59" s="196"/>
      <c r="AE59" s="196"/>
      <c r="AF59" s="196"/>
      <c r="AG59" s="196"/>
      <c r="AH59" s="196"/>
      <c r="AI59" s="196"/>
      <c r="AJ59" s="196"/>
      <c r="AK59" s="196"/>
      <c r="AL59" s="196"/>
      <c r="AM59" s="196"/>
      <c r="AN59" s="196"/>
      <c r="AO59" s="196"/>
    </row>
    <row r="60" spans="1:41" ht="3.95" customHeight="1" x14ac:dyDescent="0.4">
      <c r="B60" s="182"/>
      <c r="C60" s="455"/>
      <c r="D60" s="456"/>
      <c r="E60" s="35"/>
      <c r="F60" s="36"/>
      <c r="G60" s="36"/>
      <c r="H60" s="36"/>
      <c r="I60" s="37"/>
      <c r="J60" s="37"/>
      <c r="K60" s="37"/>
      <c r="L60" s="37"/>
      <c r="M60" s="37"/>
      <c r="N60" s="37"/>
      <c r="O60" s="37"/>
      <c r="P60" s="37"/>
      <c r="Q60" s="36"/>
      <c r="R60" s="36"/>
      <c r="S60" s="36"/>
      <c r="T60" s="38"/>
      <c r="V60" s="193"/>
      <c r="W60" s="194"/>
      <c r="X60" s="194"/>
      <c r="Y60" s="194"/>
      <c r="Z60" s="197"/>
      <c r="AA60" s="196"/>
      <c r="AB60" s="196"/>
      <c r="AC60" s="196"/>
      <c r="AD60" s="196"/>
      <c r="AE60" s="196"/>
      <c r="AF60" s="196"/>
      <c r="AG60" s="196"/>
      <c r="AH60" s="196"/>
      <c r="AI60" s="196"/>
      <c r="AJ60" s="196"/>
      <c r="AK60" s="196"/>
      <c r="AL60" s="196"/>
      <c r="AM60" s="196"/>
      <c r="AN60" s="196"/>
      <c r="AO60" s="196"/>
    </row>
    <row r="61" spans="1:41" ht="5.45" customHeight="1" x14ac:dyDescent="0.4">
      <c r="B61" s="457"/>
      <c r="C61" s="449">
        <v>1</v>
      </c>
      <c r="D61" s="435" t="str">
        <f>IF(別紙４_EC出店・自社サイト!G19="","",別紙４_EC出店・自社サイト!G19)</f>
        <v/>
      </c>
      <c r="E61" s="106"/>
      <c r="F61" s="106"/>
      <c r="G61" s="106"/>
      <c r="H61" s="106"/>
      <c r="I61" s="106"/>
      <c r="J61" s="103"/>
      <c r="K61" s="103"/>
      <c r="L61" s="103"/>
      <c r="M61" s="103"/>
      <c r="N61" s="103"/>
      <c r="O61" s="103"/>
      <c r="P61" s="103"/>
      <c r="Q61" s="103"/>
      <c r="R61" s="103"/>
      <c r="S61" s="103"/>
      <c r="T61" s="106"/>
      <c r="V61" s="196"/>
      <c r="W61" s="196"/>
      <c r="X61" s="196"/>
      <c r="Y61" s="196"/>
      <c r="Z61" s="197"/>
      <c r="AA61" s="196"/>
      <c r="AB61" s="196"/>
      <c r="AC61" s="196"/>
      <c r="AD61" s="196"/>
      <c r="AE61" s="196"/>
      <c r="AF61" s="196"/>
      <c r="AG61" s="196"/>
      <c r="AH61" s="196"/>
      <c r="AI61" s="196"/>
      <c r="AJ61" s="196"/>
      <c r="AK61" s="196"/>
      <c r="AL61" s="196"/>
      <c r="AM61" s="196"/>
      <c r="AN61" s="196"/>
      <c r="AO61" s="196"/>
    </row>
    <row r="62" spans="1:41" ht="5.45" customHeight="1" x14ac:dyDescent="0.4">
      <c r="B62" s="457"/>
      <c r="C62" s="449"/>
      <c r="D62" s="435"/>
      <c r="E62" s="103"/>
      <c r="F62" s="105"/>
      <c r="G62" s="105"/>
      <c r="H62" s="105"/>
      <c r="I62" s="105"/>
      <c r="J62" s="105"/>
      <c r="K62" s="105"/>
      <c r="L62" s="105"/>
      <c r="M62" s="105"/>
      <c r="N62" s="105"/>
      <c r="O62" s="105"/>
      <c r="P62" s="105"/>
      <c r="Q62" s="105"/>
      <c r="R62" s="103"/>
      <c r="S62" s="103"/>
      <c r="T62" s="103"/>
      <c r="V62" s="196"/>
      <c r="W62" s="196"/>
      <c r="X62" s="196"/>
      <c r="Y62" s="196"/>
      <c r="Z62" s="197"/>
      <c r="AA62" s="196"/>
      <c r="AB62" s="196"/>
      <c r="AC62" s="196"/>
      <c r="AD62" s="196"/>
      <c r="AE62" s="196"/>
      <c r="AF62" s="196"/>
      <c r="AG62" s="196"/>
      <c r="AH62" s="196"/>
      <c r="AI62" s="196"/>
      <c r="AJ62" s="196"/>
      <c r="AK62" s="196"/>
      <c r="AL62" s="196"/>
      <c r="AM62" s="196"/>
      <c r="AN62" s="196"/>
      <c r="AO62" s="196"/>
    </row>
    <row r="63" spans="1:41" ht="5.45" customHeight="1" x14ac:dyDescent="0.4">
      <c r="B63" s="457"/>
      <c r="C63" s="449"/>
      <c r="D63" s="435"/>
      <c r="E63" s="103"/>
      <c r="F63" s="103"/>
      <c r="G63" s="103"/>
      <c r="H63" s="103"/>
      <c r="I63" s="103"/>
      <c r="J63" s="103"/>
      <c r="K63" s="103"/>
      <c r="L63" s="103"/>
      <c r="M63" s="103"/>
      <c r="N63" s="103"/>
      <c r="O63" s="103"/>
      <c r="P63" s="103"/>
      <c r="Q63" s="103"/>
      <c r="R63" s="103"/>
      <c r="S63" s="103"/>
      <c r="T63" s="103"/>
      <c r="V63" s="196"/>
      <c r="W63" s="196"/>
      <c r="X63" s="196"/>
      <c r="Y63" s="196"/>
      <c r="Z63" s="197"/>
      <c r="AA63" s="196"/>
      <c r="AB63" s="196"/>
      <c r="AC63" s="196"/>
      <c r="AD63" s="196"/>
      <c r="AE63" s="196"/>
      <c r="AF63" s="196"/>
      <c r="AG63" s="196"/>
      <c r="AH63" s="196"/>
      <c r="AI63" s="196"/>
      <c r="AJ63" s="196"/>
      <c r="AK63" s="196"/>
      <c r="AL63" s="196"/>
      <c r="AM63" s="196"/>
      <c r="AN63" s="196"/>
      <c r="AO63" s="196"/>
    </row>
    <row r="64" spans="1:41" ht="5.45" customHeight="1" x14ac:dyDescent="0.4">
      <c r="B64" s="457"/>
      <c r="C64" s="458">
        <v>2</v>
      </c>
      <c r="D64" s="435" t="str">
        <f>IF(別紙４_EC出店・自社サイト!G21="","",別紙４_EC出店・自社サイト!G21)</f>
        <v/>
      </c>
      <c r="E64" s="103"/>
      <c r="F64" s="103"/>
      <c r="G64" s="103"/>
      <c r="H64" s="103"/>
      <c r="I64" s="103"/>
      <c r="J64" s="103"/>
      <c r="K64" s="103"/>
      <c r="L64" s="103"/>
      <c r="M64" s="103"/>
      <c r="N64" s="103"/>
      <c r="O64" s="103"/>
      <c r="P64" s="103"/>
      <c r="Q64" s="103"/>
      <c r="R64" s="103"/>
      <c r="S64" s="103"/>
      <c r="T64" s="103"/>
      <c r="V64" s="196"/>
      <c r="W64" s="196"/>
      <c r="X64" s="196"/>
      <c r="Y64" s="196"/>
      <c r="Z64" s="197"/>
      <c r="AA64" s="196"/>
      <c r="AB64" s="196"/>
      <c r="AC64" s="196"/>
      <c r="AD64" s="196"/>
      <c r="AE64" s="196"/>
      <c r="AF64" s="196"/>
      <c r="AG64" s="196"/>
      <c r="AH64" s="196"/>
      <c r="AI64" s="196"/>
      <c r="AJ64" s="196"/>
      <c r="AK64" s="196"/>
      <c r="AL64" s="196"/>
      <c r="AM64" s="196"/>
      <c r="AN64" s="196"/>
      <c r="AO64" s="196"/>
    </row>
    <row r="65" spans="2:41" ht="5.45" customHeight="1" x14ac:dyDescent="0.4">
      <c r="B65" s="457"/>
      <c r="C65" s="458"/>
      <c r="D65" s="435"/>
      <c r="E65" s="103"/>
      <c r="F65" s="105"/>
      <c r="G65" s="105"/>
      <c r="H65" s="105"/>
      <c r="I65" s="105"/>
      <c r="J65" s="105"/>
      <c r="K65" s="105"/>
      <c r="L65" s="105"/>
      <c r="M65" s="105"/>
      <c r="N65" s="105"/>
      <c r="O65" s="105"/>
      <c r="P65" s="105"/>
      <c r="Q65" s="105"/>
      <c r="R65" s="103"/>
      <c r="S65" s="103"/>
      <c r="T65" s="103"/>
      <c r="V65" s="196"/>
      <c r="W65" s="196"/>
      <c r="X65" s="196"/>
      <c r="Y65" s="196"/>
      <c r="Z65" s="197"/>
      <c r="AA65" s="196"/>
      <c r="AB65" s="196"/>
      <c r="AC65" s="196"/>
      <c r="AD65" s="196"/>
      <c r="AE65" s="196"/>
      <c r="AF65" s="196"/>
      <c r="AG65" s="196"/>
      <c r="AH65" s="196"/>
      <c r="AI65" s="196"/>
      <c r="AJ65" s="196"/>
      <c r="AK65" s="196"/>
      <c r="AL65" s="196"/>
      <c r="AM65" s="196"/>
      <c r="AN65" s="196"/>
      <c r="AO65" s="196"/>
    </row>
    <row r="66" spans="2:41" ht="5.45" customHeight="1" x14ac:dyDescent="0.4">
      <c r="B66" s="457"/>
      <c r="C66" s="458"/>
      <c r="D66" s="435"/>
      <c r="E66" s="103"/>
      <c r="F66" s="103"/>
      <c r="G66" s="103"/>
      <c r="H66" s="103"/>
      <c r="I66" s="103"/>
      <c r="J66" s="103"/>
      <c r="K66" s="103"/>
      <c r="L66" s="103"/>
      <c r="M66" s="103"/>
      <c r="N66" s="103"/>
      <c r="O66" s="103"/>
      <c r="P66" s="103"/>
      <c r="Q66" s="103"/>
      <c r="R66" s="103"/>
      <c r="S66" s="103"/>
      <c r="T66" s="103"/>
      <c r="V66" s="196"/>
      <c r="W66" s="196"/>
      <c r="X66" s="196"/>
      <c r="Y66" s="196"/>
      <c r="Z66" s="197"/>
      <c r="AA66" s="196"/>
      <c r="AB66" s="196"/>
      <c r="AC66" s="196"/>
      <c r="AD66" s="196"/>
      <c r="AE66" s="196"/>
      <c r="AF66" s="196"/>
      <c r="AG66" s="196"/>
      <c r="AH66" s="196"/>
      <c r="AI66" s="196"/>
      <c r="AJ66" s="196"/>
      <c r="AK66" s="196"/>
      <c r="AL66" s="196"/>
      <c r="AM66" s="196"/>
      <c r="AN66" s="196"/>
      <c r="AO66" s="196"/>
    </row>
    <row r="67" spans="2:41" ht="5.45" customHeight="1" x14ac:dyDescent="0.4">
      <c r="B67" s="457"/>
      <c r="C67" s="458">
        <v>3</v>
      </c>
      <c r="D67" s="435" t="str">
        <f>IF(別紙４_EC出店・自社サイト!G23="","",別紙４_EC出店・自社サイト!G23)</f>
        <v/>
      </c>
      <c r="E67" s="103"/>
      <c r="F67" s="103"/>
      <c r="G67" s="103"/>
      <c r="H67" s="103"/>
      <c r="I67" s="103"/>
      <c r="J67" s="103"/>
      <c r="K67" s="103"/>
      <c r="L67" s="103"/>
      <c r="M67" s="103"/>
      <c r="N67" s="103"/>
      <c r="O67" s="103"/>
      <c r="P67" s="103"/>
      <c r="Q67" s="103"/>
      <c r="R67" s="103"/>
      <c r="S67" s="103"/>
      <c r="T67" s="103"/>
      <c r="V67" s="196"/>
      <c r="W67" s="196"/>
      <c r="X67" s="196"/>
      <c r="Y67" s="196"/>
      <c r="Z67" s="197"/>
      <c r="AA67" s="196"/>
      <c r="AB67" s="196"/>
      <c r="AC67" s="196"/>
      <c r="AD67" s="196"/>
      <c r="AE67" s="196"/>
      <c r="AF67" s="196"/>
      <c r="AG67" s="196"/>
      <c r="AH67" s="196"/>
      <c r="AI67" s="196"/>
      <c r="AJ67" s="196"/>
      <c r="AK67" s="196"/>
      <c r="AL67" s="196"/>
      <c r="AM67" s="196"/>
      <c r="AN67" s="196"/>
      <c r="AO67" s="196"/>
    </row>
    <row r="68" spans="2:41" ht="5.45" customHeight="1" x14ac:dyDescent="0.4">
      <c r="B68" s="457"/>
      <c r="C68" s="458"/>
      <c r="D68" s="435"/>
      <c r="E68" s="103"/>
      <c r="F68" s="105"/>
      <c r="G68" s="105"/>
      <c r="H68" s="105"/>
      <c r="I68" s="105"/>
      <c r="J68" s="105"/>
      <c r="K68" s="105"/>
      <c r="L68" s="105"/>
      <c r="M68" s="105"/>
      <c r="N68" s="105"/>
      <c r="O68" s="105"/>
      <c r="P68" s="105"/>
      <c r="Q68" s="105"/>
      <c r="R68" s="103"/>
      <c r="S68" s="103"/>
      <c r="T68" s="103"/>
      <c r="V68" s="196"/>
      <c r="W68" s="196"/>
      <c r="X68" s="196"/>
      <c r="Y68" s="196"/>
      <c r="Z68" s="197"/>
      <c r="AA68" s="196"/>
      <c r="AB68" s="196"/>
      <c r="AC68" s="196"/>
      <c r="AD68" s="196"/>
      <c r="AE68" s="196"/>
      <c r="AF68" s="196"/>
      <c r="AG68" s="196"/>
      <c r="AH68" s="196"/>
      <c r="AI68" s="196"/>
      <c r="AJ68" s="196"/>
      <c r="AK68" s="196"/>
      <c r="AL68" s="196"/>
      <c r="AM68" s="196"/>
      <c r="AN68" s="196"/>
      <c r="AO68" s="196"/>
    </row>
    <row r="69" spans="2:41" ht="5.45" customHeight="1" x14ac:dyDescent="0.4">
      <c r="B69" s="457"/>
      <c r="C69" s="459"/>
      <c r="D69" s="436"/>
      <c r="E69" s="107"/>
      <c r="F69" s="107"/>
      <c r="G69" s="107"/>
      <c r="H69" s="107"/>
      <c r="I69" s="107"/>
      <c r="J69" s="107"/>
      <c r="K69" s="107"/>
      <c r="L69" s="107"/>
      <c r="M69" s="107"/>
      <c r="N69" s="107"/>
      <c r="O69" s="107"/>
      <c r="P69" s="107"/>
      <c r="Q69" s="107"/>
      <c r="R69" s="107"/>
      <c r="S69" s="107"/>
      <c r="T69" s="107"/>
      <c r="V69" s="196"/>
      <c r="W69" s="196"/>
      <c r="X69" s="196"/>
      <c r="Y69" s="196"/>
      <c r="Z69" s="197"/>
      <c r="AA69" s="196"/>
      <c r="AB69" s="196"/>
      <c r="AC69" s="196"/>
      <c r="AD69" s="196"/>
      <c r="AE69" s="196"/>
      <c r="AF69" s="196"/>
      <c r="AG69" s="196"/>
      <c r="AH69" s="196"/>
      <c r="AI69" s="196"/>
      <c r="AJ69" s="196"/>
      <c r="AK69" s="196"/>
      <c r="AL69" s="196"/>
      <c r="AM69" s="196"/>
      <c r="AN69" s="196"/>
      <c r="AO69" s="196"/>
    </row>
    <row r="70" spans="2:41" ht="3.95" customHeight="1" x14ac:dyDescent="0.4">
      <c r="B70" s="182"/>
      <c r="C70" s="451" t="s">
        <v>145</v>
      </c>
      <c r="D70" s="452"/>
      <c r="E70" s="39"/>
      <c r="F70" s="40"/>
      <c r="G70" s="40"/>
      <c r="H70" s="40"/>
      <c r="I70" s="41"/>
      <c r="J70" s="41"/>
      <c r="K70" s="41"/>
      <c r="L70" s="41"/>
      <c r="M70" s="41"/>
      <c r="N70" s="41"/>
      <c r="O70" s="41"/>
      <c r="P70" s="41"/>
      <c r="Q70" s="40"/>
      <c r="R70" s="40"/>
      <c r="S70" s="40"/>
      <c r="T70" s="42"/>
      <c r="V70" s="193"/>
      <c r="W70" s="194"/>
      <c r="X70" s="194"/>
      <c r="Y70" s="194"/>
      <c r="Z70" s="197"/>
      <c r="AA70" s="196"/>
      <c r="AB70" s="196"/>
      <c r="AC70" s="196"/>
      <c r="AD70" s="196"/>
      <c r="AE70" s="196"/>
      <c r="AF70" s="196"/>
      <c r="AG70" s="196"/>
      <c r="AH70" s="196"/>
      <c r="AI70" s="196"/>
      <c r="AJ70" s="196"/>
      <c r="AK70" s="196"/>
      <c r="AL70" s="196"/>
      <c r="AM70" s="196"/>
      <c r="AN70" s="196"/>
      <c r="AO70" s="196"/>
    </row>
    <row r="71" spans="2:41" ht="3.95" customHeight="1" x14ac:dyDescent="0.4">
      <c r="B71" s="182"/>
      <c r="C71" s="453"/>
      <c r="D71" s="454"/>
      <c r="E71" s="30"/>
      <c r="F71" s="31"/>
      <c r="G71" s="31"/>
      <c r="H71" s="31"/>
      <c r="I71" s="32"/>
      <c r="J71" s="32"/>
      <c r="K71" s="32"/>
      <c r="L71" s="32"/>
      <c r="M71" s="32"/>
      <c r="N71" s="32"/>
      <c r="O71" s="32"/>
      <c r="P71" s="32"/>
      <c r="Q71" s="31"/>
      <c r="R71" s="31"/>
      <c r="S71" s="31"/>
      <c r="T71" s="34"/>
      <c r="V71" s="193"/>
      <c r="W71" s="194"/>
      <c r="X71" s="194"/>
      <c r="Y71" s="194"/>
      <c r="Z71" s="197"/>
      <c r="AA71" s="196"/>
      <c r="AB71" s="196"/>
      <c r="AC71" s="196"/>
      <c r="AD71" s="196"/>
      <c r="AE71" s="196"/>
      <c r="AF71" s="196"/>
      <c r="AG71" s="196"/>
      <c r="AH71" s="196"/>
      <c r="AI71" s="196"/>
      <c r="AJ71" s="196"/>
      <c r="AK71" s="196"/>
      <c r="AL71" s="196"/>
      <c r="AM71" s="196"/>
      <c r="AN71" s="196"/>
      <c r="AO71" s="196"/>
    </row>
    <row r="72" spans="2:41" ht="3.95" customHeight="1" x14ac:dyDescent="0.4">
      <c r="B72" s="182"/>
      <c r="C72" s="455"/>
      <c r="D72" s="456"/>
      <c r="E72" s="35"/>
      <c r="F72" s="36"/>
      <c r="G72" s="36"/>
      <c r="H72" s="36"/>
      <c r="I72" s="37"/>
      <c r="J72" s="37"/>
      <c r="K72" s="37"/>
      <c r="L72" s="37"/>
      <c r="M72" s="37"/>
      <c r="N72" s="37"/>
      <c r="O72" s="37"/>
      <c r="P72" s="37"/>
      <c r="Q72" s="36"/>
      <c r="R72" s="36"/>
      <c r="S72" s="36"/>
      <c r="T72" s="38"/>
      <c r="V72" s="193"/>
      <c r="W72" s="194"/>
      <c r="X72" s="194"/>
      <c r="Y72" s="194"/>
      <c r="Z72" s="197"/>
      <c r="AA72" s="196"/>
      <c r="AB72" s="196"/>
      <c r="AC72" s="196"/>
      <c r="AD72" s="196"/>
      <c r="AE72" s="196"/>
      <c r="AF72" s="196"/>
      <c r="AG72" s="196"/>
      <c r="AH72" s="196"/>
      <c r="AI72" s="196"/>
      <c r="AJ72" s="196"/>
      <c r="AK72" s="196"/>
      <c r="AL72" s="196"/>
      <c r="AM72" s="196"/>
      <c r="AN72" s="196"/>
      <c r="AO72" s="196"/>
    </row>
    <row r="73" spans="2:41" ht="5.45" customHeight="1" x14ac:dyDescent="0.4">
      <c r="B73" s="460"/>
      <c r="C73" s="449">
        <v>1</v>
      </c>
      <c r="D73" s="435" t="str">
        <f>IF(別紙５_印刷・動画・広告!F3="","",別紙５_印刷・動画・広告!F3)</f>
        <v/>
      </c>
      <c r="E73" s="106"/>
      <c r="F73" s="106"/>
      <c r="G73" s="103"/>
      <c r="H73" s="103"/>
      <c r="I73" s="103"/>
      <c r="J73" s="106"/>
      <c r="K73" s="106"/>
      <c r="L73" s="106"/>
      <c r="M73" s="106"/>
      <c r="N73" s="106"/>
      <c r="O73" s="106"/>
      <c r="P73" s="106"/>
      <c r="Q73" s="106"/>
      <c r="R73" s="106"/>
      <c r="S73" s="106"/>
      <c r="T73" s="106"/>
      <c r="V73" s="196"/>
      <c r="W73" s="196"/>
      <c r="X73" s="196"/>
      <c r="Y73" s="196"/>
      <c r="Z73" s="197"/>
      <c r="AA73" s="196"/>
      <c r="AB73" s="196"/>
      <c r="AC73" s="196"/>
      <c r="AD73" s="196"/>
      <c r="AE73" s="196"/>
      <c r="AF73" s="196"/>
      <c r="AG73" s="196"/>
      <c r="AH73" s="196"/>
      <c r="AI73" s="196"/>
      <c r="AJ73" s="196"/>
      <c r="AK73" s="196"/>
      <c r="AL73" s="196"/>
      <c r="AM73" s="196"/>
      <c r="AN73" s="196"/>
      <c r="AO73" s="196"/>
    </row>
    <row r="74" spans="2:41" ht="5.45" customHeight="1" x14ac:dyDescent="0.4">
      <c r="B74" s="460"/>
      <c r="C74" s="449"/>
      <c r="D74" s="435"/>
      <c r="E74" s="103"/>
      <c r="F74" s="105"/>
      <c r="G74" s="105"/>
      <c r="H74" s="105"/>
      <c r="I74" s="105"/>
      <c r="J74" s="105"/>
      <c r="K74" s="105"/>
      <c r="L74" s="105"/>
      <c r="M74" s="105"/>
      <c r="N74" s="105"/>
      <c r="O74" s="105"/>
      <c r="P74" s="105"/>
      <c r="Q74" s="105"/>
      <c r="R74" s="103"/>
      <c r="S74" s="103"/>
      <c r="T74" s="103"/>
      <c r="V74" s="196"/>
      <c r="W74" s="196"/>
      <c r="X74" s="196"/>
      <c r="Y74" s="196"/>
      <c r="Z74" s="197"/>
      <c r="AA74" s="196"/>
      <c r="AB74" s="196"/>
      <c r="AC74" s="196"/>
      <c r="AD74" s="196"/>
      <c r="AE74" s="196"/>
      <c r="AF74" s="196"/>
      <c r="AG74" s="196"/>
      <c r="AH74" s="196"/>
      <c r="AI74" s="196"/>
      <c r="AJ74" s="196"/>
      <c r="AK74" s="196"/>
      <c r="AL74" s="196"/>
      <c r="AM74" s="196"/>
      <c r="AN74" s="196"/>
      <c r="AO74" s="196"/>
    </row>
    <row r="75" spans="2:41" ht="5.45" customHeight="1" x14ac:dyDescent="0.4">
      <c r="B75" s="460"/>
      <c r="C75" s="449"/>
      <c r="D75" s="435"/>
      <c r="E75" s="103"/>
      <c r="F75" s="103"/>
      <c r="G75" s="103"/>
      <c r="H75" s="103"/>
      <c r="I75" s="103"/>
      <c r="J75" s="103"/>
      <c r="K75" s="103"/>
      <c r="L75" s="103"/>
      <c r="M75" s="103"/>
      <c r="N75" s="103"/>
      <c r="O75" s="103"/>
      <c r="P75" s="103"/>
      <c r="Q75" s="103"/>
      <c r="R75" s="103"/>
      <c r="S75" s="103"/>
      <c r="T75" s="103"/>
      <c r="V75" s="196"/>
      <c r="W75" s="196"/>
      <c r="X75" s="196"/>
      <c r="Y75" s="196"/>
      <c r="Z75" s="197"/>
      <c r="AA75" s="196"/>
      <c r="AB75" s="196"/>
      <c r="AC75" s="196"/>
      <c r="AD75" s="196"/>
      <c r="AE75" s="196"/>
      <c r="AF75" s="196"/>
      <c r="AG75" s="196"/>
      <c r="AH75" s="196"/>
      <c r="AI75" s="196"/>
      <c r="AJ75" s="196"/>
      <c r="AK75" s="196"/>
      <c r="AL75" s="196"/>
      <c r="AM75" s="196"/>
      <c r="AN75" s="196"/>
      <c r="AO75" s="196"/>
    </row>
    <row r="76" spans="2:41" ht="5.45" customHeight="1" x14ac:dyDescent="0.4">
      <c r="B76" s="460"/>
      <c r="C76" s="458">
        <v>2</v>
      </c>
      <c r="D76" s="435" t="str">
        <f>IF(別紙５_印刷・動画・広告!F5="","",別紙５_印刷・動画・広告!F5)</f>
        <v/>
      </c>
      <c r="E76" s="103"/>
      <c r="F76" s="103"/>
      <c r="G76" s="103"/>
      <c r="H76" s="103"/>
      <c r="I76" s="103"/>
      <c r="J76" s="103"/>
      <c r="K76" s="103"/>
      <c r="L76" s="103"/>
      <c r="M76" s="103"/>
      <c r="N76" s="103"/>
      <c r="O76" s="103"/>
      <c r="P76" s="103"/>
      <c r="Q76" s="103"/>
      <c r="R76" s="103"/>
      <c r="S76" s="103"/>
      <c r="T76" s="103"/>
      <c r="V76" s="196"/>
      <c r="W76" s="196"/>
      <c r="X76" s="196"/>
      <c r="Y76" s="196"/>
      <c r="Z76" s="197"/>
      <c r="AA76" s="196"/>
      <c r="AB76" s="196"/>
      <c r="AC76" s="196"/>
      <c r="AD76" s="196"/>
      <c r="AE76" s="196"/>
      <c r="AF76" s="196"/>
      <c r="AG76" s="196"/>
      <c r="AH76" s="196"/>
      <c r="AI76" s="196"/>
      <c r="AJ76" s="196"/>
      <c r="AK76" s="196"/>
      <c r="AL76" s="196"/>
      <c r="AM76" s="196"/>
      <c r="AN76" s="196"/>
      <c r="AO76" s="196"/>
    </row>
    <row r="77" spans="2:41" ht="5.45" customHeight="1" x14ac:dyDescent="0.4">
      <c r="B77" s="460"/>
      <c r="C77" s="458"/>
      <c r="D77" s="435"/>
      <c r="E77" s="103"/>
      <c r="F77" s="105"/>
      <c r="G77" s="105"/>
      <c r="H77" s="105"/>
      <c r="I77" s="105"/>
      <c r="J77" s="105"/>
      <c r="K77" s="105"/>
      <c r="L77" s="105"/>
      <c r="M77" s="105"/>
      <c r="N77" s="105"/>
      <c r="O77" s="105"/>
      <c r="P77" s="105"/>
      <c r="Q77" s="105"/>
      <c r="R77" s="103"/>
      <c r="S77" s="103"/>
      <c r="T77" s="103"/>
      <c r="V77" s="196"/>
      <c r="W77" s="196"/>
      <c r="X77" s="196"/>
      <c r="Y77" s="196"/>
      <c r="Z77" s="197"/>
      <c r="AA77" s="196"/>
      <c r="AB77" s="196"/>
      <c r="AC77" s="196"/>
      <c r="AD77" s="196"/>
      <c r="AE77" s="196"/>
      <c r="AF77" s="196"/>
      <c r="AG77" s="196"/>
      <c r="AH77" s="196"/>
      <c r="AI77" s="196"/>
      <c r="AJ77" s="196"/>
      <c r="AK77" s="196"/>
      <c r="AL77" s="196"/>
      <c r="AM77" s="196"/>
      <c r="AN77" s="196"/>
      <c r="AO77" s="196"/>
    </row>
    <row r="78" spans="2:41" ht="5.45" customHeight="1" x14ac:dyDescent="0.4">
      <c r="B78" s="460"/>
      <c r="C78" s="458"/>
      <c r="D78" s="435"/>
      <c r="E78" s="103"/>
      <c r="F78" s="103"/>
      <c r="G78" s="103"/>
      <c r="H78" s="103"/>
      <c r="I78" s="103"/>
      <c r="J78" s="103"/>
      <c r="K78" s="103"/>
      <c r="L78" s="103"/>
      <c r="M78" s="103"/>
      <c r="N78" s="103"/>
      <c r="O78" s="103"/>
      <c r="P78" s="103"/>
      <c r="Q78" s="103"/>
      <c r="R78" s="103"/>
      <c r="S78" s="103"/>
      <c r="T78" s="103"/>
      <c r="V78" s="196"/>
      <c r="W78" s="196"/>
      <c r="X78" s="196"/>
      <c r="Y78" s="196"/>
      <c r="Z78" s="197"/>
      <c r="AA78" s="196"/>
      <c r="AB78" s="196"/>
      <c r="AC78" s="196"/>
      <c r="AD78" s="196"/>
      <c r="AE78" s="196"/>
      <c r="AF78" s="196"/>
      <c r="AG78" s="196"/>
      <c r="AH78" s="196"/>
      <c r="AI78" s="196"/>
      <c r="AJ78" s="196"/>
      <c r="AK78" s="196"/>
      <c r="AL78" s="196"/>
      <c r="AM78" s="196"/>
      <c r="AN78" s="196"/>
      <c r="AO78" s="196"/>
    </row>
    <row r="79" spans="2:41" ht="5.45" customHeight="1" x14ac:dyDescent="0.4">
      <c r="B79" s="460"/>
      <c r="C79" s="458">
        <v>3</v>
      </c>
      <c r="D79" s="435" t="str">
        <f>IF(別紙５_印刷・動画・広告!F7="","",別紙５_印刷・動画・広告!F7)</f>
        <v/>
      </c>
      <c r="E79" s="103"/>
      <c r="F79" s="103"/>
      <c r="G79" s="103"/>
      <c r="H79" s="103"/>
      <c r="I79" s="103"/>
      <c r="J79" s="103"/>
      <c r="K79" s="103"/>
      <c r="L79" s="103"/>
      <c r="M79" s="103"/>
      <c r="N79" s="103"/>
      <c r="O79" s="103"/>
      <c r="P79" s="103"/>
      <c r="Q79" s="103"/>
      <c r="R79" s="103"/>
      <c r="S79" s="103"/>
      <c r="T79" s="103"/>
      <c r="V79" s="196"/>
      <c r="W79" s="196"/>
      <c r="X79" s="196"/>
      <c r="Y79" s="196"/>
      <c r="Z79" s="197"/>
      <c r="AA79" s="196"/>
      <c r="AB79" s="196"/>
      <c r="AC79" s="196"/>
      <c r="AD79" s="196"/>
      <c r="AE79" s="196"/>
      <c r="AF79" s="196"/>
      <c r="AG79" s="196"/>
      <c r="AH79" s="196"/>
      <c r="AI79" s="196"/>
      <c r="AJ79" s="196"/>
      <c r="AK79" s="196"/>
      <c r="AL79" s="196"/>
      <c r="AM79" s="196"/>
      <c r="AN79" s="196"/>
      <c r="AO79" s="196"/>
    </row>
    <row r="80" spans="2:41" ht="5.45" customHeight="1" x14ac:dyDescent="0.4">
      <c r="B80" s="460"/>
      <c r="C80" s="458"/>
      <c r="D80" s="435"/>
      <c r="E80" s="103"/>
      <c r="F80" s="105"/>
      <c r="G80" s="105"/>
      <c r="H80" s="105"/>
      <c r="I80" s="105"/>
      <c r="J80" s="105"/>
      <c r="K80" s="105"/>
      <c r="L80" s="105"/>
      <c r="M80" s="105"/>
      <c r="N80" s="105"/>
      <c r="O80" s="105"/>
      <c r="P80" s="105"/>
      <c r="Q80" s="105"/>
      <c r="R80" s="103"/>
      <c r="S80" s="103"/>
      <c r="T80" s="103"/>
      <c r="V80" s="196"/>
      <c r="W80" s="196"/>
      <c r="X80" s="196"/>
      <c r="Y80" s="196"/>
      <c r="Z80" s="197"/>
      <c r="AA80" s="196"/>
      <c r="AB80" s="196"/>
      <c r="AC80" s="196"/>
      <c r="AD80" s="196"/>
      <c r="AE80" s="196"/>
      <c r="AF80" s="196"/>
      <c r="AG80" s="196"/>
      <c r="AH80" s="196"/>
      <c r="AI80" s="196"/>
      <c r="AJ80" s="196"/>
      <c r="AK80" s="196"/>
      <c r="AL80" s="196"/>
      <c r="AM80" s="196"/>
      <c r="AN80" s="196"/>
      <c r="AO80" s="196"/>
    </row>
    <row r="81" spans="2:41" ht="5.45" customHeight="1" x14ac:dyDescent="0.4">
      <c r="B81" s="460"/>
      <c r="C81" s="458"/>
      <c r="D81" s="435"/>
      <c r="E81" s="103"/>
      <c r="F81" s="103"/>
      <c r="G81" s="103"/>
      <c r="H81" s="103"/>
      <c r="I81" s="103"/>
      <c r="J81" s="103"/>
      <c r="K81" s="103"/>
      <c r="L81" s="103"/>
      <c r="M81" s="103"/>
      <c r="N81" s="103"/>
      <c r="O81" s="103"/>
      <c r="P81" s="103"/>
      <c r="Q81" s="103"/>
      <c r="R81" s="103"/>
      <c r="S81" s="103"/>
      <c r="T81" s="103"/>
      <c r="V81" s="196"/>
      <c r="W81" s="196"/>
      <c r="X81" s="196"/>
      <c r="Y81" s="196"/>
      <c r="Z81" s="197"/>
      <c r="AA81" s="196"/>
      <c r="AB81" s="196"/>
      <c r="AC81" s="196"/>
      <c r="AD81" s="196"/>
      <c r="AE81" s="196"/>
      <c r="AF81" s="196"/>
      <c r="AG81" s="196"/>
      <c r="AH81" s="196"/>
      <c r="AI81" s="196"/>
      <c r="AJ81" s="196"/>
      <c r="AK81" s="196"/>
      <c r="AL81" s="196"/>
      <c r="AM81" s="196"/>
      <c r="AN81" s="196"/>
      <c r="AO81" s="196"/>
    </row>
    <row r="82" spans="2:41" ht="5.45" customHeight="1" x14ac:dyDescent="0.4">
      <c r="B82" s="460"/>
      <c r="C82" s="458">
        <v>4</v>
      </c>
      <c r="D82" s="435" t="str">
        <f>IF(別紙５_印刷・動画・広告!F9="","",別紙５_印刷・動画・広告!F9)</f>
        <v/>
      </c>
      <c r="E82" s="103"/>
      <c r="F82" s="103"/>
      <c r="G82" s="103"/>
      <c r="H82" s="103"/>
      <c r="I82" s="103"/>
      <c r="J82" s="103"/>
      <c r="K82" s="103"/>
      <c r="L82" s="103"/>
      <c r="M82" s="103"/>
      <c r="N82" s="103"/>
      <c r="O82" s="103"/>
      <c r="P82" s="103"/>
      <c r="Q82" s="103"/>
      <c r="R82" s="103"/>
      <c r="S82" s="103"/>
      <c r="T82" s="103"/>
      <c r="V82" s="196"/>
      <c r="W82" s="196"/>
      <c r="X82" s="196"/>
      <c r="Y82" s="196"/>
      <c r="Z82" s="197"/>
      <c r="AA82" s="196"/>
      <c r="AB82" s="196"/>
      <c r="AC82" s="196"/>
      <c r="AD82" s="196"/>
      <c r="AE82" s="196"/>
      <c r="AF82" s="196"/>
      <c r="AG82" s="196"/>
      <c r="AH82" s="196"/>
      <c r="AI82" s="196"/>
      <c r="AJ82" s="196"/>
      <c r="AK82" s="196"/>
      <c r="AL82" s="196"/>
      <c r="AM82" s="196"/>
      <c r="AN82" s="196"/>
      <c r="AO82" s="196"/>
    </row>
    <row r="83" spans="2:41" ht="5.45" customHeight="1" x14ac:dyDescent="0.4">
      <c r="B83" s="460"/>
      <c r="C83" s="458"/>
      <c r="D83" s="435"/>
      <c r="E83" s="103"/>
      <c r="F83" s="105"/>
      <c r="G83" s="105"/>
      <c r="H83" s="105"/>
      <c r="I83" s="105"/>
      <c r="J83" s="105"/>
      <c r="K83" s="105"/>
      <c r="L83" s="105"/>
      <c r="M83" s="105"/>
      <c r="N83" s="105"/>
      <c r="O83" s="105"/>
      <c r="P83" s="105"/>
      <c r="Q83" s="105"/>
      <c r="R83" s="103"/>
      <c r="S83" s="103"/>
      <c r="T83" s="103"/>
      <c r="V83" s="196"/>
      <c r="W83" s="196"/>
      <c r="X83" s="196"/>
      <c r="Y83" s="196"/>
      <c r="Z83" s="197"/>
      <c r="AA83" s="196"/>
      <c r="AB83" s="196"/>
      <c r="AC83" s="196"/>
      <c r="AD83" s="196"/>
      <c r="AE83" s="196"/>
      <c r="AF83" s="196"/>
      <c r="AG83" s="196"/>
      <c r="AH83" s="196"/>
      <c r="AI83" s="196"/>
      <c r="AJ83" s="196"/>
      <c r="AK83" s="196"/>
      <c r="AL83" s="196"/>
      <c r="AM83" s="196"/>
      <c r="AN83" s="196"/>
      <c r="AO83" s="196"/>
    </row>
    <row r="84" spans="2:41" ht="5.45" customHeight="1" x14ac:dyDescent="0.4">
      <c r="B84" s="460"/>
      <c r="C84" s="458"/>
      <c r="D84" s="435"/>
      <c r="E84" s="103"/>
      <c r="F84" s="103"/>
      <c r="G84" s="103"/>
      <c r="H84" s="103"/>
      <c r="I84" s="103"/>
      <c r="J84" s="103"/>
      <c r="K84" s="103"/>
      <c r="L84" s="103"/>
      <c r="M84" s="103"/>
      <c r="N84" s="103"/>
      <c r="O84" s="103"/>
      <c r="P84" s="103"/>
      <c r="Q84" s="103"/>
      <c r="R84" s="103"/>
      <c r="S84" s="103"/>
      <c r="T84" s="103"/>
      <c r="V84" s="196"/>
      <c r="W84" s="196"/>
      <c r="X84" s="196"/>
      <c r="Y84" s="196"/>
      <c r="Z84" s="197"/>
      <c r="AA84" s="196"/>
      <c r="AB84" s="196"/>
      <c r="AC84" s="196"/>
      <c r="AD84" s="196"/>
      <c r="AE84" s="196"/>
      <c r="AF84" s="196"/>
      <c r="AG84" s="196"/>
      <c r="AH84" s="196"/>
      <c r="AI84" s="196"/>
      <c r="AJ84" s="196"/>
      <c r="AK84" s="196"/>
      <c r="AL84" s="196"/>
      <c r="AM84" s="196"/>
      <c r="AN84" s="196"/>
      <c r="AO84" s="196"/>
    </row>
    <row r="85" spans="2:41" ht="5.45" customHeight="1" x14ac:dyDescent="0.4">
      <c r="B85" s="460"/>
      <c r="C85" s="458">
        <v>5</v>
      </c>
      <c r="D85" s="435" t="str">
        <f>IF(別紙５_印刷・動画・広告!F11="","",別紙５_印刷・動画・広告!F11)</f>
        <v/>
      </c>
      <c r="E85" s="103"/>
      <c r="F85" s="103"/>
      <c r="G85" s="103"/>
      <c r="H85" s="103"/>
      <c r="I85" s="103"/>
      <c r="J85" s="103"/>
      <c r="K85" s="103"/>
      <c r="L85" s="103"/>
      <c r="M85" s="103"/>
      <c r="N85" s="103"/>
      <c r="O85" s="103"/>
      <c r="P85" s="103"/>
      <c r="Q85" s="103"/>
      <c r="R85" s="103"/>
      <c r="S85" s="103"/>
      <c r="T85" s="103"/>
      <c r="V85" s="196"/>
      <c r="W85" s="196"/>
      <c r="X85" s="196"/>
      <c r="Y85" s="196"/>
      <c r="Z85" s="197"/>
      <c r="AA85" s="196"/>
      <c r="AB85" s="196"/>
      <c r="AC85" s="196"/>
      <c r="AD85" s="196"/>
      <c r="AE85" s="196"/>
      <c r="AF85" s="196"/>
      <c r="AG85" s="196"/>
      <c r="AH85" s="196"/>
      <c r="AI85" s="196"/>
      <c r="AJ85" s="196"/>
      <c r="AK85" s="196"/>
      <c r="AL85" s="196"/>
      <c r="AM85" s="196"/>
      <c r="AN85" s="196"/>
      <c r="AO85" s="196"/>
    </row>
    <row r="86" spans="2:41" ht="5.45" customHeight="1" x14ac:dyDescent="0.4">
      <c r="B86" s="460"/>
      <c r="C86" s="458"/>
      <c r="D86" s="435"/>
      <c r="E86" s="103"/>
      <c r="F86" s="105"/>
      <c r="G86" s="105"/>
      <c r="H86" s="105"/>
      <c r="I86" s="105"/>
      <c r="J86" s="105"/>
      <c r="K86" s="105"/>
      <c r="L86" s="105"/>
      <c r="M86" s="105"/>
      <c r="N86" s="105"/>
      <c r="O86" s="105"/>
      <c r="P86" s="105"/>
      <c r="Q86" s="105"/>
      <c r="R86" s="103"/>
      <c r="S86" s="103"/>
      <c r="T86" s="103"/>
      <c r="V86" s="196"/>
      <c r="W86" s="196"/>
      <c r="X86" s="196"/>
      <c r="Y86" s="196"/>
      <c r="Z86" s="197"/>
      <c r="AA86" s="196"/>
      <c r="AB86" s="196"/>
      <c r="AC86" s="196"/>
      <c r="AD86" s="196"/>
      <c r="AE86" s="196"/>
      <c r="AF86" s="196"/>
      <c r="AG86" s="196"/>
      <c r="AH86" s="196"/>
      <c r="AI86" s="196"/>
      <c r="AJ86" s="196"/>
      <c r="AK86" s="196"/>
      <c r="AL86" s="196"/>
      <c r="AM86" s="196"/>
      <c r="AN86" s="196"/>
      <c r="AO86" s="196"/>
    </row>
    <row r="87" spans="2:41" ht="5.45" customHeight="1" x14ac:dyDescent="0.4">
      <c r="B87" s="460"/>
      <c r="C87" s="458"/>
      <c r="D87" s="435"/>
      <c r="E87" s="103"/>
      <c r="F87" s="103"/>
      <c r="G87" s="103"/>
      <c r="H87" s="103"/>
      <c r="I87" s="103"/>
      <c r="J87" s="103"/>
      <c r="K87" s="103"/>
      <c r="L87" s="103"/>
      <c r="M87" s="103"/>
      <c r="N87" s="103"/>
      <c r="O87" s="103"/>
      <c r="P87" s="103"/>
      <c r="Q87" s="103"/>
      <c r="R87" s="103"/>
      <c r="S87" s="103"/>
      <c r="T87" s="103"/>
      <c r="V87" s="196"/>
      <c r="W87" s="196"/>
      <c r="X87" s="196"/>
      <c r="Y87" s="196"/>
      <c r="Z87" s="197"/>
      <c r="AA87" s="196"/>
      <c r="AB87" s="196"/>
      <c r="AC87" s="196"/>
      <c r="AD87" s="196"/>
      <c r="AE87" s="196"/>
      <c r="AF87" s="196"/>
      <c r="AG87" s="196"/>
      <c r="AH87" s="196"/>
      <c r="AI87" s="196"/>
      <c r="AJ87" s="196"/>
      <c r="AK87" s="196"/>
      <c r="AL87" s="196"/>
      <c r="AM87" s="196"/>
      <c r="AN87" s="196"/>
      <c r="AO87" s="196"/>
    </row>
    <row r="88" spans="2:41" ht="5.45" customHeight="1" x14ac:dyDescent="0.4">
      <c r="B88" s="460"/>
      <c r="C88" s="458">
        <v>6</v>
      </c>
      <c r="D88" s="435" t="str">
        <f>IF(別紙５_印刷・動画・広告!F13="","",別紙５_印刷・動画・広告!F13)</f>
        <v/>
      </c>
      <c r="E88" s="103"/>
      <c r="F88" s="103"/>
      <c r="G88" s="103"/>
      <c r="H88" s="103"/>
      <c r="I88" s="103"/>
      <c r="J88" s="103"/>
      <c r="K88" s="103"/>
      <c r="L88" s="103"/>
      <c r="M88" s="103"/>
      <c r="N88" s="103"/>
      <c r="O88" s="103"/>
      <c r="P88" s="103"/>
      <c r="Q88" s="103"/>
      <c r="R88" s="103"/>
      <c r="S88" s="103"/>
      <c r="T88" s="103"/>
      <c r="V88" s="196"/>
      <c r="W88" s="196"/>
      <c r="X88" s="196"/>
      <c r="Y88" s="196"/>
      <c r="Z88" s="197"/>
      <c r="AA88" s="196"/>
      <c r="AB88" s="196"/>
      <c r="AC88" s="196"/>
      <c r="AD88" s="196"/>
      <c r="AE88" s="196"/>
      <c r="AF88" s="196"/>
      <c r="AG88" s="196"/>
      <c r="AH88" s="196"/>
      <c r="AI88" s="196"/>
      <c r="AJ88" s="196"/>
      <c r="AK88" s="196"/>
      <c r="AL88" s="196"/>
      <c r="AM88" s="196"/>
      <c r="AN88" s="196"/>
      <c r="AO88" s="196"/>
    </row>
    <row r="89" spans="2:41" ht="5.45" customHeight="1" x14ac:dyDescent="0.4">
      <c r="B89" s="460"/>
      <c r="C89" s="458"/>
      <c r="D89" s="435"/>
      <c r="E89" s="103"/>
      <c r="F89" s="105"/>
      <c r="G89" s="105"/>
      <c r="H89" s="105"/>
      <c r="I89" s="105"/>
      <c r="J89" s="105"/>
      <c r="K89" s="105"/>
      <c r="L89" s="105"/>
      <c r="M89" s="105"/>
      <c r="N89" s="105"/>
      <c r="O89" s="105"/>
      <c r="P89" s="105"/>
      <c r="Q89" s="105"/>
      <c r="R89" s="103"/>
      <c r="S89" s="103"/>
      <c r="T89" s="103"/>
      <c r="V89" s="196"/>
      <c r="W89" s="196"/>
      <c r="X89" s="196"/>
      <c r="Y89" s="196"/>
      <c r="Z89" s="197"/>
      <c r="AA89" s="196"/>
      <c r="AB89" s="196"/>
      <c r="AC89" s="196"/>
      <c r="AD89" s="196"/>
      <c r="AE89" s="196"/>
      <c r="AF89" s="196"/>
      <c r="AG89" s="196"/>
      <c r="AH89" s="196"/>
      <c r="AI89" s="196"/>
      <c r="AJ89" s="196"/>
      <c r="AK89" s="196"/>
      <c r="AL89" s="196"/>
      <c r="AM89" s="196"/>
      <c r="AN89" s="196"/>
      <c r="AO89" s="196"/>
    </row>
    <row r="90" spans="2:41" ht="5.45" customHeight="1" x14ac:dyDescent="0.4">
      <c r="B90" s="460"/>
      <c r="C90" s="458"/>
      <c r="D90" s="435"/>
      <c r="E90" s="103"/>
      <c r="F90" s="103"/>
      <c r="G90" s="103"/>
      <c r="H90" s="103"/>
      <c r="I90" s="103"/>
      <c r="J90" s="103"/>
      <c r="K90" s="103"/>
      <c r="L90" s="103"/>
      <c r="M90" s="103"/>
      <c r="N90" s="103"/>
      <c r="O90" s="103"/>
      <c r="P90" s="103"/>
      <c r="Q90" s="103"/>
      <c r="R90" s="103"/>
      <c r="S90" s="103"/>
      <c r="T90" s="103"/>
      <c r="V90" s="196"/>
      <c r="W90" s="196"/>
      <c r="X90" s="196"/>
      <c r="Y90" s="196"/>
      <c r="Z90" s="197"/>
      <c r="AA90" s="196"/>
      <c r="AB90" s="196"/>
      <c r="AC90" s="196"/>
      <c r="AD90" s="196"/>
      <c r="AE90" s="196"/>
      <c r="AF90" s="196"/>
      <c r="AG90" s="196"/>
      <c r="AH90" s="196"/>
      <c r="AI90" s="196"/>
      <c r="AJ90" s="196"/>
      <c r="AK90" s="196"/>
      <c r="AL90" s="196"/>
      <c r="AM90" s="196"/>
      <c r="AN90" s="196"/>
      <c r="AO90" s="196"/>
    </row>
    <row r="91" spans="2:41" ht="5.45" customHeight="1" x14ac:dyDescent="0.4">
      <c r="B91" s="460"/>
      <c r="C91" s="458">
        <v>7</v>
      </c>
      <c r="D91" s="435" t="str">
        <f>IF(別紙５_印刷・動画・広告!F15="","",別紙５_印刷・動画・広告!F15)</f>
        <v/>
      </c>
      <c r="E91" s="103"/>
      <c r="F91" s="103"/>
      <c r="G91" s="103"/>
      <c r="H91" s="103"/>
      <c r="I91" s="103"/>
      <c r="J91" s="103"/>
      <c r="K91" s="103"/>
      <c r="L91" s="103"/>
      <c r="M91" s="103"/>
      <c r="N91" s="103"/>
      <c r="O91" s="103"/>
      <c r="P91" s="103"/>
      <c r="Q91" s="103"/>
      <c r="R91" s="103"/>
      <c r="S91" s="103"/>
      <c r="T91" s="103"/>
      <c r="V91" s="196"/>
      <c r="W91" s="196"/>
      <c r="X91" s="196"/>
      <c r="Y91" s="196"/>
      <c r="Z91" s="197"/>
      <c r="AA91" s="196"/>
      <c r="AB91" s="196"/>
      <c r="AC91" s="196"/>
      <c r="AD91" s="196"/>
      <c r="AE91" s="196"/>
      <c r="AF91" s="196"/>
      <c r="AG91" s="196"/>
      <c r="AH91" s="196"/>
      <c r="AI91" s="196"/>
      <c r="AJ91" s="196"/>
      <c r="AK91" s="196"/>
      <c r="AL91" s="196"/>
      <c r="AM91" s="196"/>
      <c r="AN91" s="196"/>
      <c r="AO91" s="196"/>
    </row>
    <row r="92" spans="2:41" ht="5.45" customHeight="1" x14ac:dyDescent="0.4">
      <c r="B92" s="460"/>
      <c r="C92" s="458"/>
      <c r="D92" s="435"/>
      <c r="E92" s="103"/>
      <c r="F92" s="105"/>
      <c r="G92" s="105"/>
      <c r="H92" s="105"/>
      <c r="I92" s="105"/>
      <c r="J92" s="105"/>
      <c r="K92" s="105"/>
      <c r="L92" s="105"/>
      <c r="M92" s="105"/>
      <c r="N92" s="105"/>
      <c r="O92" s="105"/>
      <c r="P92" s="105"/>
      <c r="Q92" s="105"/>
      <c r="R92" s="103"/>
      <c r="S92" s="103"/>
      <c r="T92" s="103"/>
      <c r="V92" s="196"/>
      <c r="W92" s="196"/>
      <c r="X92" s="196"/>
      <c r="Y92" s="196"/>
      <c r="Z92" s="197"/>
      <c r="AA92" s="196"/>
      <c r="AB92" s="196"/>
      <c r="AC92" s="196"/>
      <c r="AD92" s="196"/>
      <c r="AE92" s="196"/>
      <c r="AF92" s="196"/>
      <c r="AG92" s="196"/>
      <c r="AH92" s="196"/>
      <c r="AI92" s="196"/>
      <c r="AJ92" s="196"/>
      <c r="AK92" s="196"/>
      <c r="AL92" s="196"/>
      <c r="AM92" s="196"/>
      <c r="AN92" s="196"/>
      <c r="AO92" s="196"/>
    </row>
    <row r="93" spans="2:41" ht="5.45" customHeight="1" x14ac:dyDescent="0.4">
      <c r="B93" s="460"/>
      <c r="C93" s="459"/>
      <c r="D93" s="436"/>
      <c r="E93" s="107"/>
      <c r="F93" s="107"/>
      <c r="G93" s="107"/>
      <c r="H93" s="107"/>
      <c r="I93" s="107"/>
      <c r="J93" s="107"/>
      <c r="K93" s="107"/>
      <c r="L93" s="107"/>
      <c r="M93" s="107"/>
      <c r="N93" s="107"/>
      <c r="O93" s="107"/>
      <c r="P93" s="107"/>
      <c r="Q93" s="107"/>
      <c r="R93" s="107"/>
      <c r="S93" s="107"/>
      <c r="T93" s="107"/>
      <c r="V93" s="196"/>
      <c r="W93" s="196"/>
      <c r="X93" s="196"/>
      <c r="Y93" s="196"/>
      <c r="Z93" s="197"/>
      <c r="AA93" s="196"/>
      <c r="AB93" s="196"/>
      <c r="AC93" s="196"/>
      <c r="AD93" s="196"/>
      <c r="AE93" s="196"/>
      <c r="AF93" s="196"/>
      <c r="AG93" s="196"/>
      <c r="AH93" s="196"/>
      <c r="AI93" s="196"/>
      <c r="AJ93" s="196"/>
      <c r="AK93" s="196"/>
      <c r="AL93" s="196"/>
      <c r="AM93" s="196"/>
      <c r="AN93" s="196"/>
      <c r="AO93" s="196"/>
    </row>
    <row r="94" spans="2:41" ht="3.95" customHeight="1" x14ac:dyDescent="0.4">
      <c r="B94" s="182"/>
      <c r="C94" s="451" t="s">
        <v>174</v>
      </c>
      <c r="D94" s="452"/>
      <c r="E94" s="39"/>
      <c r="F94" s="40"/>
      <c r="G94" s="40"/>
      <c r="H94" s="40"/>
      <c r="I94" s="41"/>
      <c r="J94" s="41"/>
      <c r="K94" s="41"/>
      <c r="L94" s="41"/>
      <c r="M94" s="41"/>
      <c r="N94" s="41"/>
      <c r="O94" s="41"/>
      <c r="P94" s="41"/>
      <c r="Q94" s="40"/>
      <c r="R94" s="40"/>
      <c r="S94" s="40"/>
      <c r="T94" s="42"/>
      <c r="V94" s="193"/>
      <c r="W94" s="194"/>
      <c r="X94" s="194"/>
      <c r="Y94" s="194"/>
      <c r="Z94" s="197"/>
      <c r="AA94" s="196"/>
      <c r="AB94" s="196"/>
      <c r="AC94" s="196"/>
      <c r="AD94" s="196"/>
      <c r="AE94" s="196"/>
      <c r="AF94" s="196"/>
      <c r="AG94" s="196"/>
      <c r="AH94" s="196"/>
      <c r="AI94" s="196"/>
      <c r="AJ94" s="196"/>
      <c r="AK94" s="196"/>
      <c r="AL94" s="196"/>
      <c r="AM94" s="196"/>
      <c r="AN94" s="196"/>
      <c r="AO94" s="196"/>
    </row>
    <row r="95" spans="2:41" ht="3.95" customHeight="1" x14ac:dyDescent="0.4">
      <c r="B95" s="182"/>
      <c r="C95" s="453"/>
      <c r="D95" s="454"/>
      <c r="E95" s="30"/>
      <c r="F95" s="31"/>
      <c r="G95" s="31"/>
      <c r="H95" s="31"/>
      <c r="I95" s="32"/>
      <c r="J95" s="32"/>
      <c r="K95" s="32"/>
      <c r="L95" s="32"/>
      <c r="M95" s="32"/>
      <c r="N95" s="32"/>
      <c r="O95" s="32"/>
      <c r="P95" s="32"/>
      <c r="Q95" s="31"/>
      <c r="R95" s="31"/>
      <c r="S95" s="31"/>
      <c r="T95" s="34"/>
      <c r="V95" s="193"/>
      <c r="W95" s="194"/>
      <c r="X95" s="194"/>
      <c r="Y95" s="194"/>
      <c r="Z95" s="197"/>
      <c r="AA95" s="196"/>
      <c r="AB95" s="196"/>
      <c r="AC95" s="196"/>
      <c r="AD95" s="196"/>
      <c r="AE95" s="196"/>
      <c r="AF95" s="196"/>
      <c r="AG95" s="196"/>
      <c r="AH95" s="196"/>
      <c r="AI95" s="196"/>
      <c r="AJ95" s="196"/>
      <c r="AK95" s="196"/>
      <c r="AL95" s="196"/>
      <c r="AM95" s="196"/>
      <c r="AN95" s="196"/>
      <c r="AO95" s="196"/>
    </row>
    <row r="96" spans="2:41" ht="3.95" customHeight="1" x14ac:dyDescent="0.4">
      <c r="B96" s="182"/>
      <c r="C96" s="455"/>
      <c r="D96" s="456"/>
      <c r="E96" s="35"/>
      <c r="F96" s="36"/>
      <c r="G96" s="36"/>
      <c r="H96" s="36"/>
      <c r="I96" s="37"/>
      <c r="J96" s="37"/>
      <c r="K96" s="37"/>
      <c r="L96" s="37"/>
      <c r="M96" s="37"/>
      <c r="N96" s="37"/>
      <c r="O96" s="37"/>
      <c r="P96" s="37"/>
      <c r="Q96" s="36"/>
      <c r="R96" s="36"/>
      <c r="S96" s="36"/>
      <c r="T96" s="38"/>
      <c r="V96" s="193"/>
      <c r="W96" s="194"/>
      <c r="X96" s="194"/>
      <c r="Y96" s="194"/>
      <c r="Z96" s="197"/>
      <c r="AA96" s="196"/>
      <c r="AB96" s="196"/>
      <c r="AC96" s="196"/>
      <c r="AD96" s="196"/>
      <c r="AE96" s="196"/>
      <c r="AF96" s="196"/>
      <c r="AG96" s="196"/>
      <c r="AH96" s="196"/>
      <c r="AI96" s="196"/>
      <c r="AJ96" s="196"/>
      <c r="AK96" s="196"/>
      <c r="AL96" s="196"/>
      <c r="AM96" s="196"/>
      <c r="AN96" s="196"/>
      <c r="AO96" s="196"/>
    </row>
    <row r="97" spans="2:41" ht="5.45" customHeight="1" x14ac:dyDescent="0.4">
      <c r="B97" s="464"/>
      <c r="C97" s="449">
        <v>1</v>
      </c>
      <c r="D97" s="435" t="str">
        <f>IF(別紙５_印刷・動画・広告!F20="","",別紙５_印刷・動画・広告!F20)</f>
        <v/>
      </c>
      <c r="E97" s="106"/>
      <c r="F97" s="106"/>
      <c r="G97" s="106"/>
      <c r="H97" s="106"/>
      <c r="I97" s="106"/>
      <c r="J97" s="106"/>
      <c r="K97" s="103"/>
      <c r="L97" s="103"/>
      <c r="M97" s="103"/>
      <c r="N97" s="106"/>
      <c r="O97" s="106"/>
      <c r="P97" s="106"/>
      <c r="Q97" s="106"/>
      <c r="R97" s="106"/>
      <c r="S97" s="106"/>
      <c r="T97" s="106"/>
      <c r="V97" s="196"/>
      <c r="W97" s="196"/>
      <c r="X97" s="196"/>
      <c r="Y97" s="196"/>
      <c r="Z97" s="197"/>
      <c r="AA97" s="196"/>
      <c r="AB97" s="196"/>
      <c r="AC97" s="196"/>
      <c r="AD97" s="196"/>
      <c r="AE97" s="196"/>
      <c r="AF97" s="196"/>
      <c r="AG97" s="196"/>
      <c r="AH97" s="196"/>
      <c r="AI97" s="196"/>
      <c r="AJ97" s="196"/>
      <c r="AK97" s="196"/>
      <c r="AL97" s="196"/>
      <c r="AM97" s="196"/>
      <c r="AN97" s="196"/>
      <c r="AO97" s="196"/>
    </row>
    <row r="98" spans="2:41" ht="5.45" customHeight="1" x14ac:dyDescent="0.4">
      <c r="B98" s="464"/>
      <c r="C98" s="449"/>
      <c r="D98" s="435"/>
      <c r="E98" s="103"/>
      <c r="F98" s="105"/>
      <c r="G98" s="105"/>
      <c r="H98" s="105"/>
      <c r="I98" s="105"/>
      <c r="J98" s="105"/>
      <c r="K98" s="105"/>
      <c r="L98" s="105"/>
      <c r="M98" s="105"/>
      <c r="N98" s="105"/>
      <c r="O98" s="105"/>
      <c r="P98" s="105"/>
      <c r="Q98" s="105"/>
      <c r="R98" s="103"/>
      <c r="S98" s="103"/>
      <c r="T98" s="103"/>
      <c r="V98" s="196"/>
      <c r="W98" s="196"/>
      <c r="X98" s="196"/>
      <c r="Y98" s="196"/>
      <c r="Z98" s="197"/>
      <c r="AA98" s="196"/>
      <c r="AB98" s="196"/>
      <c r="AC98" s="196"/>
      <c r="AD98" s="196"/>
      <c r="AE98" s="196"/>
      <c r="AF98" s="196"/>
      <c r="AG98" s="196"/>
      <c r="AH98" s="196"/>
      <c r="AI98" s="196"/>
      <c r="AJ98" s="196"/>
      <c r="AK98" s="196"/>
      <c r="AL98" s="196"/>
      <c r="AM98" s="196"/>
      <c r="AN98" s="196"/>
      <c r="AO98" s="196"/>
    </row>
    <row r="99" spans="2:41" ht="5.45" customHeight="1" x14ac:dyDescent="0.4">
      <c r="B99" s="464"/>
      <c r="C99" s="449"/>
      <c r="D99" s="435"/>
      <c r="E99" s="103"/>
      <c r="F99" s="103"/>
      <c r="G99" s="103"/>
      <c r="H99" s="103"/>
      <c r="I99" s="103"/>
      <c r="J99" s="103"/>
      <c r="K99" s="103"/>
      <c r="L99" s="103"/>
      <c r="M99" s="103"/>
      <c r="N99" s="103"/>
      <c r="O99" s="103"/>
      <c r="P99" s="103"/>
      <c r="Q99" s="103"/>
      <c r="R99" s="103"/>
      <c r="S99" s="103"/>
      <c r="T99" s="103"/>
      <c r="V99" s="196"/>
      <c r="W99" s="196"/>
      <c r="X99" s="196"/>
      <c r="Y99" s="196"/>
      <c r="Z99" s="197"/>
      <c r="AA99" s="196"/>
      <c r="AB99" s="196"/>
      <c r="AC99" s="196"/>
      <c r="AD99" s="196"/>
      <c r="AE99" s="196"/>
      <c r="AF99" s="196"/>
      <c r="AG99" s="196"/>
      <c r="AH99" s="196"/>
      <c r="AI99" s="196"/>
      <c r="AJ99" s="196"/>
      <c r="AK99" s="196"/>
      <c r="AL99" s="196"/>
      <c r="AM99" s="196"/>
      <c r="AN99" s="196"/>
      <c r="AO99" s="196"/>
    </row>
    <row r="100" spans="2:41" ht="5.45" customHeight="1" x14ac:dyDescent="0.4">
      <c r="B100" s="464"/>
      <c r="C100" s="458">
        <v>2</v>
      </c>
      <c r="D100" s="435" t="str">
        <f>IF(別紙５_印刷・動画・広告!F22="","",別紙５_印刷・動画・広告!F22)</f>
        <v/>
      </c>
      <c r="E100" s="103"/>
      <c r="F100" s="103"/>
      <c r="G100" s="103"/>
      <c r="H100" s="103"/>
      <c r="I100" s="103"/>
      <c r="J100" s="103"/>
      <c r="K100" s="103"/>
      <c r="L100" s="103"/>
      <c r="M100" s="103"/>
      <c r="N100" s="103"/>
      <c r="O100" s="103"/>
      <c r="P100" s="103"/>
      <c r="Q100" s="103"/>
      <c r="R100" s="103"/>
      <c r="S100" s="103"/>
      <c r="T100" s="103"/>
      <c r="V100" s="196"/>
      <c r="W100" s="196"/>
      <c r="X100" s="196"/>
      <c r="Y100" s="196"/>
      <c r="Z100" s="197"/>
      <c r="AA100" s="196"/>
      <c r="AB100" s="196"/>
      <c r="AC100" s="196"/>
      <c r="AD100" s="196"/>
      <c r="AE100" s="196"/>
      <c r="AF100" s="196"/>
      <c r="AG100" s="196"/>
      <c r="AH100" s="196"/>
      <c r="AI100" s="196"/>
      <c r="AJ100" s="196"/>
      <c r="AK100" s="196"/>
      <c r="AL100" s="196"/>
      <c r="AM100" s="196"/>
      <c r="AN100" s="196"/>
      <c r="AO100" s="196"/>
    </row>
    <row r="101" spans="2:41" ht="5.45" customHeight="1" x14ac:dyDescent="0.4">
      <c r="B101" s="464"/>
      <c r="C101" s="458"/>
      <c r="D101" s="435"/>
      <c r="E101" s="103"/>
      <c r="F101" s="105"/>
      <c r="G101" s="105"/>
      <c r="H101" s="105"/>
      <c r="I101" s="105"/>
      <c r="J101" s="105"/>
      <c r="K101" s="105"/>
      <c r="L101" s="105"/>
      <c r="M101" s="105"/>
      <c r="N101" s="105"/>
      <c r="O101" s="105"/>
      <c r="P101" s="105"/>
      <c r="Q101" s="105"/>
      <c r="R101" s="103"/>
      <c r="S101" s="103"/>
      <c r="T101" s="103"/>
      <c r="V101" s="196"/>
      <c r="W101" s="196"/>
      <c r="X101" s="196"/>
      <c r="Y101" s="196"/>
      <c r="Z101" s="197"/>
      <c r="AA101" s="196"/>
      <c r="AB101" s="196"/>
      <c r="AC101" s="196"/>
      <c r="AD101" s="196"/>
      <c r="AE101" s="196"/>
      <c r="AF101" s="196"/>
      <c r="AG101" s="196"/>
      <c r="AH101" s="196"/>
      <c r="AI101" s="196"/>
      <c r="AJ101" s="196"/>
      <c r="AK101" s="196"/>
      <c r="AL101" s="196"/>
      <c r="AM101" s="196"/>
      <c r="AN101" s="196"/>
      <c r="AO101" s="196"/>
    </row>
    <row r="102" spans="2:41" ht="5.45" customHeight="1" x14ac:dyDescent="0.4">
      <c r="B102" s="464"/>
      <c r="C102" s="458"/>
      <c r="D102" s="435"/>
      <c r="E102" s="103"/>
      <c r="F102" s="103"/>
      <c r="G102" s="103"/>
      <c r="H102" s="103"/>
      <c r="I102" s="103"/>
      <c r="J102" s="103"/>
      <c r="K102" s="103"/>
      <c r="L102" s="103"/>
      <c r="M102" s="103"/>
      <c r="N102" s="103"/>
      <c r="O102" s="103"/>
      <c r="P102" s="103"/>
      <c r="Q102" s="103"/>
      <c r="R102" s="103"/>
      <c r="S102" s="103"/>
      <c r="T102" s="103"/>
      <c r="V102" s="196"/>
      <c r="W102" s="196"/>
      <c r="X102" s="196"/>
      <c r="Y102" s="196"/>
      <c r="Z102" s="197"/>
      <c r="AA102" s="196"/>
      <c r="AB102" s="196"/>
      <c r="AC102" s="196"/>
      <c r="AD102" s="196"/>
      <c r="AE102" s="196"/>
      <c r="AF102" s="196"/>
      <c r="AG102" s="196"/>
      <c r="AH102" s="196"/>
      <c r="AI102" s="196"/>
      <c r="AJ102" s="196"/>
      <c r="AK102" s="196"/>
      <c r="AL102" s="196"/>
      <c r="AM102" s="196"/>
      <c r="AN102" s="196"/>
      <c r="AO102" s="196"/>
    </row>
    <row r="103" spans="2:41" ht="5.45" customHeight="1" x14ac:dyDescent="0.4">
      <c r="B103" s="464"/>
      <c r="C103" s="458">
        <v>3</v>
      </c>
      <c r="D103" s="435" t="str">
        <f>IF(別紙５_印刷・動画・広告!F24="","",別紙５_印刷・動画・広告!F24)</f>
        <v/>
      </c>
      <c r="E103" s="103"/>
      <c r="F103" s="103"/>
      <c r="G103" s="103"/>
      <c r="H103" s="103"/>
      <c r="I103" s="103"/>
      <c r="J103" s="103"/>
      <c r="K103" s="103"/>
      <c r="L103" s="103"/>
      <c r="M103" s="103"/>
      <c r="N103" s="103"/>
      <c r="O103" s="103"/>
      <c r="P103" s="103"/>
      <c r="Q103" s="103"/>
      <c r="R103" s="103"/>
      <c r="S103" s="103"/>
      <c r="T103" s="103"/>
      <c r="V103" s="196"/>
      <c r="W103" s="196"/>
      <c r="X103" s="196"/>
      <c r="Y103" s="196"/>
      <c r="Z103" s="197"/>
      <c r="AA103" s="196"/>
      <c r="AB103" s="196"/>
      <c r="AC103" s="196"/>
      <c r="AD103" s="196"/>
      <c r="AE103" s="196"/>
      <c r="AF103" s="196"/>
      <c r="AG103" s="196"/>
      <c r="AH103" s="196"/>
      <c r="AI103" s="196"/>
      <c r="AJ103" s="196"/>
      <c r="AK103" s="196"/>
      <c r="AL103" s="196"/>
      <c r="AM103" s="196"/>
      <c r="AN103" s="196"/>
      <c r="AO103" s="196"/>
    </row>
    <row r="104" spans="2:41" ht="5.45" customHeight="1" x14ac:dyDescent="0.4">
      <c r="B104" s="464"/>
      <c r="C104" s="458"/>
      <c r="D104" s="435"/>
      <c r="E104" s="103"/>
      <c r="F104" s="105"/>
      <c r="G104" s="105"/>
      <c r="H104" s="105"/>
      <c r="I104" s="105"/>
      <c r="J104" s="105"/>
      <c r="K104" s="105"/>
      <c r="L104" s="105"/>
      <c r="M104" s="105"/>
      <c r="N104" s="105"/>
      <c r="O104" s="105"/>
      <c r="P104" s="105"/>
      <c r="Q104" s="105"/>
      <c r="R104" s="103"/>
      <c r="S104" s="103"/>
      <c r="T104" s="103"/>
      <c r="V104" s="196"/>
      <c r="W104" s="196"/>
      <c r="X104" s="196"/>
      <c r="Y104" s="196"/>
      <c r="Z104" s="197"/>
      <c r="AA104" s="196"/>
      <c r="AB104" s="196"/>
      <c r="AC104" s="196"/>
      <c r="AD104" s="196"/>
      <c r="AE104" s="196"/>
      <c r="AF104" s="196"/>
      <c r="AG104" s="196"/>
      <c r="AH104" s="196"/>
      <c r="AI104" s="196"/>
      <c r="AJ104" s="196"/>
      <c r="AK104" s="196"/>
      <c r="AL104" s="196"/>
      <c r="AM104" s="196"/>
      <c r="AN104" s="196"/>
      <c r="AO104" s="196"/>
    </row>
    <row r="105" spans="2:41" ht="5.45" customHeight="1" x14ac:dyDescent="0.4">
      <c r="B105" s="464"/>
      <c r="C105" s="459"/>
      <c r="D105" s="436"/>
      <c r="E105" s="107"/>
      <c r="F105" s="107"/>
      <c r="G105" s="107"/>
      <c r="H105" s="107"/>
      <c r="I105" s="107"/>
      <c r="J105" s="107"/>
      <c r="K105" s="107"/>
      <c r="L105" s="107"/>
      <c r="M105" s="107"/>
      <c r="N105" s="107"/>
      <c r="O105" s="107"/>
      <c r="P105" s="107"/>
      <c r="Q105" s="107"/>
      <c r="R105" s="107"/>
      <c r="S105" s="107"/>
      <c r="T105" s="107"/>
      <c r="V105" s="196"/>
      <c r="W105" s="196"/>
      <c r="X105" s="196"/>
      <c r="Y105" s="196"/>
      <c r="Z105" s="197"/>
      <c r="AA105" s="196"/>
      <c r="AB105" s="196"/>
      <c r="AC105" s="196"/>
      <c r="AD105" s="196"/>
      <c r="AE105" s="196"/>
      <c r="AF105" s="196"/>
      <c r="AG105" s="196"/>
      <c r="AH105" s="196"/>
      <c r="AI105" s="196"/>
      <c r="AJ105" s="196"/>
      <c r="AK105" s="196"/>
      <c r="AL105" s="196"/>
      <c r="AM105" s="196"/>
      <c r="AN105" s="196"/>
      <c r="AO105" s="196"/>
    </row>
    <row r="106" spans="2:41" ht="3.95" customHeight="1" x14ac:dyDescent="0.4">
      <c r="B106" s="182"/>
      <c r="C106" s="451" t="s">
        <v>149</v>
      </c>
      <c r="D106" s="452"/>
      <c r="E106" s="39"/>
      <c r="F106" s="40"/>
      <c r="G106" s="40"/>
      <c r="H106" s="40"/>
      <c r="I106" s="41"/>
      <c r="J106" s="41"/>
      <c r="K106" s="41"/>
      <c r="L106" s="41"/>
      <c r="M106" s="41"/>
      <c r="N106" s="41"/>
      <c r="O106" s="41"/>
      <c r="P106" s="41"/>
      <c r="Q106" s="40"/>
      <c r="R106" s="40"/>
      <c r="S106" s="40"/>
      <c r="T106" s="42"/>
      <c r="V106" s="193"/>
      <c r="W106" s="194"/>
      <c r="X106" s="194"/>
      <c r="Y106" s="194"/>
      <c r="Z106" s="197"/>
      <c r="AA106" s="196"/>
      <c r="AB106" s="196"/>
      <c r="AC106" s="196"/>
      <c r="AD106" s="196"/>
      <c r="AE106" s="196"/>
      <c r="AF106" s="196"/>
      <c r="AG106" s="196"/>
      <c r="AH106" s="196"/>
      <c r="AI106" s="196"/>
      <c r="AJ106" s="196"/>
      <c r="AK106" s="196"/>
      <c r="AL106" s="196"/>
      <c r="AM106" s="196"/>
      <c r="AN106" s="196"/>
      <c r="AO106" s="196"/>
    </row>
    <row r="107" spans="2:41" ht="3.95" customHeight="1" x14ac:dyDescent="0.4">
      <c r="B107" s="182"/>
      <c r="C107" s="453"/>
      <c r="D107" s="454"/>
      <c r="E107" s="30"/>
      <c r="F107" s="31"/>
      <c r="G107" s="31"/>
      <c r="H107" s="31"/>
      <c r="I107" s="32"/>
      <c r="J107" s="32"/>
      <c r="K107" s="32"/>
      <c r="L107" s="32"/>
      <c r="M107" s="32"/>
      <c r="N107" s="32"/>
      <c r="O107" s="32"/>
      <c r="P107" s="32"/>
      <c r="Q107" s="31"/>
      <c r="R107" s="31"/>
      <c r="S107" s="31"/>
      <c r="T107" s="34"/>
      <c r="V107" s="193"/>
      <c r="W107" s="194"/>
      <c r="X107" s="194"/>
      <c r="Y107" s="194"/>
      <c r="Z107" s="197"/>
      <c r="AA107" s="196"/>
      <c r="AB107" s="196"/>
      <c r="AC107" s="196"/>
      <c r="AD107" s="196"/>
      <c r="AE107" s="196"/>
      <c r="AF107" s="196"/>
      <c r="AG107" s="196"/>
      <c r="AH107" s="196"/>
      <c r="AI107" s="196"/>
      <c r="AJ107" s="196"/>
      <c r="AK107" s="196"/>
      <c r="AL107" s="196"/>
      <c r="AM107" s="196"/>
      <c r="AN107" s="196"/>
      <c r="AO107" s="196"/>
    </row>
    <row r="108" spans="2:41" ht="3.95" customHeight="1" x14ac:dyDescent="0.4">
      <c r="B108" s="182"/>
      <c r="C108" s="455"/>
      <c r="D108" s="456"/>
      <c r="E108" s="35"/>
      <c r="F108" s="36"/>
      <c r="G108" s="36"/>
      <c r="H108" s="36"/>
      <c r="I108" s="37"/>
      <c r="J108" s="37"/>
      <c r="K108" s="37"/>
      <c r="L108" s="37"/>
      <c r="M108" s="37"/>
      <c r="N108" s="37"/>
      <c r="O108" s="37"/>
      <c r="P108" s="37"/>
      <c r="Q108" s="36"/>
      <c r="R108" s="36"/>
      <c r="S108" s="36"/>
      <c r="T108" s="38"/>
      <c r="V108" s="193"/>
      <c r="W108" s="194"/>
      <c r="X108" s="194"/>
      <c r="Y108" s="194"/>
      <c r="Z108" s="197"/>
      <c r="AA108" s="196"/>
      <c r="AB108" s="196"/>
      <c r="AC108" s="196"/>
      <c r="AD108" s="196"/>
      <c r="AE108" s="196"/>
      <c r="AF108" s="196"/>
      <c r="AG108" s="196"/>
      <c r="AH108" s="196"/>
      <c r="AI108" s="196"/>
      <c r="AJ108" s="196"/>
      <c r="AK108" s="196"/>
      <c r="AL108" s="196"/>
      <c r="AM108" s="196"/>
      <c r="AN108" s="196"/>
      <c r="AO108" s="196"/>
    </row>
    <row r="109" spans="2:41" ht="5.45" customHeight="1" x14ac:dyDescent="0.4">
      <c r="B109" s="460"/>
      <c r="C109" s="449">
        <v>1</v>
      </c>
      <c r="D109" s="435" t="str">
        <f>IF(別紙５_印刷・動画・広告!F29="","",別紙５_印刷・動画・広告!F29)</f>
        <v/>
      </c>
      <c r="E109" s="106"/>
      <c r="F109" s="106"/>
      <c r="G109" s="106"/>
      <c r="H109" s="106"/>
      <c r="I109" s="103"/>
      <c r="J109" s="103"/>
      <c r="K109" s="103"/>
      <c r="L109" s="106"/>
      <c r="M109" s="106"/>
      <c r="N109" s="106"/>
      <c r="O109" s="106"/>
      <c r="P109" s="106"/>
      <c r="Q109" s="106"/>
      <c r="R109" s="106"/>
      <c r="S109" s="106"/>
      <c r="T109" s="106"/>
      <c r="V109" s="196"/>
      <c r="W109" s="196"/>
      <c r="X109" s="196"/>
      <c r="Y109" s="196"/>
      <c r="Z109" s="197"/>
      <c r="AA109" s="196"/>
      <c r="AB109" s="196"/>
      <c r="AC109" s="196"/>
      <c r="AD109" s="196"/>
      <c r="AE109" s="196"/>
      <c r="AF109" s="196"/>
      <c r="AG109" s="196"/>
      <c r="AH109" s="196"/>
      <c r="AI109" s="196"/>
      <c r="AJ109" s="196"/>
      <c r="AK109" s="196"/>
      <c r="AL109" s="196"/>
      <c r="AM109" s="196"/>
      <c r="AN109" s="196"/>
      <c r="AO109" s="196"/>
    </row>
    <row r="110" spans="2:41" ht="5.45" customHeight="1" x14ac:dyDescent="0.4">
      <c r="B110" s="460"/>
      <c r="C110" s="449"/>
      <c r="D110" s="435"/>
      <c r="E110" s="103"/>
      <c r="F110" s="105"/>
      <c r="G110" s="105"/>
      <c r="H110" s="105"/>
      <c r="I110" s="105"/>
      <c r="J110" s="105"/>
      <c r="K110" s="105"/>
      <c r="L110" s="105"/>
      <c r="M110" s="105"/>
      <c r="N110" s="105"/>
      <c r="O110" s="105"/>
      <c r="P110" s="105"/>
      <c r="Q110" s="105"/>
      <c r="R110" s="103"/>
      <c r="S110" s="103"/>
      <c r="T110" s="103"/>
      <c r="V110" s="196"/>
      <c r="W110" s="196"/>
      <c r="X110" s="196"/>
      <c r="Y110" s="196"/>
      <c r="Z110" s="197"/>
      <c r="AA110" s="196"/>
      <c r="AB110" s="196"/>
      <c r="AC110" s="196"/>
      <c r="AD110" s="196"/>
      <c r="AE110" s="196"/>
      <c r="AF110" s="196"/>
      <c r="AG110" s="196"/>
      <c r="AH110" s="196"/>
      <c r="AI110" s="196"/>
      <c r="AJ110" s="196"/>
      <c r="AK110" s="196"/>
      <c r="AL110" s="196"/>
      <c r="AM110" s="196"/>
      <c r="AN110" s="196"/>
      <c r="AO110" s="196"/>
    </row>
    <row r="111" spans="2:41" ht="5.45" customHeight="1" x14ac:dyDescent="0.4">
      <c r="B111" s="460"/>
      <c r="C111" s="449"/>
      <c r="D111" s="435"/>
      <c r="E111" s="103"/>
      <c r="F111" s="103"/>
      <c r="G111" s="103"/>
      <c r="H111" s="103"/>
      <c r="I111" s="103"/>
      <c r="J111" s="103"/>
      <c r="K111" s="103"/>
      <c r="L111" s="103"/>
      <c r="M111" s="103"/>
      <c r="N111" s="103"/>
      <c r="O111" s="103"/>
      <c r="P111" s="103"/>
      <c r="Q111" s="103"/>
      <c r="R111" s="103"/>
      <c r="S111" s="103"/>
      <c r="T111" s="103"/>
      <c r="V111" s="196"/>
      <c r="W111" s="196"/>
      <c r="X111" s="196"/>
      <c r="Y111" s="196"/>
      <c r="Z111" s="197"/>
      <c r="AA111" s="196"/>
      <c r="AB111" s="196"/>
      <c r="AC111" s="196"/>
      <c r="AD111" s="196"/>
      <c r="AE111" s="196"/>
      <c r="AF111" s="196"/>
      <c r="AG111" s="196"/>
      <c r="AH111" s="196"/>
      <c r="AI111" s="196"/>
      <c r="AJ111" s="196"/>
      <c r="AK111" s="196"/>
      <c r="AL111" s="196"/>
      <c r="AM111" s="196"/>
      <c r="AN111" s="196"/>
      <c r="AO111" s="196"/>
    </row>
    <row r="112" spans="2:41" ht="5.45" customHeight="1" x14ac:dyDescent="0.4">
      <c r="B112" s="460"/>
      <c r="C112" s="458">
        <v>2</v>
      </c>
      <c r="D112" s="435" t="str">
        <f>IF(別紙５_印刷・動画・広告!F31="","",別紙５_印刷・動画・広告!F31)</f>
        <v/>
      </c>
      <c r="E112" s="103"/>
      <c r="F112" s="103"/>
      <c r="G112" s="103"/>
      <c r="H112" s="103"/>
      <c r="I112" s="103"/>
      <c r="J112" s="103"/>
      <c r="K112" s="103"/>
      <c r="L112" s="103"/>
      <c r="M112" s="103"/>
      <c r="N112" s="103"/>
      <c r="O112" s="103"/>
      <c r="P112" s="103"/>
      <c r="Q112" s="103"/>
      <c r="R112" s="103"/>
      <c r="S112" s="103"/>
      <c r="T112" s="103"/>
      <c r="V112" s="196"/>
      <c r="W112" s="196"/>
      <c r="X112" s="196"/>
      <c r="Y112" s="196"/>
      <c r="Z112" s="197"/>
      <c r="AA112" s="196"/>
      <c r="AB112" s="196"/>
      <c r="AC112" s="196"/>
      <c r="AD112" s="196"/>
      <c r="AE112" s="196"/>
      <c r="AF112" s="196"/>
      <c r="AG112" s="196"/>
      <c r="AH112" s="196"/>
      <c r="AI112" s="196"/>
      <c r="AJ112" s="196"/>
      <c r="AK112" s="196"/>
      <c r="AL112" s="196"/>
      <c r="AM112" s="196"/>
      <c r="AN112" s="196"/>
      <c r="AO112" s="196"/>
    </row>
    <row r="113" spans="2:41" ht="5.45" customHeight="1" x14ac:dyDescent="0.4">
      <c r="B113" s="460"/>
      <c r="C113" s="458"/>
      <c r="D113" s="435"/>
      <c r="E113" s="103"/>
      <c r="F113" s="105"/>
      <c r="G113" s="105"/>
      <c r="H113" s="105"/>
      <c r="I113" s="105"/>
      <c r="J113" s="105"/>
      <c r="K113" s="105"/>
      <c r="L113" s="105"/>
      <c r="M113" s="105"/>
      <c r="N113" s="105"/>
      <c r="O113" s="105"/>
      <c r="P113" s="105"/>
      <c r="Q113" s="105"/>
      <c r="R113" s="103"/>
      <c r="S113" s="103"/>
      <c r="T113" s="103"/>
      <c r="V113" s="196"/>
      <c r="W113" s="196"/>
      <c r="X113" s="196"/>
      <c r="Y113" s="196"/>
      <c r="Z113" s="197"/>
      <c r="AA113" s="196"/>
      <c r="AB113" s="196"/>
      <c r="AC113" s="196"/>
      <c r="AD113" s="196"/>
      <c r="AE113" s="196"/>
      <c r="AF113" s="196"/>
      <c r="AG113" s="196"/>
      <c r="AH113" s="196"/>
      <c r="AI113" s="196"/>
      <c r="AJ113" s="196"/>
      <c r="AK113" s="196"/>
      <c r="AL113" s="196"/>
      <c r="AM113" s="196"/>
      <c r="AN113" s="196"/>
      <c r="AO113" s="196"/>
    </row>
    <row r="114" spans="2:41" ht="5.45" customHeight="1" x14ac:dyDescent="0.4">
      <c r="B114" s="460"/>
      <c r="C114" s="458"/>
      <c r="D114" s="435"/>
      <c r="E114" s="103"/>
      <c r="F114" s="103"/>
      <c r="G114" s="103"/>
      <c r="H114" s="103"/>
      <c r="I114" s="103"/>
      <c r="J114" s="103"/>
      <c r="K114" s="103"/>
      <c r="L114" s="103"/>
      <c r="M114" s="103"/>
      <c r="N114" s="103"/>
      <c r="O114" s="103"/>
      <c r="P114" s="103"/>
      <c r="Q114" s="103"/>
      <c r="R114" s="103"/>
      <c r="S114" s="103"/>
      <c r="T114" s="103"/>
      <c r="V114" s="196"/>
      <c r="W114" s="196"/>
      <c r="X114" s="196"/>
      <c r="Y114" s="196"/>
      <c r="Z114" s="197"/>
      <c r="AA114" s="196"/>
      <c r="AB114" s="196"/>
      <c r="AC114" s="196"/>
      <c r="AD114" s="196"/>
      <c r="AE114" s="196"/>
      <c r="AF114" s="196"/>
      <c r="AG114" s="196"/>
      <c r="AH114" s="196"/>
      <c r="AI114" s="196"/>
      <c r="AJ114" s="196"/>
      <c r="AK114" s="196"/>
      <c r="AL114" s="196"/>
      <c r="AM114" s="196"/>
      <c r="AN114" s="196"/>
      <c r="AO114" s="196"/>
    </row>
    <row r="115" spans="2:41" ht="5.45" customHeight="1" x14ac:dyDescent="0.4">
      <c r="B115" s="460"/>
      <c r="C115" s="458">
        <v>3</v>
      </c>
      <c r="D115" s="435" t="str">
        <f>IF(別紙５_印刷・動画・広告!F33="","",別紙５_印刷・動画・広告!F33)</f>
        <v/>
      </c>
      <c r="E115" s="103"/>
      <c r="F115" s="103"/>
      <c r="G115" s="103"/>
      <c r="H115" s="103"/>
      <c r="I115" s="103"/>
      <c r="J115" s="103"/>
      <c r="K115" s="103"/>
      <c r="L115" s="103"/>
      <c r="M115" s="103"/>
      <c r="N115" s="103"/>
      <c r="O115" s="103"/>
      <c r="P115" s="103"/>
      <c r="Q115" s="103"/>
      <c r="R115" s="103"/>
      <c r="S115" s="103"/>
      <c r="T115" s="103"/>
      <c r="V115" s="196"/>
      <c r="W115" s="196"/>
      <c r="X115" s="196"/>
      <c r="Y115" s="196"/>
      <c r="Z115" s="197"/>
      <c r="AA115" s="196"/>
      <c r="AB115" s="196"/>
      <c r="AC115" s="196"/>
      <c r="AD115" s="196"/>
      <c r="AE115" s="196"/>
      <c r="AF115" s="196"/>
      <c r="AG115" s="196"/>
      <c r="AH115" s="196"/>
      <c r="AI115" s="196"/>
      <c r="AJ115" s="196"/>
      <c r="AK115" s="196"/>
      <c r="AL115" s="196"/>
      <c r="AM115" s="196"/>
      <c r="AN115" s="196"/>
      <c r="AO115" s="196"/>
    </row>
    <row r="116" spans="2:41" ht="5.45" customHeight="1" x14ac:dyDescent="0.4">
      <c r="B116" s="460"/>
      <c r="C116" s="458"/>
      <c r="D116" s="435"/>
      <c r="E116" s="103"/>
      <c r="F116" s="105"/>
      <c r="G116" s="105"/>
      <c r="H116" s="105"/>
      <c r="I116" s="105"/>
      <c r="J116" s="105"/>
      <c r="K116" s="105"/>
      <c r="L116" s="105"/>
      <c r="M116" s="105"/>
      <c r="N116" s="105"/>
      <c r="O116" s="105"/>
      <c r="P116" s="105"/>
      <c r="Q116" s="105"/>
      <c r="R116" s="103"/>
      <c r="S116" s="103"/>
      <c r="T116" s="103"/>
      <c r="V116" s="196"/>
      <c r="W116" s="196"/>
      <c r="X116" s="196"/>
      <c r="Y116" s="196"/>
      <c r="Z116" s="197"/>
      <c r="AA116" s="196"/>
      <c r="AB116" s="196"/>
      <c r="AC116" s="196"/>
      <c r="AD116" s="196"/>
      <c r="AE116" s="196"/>
      <c r="AF116" s="196"/>
      <c r="AG116" s="196"/>
      <c r="AH116" s="196"/>
      <c r="AI116" s="196"/>
      <c r="AJ116" s="196"/>
      <c r="AK116" s="196"/>
      <c r="AL116" s="196"/>
      <c r="AM116" s="196"/>
      <c r="AN116" s="196"/>
      <c r="AO116" s="196"/>
    </row>
    <row r="117" spans="2:41" ht="5.45" customHeight="1" x14ac:dyDescent="0.4">
      <c r="B117" s="460"/>
      <c r="C117" s="458"/>
      <c r="D117" s="435"/>
      <c r="E117" s="103"/>
      <c r="F117" s="103"/>
      <c r="G117" s="103"/>
      <c r="H117" s="103"/>
      <c r="I117" s="103"/>
      <c r="J117" s="103"/>
      <c r="K117" s="103"/>
      <c r="L117" s="103"/>
      <c r="M117" s="103"/>
      <c r="N117" s="103"/>
      <c r="O117" s="103"/>
      <c r="P117" s="103"/>
      <c r="Q117" s="103"/>
      <c r="R117" s="103"/>
      <c r="S117" s="103"/>
      <c r="T117" s="103"/>
      <c r="V117" s="196"/>
      <c r="W117" s="196"/>
      <c r="X117" s="196"/>
      <c r="Y117" s="196"/>
      <c r="Z117" s="197"/>
      <c r="AA117" s="196"/>
      <c r="AB117" s="196"/>
      <c r="AC117" s="196"/>
      <c r="AD117" s="196"/>
      <c r="AE117" s="196"/>
      <c r="AF117" s="196"/>
      <c r="AG117" s="196"/>
      <c r="AH117" s="196"/>
      <c r="AI117" s="196"/>
      <c r="AJ117" s="196"/>
      <c r="AK117" s="196"/>
      <c r="AL117" s="196"/>
      <c r="AM117" s="196"/>
      <c r="AN117" s="196"/>
      <c r="AO117" s="196"/>
    </row>
    <row r="118" spans="2:41" ht="5.45" customHeight="1" x14ac:dyDescent="0.4">
      <c r="B118" s="460"/>
      <c r="C118" s="458">
        <v>4</v>
      </c>
      <c r="D118" s="435" t="str">
        <f>IF(別紙５_印刷・動画・広告!F35="","",別紙５_印刷・動画・広告!F35)</f>
        <v/>
      </c>
      <c r="E118" s="103"/>
      <c r="F118" s="103"/>
      <c r="G118" s="103"/>
      <c r="H118" s="103"/>
      <c r="I118" s="103"/>
      <c r="J118" s="103"/>
      <c r="K118" s="103"/>
      <c r="L118" s="103"/>
      <c r="M118" s="103"/>
      <c r="N118" s="103"/>
      <c r="O118" s="103"/>
      <c r="P118" s="103"/>
      <c r="Q118" s="103"/>
      <c r="R118" s="103"/>
      <c r="S118" s="103"/>
      <c r="T118" s="103"/>
      <c r="V118" s="196"/>
      <c r="W118" s="196"/>
      <c r="X118" s="196"/>
      <c r="Y118" s="196"/>
      <c r="Z118" s="197"/>
      <c r="AA118" s="196"/>
      <c r="AB118" s="196"/>
      <c r="AC118" s="196"/>
      <c r="AD118" s="196"/>
      <c r="AE118" s="196"/>
      <c r="AF118" s="196"/>
      <c r="AG118" s="196"/>
      <c r="AH118" s="196"/>
      <c r="AI118" s="196"/>
      <c r="AJ118" s="196"/>
      <c r="AK118" s="196"/>
      <c r="AL118" s="196"/>
      <c r="AM118" s="196"/>
      <c r="AN118" s="196"/>
      <c r="AO118" s="196"/>
    </row>
    <row r="119" spans="2:41" ht="5.45" customHeight="1" x14ac:dyDescent="0.4">
      <c r="B119" s="460"/>
      <c r="C119" s="458"/>
      <c r="D119" s="435"/>
      <c r="E119" s="103"/>
      <c r="F119" s="105"/>
      <c r="G119" s="105"/>
      <c r="H119" s="105"/>
      <c r="I119" s="105"/>
      <c r="J119" s="105"/>
      <c r="K119" s="105"/>
      <c r="L119" s="105"/>
      <c r="M119" s="105"/>
      <c r="N119" s="105"/>
      <c r="O119" s="105"/>
      <c r="P119" s="105"/>
      <c r="Q119" s="105"/>
      <c r="R119" s="103"/>
      <c r="S119" s="103"/>
      <c r="T119" s="103"/>
      <c r="V119" s="196"/>
      <c r="W119" s="196"/>
      <c r="X119" s="196"/>
      <c r="Y119" s="196"/>
      <c r="Z119" s="197"/>
      <c r="AA119" s="196"/>
      <c r="AB119" s="196"/>
      <c r="AC119" s="196"/>
      <c r="AD119" s="196"/>
      <c r="AE119" s="196"/>
      <c r="AF119" s="196"/>
      <c r="AG119" s="196"/>
      <c r="AH119" s="196"/>
      <c r="AI119" s="196"/>
      <c r="AJ119" s="196"/>
      <c r="AK119" s="196"/>
      <c r="AL119" s="196"/>
      <c r="AM119" s="196"/>
      <c r="AN119" s="196"/>
      <c r="AO119" s="196"/>
    </row>
    <row r="120" spans="2:41" ht="5.45" customHeight="1" x14ac:dyDescent="0.4">
      <c r="B120" s="460"/>
      <c r="C120" s="458"/>
      <c r="D120" s="435"/>
      <c r="E120" s="103"/>
      <c r="F120" s="103"/>
      <c r="G120" s="103"/>
      <c r="H120" s="103"/>
      <c r="I120" s="103"/>
      <c r="J120" s="103"/>
      <c r="K120" s="103"/>
      <c r="L120" s="103"/>
      <c r="M120" s="103"/>
      <c r="N120" s="103"/>
      <c r="O120" s="103"/>
      <c r="P120" s="103"/>
      <c r="Q120" s="103"/>
      <c r="R120" s="103"/>
      <c r="S120" s="103"/>
      <c r="T120" s="103"/>
      <c r="V120" s="196"/>
      <c r="W120" s="196"/>
      <c r="X120" s="196"/>
      <c r="Y120" s="196"/>
      <c r="Z120" s="197"/>
      <c r="AA120" s="196"/>
      <c r="AB120" s="196"/>
      <c r="AC120" s="196"/>
      <c r="AD120" s="196"/>
      <c r="AE120" s="196"/>
      <c r="AF120" s="196"/>
      <c r="AG120" s="196"/>
      <c r="AH120" s="196"/>
      <c r="AI120" s="196"/>
      <c r="AJ120" s="196"/>
      <c r="AK120" s="196"/>
      <c r="AL120" s="196"/>
      <c r="AM120" s="196"/>
      <c r="AN120" s="196"/>
      <c r="AO120" s="196"/>
    </row>
    <row r="121" spans="2:41" ht="5.45" customHeight="1" x14ac:dyDescent="0.4">
      <c r="B121" s="460"/>
      <c r="C121" s="458">
        <v>5</v>
      </c>
      <c r="D121" s="435" t="str">
        <f>IF(別紙５_印刷・動画・広告!F37="","",別紙５_印刷・動画・広告!F37)</f>
        <v/>
      </c>
      <c r="E121" s="103"/>
      <c r="F121" s="103"/>
      <c r="G121" s="103"/>
      <c r="H121" s="103"/>
      <c r="I121" s="103"/>
      <c r="J121" s="103"/>
      <c r="K121" s="103"/>
      <c r="L121" s="103"/>
      <c r="M121" s="103"/>
      <c r="N121" s="103"/>
      <c r="O121" s="103"/>
      <c r="P121" s="103"/>
      <c r="Q121" s="103"/>
      <c r="R121" s="103"/>
      <c r="S121" s="103"/>
      <c r="T121" s="103"/>
      <c r="V121" s="196"/>
      <c r="W121" s="196"/>
      <c r="X121" s="196"/>
      <c r="Y121" s="196"/>
      <c r="Z121" s="197"/>
      <c r="AA121" s="196"/>
      <c r="AB121" s="196"/>
      <c r="AC121" s="196"/>
      <c r="AD121" s="196"/>
      <c r="AE121" s="196"/>
      <c r="AF121" s="196"/>
      <c r="AG121" s="196"/>
      <c r="AH121" s="196"/>
      <c r="AI121" s="196"/>
      <c r="AJ121" s="196"/>
      <c r="AK121" s="196"/>
      <c r="AL121" s="196"/>
      <c r="AM121" s="196"/>
      <c r="AN121" s="196"/>
      <c r="AO121" s="196"/>
    </row>
    <row r="122" spans="2:41" ht="5.45" customHeight="1" x14ac:dyDescent="0.4">
      <c r="B122" s="460"/>
      <c r="C122" s="458"/>
      <c r="D122" s="435"/>
      <c r="E122" s="103"/>
      <c r="F122" s="105"/>
      <c r="G122" s="105"/>
      <c r="H122" s="105"/>
      <c r="I122" s="105"/>
      <c r="J122" s="105"/>
      <c r="K122" s="105"/>
      <c r="L122" s="105"/>
      <c r="M122" s="105"/>
      <c r="N122" s="105"/>
      <c r="O122" s="105"/>
      <c r="P122" s="105"/>
      <c r="Q122" s="105"/>
      <c r="R122" s="103"/>
      <c r="S122" s="103"/>
      <c r="T122" s="103"/>
      <c r="V122" s="196"/>
      <c r="W122" s="196"/>
      <c r="X122" s="196"/>
      <c r="Y122" s="196"/>
      <c r="Z122" s="197"/>
      <c r="AA122" s="196"/>
      <c r="AB122" s="196"/>
      <c r="AC122" s="196"/>
      <c r="AD122" s="196"/>
      <c r="AE122" s="196"/>
      <c r="AF122" s="196"/>
      <c r="AG122" s="196"/>
      <c r="AH122" s="196"/>
      <c r="AI122" s="196"/>
      <c r="AJ122" s="196"/>
      <c r="AK122" s="196"/>
      <c r="AL122" s="196"/>
      <c r="AM122" s="196"/>
      <c r="AN122" s="196"/>
      <c r="AO122" s="196"/>
    </row>
    <row r="123" spans="2:41" ht="5.45" customHeight="1" x14ac:dyDescent="0.4">
      <c r="B123" s="461"/>
      <c r="C123" s="458"/>
      <c r="D123" s="435"/>
      <c r="E123" s="107"/>
      <c r="F123" s="107"/>
      <c r="G123" s="107"/>
      <c r="H123" s="107"/>
      <c r="I123" s="107"/>
      <c r="J123" s="107"/>
      <c r="K123" s="107"/>
      <c r="L123" s="107"/>
      <c r="M123" s="107"/>
      <c r="N123" s="107"/>
      <c r="O123" s="107"/>
      <c r="P123" s="107"/>
      <c r="Q123" s="107"/>
      <c r="R123" s="107"/>
      <c r="S123" s="107"/>
      <c r="T123" s="107"/>
      <c r="V123" s="196"/>
      <c r="W123" s="196"/>
      <c r="X123" s="196"/>
      <c r="Y123" s="196"/>
      <c r="Z123" s="197"/>
      <c r="AA123" s="196"/>
      <c r="AB123" s="196"/>
      <c r="AC123" s="196"/>
      <c r="AD123" s="196"/>
      <c r="AE123" s="196"/>
      <c r="AF123" s="196"/>
      <c r="AG123" s="196"/>
      <c r="AH123" s="196"/>
      <c r="AI123" s="196"/>
      <c r="AJ123" s="196"/>
      <c r="AK123" s="196"/>
      <c r="AL123" s="196"/>
      <c r="AM123" s="196"/>
      <c r="AN123" s="196"/>
      <c r="AO123" s="196"/>
    </row>
    <row r="124" spans="2:41" ht="0.95" customHeight="1" x14ac:dyDescent="0.4">
      <c r="V124" s="196"/>
      <c r="W124" s="196"/>
      <c r="X124" s="196"/>
      <c r="Y124" s="196"/>
      <c r="Z124" s="197"/>
      <c r="AA124" s="196"/>
      <c r="AB124" s="196"/>
      <c r="AC124" s="196"/>
      <c r="AD124" s="196"/>
      <c r="AE124" s="196"/>
      <c r="AF124" s="196"/>
      <c r="AG124" s="196"/>
      <c r="AH124" s="196"/>
      <c r="AI124" s="196"/>
      <c r="AJ124" s="196"/>
      <c r="AK124" s="196"/>
      <c r="AL124" s="196"/>
      <c r="AM124" s="196"/>
      <c r="AN124" s="196"/>
      <c r="AO124" s="196"/>
    </row>
    <row r="125" spans="2:41" x14ac:dyDescent="0.4">
      <c r="AC125" s="196"/>
      <c r="AD125" s="196"/>
      <c r="AE125" s="196"/>
      <c r="AF125" s="196"/>
      <c r="AG125" s="196"/>
      <c r="AH125" s="196"/>
      <c r="AI125" s="196"/>
      <c r="AJ125" s="196"/>
      <c r="AK125" s="196"/>
      <c r="AL125" s="196"/>
      <c r="AM125" s="196"/>
      <c r="AN125" s="196"/>
      <c r="AO125" s="196"/>
    </row>
    <row r="126" spans="2:41" x14ac:dyDescent="0.4">
      <c r="AC126" s="196"/>
      <c r="AD126" s="196"/>
      <c r="AE126" s="196"/>
      <c r="AF126" s="196"/>
      <c r="AG126" s="196"/>
      <c r="AH126" s="196"/>
      <c r="AI126" s="196"/>
      <c r="AJ126" s="196"/>
      <c r="AK126" s="196"/>
      <c r="AL126" s="196"/>
      <c r="AM126" s="196"/>
      <c r="AN126" s="196"/>
      <c r="AO126" s="196"/>
    </row>
    <row r="127" spans="2:41" x14ac:dyDescent="0.4">
      <c r="AC127" s="196"/>
      <c r="AD127" s="196"/>
      <c r="AE127" s="196"/>
      <c r="AF127" s="196"/>
      <c r="AG127" s="196"/>
      <c r="AH127" s="196"/>
      <c r="AI127" s="196"/>
      <c r="AJ127" s="196"/>
      <c r="AK127" s="196"/>
      <c r="AL127" s="196"/>
      <c r="AM127" s="196"/>
      <c r="AN127" s="196"/>
      <c r="AO127" s="196"/>
    </row>
    <row r="128" spans="2:41" x14ac:dyDescent="0.4">
      <c r="AC128" s="196"/>
      <c r="AD128" s="196"/>
      <c r="AE128" s="196"/>
      <c r="AF128" s="196"/>
      <c r="AG128" s="196"/>
      <c r="AH128" s="196"/>
      <c r="AI128" s="196"/>
      <c r="AJ128" s="196"/>
      <c r="AK128" s="196"/>
      <c r="AL128" s="196"/>
      <c r="AM128" s="196"/>
      <c r="AN128" s="196"/>
      <c r="AO128" s="196"/>
    </row>
    <row r="129" spans="29:41" x14ac:dyDescent="0.4">
      <c r="AC129" s="196"/>
      <c r="AD129" s="196"/>
      <c r="AE129" s="196"/>
      <c r="AF129" s="196"/>
      <c r="AG129" s="196"/>
      <c r="AH129" s="196"/>
      <c r="AI129" s="196"/>
      <c r="AJ129" s="196"/>
      <c r="AK129" s="196"/>
      <c r="AL129" s="196"/>
      <c r="AM129" s="196"/>
      <c r="AN129" s="196"/>
      <c r="AO129" s="196"/>
    </row>
    <row r="130" spans="29:41" x14ac:dyDescent="0.4">
      <c r="AC130" s="196"/>
      <c r="AD130" s="196"/>
      <c r="AE130" s="196"/>
      <c r="AF130" s="196"/>
      <c r="AG130" s="196"/>
      <c r="AH130" s="196"/>
      <c r="AI130" s="196"/>
      <c r="AJ130" s="196"/>
      <c r="AK130" s="196"/>
      <c r="AL130" s="196"/>
      <c r="AM130" s="196"/>
      <c r="AN130" s="196"/>
      <c r="AO130" s="196"/>
    </row>
    <row r="131" spans="29:41" x14ac:dyDescent="0.4">
      <c r="AC131" s="196"/>
      <c r="AD131" s="196"/>
      <c r="AE131" s="196"/>
      <c r="AF131" s="196"/>
      <c r="AG131" s="196"/>
      <c r="AH131" s="196"/>
      <c r="AI131" s="196"/>
      <c r="AJ131" s="196"/>
      <c r="AK131" s="196"/>
      <c r="AL131" s="196"/>
      <c r="AM131" s="196"/>
      <c r="AN131" s="196"/>
      <c r="AO131" s="196"/>
    </row>
    <row r="132" spans="29:41" x14ac:dyDescent="0.4">
      <c r="AC132" s="196"/>
      <c r="AD132" s="196"/>
      <c r="AE132" s="196"/>
      <c r="AF132" s="196"/>
      <c r="AG132" s="196"/>
      <c r="AH132" s="196"/>
      <c r="AI132" s="196"/>
      <c r="AJ132" s="196"/>
      <c r="AK132" s="196"/>
      <c r="AL132" s="196"/>
      <c r="AM132" s="196"/>
      <c r="AN132" s="196"/>
      <c r="AO132" s="196"/>
    </row>
    <row r="133" spans="29:41" x14ac:dyDescent="0.4">
      <c r="AC133" s="196"/>
      <c r="AD133" s="196"/>
      <c r="AE133" s="196"/>
      <c r="AF133" s="196"/>
      <c r="AG133" s="196"/>
      <c r="AH133" s="196"/>
      <c r="AI133" s="196"/>
      <c r="AJ133" s="196"/>
      <c r="AK133" s="196"/>
      <c r="AL133" s="196"/>
      <c r="AM133" s="196"/>
      <c r="AN133" s="196"/>
      <c r="AO133" s="196"/>
    </row>
    <row r="134" spans="29:41" x14ac:dyDescent="0.4">
      <c r="AC134" s="196"/>
      <c r="AD134" s="196"/>
      <c r="AE134" s="196"/>
      <c r="AF134" s="196"/>
      <c r="AG134" s="196"/>
      <c r="AH134" s="196"/>
      <c r="AI134" s="196"/>
      <c r="AJ134" s="196"/>
      <c r="AK134" s="196"/>
      <c r="AL134" s="196"/>
      <c r="AM134" s="196"/>
      <c r="AN134" s="196"/>
      <c r="AO134" s="196"/>
    </row>
    <row r="135" spans="29:41" x14ac:dyDescent="0.4">
      <c r="AC135" s="196"/>
      <c r="AD135" s="196"/>
      <c r="AE135" s="196"/>
      <c r="AF135" s="196"/>
      <c r="AG135" s="196"/>
      <c r="AH135" s="196"/>
      <c r="AI135" s="196"/>
      <c r="AJ135" s="196"/>
      <c r="AK135" s="196"/>
      <c r="AL135" s="196"/>
      <c r="AM135" s="196"/>
      <c r="AN135" s="196"/>
      <c r="AO135" s="196"/>
    </row>
    <row r="136" spans="29:41" x14ac:dyDescent="0.4">
      <c r="AC136" s="196"/>
      <c r="AD136" s="196"/>
      <c r="AE136" s="196"/>
      <c r="AF136" s="196"/>
      <c r="AG136" s="196"/>
      <c r="AH136" s="196"/>
      <c r="AI136" s="196"/>
      <c r="AJ136" s="196"/>
      <c r="AK136" s="196"/>
      <c r="AL136" s="196"/>
      <c r="AM136" s="196"/>
      <c r="AN136" s="196"/>
      <c r="AO136" s="196"/>
    </row>
    <row r="137" spans="29:41" x14ac:dyDescent="0.4">
      <c r="AC137" s="196"/>
      <c r="AD137" s="196"/>
      <c r="AE137" s="196"/>
      <c r="AF137" s="196"/>
      <c r="AG137" s="196"/>
      <c r="AH137" s="196"/>
      <c r="AI137" s="196"/>
      <c r="AJ137" s="196"/>
      <c r="AK137" s="196"/>
      <c r="AL137" s="196"/>
      <c r="AM137" s="196"/>
      <c r="AN137" s="196"/>
      <c r="AO137" s="196"/>
    </row>
    <row r="138" spans="29:41" x14ac:dyDescent="0.4">
      <c r="AC138" s="196"/>
      <c r="AD138" s="196"/>
      <c r="AE138" s="196"/>
      <c r="AF138" s="196"/>
      <c r="AG138" s="196"/>
      <c r="AH138" s="196"/>
      <c r="AI138" s="196"/>
      <c r="AJ138" s="196"/>
      <c r="AK138" s="196"/>
      <c r="AL138" s="196"/>
      <c r="AM138" s="196"/>
      <c r="AN138" s="196"/>
      <c r="AO138" s="196"/>
    </row>
    <row r="139" spans="29:41" x14ac:dyDescent="0.4">
      <c r="AC139" s="196"/>
      <c r="AD139" s="196"/>
      <c r="AE139" s="196"/>
      <c r="AF139" s="196"/>
      <c r="AG139" s="196"/>
      <c r="AH139" s="196"/>
      <c r="AI139" s="196"/>
      <c r="AJ139" s="196"/>
      <c r="AK139" s="196"/>
      <c r="AL139" s="196"/>
      <c r="AM139" s="196"/>
      <c r="AN139" s="196"/>
      <c r="AO139" s="196"/>
    </row>
    <row r="140" spans="29:41" x14ac:dyDescent="0.4">
      <c r="AC140" s="196"/>
      <c r="AD140" s="196"/>
      <c r="AE140" s="196"/>
      <c r="AF140" s="196"/>
      <c r="AG140" s="196"/>
      <c r="AH140" s="196"/>
      <c r="AI140" s="196"/>
      <c r="AJ140" s="196"/>
      <c r="AK140" s="196"/>
      <c r="AL140" s="196"/>
      <c r="AM140" s="196"/>
      <c r="AN140" s="196"/>
      <c r="AO140" s="196"/>
    </row>
    <row r="141" spans="29:41" x14ac:dyDescent="0.4">
      <c r="AC141" s="196"/>
      <c r="AD141" s="196"/>
      <c r="AE141" s="196"/>
      <c r="AF141" s="196"/>
      <c r="AG141" s="196"/>
      <c r="AH141" s="196"/>
      <c r="AI141" s="196"/>
      <c r="AJ141" s="196"/>
      <c r="AK141" s="196"/>
      <c r="AL141" s="196"/>
      <c r="AM141" s="196"/>
      <c r="AN141" s="196"/>
      <c r="AO141" s="196"/>
    </row>
    <row r="142" spans="29:41" x14ac:dyDescent="0.4">
      <c r="AC142" s="196"/>
      <c r="AD142" s="196"/>
      <c r="AE142" s="196"/>
      <c r="AF142" s="196"/>
      <c r="AG142" s="196"/>
      <c r="AH142" s="196"/>
      <c r="AI142" s="196"/>
      <c r="AJ142" s="196"/>
      <c r="AK142" s="196"/>
      <c r="AL142" s="196"/>
      <c r="AM142" s="196"/>
      <c r="AN142" s="196"/>
      <c r="AO142" s="196"/>
    </row>
    <row r="143" spans="29:41" x14ac:dyDescent="0.4">
      <c r="AC143" s="196"/>
      <c r="AD143" s="196"/>
      <c r="AE143" s="196"/>
      <c r="AF143" s="196"/>
      <c r="AG143" s="196"/>
      <c r="AH143" s="196"/>
      <c r="AI143" s="196"/>
      <c r="AJ143" s="196"/>
      <c r="AK143" s="196"/>
      <c r="AL143" s="196"/>
      <c r="AM143" s="196"/>
      <c r="AN143" s="196"/>
      <c r="AO143" s="196"/>
    </row>
    <row r="144" spans="29:41" x14ac:dyDescent="0.4">
      <c r="AC144" s="196"/>
      <c r="AD144" s="196"/>
      <c r="AE144" s="196"/>
      <c r="AF144" s="196"/>
      <c r="AG144" s="196"/>
      <c r="AH144" s="196"/>
      <c r="AI144" s="196"/>
      <c r="AJ144" s="196"/>
      <c r="AK144" s="196"/>
      <c r="AL144" s="196"/>
      <c r="AM144" s="196"/>
      <c r="AN144" s="196"/>
      <c r="AO144" s="196"/>
    </row>
    <row r="145" spans="29:41" x14ac:dyDescent="0.4">
      <c r="AC145" s="196"/>
      <c r="AD145" s="196"/>
      <c r="AE145" s="196"/>
      <c r="AF145" s="196"/>
      <c r="AG145" s="196"/>
      <c r="AH145" s="196"/>
      <c r="AI145" s="196"/>
      <c r="AJ145" s="196"/>
      <c r="AK145" s="196"/>
      <c r="AL145" s="196"/>
      <c r="AM145" s="196"/>
      <c r="AN145" s="196"/>
      <c r="AO145" s="196"/>
    </row>
    <row r="146" spans="29:41" x14ac:dyDescent="0.4">
      <c r="AC146" s="196"/>
      <c r="AD146" s="196"/>
      <c r="AE146" s="196"/>
      <c r="AF146" s="196"/>
      <c r="AG146" s="196"/>
      <c r="AH146" s="196"/>
      <c r="AI146" s="196"/>
      <c r="AJ146" s="196"/>
      <c r="AK146" s="196"/>
      <c r="AL146" s="196"/>
      <c r="AM146" s="196"/>
      <c r="AN146" s="196"/>
      <c r="AO146" s="196"/>
    </row>
    <row r="147" spans="29:41" x14ac:dyDescent="0.4">
      <c r="AC147" s="196"/>
      <c r="AD147" s="196"/>
      <c r="AE147" s="196"/>
      <c r="AF147" s="196"/>
      <c r="AG147" s="196"/>
      <c r="AH147" s="196"/>
      <c r="AI147" s="196"/>
      <c r="AJ147" s="196"/>
      <c r="AK147" s="196"/>
      <c r="AL147" s="196"/>
      <c r="AM147" s="196"/>
      <c r="AN147" s="196"/>
      <c r="AO147" s="196"/>
    </row>
  </sheetData>
  <sheetProtection sheet="1" objects="1" scenarios="1"/>
  <mergeCells count="95">
    <mergeCell ref="L8:T8"/>
    <mergeCell ref="R9:S9"/>
    <mergeCell ref="C94:D96"/>
    <mergeCell ref="C73:C75"/>
    <mergeCell ref="D73:D75"/>
    <mergeCell ref="C76:C78"/>
    <mergeCell ref="D76:D78"/>
    <mergeCell ref="C79:C81"/>
    <mergeCell ref="D79:D81"/>
    <mergeCell ref="C82:C84"/>
    <mergeCell ref="D82:D84"/>
    <mergeCell ref="C85:C87"/>
    <mergeCell ref="D85:D87"/>
    <mergeCell ref="C88:C90"/>
    <mergeCell ref="D88:D90"/>
    <mergeCell ref="C91:C93"/>
    <mergeCell ref="D5:D9"/>
    <mergeCell ref="B97:B105"/>
    <mergeCell ref="C97:C99"/>
    <mergeCell ref="D97:D99"/>
    <mergeCell ref="C100:C102"/>
    <mergeCell ref="D100:D102"/>
    <mergeCell ref="C103:C105"/>
    <mergeCell ref="D103:D105"/>
    <mergeCell ref="B3:C9"/>
    <mergeCell ref="B10:D12"/>
    <mergeCell ref="B43:D45"/>
    <mergeCell ref="C46:D48"/>
    <mergeCell ref="C58:D60"/>
    <mergeCell ref="B73:B93"/>
    <mergeCell ref="D91:D93"/>
    <mergeCell ref="B49:B57"/>
    <mergeCell ref="B109:B123"/>
    <mergeCell ref="C109:C111"/>
    <mergeCell ref="D109:D111"/>
    <mergeCell ref="C112:C114"/>
    <mergeCell ref="D112:D114"/>
    <mergeCell ref="C115:C117"/>
    <mergeCell ref="D115:D117"/>
    <mergeCell ref="C118:C120"/>
    <mergeCell ref="D118:D120"/>
    <mergeCell ref="C121:C123"/>
    <mergeCell ref="D121:D123"/>
    <mergeCell ref="C106:D108"/>
    <mergeCell ref="B61:B69"/>
    <mergeCell ref="C61:C63"/>
    <mergeCell ref="D61:D63"/>
    <mergeCell ref="C64:C66"/>
    <mergeCell ref="D64:D66"/>
    <mergeCell ref="C67:C69"/>
    <mergeCell ref="D67:D69"/>
    <mergeCell ref="C70:D72"/>
    <mergeCell ref="C49:C51"/>
    <mergeCell ref="D49:D51"/>
    <mergeCell ref="C52:C54"/>
    <mergeCell ref="D52:D54"/>
    <mergeCell ref="C55:C57"/>
    <mergeCell ref="D55:D57"/>
    <mergeCell ref="B13:B42"/>
    <mergeCell ref="C13:C15"/>
    <mergeCell ref="C16:C18"/>
    <mergeCell ref="C19:C21"/>
    <mergeCell ref="C22:C24"/>
    <mergeCell ref="C25:C27"/>
    <mergeCell ref="C28:C30"/>
    <mergeCell ref="C31:C33"/>
    <mergeCell ref="C34:C36"/>
    <mergeCell ref="C37:C39"/>
    <mergeCell ref="C40:C42"/>
    <mergeCell ref="A13:A15"/>
    <mergeCell ref="A16:A18"/>
    <mergeCell ref="A19:A21"/>
    <mergeCell ref="A22:A24"/>
    <mergeCell ref="A25:A27"/>
    <mergeCell ref="A28:A30"/>
    <mergeCell ref="A31:A33"/>
    <mergeCell ref="A34:A36"/>
    <mergeCell ref="A37:A39"/>
    <mergeCell ref="A40:A42"/>
    <mergeCell ref="J3:T3"/>
    <mergeCell ref="E3:I3"/>
    <mergeCell ref="D34:D36"/>
    <mergeCell ref="D37:D39"/>
    <mergeCell ref="D40:D42"/>
    <mergeCell ref="D19:D21"/>
    <mergeCell ref="D22:D24"/>
    <mergeCell ref="D25:D27"/>
    <mergeCell ref="D28:D30"/>
    <mergeCell ref="D31:D33"/>
    <mergeCell ref="D3:D4"/>
    <mergeCell ref="D13:D15"/>
    <mergeCell ref="D16:D18"/>
    <mergeCell ref="F9:J9"/>
    <mergeCell ref="K9:L9"/>
    <mergeCell ref="M9:Q9"/>
  </mergeCells>
  <phoneticPr fontId="2"/>
  <conditionalFormatting sqref="G6">
    <cfRule type="expression" dxfId="512" priority="1023">
      <formula>$V$13&lt;=$M$9</formula>
    </cfRule>
  </conditionalFormatting>
  <conditionalFormatting sqref="H6">
    <cfRule type="expression" dxfId="511" priority="1024">
      <formula>$V$15&lt;=$M$9</formula>
    </cfRule>
  </conditionalFormatting>
  <conditionalFormatting sqref="I6">
    <cfRule type="expression" dxfId="510" priority="1025">
      <formula>$V$17&lt;=$M$9</formula>
    </cfRule>
  </conditionalFormatting>
  <conditionalFormatting sqref="J6">
    <cfRule type="expression" dxfId="509" priority="1026">
      <formula>$V$19&lt;=$M$9</formula>
    </cfRule>
  </conditionalFormatting>
  <conditionalFormatting sqref="K6">
    <cfRule type="expression" dxfId="508" priority="1027">
      <formula>$V$21&lt;=$M$9</formula>
    </cfRule>
  </conditionalFormatting>
  <conditionalFormatting sqref="L6">
    <cfRule type="expression" dxfId="507" priority="1028">
      <formula>$V$23&lt;=$M$9</formula>
    </cfRule>
  </conditionalFormatting>
  <conditionalFormatting sqref="M6">
    <cfRule type="expression" dxfId="506" priority="1029">
      <formula>$V$25&lt;=$M$9</formula>
    </cfRule>
  </conditionalFormatting>
  <conditionalFormatting sqref="N6">
    <cfRule type="expression" dxfId="505" priority="1030">
      <formula>$V$27&lt;=$M$9</formula>
    </cfRule>
  </conditionalFormatting>
  <conditionalFormatting sqref="O6">
    <cfRule type="expression" dxfId="504" priority="1031">
      <formula>$V$29&lt;=$M$9</formula>
    </cfRule>
  </conditionalFormatting>
  <conditionalFormatting sqref="P6">
    <cfRule type="expression" dxfId="503" priority="1032">
      <formula>$V$31&lt;=$M$9</formula>
    </cfRule>
  </conditionalFormatting>
  <conditionalFormatting sqref="Q6">
    <cfRule type="expression" dxfId="502" priority="1033">
      <formula>$V$33&lt;=$M$9</formula>
    </cfRule>
  </conditionalFormatting>
  <conditionalFormatting sqref="R6">
    <cfRule type="expression" dxfId="501" priority="1034">
      <formula>$V$35&lt;=$M$9</formula>
    </cfRule>
  </conditionalFormatting>
  <conditionalFormatting sqref="F6">
    <cfRule type="expression" dxfId="500" priority="1037">
      <formula>$V$11&lt;=$M$9</formula>
    </cfRule>
  </conditionalFormatting>
  <conditionalFormatting sqref="T6">
    <cfRule type="expression" dxfId="499" priority="2">
      <formula>$M$9&gt;=$V$39</formula>
    </cfRule>
  </conditionalFormatting>
  <conditionalFormatting sqref="S6">
    <cfRule type="expression" dxfId="498" priority="1">
      <formula>$V$37&lt;=$M$9</formula>
    </cfRule>
  </conditionalFormatting>
  <dataValidations count="1">
    <dataValidation allowBlank="1" showInputMessage="1" showErrorMessage="1" prompt="入力不要（自動転記されます）" sqref="D109:D123 D13:D42 D49:D57 D61:D69 D73:D93 D97:D105"/>
  </dataValidations>
  <printOptions horizontalCentered="1"/>
  <pageMargins left="0.78740157480314965" right="0.59055118110236227" top="0.59055118110236227" bottom="0.59055118110236227" header="0.31496062992125984" footer="0.31496062992125984"/>
  <pageSetup paperSize="9" scale="98" firstPageNumber="54" fitToWidth="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946" id="{74E55D03-A272-4FE9-89F7-48DCE0A2FD78}">
            <xm:f>AND('別紙２_展示会等１～５'!$I$17&lt;=$V$14,'別紙２_展示会等１～５'!$M$17&gt;=$V$13)</xm:f>
            <x14:dxf>
              <fill>
                <patternFill>
                  <bgColor theme="4"/>
                </patternFill>
              </fill>
            </x14:dxf>
          </x14:cfRule>
          <xm:sqref>G17</xm:sqref>
        </x14:conditionalFormatting>
        <x14:conditionalFormatting xmlns:xm="http://schemas.microsoft.com/office/excel/2006/main">
          <x14:cfRule type="expression" priority="947" id="{0236132A-6C00-4981-A941-C01EC17D41DA}">
            <xm:f>AND('別紙２_展示会等１～５'!$I$17&lt;=$V$16,'別紙２_展示会等１～５'!$M$17&gt;=$V$15)</xm:f>
            <x14:dxf>
              <fill>
                <patternFill>
                  <bgColor theme="4"/>
                </patternFill>
              </fill>
            </x14:dxf>
          </x14:cfRule>
          <xm:sqref>H17</xm:sqref>
        </x14:conditionalFormatting>
        <x14:conditionalFormatting xmlns:xm="http://schemas.microsoft.com/office/excel/2006/main">
          <x14:cfRule type="expression" priority="948" id="{49E9317A-2007-4281-983C-BD12DBC9A5CA}">
            <xm:f>AND('別紙２_展示会等１～５'!$I$17&lt;=$V$18,'別紙２_展示会等１～５'!$M$17&gt;=$V$17)</xm:f>
            <x14:dxf>
              <fill>
                <patternFill>
                  <bgColor theme="4"/>
                </patternFill>
              </fill>
            </x14:dxf>
          </x14:cfRule>
          <xm:sqref>I17</xm:sqref>
        </x14:conditionalFormatting>
        <x14:conditionalFormatting xmlns:xm="http://schemas.microsoft.com/office/excel/2006/main">
          <x14:cfRule type="expression" priority="949" id="{1B90222D-C651-451E-B94A-5AB07A98C868}">
            <xm:f>AND('別紙２_展示会等１～５'!$I$17&lt;=$V$20,'別紙２_展示会等１～５'!$M$17&gt;=$V$19)</xm:f>
            <x14:dxf>
              <fill>
                <patternFill>
                  <bgColor theme="4"/>
                </patternFill>
              </fill>
            </x14:dxf>
          </x14:cfRule>
          <xm:sqref>J17</xm:sqref>
        </x14:conditionalFormatting>
        <x14:conditionalFormatting xmlns:xm="http://schemas.microsoft.com/office/excel/2006/main">
          <x14:cfRule type="expression" priority="950" id="{63A89621-01B0-45C1-9380-D0CBFCC87ECE}">
            <xm:f>AND('別紙２_展示会等１～５'!$I$17&lt;=$V$22,'別紙２_展示会等１～５'!$M$17&gt;=$V$21)</xm:f>
            <x14:dxf>
              <fill>
                <patternFill>
                  <bgColor theme="4"/>
                </patternFill>
              </fill>
            </x14:dxf>
          </x14:cfRule>
          <xm:sqref>K17</xm:sqref>
        </x14:conditionalFormatting>
        <x14:conditionalFormatting xmlns:xm="http://schemas.microsoft.com/office/excel/2006/main">
          <x14:cfRule type="expression" priority="951" id="{6D323863-0A6E-4413-87DF-A8BD210B1D23}">
            <xm:f>AND('別紙２_展示会等１～５'!$I$17&lt;=$V$24,'別紙２_展示会等１～５'!$M$17&gt;=$V$23)</xm:f>
            <x14:dxf>
              <fill>
                <patternFill>
                  <bgColor theme="4"/>
                </patternFill>
              </fill>
            </x14:dxf>
          </x14:cfRule>
          <xm:sqref>L17</xm:sqref>
        </x14:conditionalFormatting>
        <x14:conditionalFormatting xmlns:xm="http://schemas.microsoft.com/office/excel/2006/main">
          <x14:cfRule type="expression" priority="952" id="{BACD6DEB-DFCF-4722-A069-E26C56584A2B}">
            <xm:f>AND('別紙２_展示会等１～５'!$I$17&lt;=$V$26,'別紙２_展示会等１～５'!$M$17&gt;=$V$25)</xm:f>
            <x14:dxf>
              <fill>
                <patternFill>
                  <bgColor theme="4"/>
                </patternFill>
              </fill>
            </x14:dxf>
          </x14:cfRule>
          <xm:sqref>M17</xm:sqref>
        </x14:conditionalFormatting>
        <x14:conditionalFormatting xmlns:xm="http://schemas.microsoft.com/office/excel/2006/main">
          <x14:cfRule type="expression" priority="953" id="{C6CD7060-737A-43A7-B832-4FAA3FB09CC3}">
            <xm:f>AND('別紙２_展示会等１～５'!$I$17&lt;=$V$28,'別紙２_展示会等１～５'!$M$17&gt;=$V$27)</xm:f>
            <x14:dxf>
              <fill>
                <patternFill>
                  <bgColor theme="4"/>
                </patternFill>
              </fill>
            </x14:dxf>
          </x14:cfRule>
          <xm:sqref>N17</xm:sqref>
        </x14:conditionalFormatting>
        <x14:conditionalFormatting xmlns:xm="http://schemas.microsoft.com/office/excel/2006/main">
          <x14:cfRule type="expression" priority="954" id="{D9B684F3-32A8-46A8-8C2B-D9AF2866227F}">
            <xm:f>AND('別紙２_展示会等１～５'!$I$17&lt;=$V$30,'別紙２_展示会等１～５'!$M$17&gt;=$V$29)</xm:f>
            <x14:dxf>
              <fill>
                <patternFill>
                  <bgColor theme="4"/>
                </patternFill>
              </fill>
            </x14:dxf>
          </x14:cfRule>
          <xm:sqref>O17</xm:sqref>
        </x14:conditionalFormatting>
        <x14:conditionalFormatting xmlns:xm="http://schemas.microsoft.com/office/excel/2006/main">
          <x14:cfRule type="expression" priority="955" id="{93E7F3B4-5A2E-414C-9916-A739E6E43E7F}">
            <xm:f>AND('別紙２_展示会等１～５'!$I$17&lt;=$V$32,'別紙２_展示会等１～５'!$M$17&gt;=$V$31)</xm:f>
            <x14:dxf>
              <fill>
                <patternFill>
                  <bgColor theme="4"/>
                </patternFill>
              </fill>
            </x14:dxf>
          </x14:cfRule>
          <xm:sqref>P17</xm:sqref>
        </x14:conditionalFormatting>
        <x14:conditionalFormatting xmlns:xm="http://schemas.microsoft.com/office/excel/2006/main">
          <x14:cfRule type="expression" priority="956" id="{8E2B888D-4925-45EC-9D55-286B2D251329}">
            <xm:f>AND('別紙２_展示会等１～５'!$I$17&lt;=$V$34,'別紙２_展示会等１～５'!$M$17&gt;=$V$33)</xm:f>
            <x14:dxf>
              <fill>
                <patternFill>
                  <bgColor theme="4"/>
                </patternFill>
              </fill>
            </x14:dxf>
          </x14:cfRule>
          <xm:sqref>Q17</xm:sqref>
        </x14:conditionalFormatting>
        <x14:conditionalFormatting xmlns:xm="http://schemas.microsoft.com/office/excel/2006/main">
          <x14:cfRule type="expression" priority="957" id="{C437A7E4-B406-48B2-A4B4-4796A5201164}">
            <xm:f>AND('別紙２_展示会等１～５'!$I$17&lt;=$V$36,'別紙２_展示会等１～５'!$M$17&gt;=$V$35)</xm:f>
            <x14:dxf>
              <fill>
                <patternFill>
                  <bgColor theme="4"/>
                </patternFill>
              </fill>
            </x14:dxf>
          </x14:cfRule>
          <xm:sqref>R17</xm:sqref>
        </x14:conditionalFormatting>
        <x14:conditionalFormatting xmlns:xm="http://schemas.microsoft.com/office/excel/2006/main">
          <x14:cfRule type="expression" priority="958" id="{17C69981-50AD-43EE-8AD2-E32DACAEA738}">
            <xm:f>AND('別紙２_展示会等１～５'!$I$17&lt;=$V$38,'別紙２_展示会等１～５'!$M$17&gt;=$V$37)</xm:f>
            <x14:dxf>
              <fill>
                <patternFill>
                  <bgColor theme="4"/>
                </patternFill>
              </fill>
            </x14:dxf>
          </x14:cfRule>
          <xm:sqref>S17</xm:sqref>
        </x14:conditionalFormatting>
        <x14:conditionalFormatting xmlns:xm="http://schemas.microsoft.com/office/excel/2006/main">
          <x14:cfRule type="expression" priority="959" id="{CB64E358-175E-41BF-9A3C-2D7D999C930F}">
            <xm:f>AND('別紙２_展示会等１～５'!$I$17&lt;=$V$39,'別紙２_展示会等１～５'!$M$17&gt;=$V$39)</xm:f>
            <x14:dxf>
              <fill>
                <patternFill>
                  <bgColor theme="4"/>
                </patternFill>
              </fill>
            </x14:dxf>
          </x14:cfRule>
          <xm:sqref>T17</xm:sqref>
        </x14:conditionalFormatting>
        <x14:conditionalFormatting xmlns:xm="http://schemas.microsoft.com/office/excel/2006/main">
          <x14:cfRule type="expression" priority="1021" id="{D8D62D9E-1DD1-43B6-98EF-B45AACAE453A}">
            <xm:f>AND('別紙２_展示会等１～５'!$M$17&lt;&gt;"",'別紙２_展示会等１～５'!$I$17&lt;=$V$10)</xm:f>
            <x14:dxf>
              <fill>
                <patternFill>
                  <bgColor theme="4"/>
                </patternFill>
              </fill>
            </x14:dxf>
          </x14:cfRule>
          <xm:sqref>E17</xm:sqref>
        </x14:conditionalFormatting>
        <x14:conditionalFormatting xmlns:xm="http://schemas.microsoft.com/office/excel/2006/main">
          <x14:cfRule type="expression" priority="1022" id="{DC651F5D-9D40-484A-92F9-432B8AD21776}">
            <xm:f>AND('別紙２_展示会等１～５'!$I$17&lt;=$V$12,'別紙２_展示会等１～５'!$M$17&gt;=$V$11)</xm:f>
            <x14:dxf>
              <fill>
                <patternFill>
                  <bgColor theme="4"/>
                </patternFill>
              </fill>
            </x14:dxf>
          </x14:cfRule>
          <xm:sqref>F17</xm:sqref>
        </x14:conditionalFormatting>
        <x14:conditionalFormatting xmlns:xm="http://schemas.microsoft.com/office/excel/2006/main">
          <x14:cfRule type="expression" priority="563" id="{0A6C915C-5638-4CCC-90B6-DB901E144CFC}">
            <xm:f>AND('別紙２_展示会等１～５'!$I$7&lt;=$V$14,'別紙２_展示会等１～５'!$M$7&gt;=$V$13)</xm:f>
            <x14:dxf>
              <fill>
                <patternFill>
                  <bgColor theme="4"/>
                </patternFill>
              </fill>
            </x14:dxf>
          </x14:cfRule>
          <xm:sqref>G14</xm:sqref>
        </x14:conditionalFormatting>
        <x14:conditionalFormatting xmlns:xm="http://schemas.microsoft.com/office/excel/2006/main">
          <x14:cfRule type="expression" priority="564" id="{4A4A44CF-4D45-406E-8D5E-2B890F98EE72}">
            <xm:f>AND('別紙２_展示会等１～５'!$I$7&lt;=$V$16,'別紙２_展示会等１～５'!$M$7&gt;=$V$15)</xm:f>
            <x14:dxf>
              <fill>
                <patternFill>
                  <bgColor theme="4"/>
                </patternFill>
              </fill>
            </x14:dxf>
          </x14:cfRule>
          <xm:sqref>H14</xm:sqref>
        </x14:conditionalFormatting>
        <x14:conditionalFormatting xmlns:xm="http://schemas.microsoft.com/office/excel/2006/main">
          <x14:cfRule type="expression" priority="565" id="{99086040-FBED-4B21-8541-2A37855F5C63}">
            <xm:f>AND('別紙２_展示会等１～５'!$I$7&lt;=$V$18,'別紙２_展示会等１～５'!$M$7&gt;=$V$17)</xm:f>
            <x14:dxf>
              <fill>
                <patternFill>
                  <bgColor theme="4"/>
                </patternFill>
              </fill>
            </x14:dxf>
          </x14:cfRule>
          <xm:sqref>I14</xm:sqref>
        </x14:conditionalFormatting>
        <x14:conditionalFormatting xmlns:xm="http://schemas.microsoft.com/office/excel/2006/main">
          <x14:cfRule type="expression" priority="566" id="{728A95C0-5F18-4995-B43A-F670F9D5BCB1}">
            <xm:f>AND('別紙２_展示会等１～５'!$I$7&lt;=$V$20,'別紙２_展示会等１～５'!$M$7&gt;=$V$19)</xm:f>
            <x14:dxf>
              <fill>
                <patternFill>
                  <bgColor theme="4"/>
                </patternFill>
              </fill>
            </x14:dxf>
          </x14:cfRule>
          <xm:sqref>J14</xm:sqref>
        </x14:conditionalFormatting>
        <x14:conditionalFormatting xmlns:xm="http://schemas.microsoft.com/office/excel/2006/main">
          <x14:cfRule type="expression" priority="567" id="{D09D5960-12AF-4E45-95DE-8C5BA58C7275}">
            <xm:f>AND('別紙２_展示会等１～５'!$I$7&lt;=$V$22,'別紙２_展示会等１～５'!$M$7&gt;=$V$21)</xm:f>
            <x14:dxf>
              <fill>
                <patternFill>
                  <bgColor theme="4"/>
                </patternFill>
              </fill>
            </x14:dxf>
          </x14:cfRule>
          <xm:sqref>K14</xm:sqref>
        </x14:conditionalFormatting>
        <x14:conditionalFormatting xmlns:xm="http://schemas.microsoft.com/office/excel/2006/main">
          <x14:cfRule type="expression" priority="568" id="{8A8A70EB-10E7-490C-9518-A5C3125C0E23}">
            <xm:f>AND('別紙２_展示会等１～５'!$I$7&lt;=$V$24,'別紙２_展示会等１～５'!$M$7&gt;=$V$23)</xm:f>
            <x14:dxf>
              <fill>
                <patternFill>
                  <bgColor theme="4"/>
                </patternFill>
              </fill>
            </x14:dxf>
          </x14:cfRule>
          <xm:sqref>L14</xm:sqref>
        </x14:conditionalFormatting>
        <x14:conditionalFormatting xmlns:xm="http://schemas.microsoft.com/office/excel/2006/main">
          <x14:cfRule type="expression" priority="569" id="{8E20AACF-2266-4FFD-B5C6-3CCB6737C77B}">
            <xm:f>AND('別紙２_展示会等１～５'!$I$7&lt;=$V$26,'別紙２_展示会等１～５'!$M$7&gt;=$V$25)</xm:f>
            <x14:dxf>
              <fill>
                <patternFill>
                  <bgColor theme="4"/>
                </patternFill>
              </fill>
            </x14:dxf>
          </x14:cfRule>
          <xm:sqref>M14</xm:sqref>
        </x14:conditionalFormatting>
        <x14:conditionalFormatting xmlns:xm="http://schemas.microsoft.com/office/excel/2006/main">
          <x14:cfRule type="expression" priority="570" id="{7B2CB199-9DD2-40CD-8D40-C5C97C039DE8}">
            <xm:f>AND('別紙２_展示会等１～５'!$I$7&lt;=$V$28,'別紙２_展示会等１～５'!$M$7&gt;=$V$27)</xm:f>
            <x14:dxf>
              <fill>
                <patternFill>
                  <bgColor theme="4"/>
                </patternFill>
              </fill>
            </x14:dxf>
          </x14:cfRule>
          <xm:sqref>N14</xm:sqref>
        </x14:conditionalFormatting>
        <x14:conditionalFormatting xmlns:xm="http://schemas.microsoft.com/office/excel/2006/main">
          <x14:cfRule type="expression" priority="571" id="{17514F16-3C23-4B74-AAB7-5547553DC1E0}">
            <xm:f>AND('別紙２_展示会等１～５'!$I$7&lt;=$V$30,'別紙２_展示会等１～５'!$M$7&gt;=$V$29)</xm:f>
            <x14:dxf>
              <fill>
                <patternFill>
                  <bgColor theme="4"/>
                </patternFill>
              </fill>
            </x14:dxf>
          </x14:cfRule>
          <xm:sqref>O14</xm:sqref>
        </x14:conditionalFormatting>
        <x14:conditionalFormatting xmlns:xm="http://schemas.microsoft.com/office/excel/2006/main">
          <x14:cfRule type="expression" priority="572" id="{FBD31225-9C2D-4A35-BA52-6B35D42FAD1F}">
            <xm:f>AND('別紙２_展示会等１～５'!$I$7&lt;=$V$32,'別紙２_展示会等１～５'!$M$7&gt;=$V$31)</xm:f>
            <x14:dxf>
              <fill>
                <patternFill>
                  <bgColor theme="4"/>
                </patternFill>
              </fill>
            </x14:dxf>
          </x14:cfRule>
          <xm:sqref>P14</xm:sqref>
        </x14:conditionalFormatting>
        <x14:conditionalFormatting xmlns:xm="http://schemas.microsoft.com/office/excel/2006/main">
          <x14:cfRule type="expression" priority="573" id="{76E07951-A671-4BCB-9FB9-B339670D8375}">
            <xm:f>AND('別紙２_展示会等１～５'!$I$7&lt;=$V$34,'別紙２_展示会等１～５'!$M$7&gt;=$V$33)</xm:f>
            <x14:dxf>
              <fill>
                <patternFill>
                  <bgColor theme="4"/>
                </patternFill>
              </fill>
            </x14:dxf>
          </x14:cfRule>
          <xm:sqref>Q14</xm:sqref>
        </x14:conditionalFormatting>
        <x14:conditionalFormatting xmlns:xm="http://schemas.microsoft.com/office/excel/2006/main">
          <x14:cfRule type="expression" priority="574" id="{E4737F52-7ECB-4319-A655-5679FC6010FA}">
            <xm:f>AND('別紙２_展示会等１～５'!$I$7&lt;=$V$36,'別紙２_展示会等１～５'!$M$7&gt;=$V$35)</xm:f>
            <x14:dxf>
              <fill>
                <patternFill>
                  <bgColor theme="4"/>
                </patternFill>
              </fill>
            </x14:dxf>
          </x14:cfRule>
          <xm:sqref>R14</xm:sqref>
        </x14:conditionalFormatting>
        <x14:conditionalFormatting xmlns:xm="http://schemas.microsoft.com/office/excel/2006/main">
          <x14:cfRule type="expression" priority="575" id="{B1BA7418-93CA-4B47-8CD2-84AD0926C5BE}">
            <xm:f>AND('別紙２_展示会等１～５'!$I$7&lt;=$V$38,'別紙２_展示会等１～５'!$M$7&gt;=$V$37)</xm:f>
            <x14:dxf>
              <fill>
                <patternFill>
                  <bgColor theme="4"/>
                </patternFill>
              </fill>
            </x14:dxf>
          </x14:cfRule>
          <xm:sqref>S14</xm:sqref>
        </x14:conditionalFormatting>
        <x14:conditionalFormatting xmlns:xm="http://schemas.microsoft.com/office/excel/2006/main">
          <x14:cfRule type="expression" priority="576" id="{781A09DC-5D47-4A1F-AC63-0FEF0C0F5EE2}">
            <xm:f>AND('別紙２_展示会等１～５'!$I$7&lt;=$V$39,'別紙２_展示会等１～５'!$M$7&gt;=$V$39)</xm:f>
            <x14:dxf>
              <fill>
                <patternFill>
                  <bgColor theme="4"/>
                </patternFill>
              </fill>
            </x14:dxf>
          </x14:cfRule>
          <xm:sqref>T14</xm:sqref>
        </x14:conditionalFormatting>
        <x14:conditionalFormatting xmlns:xm="http://schemas.microsoft.com/office/excel/2006/main">
          <x14:cfRule type="expression" priority="577" id="{F82FDD59-EEBC-4D42-93F1-B2A31E70CDD5}">
            <xm:f>AND('別紙２_展示会等１～５'!$M$7&lt;&gt;"",'別紙２_展示会等１～５'!$I$7&lt;=$V$10)</xm:f>
            <x14:dxf>
              <fill>
                <patternFill>
                  <bgColor theme="4"/>
                </patternFill>
              </fill>
            </x14:dxf>
          </x14:cfRule>
          <xm:sqref>E14</xm:sqref>
        </x14:conditionalFormatting>
        <x14:conditionalFormatting xmlns:xm="http://schemas.microsoft.com/office/excel/2006/main">
          <x14:cfRule type="expression" priority="578" id="{2BBA265B-08B5-475C-A479-72E295BF95BC}">
            <xm:f>AND('別紙２_展示会等１～５'!$I$7&lt;=$V$12,'別紙２_展示会等１～５'!$M$7&gt;=$V$11)</xm:f>
            <x14:dxf>
              <fill>
                <patternFill>
                  <bgColor theme="4"/>
                </patternFill>
              </fill>
            </x14:dxf>
          </x14:cfRule>
          <xm:sqref>F14</xm:sqref>
        </x14:conditionalFormatting>
        <x14:conditionalFormatting xmlns:xm="http://schemas.microsoft.com/office/excel/2006/main">
          <x14:cfRule type="expression" priority="547" id="{07284CC7-7131-4C14-BECB-8CE6E61979B2}">
            <xm:f>AND(別紙４_EC出店・自社サイト!$I$7&lt;=$V$14,別紙４_EC出店・自社サイト!$I$8&gt;=$V$13)</xm:f>
            <x14:dxf>
              <fill>
                <patternFill>
                  <bgColor theme="9"/>
                </patternFill>
              </fill>
            </x14:dxf>
          </x14:cfRule>
          <xm:sqref>G50</xm:sqref>
        </x14:conditionalFormatting>
        <x14:conditionalFormatting xmlns:xm="http://schemas.microsoft.com/office/excel/2006/main">
          <x14:cfRule type="expression" priority="548" id="{846FEF8E-308F-45EC-97C4-E30161339413}">
            <xm:f>AND(別紙４_EC出店・自社サイト!$I$7&lt;=$V$16,別紙４_EC出店・自社サイト!$I$8&gt;=$V$15)</xm:f>
            <x14:dxf>
              <fill>
                <patternFill>
                  <bgColor theme="9"/>
                </patternFill>
              </fill>
            </x14:dxf>
          </x14:cfRule>
          <xm:sqref>H50</xm:sqref>
        </x14:conditionalFormatting>
        <x14:conditionalFormatting xmlns:xm="http://schemas.microsoft.com/office/excel/2006/main">
          <x14:cfRule type="expression" priority="549" id="{50D29B03-6837-4473-9C90-AB31F6CB216A}">
            <xm:f>AND(別紙４_EC出店・自社サイト!$I$7&lt;=$V$18,別紙４_EC出店・自社サイト!$I$8&gt;=$V$17)</xm:f>
            <x14:dxf>
              <fill>
                <patternFill>
                  <bgColor theme="9"/>
                </patternFill>
              </fill>
            </x14:dxf>
          </x14:cfRule>
          <xm:sqref>I50</xm:sqref>
        </x14:conditionalFormatting>
        <x14:conditionalFormatting xmlns:xm="http://schemas.microsoft.com/office/excel/2006/main">
          <x14:cfRule type="expression" priority="550" id="{DEB13272-2803-4C66-9E6F-2A4A5E5F3794}">
            <xm:f>AND(別紙４_EC出店・自社サイト!$I$7&lt;=$V$20,別紙４_EC出店・自社サイト!$I$8&gt;=$V$19)</xm:f>
            <x14:dxf>
              <fill>
                <patternFill>
                  <bgColor theme="9"/>
                </patternFill>
              </fill>
            </x14:dxf>
          </x14:cfRule>
          <xm:sqref>J50</xm:sqref>
        </x14:conditionalFormatting>
        <x14:conditionalFormatting xmlns:xm="http://schemas.microsoft.com/office/excel/2006/main">
          <x14:cfRule type="expression" priority="551" id="{39CA145E-8224-4026-BE60-526A5780FC6A}">
            <xm:f>AND(別紙４_EC出店・自社サイト!$I$7&lt;=$V$22,別紙４_EC出店・自社サイト!$I$8&gt;=$V$21)</xm:f>
            <x14:dxf>
              <fill>
                <patternFill>
                  <bgColor theme="9"/>
                </patternFill>
              </fill>
            </x14:dxf>
          </x14:cfRule>
          <xm:sqref>K50</xm:sqref>
        </x14:conditionalFormatting>
        <x14:conditionalFormatting xmlns:xm="http://schemas.microsoft.com/office/excel/2006/main">
          <x14:cfRule type="expression" priority="552" id="{F8BC441E-2A17-46D9-B19B-E737235EDDF5}">
            <xm:f>AND(別紙４_EC出店・自社サイト!$I$7&lt;=$V$24,別紙４_EC出店・自社サイト!$I$8&gt;=$V$23)</xm:f>
            <x14:dxf>
              <fill>
                <patternFill>
                  <bgColor theme="9"/>
                </patternFill>
              </fill>
            </x14:dxf>
          </x14:cfRule>
          <xm:sqref>L50</xm:sqref>
        </x14:conditionalFormatting>
        <x14:conditionalFormatting xmlns:xm="http://schemas.microsoft.com/office/excel/2006/main">
          <x14:cfRule type="expression" priority="553" id="{23C79BFB-C0FB-4E02-B4DF-C299F7A7FAE2}">
            <xm:f>AND(別紙４_EC出店・自社サイト!$I$7&lt;=$V$26,別紙４_EC出店・自社サイト!$I$8&gt;=$V$25)</xm:f>
            <x14:dxf>
              <fill>
                <patternFill>
                  <bgColor theme="9"/>
                </patternFill>
              </fill>
            </x14:dxf>
          </x14:cfRule>
          <xm:sqref>M50</xm:sqref>
        </x14:conditionalFormatting>
        <x14:conditionalFormatting xmlns:xm="http://schemas.microsoft.com/office/excel/2006/main">
          <x14:cfRule type="expression" priority="554" id="{C6EEA2ED-DA27-40B4-A139-B0C084AFEED0}">
            <xm:f>AND(別紙４_EC出店・自社サイト!$I$7&lt;=$V$28,別紙４_EC出店・自社サイト!$I$8&gt;=$V$27)</xm:f>
            <x14:dxf>
              <fill>
                <patternFill>
                  <bgColor theme="9"/>
                </patternFill>
              </fill>
            </x14:dxf>
          </x14:cfRule>
          <xm:sqref>N50</xm:sqref>
        </x14:conditionalFormatting>
        <x14:conditionalFormatting xmlns:xm="http://schemas.microsoft.com/office/excel/2006/main">
          <x14:cfRule type="expression" priority="555" id="{F4A8E581-BF4D-4D91-8446-53641F4194F3}">
            <xm:f>AND(別紙４_EC出店・自社サイト!$I$7&lt;=$V$30,別紙４_EC出店・自社サイト!$I$8&gt;=$V$29)</xm:f>
            <x14:dxf>
              <fill>
                <patternFill>
                  <bgColor theme="9"/>
                </patternFill>
              </fill>
            </x14:dxf>
          </x14:cfRule>
          <xm:sqref>O50</xm:sqref>
        </x14:conditionalFormatting>
        <x14:conditionalFormatting xmlns:xm="http://schemas.microsoft.com/office/excel/2006/main">
          <x14:cfRule type="expression" priority="556" id="{48CFAC13-706B-4618-A820-0F3AAEF06F1F}">
            <xm:f>AND(別紙４_EC出店・自社サイト!$I$7&lt;=$V$32,別紙４_EC出店・自社サイト!$I$8&gt;=$V$31)</xm:f>
            <x14:dxf>
              <fill>
                <patternFill>
                  <bgColor theme="9"/>
                </patternFill>
              </fill>
            </x14:dxf>
          </x14:cfRule>
          <xm:sqref>P50</xm:sqref>
        </x14:conditionalFormatting>
        <x14:conditionalFormatting xmlns:xm="http://schemas.microsoft.com/office/excel/2006/main">
          <x14:cfRule type="expression" priority="557" id="{7B9D3053-D427-47F1-8427-F0B1444CE373}">
            <xm:f>AND(別紙４_EC出店・自社サイト!$I$7&lt;=$V$34,別紙４_EC出店・自社サイト!$I$8&gt;=$V$33)</xm:f>
            <x14:dxf>
              <fill>
                <patternFill>
                  <bgColor theme="9"/>
                </patternFill>
              </fill>
            </x14:dxf>
          </x14:cfRule>
          <xm:sqref>Q50</xm:sqref>
        </x14:conditionalFormatting>
        <x14:conditionalFormatting xmlns:xm="http://schemas.microsoft.com/office/excel/2006/main">
          <x14:cfRule type="expression" priority="558" id="{0D3D83C2-A6DE-4E98-9195-67EE6963B268}">
            <xm:f>AND(別紙４_EC出店・自社サイト!$I$7&lt;=$V$36,別紙４_EC出店・自社サイト!$I$8&gt;=$V$35)</xm:f>
            <x14:dxf>
              <fill>
                <patternFill>
                  <bgColor theme="9"/>
                </patternFill>
              </fill>
            </x14:dxf>
          </x14:cfRule>
          <xm:sqref>R50</xm:sqref>
        </x14:conditionalFormatting>
        <x14:conditionalFormatting xmlns:xm="http://schemas.microsoft.com/office/excel/2006/main">
          <x14:cfRule type="expression" priority="559" id="{8E2B9B14-F1D0-4EC7-9330-F89F88D82F40}">
            <xm:f>AND(別紙４_EC出店・自社サイト!$I$7&lt;=$V$38,別紙４_EC出店・自社サイト!$I$8&gt;=$V$37)</xm:f>
            <x14:dxf>
              <fill>
                <patternFill>
                  <bgColor theme="9"/>
                </patternFill>
              </fill>
            </x14:dxf>
          </x14:cfRule>
          <xm:sqref>S50</xm:sqref>
        </x14:conditionalFormatting>
        <x14:conditionalFormatting xmlns:xm="http://schemas.microsoft.com/office/excel/2006/main">
          <x14:cfRule type="expression" priority="560" id="{506C81F9-1DB8-48F1-9445-B6EE565D7A87}">
            <xm:f>AND(別紙４_EC出店・自社サイト!$I$7&lt;=$V$39,別紙４_EC出店・自社サイト!$I$8&gt;=$V$39)</xm:f>
            <x14:dxf>
              <fill>
                <patternFill>
                  <bgColor theme="9"/>
                </patternFill>
              </fill>
            </x14:dxf>
          </x14:cfRule>
          <xm:sqref>T50</xm:sqref>
        </x14:conditionalFormatting>
        <x14:conditionalFormatting xmlns:xm="http://schemas.microsoft.com/office/excel/2006/main">
          <x14:cfRule type="expression" priority="561" id="{C9BB1AD9-C0C5-4D7B-98FF-109D76E1E323}">
            <xm:f>AND(別紙４_EC出店・自社サイト!$I$8&lt;&gt;"",別紙４_EC出店・自社サイト!$I$7&lt;=$V$10)</xm:f>
            <x14:dxf>
              <fill>
                <patternFill>
                  <bgColor theme="9"/>
                </patternFill>
              </fill>
            </x14:dxf>
          </x14:cfRule>
          <xm:sqref>E50</xm:sqref>
        </x14:conditionalFormatting>
        <x14:conditionalFormatting xmlns:xm="http://schemas.microsoft.com/office/excel/2006/main">
          <x14:cfRule type="expression" priority="562" id="{AAB26B0F-8EE6-44EB-BD6F-80D0D1E3E2E2}">
            <xm:f>AND(別紙４_EC出店・自社サイト!$I$7&lt;=$V$12,別紙４_EC出店・自社サイト!$I$8&gt;=$V$11)</xm:f>
            <x14:dxf>
              <fill>
                <patternFill>
                  <bgColor theme="9"/>
                </patternFill>
              </fill>
            </x14:dxf>
          </x14:cfRule>
          <xm:sqref>F50</xm:sqref>
        </x14:conditionalFormatting>
        <x14:conditionalFormatting xmlns:xm="http://schemas.microsoft.com/office/excel/2006/main">
          <x14:cfRule type="expression" priority="531" id="{E2E09311-3AD2-47DB-9662-0A42619A3C45}">
            <xm:f>AND(別紙４_EC出店・自社サイト!$I$10&lt;=$V$14,別紙４_EC出店・自社サイト!$I$11&gt;=$V$13)</xm:f>
            <x14:dxf>
              <fill>
                <patternFill>
                  <bgColor theme="9"/>
                </patternFill>
              </fill>
            </x14:dxf>
          </x14:cfRule>
          <xm:sqref>G53</xm:sqref>
        </x14:conditionalFormatting>
        <x14:conditionalFormatting xmlns:xm="http://schemas.microsoft.com/office/excel/2006/main">
          <x14:cfRule type="expression" priority="532" id="{81C5878C-4EA5-4AA7-B7D1-3BD6AEF6B0AA}">
            <xm:f>AND(別紙４_EC出店・自社サイト!$I$10&lt;=$V$16,別紙４_EC出店・自社サイト!$I$11&gt;=$V$15)</xm:f>
            <x14:dxf>
              <fill>
                <patternFill>
                  <bgColor theme="9"/>
                </patternFill>
              </fill>
            </x14:dxf>
          </x14:cfRule>
          <xm:sqref>H53</xm:sqref>
        </x14:conditionalFormatting>
        <x14:conditionalFormatting xmlns:xm="http://schemas.microsoft.com/office/excel/2006/main">
          <x14:cfRule type="expression" priority="533" id="{472CE83E-9708-4824-AC82-C4D3DFA80EEC}">
            <xm:f>AND(別紙４_EC出店・自社サイト!$I$10&lt;=$V$18,別紙４_EC出店・自社サイト!$I$11&gt;=$V$17)</xm:f>
            <x14:dxf>
              <fill>
                <patternFill>
                  <bgColor theme="9"/>
                </patternFill>
              </fill>
            </x14:dxf>
          </x14:cfRule>
          <xm:sqref>I53</xm:sqref>
        </x14:conditionalFormatting>
        <x14:conditionalFormatting xmlns:xm="http://schemas.microsoft.com/office/excel/2006/main">
          <x14:cfRule type="expression" priority="534" id="{D40236B9-E8F3-4023-8C56-89C0B48521D3}">
            <xm:f>AND(別紙４_EC出店・自社サイト!$I$10&lt;=$V$20,別紙４_EC出店・自社サイト!$I$11&gt;=$V$19)</xm:f>
            <x14:dxf>
              <fill>
                <patternFill>
                  <bgColor theme="9"/>
                </patternFill>
              </fill>
            </x14:dxf>
          </x14:cfRule>
          <xm:sqref>J53</xm:sqref>
        </x14:conditionalFormatting>
        <x14:conditionalFormatting xmlns:xm="http://schemas.microsoft.com/office/excel/2006/main">
          <x14:cfRule type="expression" priority="535" id="{C12DA9CE-34C1-4FFA-8236-816E67F48FF5}">
            <xm:f>AND(別紙４_EC出店・自社サイト!$I$10&lt;=$V$22,別紙４_EC出店・自社サイト!$I$11&gt;=$V$21)</xm:f>
            <x14:dxf>
              <fill>
                <patternFill>
                  <bgColor theme="9"/>
                </patternFill>
              </fill>
            </x14:dxf>
          </x14:cfRule>
          <xm:sqref>K53</xm:sqref>
        </x14:conditionalFormatting>
        <x14:conditionalFormatting xmlns:xm="http://schemas.microsoft.com/office/excel/2006/main">
          <x14:cfRule type="expression" priority="536" id="{F58D5F8D-18E4-4984-BBE8-2669362E3D62}">
            <xm:f>AND(別紙４_EC出店・自社サイト!$I$10&lt;=$V$24,別紙４_EC出店・自社サイト!$I$11&gt;=$V$23)</xm:f>
            <x14:dxf>
              <fill>
                <patternFill>
                  <bgColor theme="9"/>
                </patternFill>
              </fill>
            </x14:dxf>
          </x14:cfRule>
          <xm:sqref>L53</xm:sqref>
        </x14:conditionalFormatting>
        <x14:conditionalFormatting xmlns:xm="http://schemas.microsoft.com/office/excel/2006/main">
          <x14:cfRule type="expression" priority="537" id="{DE30DA17-80D8-48BA-9AAD-F487CCAF8A34}">
            <xm:f>AND(別紙４_EC出店・自社サイト!$I$10&lt;=$V$26,別紙４_EC出店・自社サイト!$I$11&gt;=$V$25)</xm:f>
            <x14:dxf>
              <fill>
                <patternFill>
                  <bgColor theme="9"/>
                </patternFill>
              </fill>
            </x14:dxf>
          </x14:cfRule>
          <xm:sqref>M53</xm:sqref>
        </x14:conditionalFormatting>
        <x14:conditionalFormatting xmlns:xm="http://schemas.microsoft.com/office/excel/2006/main">
          <x14:cfRule type="expression" priority="538" id="{7CA03CAE-76CC-44F7-9995-532DF3905E20}">
            <xm:f>AND(別紙４_EC出店・自社サイト!$I$10&lt;=$V$28,別紙４_EC出店・自社サイト!$I$11&gt;=$V$27)</xm:f>
            <x14:dxf>
              <fill>
                <patternFill>
                  <bgColor theme="9"/>
                </patternFill>
              </fill>
            </x14:dxf>
          </x14:cfRule>
          <xm:sqref>N53</xm:sqref>
        </x14:conditionalFormatting>
        <x14:conditionalFormatting xmlns:xm="http://schemas.microsoft.com/office/excel/2006/main">
          <x14:cfRule type="expression" priority="539" id="{76366A8F-25DB-41F0-A7C4-D983F0B1D643}">
            <xm:f>AND(別紙４_EC出店・自社サイト!$I$10&lt;=$V$30,別紙４_EC出店・自社サイト!$I$11&gt;=$V$29)</xm:f>
            <x14:dxf>
              <fill>
                <patternFill>
                  <bgColor theme="9"/>
                </patternFill>
              </fill>
            </x14:dxf>
          </x14:cfRule>
          <xm:sqref>O53</xm:sqref>
        </x14:conditionalFormatting>
        <x14:conditionalFormatting xmlns:xm="http://schemas.microsoft.com/office/excel/2006/main">
          <x14:cfRule type="expression" priority="540" id="{64E3F9A4-2AF2-4799-9B45-828FC2FB33FF}">
            <xm:f>AND(別紙４_EC出店・自社サイト!$I$10&lt;=$V$32,別紙４_EC出店・自社サイト!$I$11&gt;=$V$31)</xm:f>
            <x14:dxf>
              <fill>
                <patternFill>
                  <bgColor theme="9"/>
                </patternFill>
              </fill>
            </x14:dxf>
          </x14:cfRule>
          <xm:sqref>P53</xm:sqref>
        </x14:conditionalFormatting>
        <x14:conditionalFormatting xmlns:xm="http://schemas.microsoft.com/office/excel/2006/main">
          <x14:cfRule type="expression" priority="541" id="{3E881B82-A54D-4DA4-A71F-8BBC8A74FC1E}">
            <xm:f>AND(別紙４_EC出店・自社サイト!$I$10&lt;=$V$34,別紙４_EC出店・自社サイト!$I$11&gt;=$V$33)</xm:f>
            <x14:dxf>
              <fill>
                <patternFill>
                  <bgColor theme="9"/>
                </patternFill>
              </fill>
            </x14:dxf>
          </x14:cfRule>
          <xm:sqref>Q53</xm:sqref>
        </x14:conditionalFormatting>
        <x14:conditionalFormatting xmlns:xm="http://schemas.microsoft.com/office/excel/2006/main">
          <x14:cfRule type="expression" priority="542" id="{00E6DC84-57EF-450B-B1A2-1BE7A2325EAA}">
            <xm:f>AND(別紙４_EC出店・自社サイト!$I$10&lt;=$V$36,別紙４_EC出店・自社サイト!$I$11&gt;=$V$35)</xm:f>
            <x14:dxf>
              <fill>
                <patternFill>
                  <bgColor theme="9"/>
                </patternFill>
              </fill>
            </x14:dxf>
          </x14:cfRule>
          <xm:sqref>R53</xm:sqref>
        </x14:conditionalFormatting>
        <x14:conditionalFormatting xmlns:xm="http://schemas.microsoft.com/office/excel/2006/main">
          <x14:cfRule type="expression" priority="543" id="{EEC863A8-7C19-445B-96A8-21541096ABF5}">
            <xm:f>AND(別紙４_EC出店・自社サイト!$I$10&lt;=$V$38,別紙４_EC出店・自社サイト!$I$11&gt;=$V$37)</xm:f>
            <x14:dxf>
              <fill>
                <patternFill>
                  <bgColor theme="9"/>
                </patternFill>
              </fill>
            </x14:dxf>
          </x14:cfRule>
          <xm:sqref>S53</xm:sqref>
        </x14:conditionalFormatting>
        <x14:conditionalFormatting xmlns:xm="http://schemas.microsoft.com/office/excel/2006/main">
          <x14:cfRule type="expression" priority="544" id="{464C22A6-2BD5-40F0-BEE8-451B0FD01784}">
            <xm:f>AND(別紙４_EC出店・自社サイト!$I$10&lt;=$V$39,別紙４_EC出店・自社サイト!$I$11&gt;=$V$39)</xm:f>
            <x14:dxf>
              <fill>
                <patternFill>
                  <bgColor theme="9"/>
                </patternFill>
              </fill>
            </x14:dxf>
          </x14:cfRule>
          <xm:sqref>T53</xm:sqref>
        </x14:conditionalFormatting>
        <x14:conditionalFormatting xmlns:xm="http://schemas.microsoft.com/office/excel/2006/main">
          <x14:cfRule type="expression" priority="545" id="{26D2E136-6941-42D0-A91A-FAB0566DD4C7}">
            <xm:f>AND(別紙４_EC出店・自社サイト!$I$11&lt;&gt;"",別紙４_EC出店・自社サイト!$I$10&lt;=$V$10)</xm:f>
            <x14:dxf>
              <fill>
                <patternFill>
                  <bgColor theme="9"/>
                </patternFill>
              </fill>
            </x14:dxf>
          </x14:cfRule>
          <xm:sqref>E53</xm:sqref>
        </x14:conditionalFormatting>
        <x14:conditionalFormatting xmlns:xm="http://schemas.microsoft.com/office/excel/2006/main">
          <x14:cfRule type="expression" priority="546" id="{A35B0EEC-0D07-437C-916C-373FFB12888E}">
            <xm:f>AND(別紙４_EC出店・自社サイト!$I$10&lt;=$V$12,別紙４_EC出店・自社サイト!$I$11&gt;=$V$11)</xm:f>
            <x14:dxf>
              <fill>
                <patternFill>
                  <bgColor theme="9"/>
                </patternFill>
              </fill>
            </x14:dxf>
          </x14:cfRule>
          <xm:sqref>F53</xm:sqref>
        </x14:conditionalFormatting>
        <x14:conditionalFormatting xmlns:xm="http://schemas.microsoft.com/office/excel/2006/main">
          <x14:cfRule type="expression" priority="515" id="{7D0ED83F-F231-4280-87B5-353CE5BFE06A}">
            <xm:f>AND(別紙４_EC出店・自社サイト!$I$13&lt;=$V$14,別紙４_EC出店・自社サイト!$I$14&gt;=$V$13)</xm:f>
            <x14:dxf>
              <fill>
                <patternFill>
                  <bgColor theme="9"/>
                </patternFill>
              </fill>
            </x14:dxf>
          </x14:cfRule>
          <xm:sqref>G56</xm:sqref>
        </x14:conditionalFormatting>
        <x14:conditionalFormatting xmlns:xm="http://schemas.microsoft.com/office/excel/2006/main">
          <x14:cfRule type="expression" priority="516" id="{665C420D-2B70-4805-9227-0FE01253A3A5}">
            <xm:f>AND(別紙４_EC出店・自社サイト!$I$13&lt;=$V$16,別紙４_EC出店・自社サイト!$I$14&gt;=$V$15)</xm:f>
            <x14:dxf>
              <fill>
                <patternFill>
                  <bgColor theme="9"/>
                </patternFill>
              </fill>
            </x14:dxf>
          </x14:cfRule>
          <xm:sqref>H56</xm:sqref>
        </x14:conditionalFormatting>
        <x14:conditionalFormatting xmlns:xm="http://schemas.microsoft.com/office/excel/2006/main">
          <x14:cfRule type="expression" priority="517" id="{589DA180-8322-4915-AE04-8995A3165ACD}">
            <xm:f>AND(別紙４_EC出店・自社サイト!$I$13&lt;=$V$18,別紙４_EC出店・自社サイト!$I$14&gt;=$V$17)</xm:f>
            <x14:dxf>
              <fill>
                <patternFill>
                  <bgColor theme="9"/>
                </patternFill>
              </fill>
            </x14:dxf>
          </x14:cfRule>
          <xm:sqref>I56</xm:sqref>
        </x14:conditionalFormatting>
        <x14:conditionalFormatting xmlns:xm="http://schemas.microsoft.com/office/excel/2006/main">
          <x14:cfRule type="expression" priority="518" id="{41E1FF78-546A-454F-A27A-BBB63ABAF838}">
            <xm:f>AND(別紙４_EC出店・自社サイト!$I$13&lt;=$V$20,別紙４_EC出店・自社サイト!$I$14&gt;=$V$19)</xm:f>
            <x14:dxf>
              <fill>
                <patternFill>
                  <bgColor theme="9"/>
                </patternFill>
              </fill>
            </x14:dxf>
          </x14:cfRule>
          <xm:sqref>J56</xm:sqref>
        </x14:conditionalFormatting>
        <x14:conditionalFormatting xmlns:xm="http://schemas.microsoft.com/office/excel/2006/main">
          <x14:cfRule type="expression" priority="519" id="{989A6C4A-7EE4-44B2-80C0-43FE70226DD3}">
            <xm:f>AND(別紙４_EC出店・自社サイト!$I$13&lt;=$V$22,別紙４_EC出店・自社サイト!$I$14&gt;=$V$21)</xm:f>
            <x14:dxf>
              <fill>
                <patternFill>
                  <bgColor theme="9"/>
                </patternFill>
              </fill>
            </x14:dxf>
          </x14:cfRule>
          <xm:sqref>K56</xm:sqref>
        </x14:conditionalFormatting>
        <x14:conditionalFormatting xmlns:xm="http://schemas.microsoft.com/office/excel/2006/main">
          <x14:cfRule type="expression" priority="520" id="{FC351FE3-C649-4D29-BD1B-AF4237951125}">
            <xm:f>AND(別紙４_EC出店・自社サイト!$I$13&lt;=$V$24,別紙４_EC出店・自社サイト!$I$14&gt;=$V$23)</xm:f>
            <x14:dxf>
              <fill>
                <patternFill>
                  <bgColor theme="9"/>
                </patternFill>
              </fill>
            </x14:dxf>
          </x14:cfRule>
          <xm:sqref>L56</xm:sqref>
        </x14:conditionalFormatting>
        <x14:conditionalFormatting xmlns:xm="http://schemas.microsoft.com/office/excel/2006/main">
          <x14:cfRule type="expression" priority="521" id="{E57CD45A-E583-4E36-B8E3-D50D3596F68E}">
            <xm:f>AND(別紙４_EC出店・自社サイト!$I$13&lt;=$V$26,別紙４_EC出店・自社サイト!$I$14&gt;=$V$25)</xm:f>
            <x14:dxf>
              <fill>
                <patternFill>
                  <bgColor theme="9"/>
                </patternFill>
              </fill>
            </x14:dxf>
          </x14:cfRule>
          <xm:sqref>M56</xm:sqref>
        </x14:conditionalFormatting>
        <x14:conditionalFormatting xmlns:xm="http://schemas.microsoft.com/office/excel/2006/main">
          <x14:cfRule type="expression" priority="522" id="{3BCDB452-B9E7-4BC0-B1C3-496600797C48}">
            <xm:f>AND(別紙４_EC出店・自社サイト!$I$13&lt;=$V$28,別紙４_EC出店・自社サイト!$I$14&gt;=$V$27)</xm:f>
            <x14:dxf>
              <fill>
                <patternFill>
                  <bgColor theme="9"/>
                </patternFill>
              </fill>
            </x14:dxf>
          </x14:cfRule>
          <xm:sqref>N56</xm:sqref>
        </x14:conditionalFormatting>
        <x14:conditionalFormatting xmlns:xm="http://schemas.microsoft.com/office/excel/2006/main">
          <x14:cfRule type="expression" priority="523" id="{7FD7727A-CD4B-44A4-BA38-2478A69EA623}">
            <xm:f>AND(別紙４_EC出店・自社サイト!$I$13&lt;=$V$30,別紙４_EC出店・自社サイト!$I$14&gt;=$V$29)</xm:f>
            <x14:dxf>
              <fill>
                <patternFill>
                  <bgColor theme="9"/>
                </patternFill>
              </fill>
            </x14:dxf>
          </x14:cfRule>
          <xm:sqref>O56</xm:sqref>
        </x14:conditionalFormatting>
        <x14:conditionalFormatting xmlns:xm="http://schemas.microsoft.com/office/excel/2006/main">
          <x14:cfRule type="expression" priority="524" id="{1BA30C7C-96F1-40FF-8F51-3DEF10758BB2}">
            <xm:f>AND(別紙４_EC出店・自社サイト!$I$13&lt;=$V$32,別紙４_EC出店・自社サイト!$I$14&gt;=$V$31)</xm:f>
            <x14:dxf>
              <fill>
                <patternFill>
                  <bgColor theme="9"/>
                </patternFill>
              </fill>
            </x14:dxf>
          </x14:cfRule>
          <xm:sqref>P56</xm:sqref>
        </x14:conditionalFormatting>
        <x14:conditionalFormatting xmlns:xm="http://schemas.microsoft.com/office/excel/2006/main">
          <x14:cfRule type="expression" priority="525" id="{AF8DD76B-D3AC-4036-9415-A50C0EC8CE04}">
            <xm:f>AND(別紙４_EC出店・自社サイト!$I$13&lt;=$V$34,別紙４_EC出店・自社サイト!$I$14&gt;=$V$33)</xm:f>
            <x14:dxf>
              <fill>
                <patternFill>
                  <bgColor theme="9"/>
                </patternFill>
              </fill>
            </x14:dxf>
          </x14:cfRule>
          <xm:sqref>Q56</xm:sqref>
        </x14:conditionalFormatting>
        <x14:conditionalFormatting xmlns:xm="http://schemas.microsoft.com/office/excel/2006/main">
          <x14:cfRule type="expression" priority="526" id="{9B178BA4-50A0-4354-B8D9-36C4E6774EAD}">
            <xm:f>AND(別紙４_EC出店・自社サイト!$I$13&lt;=$V$36,別紙４_EC出店・自社サイト!$I$14&gt;=$V$35)</xm:f>
            <x14:dxf>
              <fill>
                <patternFill>
                  <bgColor theme="9"/>
                </patternFill>
              </fill>
            </x14:dxf>
          </x14:cfRule>
          <xm:sqref>R56</xm:sqref>
        </x14:conditionalFormatting>
        <x14:conditionalFormatting xmlns:xm="http://schemas.microsoft.com/office/excel/2006/main">
          <x14:cfRule type="expression" priority="527" id="{6C7778B7-4F21-4356-88B8-4F1C7E814A60}">
            <xm:f>AND(別紙４_EC出店・自社サイト!$I$13&lt;=$V$38,別紙４_EC出店・自社サイト!$I$14&gt;=$V$37)</xm:f>
            <x14:dxf>
              <fill>
                <patternFill>
                  <bgColor theme="9"/>
                </patternFill>
              </fill>
            </x14:dxf>
          </x14:cfRule>
          <xm:sqref>S56</xm:sqref>
        </x14:conditionalFormatting>
        <x14:conditionalFormatting xmlns:xm="http://schemas.microsoft.com/office/excel/2006/main">
          <x14:cfRule type="expression" priority="528" id="{FBFAB1BF-5B4C-415B-B802-8A0094E7DF8E}">
            <xm:f>AND(別紙４_EC出店・自社サイト!$I$13&lt;=$V$39,別紙４_EC出店・自社サイト!$I$14&gt;=$V$39)</xm:f>
            <x14:dxf>
              <fill>
                <patternFill>
                  <bgColor theme="9"/>
                </patternFill>
              </fill>
            </x14:dxf>
          </x14:cfRule>
          <xm:sqref>T56</xm:sqref>
        </x14:conditionalFormatting>
        <x14:conditionalFormatting xmlns:xm="http://schemas.microsoft.com/office/excel/2006/main">
          <x14:cfRule type="expression" priority="529" id="{D2FD7BB7-B680-4590-8AC1-25E94CD6BF91}">
            <xm:f>AND(別紙４_EC出店・自社サイト!$I$14&lt;&gt;"",別紙４_EC出店・自社サイト!$I$13&lt;=$V$10)</xm:f>
            <x14:dxf>
              <fill>
                <patternFill>
                  <bgColor theme="9"/>
                </patternFill>
              </fill>
            </x14:dxf>
          </x14:cfRule>
          <xm:sqref>E56</xm:sqref>
        </x14:conditionalFormatting>
        <x14:conditionalFormatting xmlns:xm="http://schemas.microsoft.com/office/excel/2006/main">
          <x14:cfRule type="expression" priority="530" id="{557BA885-667C-4A16-B495-F11F2863F28D}">
            <xm:f>AND(別紙４_EC出店・自社サイト!$I$13&lt;=$V$12,別紙４_EC出店・自社サイト!$I$14&gt;=$V$11)</xm:f>
            <x14:dxf>
              <fill>
                <patternFill>
                  <bgColor theme="9"/>
                </patternFill>
              </fill>
            </x14:dxf>
          </x14:cfRule>
          <xm:sqref>F56</xm:sqref>
        </x14:conditionalFormatting>
        <x14:conditionalFormatting xmlns:xm="http://schemas.microsoft.com/office/excel/2006/main">
          <x14:cfRule type="expression" priority="451" id="{63C720D6-EDFE-44E9-A414-92F0288393F1}">
            <xm:f>AND('別紙２_展示会等１～５'!$I$27&lt;=$V$14,'別紙２_展示会等１～５'!$M$27&gt;=$V$13)</xm:f>
            <x14:dxf>
              <fill>
                <patternFill>
                  <bgColor theme="4"/>
                </patternFill>
              </fill>
            </x14:dxf>
          </x14:cfRule>
          <xm:sqref>G20</xm:sqref>
        </x14:conditionalFormatting>
        <x14:conditionalFormatting xmlns:xm="http://schemas.microsoft.com/office/excel/2006/main">
          <x14:cfRule type="expression" priority="452" id="{CA23D625-FF7B-4DA6-A3ED-B0108A8C9837}">
            <xm:f>AND('別紙２_展示会等１～５'!$I$27&lt;=$V$16,'別紙２_展示会等１～５'!$M$27&gt;=$V$15)</xm:f>
            <x14:dxf>
              <fill>
                <patternFill>
                  <bgColor theme="4"/>
                </patternFill>
              </fill>
            </x14:dxf>
          </x14:cfRule>
          <xm:sqref>H20</xm:sqref>
        </x14:conditionalFormatting>
        <x14:conditionalFormatting xmlns:xm="http://schemas.microsoft.com/office/excel/2006/main">
          <x14:cfRule type="expression" priority="453" id="{442C5ED4-4149-4F9C-ABFA-D079D784BA37}">
            <xm:f>AND('別紙２_展示会等１～５'!$I$27&lt;=$V$18,'別紙２_展示会等１～５'!$M$27&gt;=$V$17)</xm:f>
            <x14:dxf>
              <fill>
                <patternFill>
                  <bgColor theme="4"/>
                </patternFill>
              </fill>
            </x14:dxf>
          </x14:cfRule>
          <xm:sqref>I20</xm:sqref>
        </x14:conditionalFormatting>
        <x14:conditionalFormatting xmlns:xm="http://schemas.microsoft.com/office/excel/2006/main">
          <x14:cfRule type="expression" priority="454" id="{145AE175-830E-4768-817A-2D618ABD197B}">
            <xm:f>AND('別紙２_展示会等１～５'!$I$27&lt;=$V$20,'別紙２_展示会等１～５'!$M$27&gt;=$V$19)</xm:f>
            <x14:dxf>
              <fill>
                <patternFill>
                  <bgColor theme="4"/>
                </patternFill>
              </fill>
            </x14:dxf>
          </x14:cfRule>
          <xm:sqref>J20</xm:sqref>
        </x14:conditionalFormatting>
        <x14:conditionalFormatting xmlns:xm="http://schemas.microsoft.com/office/excel/2006/main">
          <x14:cfRule type="expression" priority="455" id="{A2E67EC1-0BF4-4BD6-A603-ED24D9FD7FEA}">
            <xm:f>AND('別紙２_展示会等１～５'!$I$27&lt;=$V$22,'別紙２_展示会等１～５'!$M$27&gt;=$V$21)</xm:f>
            <x14:dxf>
              <fill>
                <patternFill>
                  <bgColor theme="4"/>
                </patternFill>
              </fill>
            </x14:dxf>
          </x14:cfRule>
          <xm:sqref>K20</xm:sqref>
        </x14:conditionalFormatting>
        <x14:conditionalFormatting xmlns:xm="http://schemas.microsoft.com/office/excel/2006/main">
          <x14:cfRule type="expression" priority="456" id="{7CE3EBCB-275A-4AB2-9C68-8E81706DD613}">
            <xm:f>AND('別紙２_展示会等１～５'!$I$27&lt;=$V$24,'別紙２_展示会等１～５'!$M$27&gt;=$V$23)</xm:f>
            <x14:dxf>
              <fill>
                <patternFill>
                  <bgColor theme="4"/>
                </patternFill>
              </fill>
            </x14:dxf>
          </x14:cfRule>
          <xm:sqref>L20</xm:sqref>
        </x14:conditionalFormatting>
        <x14:conditionalFormatting xmlns:xm="http://schemas.microsoft.com/office/excel/2006/main">
          <x14:cfRule type="expression" priority="457" id="{92801109-60F0-4642-89C1-A96B81C277A0}">
            <xm:f>AND('別紙２_展示会等１～５'!$I$27&lt;=$V$26,'別紙２_展示会等１～５'!$M$27&gt;=$V$25)</xm:f>
            <x14:dxf>
              <fill>
                <patternFill>
                  <bgColor theme="4"/>
                </patternFill>
              </fill>
            </x14:dxf>
          </x14:cfRule>
          <xm:sqref>M20</xm:sqref>
        </x14:conditionalFormatting>
        <x14:conditionalFormatting xmlns:xm="http://schemas.microsoft.com/office/excel/2006/main">
          <x14:cfRule type="expression" priority="458" id="{1B3941BB-7D56-4367-B38E-F81028743500}">
            <xm:f>AND('別紙２_展示会等１～５'!$I$27&lt;=$V$28,'別紙２_展示会等１～５'!$M$27&gt;=$V$27)</xm:f>
            <x14:dxf>
              <fill>
                <patternFill>
                  <bgColor theme="4"/>
                </patternFill>
              </fill>
            </x14:dxf>
          </x14:cfRule>
          <xm:sqref>N20</xm:sqref>
        </x14:conditionalFormatting>
        <x14:conditionalFormatting xmlns:xm="http://schemas.microsoft.com/office/excel/2006/main">
          <x14:cfRule type="expression" priority="459" id="{2E3557F4-FE2D-4C7E-9861-A1480CDC0E64}">
            <xm:f>AND('別紙２_展示会等１～５'!$I$27&lt;=$V$30,'別紙２_展示会等１～５'!$M$27&gt;=$V$29)</xm:f>
            <x14:dxf>
              <fill>
                <patternFill>
                  <bgColor theme="4"/>
                </patternFill>
              </fill>
            </x14:dxf>
          </x14:cfRule>
          <xm:sqref>O20</xm:sqref>
        </x14:conditionalFormatting>
        <x14:conditionalFormatting xmlns:xm="http://schemas.microsoft.com/office/excel/2006/main">
          <x14:cfRule type="expression" priority="460" id="{D02538DD-B004-422F-9BBD-DB872364479E}">
            <xm:f>AND('別紙２_展示会等１～５'!$I$27&lt;=$V$32,'別紙２_展示会等１～５'!$M$27&gt;=$V$31)</xm:f>
            <x14:dxf>
              <fill>
                <patternFill>
                  <bgColor theme="4"/>
                </patternFill>
              </fill>
            </x14:dxf>
          </x14:cfRule>
          <xm:sqref>P20</xm:sqref>
        </x14:conditionalFormatting>
        <x14:conditionalFormatting xmlns:xm="http://schemas.microsoft.com/office/excel/2006/main">
          <x14:cfRule type="expression" priority="461" id="{91BD2011-AF29-4A46-B2BA-51FC354A9C10}">
            <xm:f>AND('別紙２_展示会等１～５'!$I$27&lt;=$V$34,'別紙２_展示会等１～５'!$M$27&gt;=$V$33)</xm:f>
            <x14:dxf>
              <fill>
                <patternFill>
                  <bgColor theme="4"/>
                </patternFill>
              </fill>
            </x14:dxf>
          </x14:cfRule>
          <xm:sqref>Q20</xm:sqref>
        </x14:conditionalFormatting>
        <x14:conditionalFormatting xmlns:xm="http://schemas.microsoft.com/office/excel/2006/main">
          <x14:cfRule type="expression" priority="462" id="{8C47CE0B-8ACF-4D60-838E-BBA62E337F9A}">
            <xm:f>AND('別紙２_展示会等１～５'!$I$27&lt;=$V$36,'別紙２_展示会等１～５'!$M$27&gt;=$V$35)</xm:f>
            <x14:dxf>
              <fill>
                <patternFill>
                  <bgColor theme="4"/>
                </patternFill>
              </fill>
            </x14:dxf>
          </x14:cfRule>
          <xm:sqref>R20</xm:sqref>
        </x14:conditionalFormatting>
        <x14:conditionalFormatting xmlns:xm="http://schemas.microsoft.com/office/excel/2006/main">
          <x14:cfRule type="expression" priority="463" id="{F2318D70-85A5-44FD-89D3-2E0ECEAB11EE}">
            <xm:f>AND('別紙２_展示会等１～５'!$I$27&lt;=$V$38,'別紙２_展示会等１～５'!$M$27&gt;=$V$37)</xm:f>
            <x14:dxf>
              <fill>
                <patternFill>
                  <bgColor theme="4"/>
                </patternFill>
              </fill>
            </x14:dxf>
          </x14:cfRule>
          <xm:sqref>S20</xm:sqref>
        </x14:conditionalFormatting>
        <x14:conditionalFormatting xmlns:xm="http://schemas.microsoft.com/office/excel/2006/main">
          <x14:cfRule type="expression" priority="464" id="{B7146550-E1F2-4140-8E93-D33B4EEE6773}">
            <xm:f>AND('別紙２_展示会等１～５'!$I$27&lt;=$V$39,'別紙２_展示会等１～５'!$M$27&gt;=$V$39)</xm:f>
            <x14:dxf>
              <fill>
                <patternFill>
                  <bgColor theme="4"/>
                </patternFill>
              </fill>
            </x14:dxf>
          </x14:cfRule>
          <xm:sqref>T20</xm:sqref>
        </x14:conditionalFormatting>
        <x14:conditionalFormatting xmlns:xm="http://schemas.microsoft.com/office/excel/2006/main">
          <x14:cfRule type="expression" priority="465" id="{D3A3EC8C-D936-42A4-BC0C-595531327131}">
            <xm:f>AND('別紙２_展示会等１～５'!$M$27&lt;&gt;"",'別紙２_展示会等１～５'!$I$27&lt;=$V$10)</xm:f>
            <x14:dxf>
              <fill>
                <patternFill>
                  <bgColor theme="4"/>
                </patternFill>
              </fill>
            </x14:dxf>
          </x14:cfRule>
          <xm:sqref>E20</xm:sqref>
        </x14:conditionalFormatting>
        <x14:conditionalFormatting xmlns:xm="http://schemas.microsoft.com/office/excel/2006/main">
          <x14:cfRule type="expression" priority="466" id="{A3570AD3-A3F6-423B-A7C7-6AF7B6E57687}">
            <xm:f>AND('別紙２_展示会等１～５'!$I$27&lt;=$V$12,'別紙２_展示会等１～５'!$M$27&gt;=$V$11)</xm:f>
            <x14:dxf>
              <fill>
                <patternFill>
                  <bgColor theme="4"/>
                </patternFill>
              </fill>
            </x14:dxf>
          </x14:cfRule>
          <xm:sqref>F20</xm:sqref>
        </x14:conditionalFormatting>
        <x14:conditionalFormatting xmlns:xm="http://schemas.microsoft.com/office/excel/2006/main">
          <x14:cfRule type="expression" priority="435" id="{BC682EB8-2C23-4F5B-8CAC-C7E913FCE776}">
            <xm:f>AND('別紙２_展示会等１～５'!$I$37&lt;=$V$14,'別紙２_展示会等１～５'!$M$37&gt;=$V$13)</xm:f>
            <x14:dxf>
              <fill>
                <patternFill>
                  <bgColor theme="4"/>
                </patternFill>
              </fill>
            </x14:dxf>
          </x14:cfRule>
          <xm:sqref>G23</xm:sqref>
        </x14:conditionalFormatting>
        <x14:conditionalFormatting xmlns:xm="http://schemas.microsoft.com/office/excel/2006/main">
          <x14:cfRule type="expression" priority="436" id="{4B23128F-A042-453F-B955-D1B9505FB62D}">
            <xm:f>AND('別紙２_展示会等１～５'!$I$37&lt;=$V$16,'別紙２_展示会等１～５'!$M$37&gt;=$V$15)</xm:f>
            <x14:dxf>
              <fill>
                <patternFill>
                  <bgColor theme="4"/>
                </patternFill>
              </fill>
            </x14:dxf>
          </x14:cfRule>
          <xm:sqref>H23</xm:sqref>
        </x14:conditionalFormatting>
        <x14:conditionalFormatting xmlns:xm="http://schemas.microsoft.com/office/excel/2006/main">
          <x14:cfRule type="expression" priority="437" id="{3E7E7DBD-8DF5-4F1C-AE8E-135E9BA224C8}">
            <xm:f>AND('別紙２_展示会等１～５'!$I$37&lt;=$V$18,'別紙２_展示会等１～５'!$M$37&gt;=$V$17)</xm:f>
            <x14:dxf>
              <fill>
                <patternFill>
                  <bgColor theme="4"/>
                </patternFill>
              </fill>
            </x14:dxf>
          </x14:cfRule>
          <xm:sqref>I23</xm:sqref>
        </x14:conditionalFormatting>
        <x14:conditionalFormatting xmlns:xm="http://schemas.microsoft.com/office/excel/2006/main">
          <x14:cfRule type="expression" priority="438" id="{941DCB39-FD8C-4091-AF87-286FD8A1380F}">
            <xm:f>AND('別紙２_展示会等１～５'!$I$37&lt;=$V$20,'別紙２_展示会等１～５'!$M$37&gt;=$V$19)</xm:f>
            <x14:dxf>
              <fill>
                <patternFill>
                  <bgColor theme="4"/>
                </patternFill>
              </fill>
            </x14:dxf>
          </x14:cfRule>
          <xm:sqref>J23</xm:sqref>
        </x14:conditionalFormatting>
        <x14:conditionalFormatting xmlns:xm="http://schemas.microsoft.com/office/excel/2006/main">
          <x14:cfRule type="expression" priority="439" id="{08F88917-35BC-4A0B-84D1-519BC628C493}">
            <xm:f>AND('別紙２_展示会等１～５'!$I$37&lt;=$V$22,'別紙２_展示会等１～５'!$M$37&gt;=$V$21)</xm:f>
            <x14:dxf>
              <fill>
                <patternFill>
                  <bgColor theme="4"/>
                </patternFill>
              </fill>
            </x14:dxf>
          </x14:cfRule>
          <xm:sqref>K23</xm:sqref>
        </x14:conditionalFormatting>
        <x14:conditionalFormatting xmlns:xm="http://schemas.microsoft.com/office/excel/2006/main">
          <x14:cfRule type="expression" priority="440" id="{464647F8-D760-47E3-950C-7427161065D4}">
            <xm:f>AND('別紙２_展示会等１～５'!$I$37&lt;=$V$24,'別紙２_展示会等１～５'!$M$37&gt;=$V$23)</xm:f>
            <x14:dxf>
              <fill>
                <patternFill>
                  <bgColor theme="4"/>
                </patternFill>
              </fill>
            </x14:dxf>
          </x14:cfRule>
          <xm:sqref>L23</xm:sqref>
        </x14:conditionalFormatting>
        <x14:conditionalFormatting xmlns:xm="http://schemas.microsoft.com/office/excel/2006/main">
          <x14:cfRule type="expression" priority="441" id="{1332AB9B-E8E1-472B-999B-D00CF77AC88D}">
            <xm:f>AND('別紙２_展示会等１～５'!$I$37&lt;=$V$26,'別紙２_展示会等１～５'!$M$37&gt;=$V$25)</xm:f>
            <x14:dxf>
              <fill>
                <patternFill>
                  <bgColor theme="4"/>
                </patternFill>
              </fill>
            </x14:dxf>
          </x14:cfRule>
          <xm:sqref>M23</xm:sqref>
        </x14:conditionalFormatting>
        <x14:conditionalFormatting xmlns:xm="http://schemas.microsoft.com/office/excel/2006/main">
          <x14:cfRule type="expression" priority="442" id="{A4473338-F817-4EB9-8BA5-4A08FF250426}">
            <xm:f>AND('別紙２_展示会等１～５'!$I$37&lt;=$V$28,'別紙２_展示会等１～５'!$M$37&gt;=$V$27)</xm:f>
            <x14:dxf>
              <fill>
                <patternFill>
                  <bgColor theme="4"/>
                </patternFill>
              </fill>
            </x14:dxf>
          </x14:cfRule>
          <xm:sqref>N23</xm:sqref>
        </x14:conditionalFormatting>
        <x14:conditionalFormatting xmlns:xm="http://schemas.microsoft.com/office/excel/2006/main">
          <x14:cfRule type="expression" priority="443" id="{DD2F8900-5021-431A-92BE-701A997F39C8}">
            <xm:f>AND('別紙２_展示会等１～５'!$I$37&lt;=$V$30,'別紙２_展示会等１～５'!$M$37&gt;=$V$29)</xm:f>
            <x14:dxf>
              <fill>
                <patternFill>
                  <bgColor theme="4"/>
                </patternFill>
              </fill>
            </x14:dxf>
          </x14:cfRule>
          <xm:sqref>O23</xm:sqref>
        </x14:conditionalFormatting>
        <x14:conditionalFormatting xmlns:xm="http://schemas.microsoft.com/office/excel/2006/main">
          <x14:cfRule type="expression" priority="444" id="{8D5AB9A9-EA53-4207-A4E0-13F130E20A07}">
            <xm:f>AND('別紙２_展示会等１～５'!$I$37&lt;=$V$32,'別紙２_展示会等１～５'!$M$37&gt;=$V$31)</xm:f>
            <x14:dxf>
              <fill>
                <patternFill>
                  <bgColor theme="4"/>
                </patternFill>
              </fill>
            </x14:dxf>
          </x14:cfRule>
          <xm:sqref>P23</xm:sqref>
        </x14:conditionalFormatting>
        <x14:conditionalFormatting xmlns:xm="http://schemas.microsoft.com/office/excel/2006/main">
          <x14:cfRule type="expression" priority="445" id="{2CAAE9E5-35B5-4A60-B687-336B5722A0E9}">
            <xm:f>AND('別紙２_展示会等１～５'!$I$37&lt;=$V$34,'別紙２_展示会等１～５'!$M$37&gt;=$V$33)</xm:f>
            <x14:dxf>
              <fill>
                <patternFill>
                  <bgColor theme="4"/>
                </patternFill>
              </fill>
            </x14:dxf>
          </x14:cfRule>
          <xm:sqref>Q23</xm:sqref>
        </x14:conditionalFormatting>
        <x14:conditionalFormatting xmlns:xm="http://schemas.microsoft.com/office/excel/2006/main">
          <x14:cfRule type="expression" priority="446" id="{818AC5A0-61C6-43E0-A404-5C3D608A03FB}">
            <xm:f>AND('別紙２_展示会等１～５'!$I$37&lt;=$V$36,'別紙２_展示会等１～５'!$M$37&gt;=$V$35)</xm:f>
            <x14:dxf>
              <fill>
                <patternFill>
                  <bgColor theme="4"/>
                </patternFill>
              </fill>
            </x14:dxf>
          </x14:cfRule>
          <xm:sqref>R23</xm:sqref>
        </x14:conditionalFormatting>
        <x14:conditionalFormatting xmlns:xm="http://schemas.microsoft.com/office/excel/2006/main">
          <x14:cfRule type="expression" priority="447" id="{3F31A3D0-10D6-4726-9D32-CE3652D0A2CB}">
            <xm:f>AND('別紙２_展示会等１～５'!$I$37&lt;=$V$38,'別紙２_展示会等１～５'!$M$37&gt;=$V$37)</xm:f>
            <x14:dxf>
              <fill>
                <patternFill>
                  <bgColor theme="4"/>
                </patternFill>
              </fill>
            </x14:dxf>
          </x14:cfRule>
          <xm:sqref>S23</xm:sqref>
        </x14:conditionalFormatting>
        <x14:conditionalFormatting xmlns:xm="http://schemas.microsoft.com/office/excel/2006/main">
          <x14:cfRule type="expression" priority="448" id="{2C0F4503-A17F-4E74-98CC-8DDD0595FD96}">
            <xm:f>AND('別紙２_展示会等１～５'!$I$37&lt;=$V$39,'別紙２_展示会等１～５'!$M$37&gt;=$V$39)</xm:f>
            <x14:dxf>
              <fill>
                <patternFill>
                  <bgColor theme="4"/>
                </patternFill>
              </fill>
            </x14:dxf>
          </x14:cfRule>
          <xm:sqref>T23</xm:sqref>
        </x14:conditionalFormatting>
        <x14:conditionalFormatting xmlns:xm="http://schemas.microsoft.com/office/excel/2006/main">
          <x14:cfRule type="expression" priority="449" id="{D157FE57-EBCD-481B-A012-C6A4B786D1BA}">
            <xm:f>AND('別紙２_展示会等１～５'!$M$37&lt;&gt;"",'別紙２_展示会等１～５'!$I$37&lt;=$V$10)</xm:f>
            <x14:dxf>
              <fill>
                <patternFill>
                  <bgColor theme="4"/>
                </patternFill>
              </fill>
            </x14:dxf>
          </x14:cfRule>
          <xm:sqref>E23</xm:sqref>
        </x14:conditionalFormatting>
        <x14:conditionalFormatting xmlns:xm="http://schemas.microsoft.com/office/excel/2006/main">
          <x14:cfRule type="expression" priority="450" id="{20FC9551-90C1-4D74-8384-709F738325C3}">
            <xm:f>AND('別紙２_展示会等１～５'!$I$37&lt;=$V$12,'別紙２_展示会等１～５'!$M$37&gt;=$V$11)</xm:f>
            <x14:dxf>
              <fill>
                <patternFill>
                  <bgColor theme="4"/>
                </patternFill>
              </fill>
            </x14:dxf>
          </x14:cfRule>
          <xm:sqref>F23</xm:sqref>
        </x14:conditionalFormatting>
        <x14:conditionalFormatting xmlns:xm="http://schemas.microsoft.com/office/excel/2006/main">
          <x14:cfRule type="expression" priority="419" id="{8FF0D190-80F6-461E-A3E6-016393F2CD6A}">
            <xm:f>AND('別紙２_展示会等１～５'!$I$47&lt;=$V$14,'別紙２_展示会等１～５'!$M$47&gt;=$V$13)</xm:f>
            <x14:dxf>
              <fill>
                <patternFill>
                  <bgColor theme="4"/>
                </patternFill>
              </fill>
            </x14:dxf>
          </x14:cfRule>
          <xm:sqref>G26</xm:sqref>
        </x14:conditionalFormatting>
        <x14:conditionalFormatting xmlns:xm="http://schemas.microsoft.com/office/excel/2006/main">
          <x14:cfRule type="expression" priority="420" id="{3EDA806C-CC52-41C6-A1CD-78A664B24312}">
            <xm:f>AND('別紙２_展示会等１～５'!$I$47&lt;=$V$16,'別紙２_展示会等１～５'!$M$47&gt;=$V$15)</xm:f>
            <x14:dxf>
              <fill>
                <patternFill>
                  <bgColor theme="4"/>
                </patternFill>
              </fill>
            </x14:dxf>
          </x14:cfRule>
          <xm:sqref>H26</xm:sqref>
        </x14:conditionalFormatting>
        <x14:conditionalFormatting xmlns:xm="http://schemas.microsoft.com/office/excel/2006/main">
          <x14:cfRule type="expression" priority="421" id="{A47A5129-A96F-4D7E-AE89-99BB4E51774C}">
            <xm:f>AND('別紙２_展示会等１～５'!$I$47&lt;=$V$18,'別紙２_展示会等１～５'!$M$47&gt;=$V$17)</xm:f>
            <x14:dxf>
              <fill>
                <patternFill>
                  <bgColor theme="4"/>
                </patternFill>
              </fill>
            </x14:dxf>
          </x14:cfRule>
          <xm:sqref>I26</xm:sqref>
        </x14:conditionalFormatting>
        <x14:conditionalFormatting xmlns:xm="http://schemas.microsoft.com/office/excel/2006/main">
          <x14:cfRule type="expression" priority="422" id="{E050D010-4A91-4187-BBE1-BD64B102E009}">
            <xm:f>AND('別紙２_展示会等１～５'!$I$47&lt;=$V$20,'別紙２_展示会等１～５'!$M$47&gt;=$V$19)</xm:f>
            <x14:dxf>
              <fill>
                <patternFill>
                  <bgColor theme="4"/>
                </patternFill>
              </fill>
            </x14:dxf>
          </x14:cfRule>
          <xm:sqref>J26</xm:sqref>
        </x14:conditionalFormatting>
        <x14:conditionalFormatting xmlns:xm="http://schemas.microsoft.com/office/excel/2006/main">
          <x14:cfRule type="expression" priority="423" id="{7FF3C2DC-AB5B-46E2-8C21-9BD6CF0163A8}">
            <xm:f>AND('別紙２_展示会等１～５'!$I$47&lt;=$V$22,'別紙２_展示会等１～５'!$M$47&gt;=$V$21)</xm:f>
            <x14:dxf>
              <fill>
                <patternFill>
                  <bgColor theme="4"/>
                </patternFill>
              </fill>
            </x14:dxf>
          </x14:cfRule>
          <xm:sqref>K26</xm:sqref>
        </x14:conditionalFormatting>
        <x14:conditionalFormatting xmlns:xm="http://schemas.microsoft.com/office/excel/2006/main">
          <x14:cfRule type="expression" priority="424" id="{B9CE118A-947C-4FE8-BC21-04F38B300544}">
            <xm:f>AND('別紙２_展示会等１～５'!$I$47&lt;=$V$24,'別紙２_展示会等１～５'!$M$47&gt;=$V$23)</xm:f>
            <x14:dxf>
              <fill>
                <patternFill>
                  <bgColor theme="4"/>
                </patternFill>
              </fill>
            </x14:dxf>
          </x14:cfRule>
          <xm:sqref>L26</xm:sqref>
        </x14:conditionalFormatting>
        <x14:conditionalFormatting xmlns:xm="http://schemas.microsoft.com/office/excel/2006/main">
          <x14:cfRule type="expression" priority="425" id="{7CD9EB46-1EEA-46CF-9772-A690284A400C}">
            <xm:f>AND('別紙２_展示会等１～５'!$I$47&lt;=$V$26,'別紙２_展示会等１～５'!$M$47&gt;=$V$25)</xm:f>
            <x14:dxf>
              <fill>
                <patternFill>
                  <bgColor theme="4"/>
                </patternFill>
              </fill>
            </x14:dxf>
          </x14:cfRule>
          <xm:sqref>M26</xm:sqref>
        </x14:conditionalFormatting>
        <x14:conditionalFormatting xmlns:xm="http://schemas.microsoft.com/office/excel/2006/main">
          <x14:cfRule type="expression" priority="426" id="{F8EE699D-1626-482D-822C-175C490A049C}">
            <xm:f>AND('別紙２_展示会等１～５'!$I$47&lt;=$V$28,'別紙２_展示会等１～５'!$M$47&gt;=$V$27)</xm:f>
            <x14:dxf>
              <fill>
                <patternFill>
                  <bgColor theme="4"/>
                </patternFill>
              </fill>
            </x14:dxf>
          </x14:cfRule>
          <xm:sqref>N26</xm:sqref>
        </x14:conditionalFormatting>
        <x14:conditionalFormatting xmlns:xm="http://schemas.microsoft.com/office/excel/2006/main">
          <x14:cfRule type="expression" priority="427" id="{5494B688-C038-4195-9B8D-4B4618D94A18}">
            <xm:f>AND('別紙２_展示会等１～５'!$I$47&lt;=$V$30,'別紙２_展示会等１～５'!$M$47&gt;=$V$29)</xm:f>
            <x14:dxf>
              <fill>
                <patternFill>
                  <bgColor theme="4"/>
                </patternFill>
              </fill>
            </x14:dxf>
          </x14:cfRule>
          <xm:sqref>O26</xm:sqref>
        </x14:conditionalFormatting>
        <x14:conditionalFormatting xmlns:xm="http://schemas.microsoft.com/office/excel/2006/main">
          <x14:cfRule type="expression" priority="428" id="{58C5498C-AF76-486D-BB6B-F645AD410EEC}">
            <xm:f>AND('別紙２_展示会等１～５'!$I$47&lt;=$V$32,'別紙２_展示会等１～５'!$M$47&gt;=$V$31)</xm:f>
            <x14:dxf>
              <fill>
                <patternFill>
                  <bgColor theme="4"/>
                </patternFill>
              </fill>
            </x14:dxf>
          </x14:cfRule>
          <xm:sqref>P26</xm:sqref>
        </x14:conditionalFormatting>
        <x14:conditionalFormatting xmlns:xm="http://schemas.microsoft.com/office/excel/2006/main">
          <x14:cfRule type="expression" priority="429" id="{A8CE6FB5-D3AC-4BB8-B395-0714690E4D70}">
            <xm:f>AND('別紙２_展示会等１～５'!$I$47&lt;=$V$34,'別紙２_展示会等１～５'!$M$47&gt;=$V$33)</xm:f>
            <x14:dxf>
              <fill>
                <patternFill>
                  <bgColor theme="4"/>
                </patternFill>
              </fill>
            </x14:dxf>
          </x14:cfRule>
          <xm:sqref>Q26</xm:sqref>
        </x14:conditionalFormatting>
        <x14:conditionalFormatting xmlns:xm="http://schemas.microsoft.com/office/excel/2006/main">
          <x14:cfRule type="expression" priority="430" id="{C4A760AD-02A2-4350-8A68-5924E2BD92D0}">
            <xm:f>AND('別紙２_展示会等１～５'!$I$47&lt;=$V$36,'別紙２_展示会等１～５'!$M$47&gt;=$V$35)</xm:f>
            <x14:dxf>
              <fill>
                <patternFill>
                  <bgColor theme="4"/>
                </patternFill>
              </fill>
            </x14:dxf>
          </x14:cfRule>
          <xm:sqref>R26</xm:sqref>
        </x14:conditionalFormatting>
        <x14:conditionalFormatting xmlns:xm="http://schemas.microsoft.com/office/excel/2006/main">
          <x14:cfRule type="expression" priority="431" id="{1C8DED1E-F0FD-415A-ABBA-B44F5D1E01B4}">
            <xm:f>AND('別紙２_展示会等１～５'!$I$47&lt;=$V$38,'別紙２_展示会等１～５'!$M$47&gt;=$V$37)</xm:f>
            <x14:dxf>
              <fill>
                <patternFill>
                  <bgColor theme="4"/>
                </patternFill>
              </fill>
            </x14:dxf>
          </x14:cfRule>
          <xm:sqref>S26</xm:sqref>
        </x14:conditionalFormatting>
        <x14:conditionalFormatting xmlns:xm="http://schemas.microsoft.com/office/excel/2006/main">
          <x14:cfRule type="expression" priority="432" id="{CEA5CBF0-7BC2-4B90-B271-8522DBF29F1E}">
            <xm:f>AND('別紙２_展示会等１～５'!$I$47&lt;=$V$39,'別紙２_展示会等１～５'!$M$47&gt;=$V$39)</xm:f>
            <x14:dxf>
              <fill>
                <patternFill>
                  <bgColor theme="4"/>
                </patternFill>
              </fill>
            </x14:dxf>
          </x14:cfRule>
          <xm:sqref>T26</xm:sqref>
        </x14:conditionalFormatting>
        <x14:conditionalFormatting xmlns:xm="http://schemas.microsoft.com/office/excel/2006/main">
          <x14:cfRule type="expression" priority="433" id="{B2DC1FD2-ED5D-42CD-B0B8-AE0638DF9540}">
            <xm:f>AND('別紙２_展示会等１～５'!$M$47&lt;&gt;"",'別紙２_展示会等１～５'!$I$47&lt;=$V$10)</xm:f>
            <x14:dxf>
              <fill>
                <patternFill>
                  <bgColor theme="4"/>
                </patternFill>
              </fill>
            </x14:dxf>
          </x14:cfRule>
          <xm:sqref>E26</xm:sqref>
        </x14:conditionalFormatting>
        <x14:conditionalFormatting xmlns:xm="http://schemas.microsoft.com/office/excel/2006/main">
          <x14:cfRule type="expression" priority="434" id="{4AA9CEC5-BB60-43AC-9737-E743E40DA0DF}">
            <xm:f>AND('別紙２_展示会等１～５'!$I$47&lt;=$V$12,'別紙２_展示会等１～５'!$M$47&gt;=$V$11)</xm:f>
            <x14:dxf>
              <fill>
                <patternFill>
                  <bgColor theme="4"/>
                </patternFill>
              </fill>
            </x14:dxf>
          </x14:cfRule>
          <xm:sqref>F26</xm:sqref>
        </x14:conditionalFormatting>
        <x14:conditionalFormatting xmlns:xm="http://schemas.microsoft.com/office/excel/2006/main">
          <x14:cfRule type="expression" priority="403" id="{20D31B1F-F425-4625-B8BB-CB2A85D22E3B}">
            <xm:f>AND(別紙４_EC出店・自社サイト!$I$19&lt;=$V$14,別紙４_EC出店・自社サイト!$I$20&gt;=$V$13)</xm:f>
            <x14:dxf>
              <fill>
                <patternFill>
                  <bgColor theme="9"/>
                </patternFill>
              </fill>
            </x14:dxf>
          </x14:cfRule>
          <xm:sqref>G62</xm:sqref>
        </x14:conditionalFormatting>
        <x14:conditionalFormatting xmlns:xm="http://schemas.microsoft.com/office/excel/2006/main">
          <x14:cfRule type="expression" priority="404" id="{CEDE28DD-3748-40B8-9B99-0021FBD87677}">
            <xm:f>AND(別紙４_EC出店・自社サイト!$I$19&lt;=$V$16,別紙４_EC出店・自社サイト!$I$20&gt;=$V$15)</xm:f>
            <x14:dxf>
              <fill>
                <patternFill>
                  <bgColor theme="9"/>
                </patternFill>
              </fill>
            </x14:dxf>
          </x14:cfRule>
          <xm:sqref>H62</xm:sqref>
        </x14:conditionalFormatting>
        <x14:conditionalFormatting xmlns:xm="http://schemas.microsoft.com/office/excel/2006/main">
          <x14:cfRule type="expression" priority="405" id="{A14F0462-E36A-4274-AB5E-F2614495AB03}">
            <xm:f>AND(別紙４_EC出店・自社サイト!$I$19&lt;=$V$18,別紙４_EC出店・自社サイト!$I$20&gt;=$V$17)</xm:f>
            <x14:dxf>
              <fill>
                <patternFill>
                  <bgColor theme="9"/>
                </patternFill>
              </fill>
            </x14:dxf>
          </x14:cfRule>
          <xm:sqref>I62</xm:sqref>
        </x14:conditionalFormatting>
        <x14:conditionalFormatting xmlns:xm="http://schemas.microsoft.com/office/excel/2006/main">
          <x14:cfRule type="expression" priority="406" id="{F3EA8B74-D346-4698-A85F-853252A59C39}">
            <xm:f>AND(別紙４_EC出店・自社サイト!$I$19&lt;=$V$20,別紙４_EC出店・自社サイト!$I$20&gt;=$V$19)</xm:f>
            <x14:dxf>
              <fill>
                <patternFill>
                  <bgColor theme="9"/>
                </patternFill>
              </fill>
            </x14:dxf>
          </x14:cfRule>
          <xm:sqref>J62</xm:sqref>
        </x14:conditionalFormatting>
        <x14:conditionalFormatting xmlns:xm="http://schemas.microsoft.com/office/excel/2006/main">
          <x14:cfRule type="expression" priority="407" id="{A3D93376-6691-4C99-8154-AD409F69594F}">
            <xm:f>AND(別紙４_EC出店・自社サイト!$I$19&lt;=$V$22,別紙４_EC出店・自社サイト!$I$20&gt;=$V$21)</xm:f>
            <x14:dxf>
              <fill>
                <patternFill>
                  <bgColor theme="9"/>
                </patternFill>
              </fill>
            </x14:dxf>
          </x14:cfRule>
          <xm:sqref>K62</xm:sqref>
        </x14:conditionalFormatting>
        <x14:conditionalFormatting xmlns:xm="http://schemas.microsoft.com/office/excel/2006/main">
          <x14:cfRule type="expression" priority="408" id="{1BD025E9-6AAC-4F0D-AD57-0C539C5BF6B6}">
            <xm:f>AND(別紙４_EC出店・自社サイト!$I$19&lt;=$V$24,別紙４_EC出店・自社サイト!$I$20&gt;=$V$23)</xm:f>
            <x14:dxf>
              <fill>
                <patternFill>
                  <bgColor theme="9"/>
                </patternFill>
              </fill>
            </x14:dxf>
          </x14:cfRule>
          <xm:sqref>L62</xm:sqref>
        </x14:conditionalFormatting>
        <x14:conditionalFormatting xmlns:xm="http://schemas.microsoft.com/office/excel/2006/main">
          <x14:cfRule type="expression" priority="409" id="{A3C73CA7-D629-40A6-9931-FBF24F18B76B}">
            <xm:f>AND(別紙４_EC出店・自社サイト!$I$19&lt;=$V$26,別紙４_EC出店・自社サイト!$I$20&gt;=$V$25)</xm:f>
            <x14:dxf>
              <fill>
                <patternFill>
                  <bgColor theme="9"/>
                </patternFill>
              </fill>
            </x14:dxf>
          </x14:cfRule>
          <xm:sqref>M62</xm:sqref>
        </x14:conditionalFormatting>
        <x14:conditionalFormatting xmlns:xm="http://schemas.microsoft.com/office/excel/2006/main">
          <x14:cfRule type="expression" priority="410" id="{16D465BF-D038-4CED-B354-8B51EDE438E5}">
            <xm:f>AND(別紙４_EC出店・自社サイト!$I$19&lt;=$V$28,別紙４_EC出店・自社サイト!$I$20&gt;=$V$27)</xm:f>
            <x14:dxf>
              <fill>
                <patternFill>
                  <bgColor theme="9"/>
                </patternFill>
              </fill>
            </x14:dxf>
          </x14:cfRule>
          <xm:sqref>N62</xm:sqref>
        </x14:conditionalFormatting>
        <x14:conditionalFormatting xmlns:xm="http://schemas.microsoft.com/office/excel/2006/main">
          <x14:cfRule type="expression" priority="411" id="{E8480F2C-18E3-46A5-9595-D3AEA75DF7DA}">
            <xm:f>AND(別紙４_EC出店・自社サイト!$I$19&lt;=$V$30,別紙４_EC出店・自社サイト!$I$20&gt;=$V$29)</xm:f>
            <x14:dxf>
              <fill>
                <patternFill>
                  <bgColor theme="9"/>
                </patternFill>
              </fill>
            </x14:dxf>
          </x14:cfRule>
          <xm:sqref>O62</xm:sqref>
        </x14:conditionalFormatting>
        <x14:conditionalFormatting xmlns:xm="http://schemas.microsoft.com/office/excel/2006/main">
          <x14:cfRule type="expression" priority="412" id="{E95509F1-D6E3-4AB4-AF7F-AD5B0D20214E}">
            <xm:f>AND(別紙４_EC出店・自社サイト!$I$19&lt;=$V$32,別紙４_EC出店・自社サイト!$I$20&gt;=$V$31)</xm:f>
            <x14:dxf>
              <fill>
                <patternFill>
                  <bgColor theme="9"/>
                </patternFill>
              </fill>
            </x14:dxf>
          </x14:cfRule>
          <xm:sqref>P62</xm:sqref>
        </x14:conditionalFormatting>
        <x14:conditionalFormatting xmlns:xm="http://schemas.microsoft.com/office/excel/2006/main">
          <x14:cfRule type="expression" priority="413" id="{FCFEDCBC-672E-4957-915F-2183B1A317D8}">
            <xm:f>AND(別紙４_EC出店・自社サイト!$I$19&lt;=$V$34,別紙４_EC出店・自社サイト!$I$20&gt;=$V$33)</xm:f>
            <x14:dxf>
              <fill>
                <patternFill>
                  <bgColor theme="9"/>
                </patternFill>
              </fill>
            </x14:dxf>
          </x14:cfRule>
          <xm:sqref>Q62</xm:sqref>
        </x14:conditionalFormatting>
        <x14:conditionalFormatting xmlns:xm="http://schemas.microsoft.com/office/excel/2006/main">
          <x14:cfRule type="expression" priority="414" id="{4B4252FC-FFA6-4EF9-89F3-DCF2108ED5D6}">
            <xm:f>AND(別紙４_EC出店・自社サイト!$I$19&lt;=$V$36,別紙４_EC出店・自社サイト!$I$20&gt;=$V$35)</xm:f>
            <x14:dxf>
              <fill>
                <patternFill>
                  <bgColor theme="9"/>
                </patternFill>
              </fill>
            </x14:dxf>
          </x14:cfRule>
          <xm:sqref>R62</xm:sqref>
        </x14:conditionalFormatting>
        <x14:conditionalFormatting xmlns:xm="http://schemas.microsoft.com/office/excel/2006/main">
          <x14:cfRule type="expression" priority="415" id="{AA486848-6F40-4E96-8CC6-BE404A2950EF}">
            <xm:f>AND(別紙４_EC出店・自社サイト!$I$19&lt;=$V$38,別紙４_EC出店・自社サイト!$I$20&gt;=$V$37)</xm:f>
            <x14:dxf>
              <fill>
                <patternFill>
                  <bgColor theme="9"/>
                </patternFill>
              </fill>
            </x14:dxf>
          </x14:cfRule>
          <xm:sqref>S62</xm:sqref>
        </x14:conditionalFormatting>
        <x14:conditionalFormatting xmlns:xm="http://schemas.microsoft.com/office/excel/2006/main">
          <x14:cfRule type="expression" priority="416" id="{D3B9E7EC-9123-4E28-BCE7-55FCAB362741}">
            <xm:f>AND(別紙４_EC出店・自社サイト!$I$19&lt;=$V$39,別紙４_EC出店・自社サイト!$I$20&gt;=$V$39)</xm:f>
            <x14:dxf>
              <fill>
                <patternFill>
                  <bgColor theme="9"/>
                </patternFill>
              </fill>
            </x14:dxf>
          </x14:cfRule>
          <xm:sqref>T62</xm:sqref>
        </x14:conditionalFormatting>
        <x14:conditionalFormatting xmlns:xm="http://schemas.microsoft.com/office/excel/2006/main">
          <x14:cfRule type="expression" priority="417" id="{209B46BB-7616-422A-BF27-1C50EFFD7770}">
            <xm:f>AND(別紙４_EC出店・自社サイト!$I$20&lt;&gt;"",別紙４_EC出店・自社サイト!$I$19&lt;=$V$10)</xm:f>
            <x14:dxf>
              <fill>
                <patternFill>
                  <bgColor theme="9"/>
                </patternFill>
              </fill>
            </x14:dxf>
          </x14:cfRule>
          <xm:sqref>E62</xm:sqref>
        </x14:conditionalFormatting>
        <x14:conditionalFormatting xmlns:xm="http://schemas.microsoft.com/office/excel/2006/main">
          <x14:cfRule type="expression" priority="418" id="{32CED8C1-C136-4600-B87D-19AB4F09D3D3}">
            <xm:f>AND(別紙４_EC出店・自社サイト!$I$19&lt;=$V$12,別紙４_EC出店・自社サイト!$I$20&gt;=$V$11)</xm:f>
            <x14:dxf>
              <fill>
                <patternFill>
                  <bgColor theme="9"/>
                </patternFill>
              </fill>
            </x14:dxf>
          </x14:cfRule>
          <xm:sqref>F62</xm:sqref>
        </x14:conditionalFormatting>
        <x14:conditionalFormatting xmlns:xm="http://schemas.microsoft.com/office/excel/2006/main">
          <x14:cfRule type="expression" priority="387" id="{FD119F15-D0C9-4FBD-9C2A-AED52108044A}">
            <xm:f>AND(別紙４_EC出店・自社サイト!$I$21&lt;=$V$14,別紙４_EC出店・自社サイト!$I$22&gt;=$V$13)</xm:f>
            <x14:dxf>
              <fill>
                <patternFill>
                  <bgColor theme="9"/>
                </patternFill>
              </fill>
            </x14:dxf>
          </x14:cfRule>
          <xm:sqref>G65</xm:sqref>
        </x14:conditionalFormatting>
        <x14:conditionalFormatting xmlns:xm="http://schemas.microsoft.com/office/excel/2006/main">
          <x14:cfRule type="expression" priority="388" id="{321C6036-354F-4180-A740-499B88ABBDB3}">
            <xm:f>AND(別紙４_EC出店・自社サイト!$I$21&lt;=$V$16,別紙４_EC出店・自社サイト!$I$22&gt;=$V$15)</xm:f>
            <x14:dxf>
              <fill>
                <patternFill>
                  <bgColor theme="9"/>
                </patternFill>
              </fill>
            </x14:dxf>
          </x14:cfRule>
          <xm:sqref>H65</xm:sqref>
        </x14:conditionalFormatting>
        <x14:conditionalFormatting xmlns:xm="http://schemas.microsoft.com/office/excel/2006/main">
          <x14:cfRule type="expression" priority="389" id="{2B1D22C2-1F36-4322-8350-7688030F5063}">
            <xm:f>AND(別紙４_EC出店・自社サイト!$I$21&lt;=$V$18,別紙４_EC出店・自社サイト!$I$22&gt;=$V$17)</xm:f>
            <x14:dxf>
              <fill>
                <patternFill>
                  <bgColor theme="9"/>
                </patternFill>
              </fill>
            </x14:dxf>
          </x14:cfRule>
          <xm:sqref>I65</xm:sqref>
        </x14:conditionalFormatting>
        <x14:conditionalFormatting xmlns:xm="http://schemas.microsoft.com/office/excel/2006/main">
          <x14:cfRule type="expression" priority="390" id="{41EB4A69-DB28-4FDA-A28B-D944CC2F31DD}">
            <xm:f>AND(別紙４_EC出店・自社サイト!$I$21&lt;=$V$20,別紙４_EC出店・自社サイト!$I$22&gt;=$V$19)</xm:f>
            <x14:dxf>
              <fill>
                <patternFill>
                  <bgColor theme="9"/>
                </patternFill>
              </fill>
            </x14:dxf>
          </x14:cfRule>
          <xm:sqref>J65</xm:sqref>
        </x14:conditionalFormatting>
        <x14:conditionalFormatting xmlns:xm="http://schemas.microsoft.com/office/excel/2006/main">
          <x14:cfRule type="expression" priority="391" id="{2AF9BC42-E44E-4D37-AEE0-81700B8F251C}">
            <xm:f>AND(別紙４_EC出店・自社サイト!$I$21&lt;=$V$22,別紙４_EC出店・自社サイト!$I$22&gt;=$V$21)</xm:f>
            <x14:dxf>
              <fill>
                <patternFill>
                  <bgColor theme="9"/>
                </patternFill>
              </fill>
            </x14:dxf>
          </x14:cfRule>
          <xm:sqref>K65</xm:sqref>
        </x14:conditionalFormatting>
        <x14:conditionalFormatting xmlns:xm="http://schemas.microsoft.com/office/excel/2006/main">
          <x14:cfRule type="expression" priority="392" id="{37139EC6-1238-43DA-A181-E57FA9F78B2B}">
            <xm:f>AND(別紙４_EC出店・自社サイト!$I$21&lt;=$V$24,別紙４_EC出店・自社サイト!$I$22&gt;=$V$23)</xm:f>
            <x14:dxf>
              <fill>
                <patternFill>
                  <bgColor theme="9"/>
                </patternFill>
              </fill>
            </x14:dxf>
          </x14:cfRule>
          <xm:sqref>L65</xm:sqref>
        </x14:conditionalFormatting>
        <x14:conditionalFormatting xmlns:xm="http://schemas.microsoft.com/office/excel/2006/main">
          <x14:cfRule type="expression" priority="393" id="{022BA36A-100F-4491-AD43-0575226B11AE}">
            <xm:f>AND(別紙４_EC出店・自社サイト!$I$21&lt;=$V$26,別紙４_EC出店・自社サイト!$I$22&gt;=$V$25)</xm:f>
            <x14:dxf>
              <fill>
                <patternFill>
                  <bgColor theme="9"/>
                </patternFill>
              </fill>
            </x14:dxf>
          </x14:cfRule>
          <xm:sqref>M65</xm:sqref>
        </x14:conditionalFormatting>
        <x14:conditionalFormatting xmlns:xm="http://schemas.microsoft.com/office/excel/2006/main">
          <x14:cfRule type="expression" priority="394" id="{2C4012A6-0F0F-48F7-BACE-64FC8D3331C0}">
            <xm:f>AND(別紙４_EC出店・自社サイト!$I$21&lt;=$V$28,別紙４_EC出店・自社サイト!$I$22&gt;=$V$27)</xm:f>
            <x14:dxf>
              <fill>
                <patternFill>
                  <bgColor theme="9"/>
                </patternFill>
              </fill>
            </x14:dxf>
          </x14:cfRule>
          <xm:sqref>N65</xm:sqref>
        </x14:conditionalFormatting>
        <x14:conditionalFormatting xmlns:xm="http://schemas.microsoft.com/office/excel/2006/main">
          <x14:cfRule type="expression" priority="395" id="{6ABF9D54-AAA5-445A-8B77-C2883A700E5C}">
            <xm:f>AND(別紙４_EC出店・自社サイト!$I$21&lt;=$V$30,別紙４_EC出店・自社サイト!$I$22&gt;=$V$29)</xm:f>
            <x14:dxf>
              <fill>
                <patternFill>
                  <bgColor theme="9"/>
                </patternFill>
              </fill>
            </x14:dxf>
          </x14:cfRule>
          <xm:sqref>O65</xm:sqref>
        </x14:conditionalFormatting>
        <x14:conditionalFormatting xmlns:xm="http://schemas.microsoft.com/office/excel/2006/main">
          <x14:cfRule type="expression" priority="396" id="{A8709269-577B-46B7-8AA5-A4CF23DAE456}">
            <xm:f>AND(別紙４_EC出店・自社サイト!$I$21&lt;=$V$32,別紙４_EC出店・自社サイト!$I$22&gt;=$V$31)</xm:f>
            <x14:dxf>
              <fill>
                <patternFill>
                  <bgColor theme="9"/>
                </patternFill>
              </fill>
            </x14:dxf>
          </x14:cfRule>
          <xm:sqref>P65</xm:sqref>
        </x14:conditionalFormatting>
        <x14:conditionalFormatting xmlns:xm="http://schemas.microsoft.com/office/excel/2006/main">
          <x14:cfRule type="expression" priority="397" id="{58E238DF-12B3-4FB2-B30F-0F18CCE2D27B}">
            <xm:f>AND(別紙４_EC出店・自社サイト!$I$21&lt;=$V$34,別紙４_EC出店・自社サイト!$I$22&gt;=$V$33)</xm:f>
            <x14:dxf>
              <fill>
                <patternFill>
                  <bgColor theme="9"/>
                </patternFill>
              </fill>
            </x14:dxf>
          </x14:cfRule>
          <xm:sqref>Q65</xm:sqref>
        </x14:conditionalFormatting>
        <x14:conditionalFormatting xmlns:xm="http://schemas.microsoft.com/office/excel/2006/main">
          <x14:cfRule type="expression" priority="398" id="{2A72D1AC-58D4-4696-BE7B-1579951646BD}">
            <xm:f>AND(別紙４_EC出店・自社サイト!$I$21&lt;=$V$36,別紙４_EC出店・自社サイト!$I$22&gt;=$V$35)</xm:f>
            <x14:dxf>
              <fill>
                <patternFill>
                  <bgColor theme="9"/>
                </patternFill>
              </fill>
            </x14:dxf>
          </x14:cfRule>
          <xm:sqref>R65</xm:sqref>
        </x14:conditionalFormatting>
        <x14:conditionalFormatting xmlns:xm="http://schemas.microsoft.com/office/excel/2006/main">
          <x14:cfRule type="expression" priority="399" id="{1E420620-6A6B-4AE6-8ACE-88DD5747ED57}">
            <xm:f>AND(別紙４_EC出店・自社サイト!$I$21&lt;=$V$38,別紙４_EC出店・自社サイト!$I$22&gt;=$V$37)</xm:f>
            <x14:dxf>
              <fill>
                <patternFill>
                  <bgColor theme="9"/>
                </patternFill>
              </fill>
            </x14:dxf>
          </x14:cfRule>
          <xm:sqref>S65</xm:sqref>
        </x14:conditionalFormatting>
        <x14:conditionalFormatting xmlns:xm="http://schemas.microsoft.com/office/excel/2006/main">
          <x14:cfRule type="expression" priority="400" id="{9567D408-25DA-4D64-89AB-9D2E153A7F8B}">
            <xm:f>AND(別紙４_EC出店・自社サイト!$I$21&lt;=$V$39,別紙４_EC出店・自社サイト!$I$22&gt;=$V$39)</xm:f>
            <x14:dxf>
              <fill>
                <patternFill>
                  <bgColor theme="9"/>
                </patternFill>
              </fill>
            </x14:dxf>
          </x14:cfRule>
          <xm:sqref>T65</xm:sqref>
        </x14:conditionalFormatting>
        <x14:conditionalFormatting xmlns:xm="http://schemas.microsoft.com/office/excel/2006/main">
          <x14:cfRule type="expression" priority="401" id="{12B7C051-3858-476F-93A8-042E0FB4998D}">
            <xm:f>AND(別紙４_EC出店・自社サイト!$I$22&lt;&gt;"",別紙４_EC出店・自社サイト!$I$21&lt;=$V$10)</xm:f>
            <x14:dxf>
              <fill>
                <patternFill>
                  <bgColor theme="9"/>
                </patternFill>
              </fill>
            </x14:dxf>
          </x14:cfRule>
          <xm:sqref>E65</xm:sqref>
        </x14:conditionalFormatting>
        <x14:conditionalFormatting xmlns:xm="http://schemas.microsoft.com/office/excel/2006/main">
          <x14:cfRule type="expression" priority="402" id="{01991E8E-6342-4D7B-B2AB-8616E99A44BD}">
            <xm:f>AND(別紙４_EC出店・自社サイト!$I$21&lt;=$V$12,別紙４_EC出店・自社サイト!$I$22&gt;=$V$11)</xm:f>
            <x14:dxf>
              <fill>
                <patternFill>
                  <bgColor theme="9"/>
                </patternFill>
              </fill>
            </x14:dxf>
          </x14:cfRule>
          <xm:sqref>F65</xm:sqref>
        </x14:conditionalFormatting>
        <x14:conditionalFormatting xmlns:xm="http://schemas.microsoft.com/office/excel/2006/main">
          <x14:cfRule type="expression" priority="371" id="{3A19FE1C-F52B-481F-81BB-4E50A7CEF38E}">
            <xm:f>AND(別紙４_EC出店・自社サイト!$I$23&lt;=$V$14,別紙４_EC出店・自社サイト!$I$24&gt;=$V$13)</xm:f>
            <x14:dxf>
              <fill>
                <patternFill>
                  <bgColor theme="9"/>
                </patternFill>
              </fill>
            </x14:dxf>
          </x14:cfRule>
          <xm:sqref>G68</xm:sqref>
        </x14:conditionalFormatting>
        <x14:conditionalFormatting xmlns:xm="http://schemas.microsoft.com/office/excel/2006/main">
          <x14:cfRule type="expression" priority="372" id="{596581D9-5C0D-4612-8290-77356CE440EE}">
            <xm:f>AND(別紙４_EC出店・自社サイト!$I$23&lt;=$V$16,別紙４_EC出店・自社サイト!$I$24&gt;=$V$15)</xm:f>
            <x14:dxf>
              <fill>
                <patternFill>
                  <bgColor theme="9"/>
                </patternFill>
              </fill>
            </x14:dxf>
          </x14:cfRule>
          <xm:sqref>H68</xm:sqref>
        </x14:conditionalFormatting>
        <x14:conditionalFormatting xmlns:xm="http://schemas.microsoft.com/office/excel/2006/main">
          <x14:cfRule type="expression" priority="373" id="{65A0CC0F-6D06-4EC7-9014-D3E64BD22E4B}">
            <xm:f>AND(別紙４_EC出店・自社サイト!$I$23&lt;=$V$18,別紙４_EC出店・自社サイト!$I$24&gt;=$V$17)</xm:f>
            <x14:dxf>
              <fill>
                <patternFill>
                  <bgColor theme="9"/>
                </patternFill>
              </fill>
            </x14:dxf>
          </x14:cfRule>
          <xm:sqref>I68</xm:sqref>
        </x14:conditionalFormatting>
        <x14:conditionalFormatting xmlns:xm="http://schemas.microsoft.com/office/excel/2006/main">
          <x14:cfRule type="expression" priority="374" id="{3DFEDC85-6EF9-4E8E-9CCB-D1F9AB5211A1}">
            <xm:f>AND(別紙４_EC出店・自社サイト!$I$23&lt;=$V$20,別紙４_EC出店・自社サイト!$I$24&gt;=$V$19)</xm:f>
            <x14:dxf>
              <fill>
                <patternFill>
                  <bgColor theme="9"/>
                </patternFill>
              </fill>
            </x14:dxf>
          </x14:cfRule>
          <xm:sqref>J68</xm:sqref>
        </x14:conditionalFormatting>
        <x14:conditionalFormatting xmlns:xm="http://schemas.microsoft.com/office/excel/2006/main">
          <x14:cfRule type="expression" priority="375" id="{9A10F293-5AD1-469E-B7AE-D5F2ABEC58A2}">
            <xm:f>AND(別紙４_EC出店・自社サイト!$I$23&lt;=$V$22,別紙４_EC出店・自社サイト!$I$24&gt;=$V$21)</xm:f>
            <x14:dxf>
              <fill>
                <patternFill>
                  <bgColor theme="9"/>
                </patternFill>
              </fill>
            </x14:dxf>
          </x14:cfRule>
          <xm:sqref>K68</xm:sqref>
        </x14:conditionalFormatting>
        <x14:conditionalFormatting xmlns:xm="http://schemas.microsoft.com/office/excel/2006/main">
          <x14:cfRule type="expression" priority="376" id="{659668D4-CB65-4FFB-9DCD-2B686ED5E46D}">
            <xm:f>AND(別紙４_EC出店・自社サイト!$I$23&lt;=$V$24,別紙４_EC出店・自社サイト!$I$24&gt;=$V$23)</xm:f>
            <x14:dxf>
              <fill>
                <patternFill>
                  <bgColor theme="9"/>
                </patternFill>
              </fill>
            </x14:dxf>
          </x14:cfRule>
          <xm:sqref>L68</xm:sqref>
        </x14:conditionalFormatting>
        <x14:conditionalFormatting xmlns:xm="http://schemas.microsoft.com/office/excel/2006/main">
          <x14:cfRule type="expression" priority="377" id="{63146549-5462-42B6-976B-A2FDEFC1186A}">
            <xm:f>AND(別紙４_EC出店・自社サイト!$I$23&lt;=$V$26,別紙４_EC出店・自社サイト!$I$24&gt;=$V$25)</xm:f>
            <x14:dxf>
              <fill>
                <patternFill>
                  <bgColor theme="9"/>
                </patternFill>
              </fill>
            </x14:dxf>
          </x14:cfRule>
          <xm:sqref>M68</xm:sqref>
        </x14:conditionalFormatting>
        <x14:conditionalFormatting xmlns:xm="http://schemas.microsoft.com/office/excel/2006/main">
          <x14:cfRule type="expression" priority="378" id="{1B01B7B9-3DCB-4D09-9917-319971261A7B}">
            <xm:f>AND(別紙４_EC出店・自社サイト!$I$23&lt;=$V$28,別紙４_EC出店・自社サイト!$I$24&gt;=$V$27)</xm:f>
            <x14:dxf>
              <fill>
                <patternFill>
                  <bgColor theme="9"/>
                </patternFill>
              </fill>
            </x14:dxf>
          </x14:cfRule>
          <xm:sqref>N68</xm:sqref>
        </x14:conditionalFormatting>
        <x14:conditionalFormatting xmlns:xm="http://schemas.microsoft.com/office/excel/2006/main">
          <x14:cfRule type="expression" priority="379" id="{A4DFBE96-7BB7-4C25-BE89-54817E333954}">
            <xm:f>AND(別紙４_EC出店・自社サイト!$I$23&lt;=$V$30,別紙４_EC出店・自社サイト!$I$24&gt;=$V$29)</xm:f>
            <x14:dxf>
              <fill>
                <patternFill>
                  <bgColor theme="9"/>
                </patternFill>
              </fill>
            </x14:dxf>
          </x14:cfRule>
          <xm:sqref>O68</xm:sqref>
        </x14:conditionalFormatting>
        <x14:conditionalFormatting xmlns:xm="http://schemas.microsoft.com/office/excel/2006/main">
          <x14:cfRule type="expression" priority="380" id="{370D13E4-5B96-4971-9556-F6DE1FF9B3C4}">
            <xm:f>AND(別紙４_EC出店・自社サイト!$I$23&lt;=$V$32,別紙４_EC出店・自社サイト!$I$24&gt;=$V$31)</xm:f>
            <x14:dxf>
              <fill>
                <patternFill>
                  <bgColor theme="9"/>
                </patternFill>
              </fill>
            </x14:dxf>
          </x14:cfRule>
          <xm:sqref>P68</xm:sqref>
        </x14:conditionalFormatting>
        <x14:conditionalFormatting xmlns:xm="http://schemas.microsoft.com/office/excel/2006/main">
          <x14:cfRule type="expression" priority="381" id="{9E1D9A85-8B73-4557-85F2-E45BC7B182F2}">
            <xm:f>AND(別紙４_EC出店・自社サイト!$I$23&lt;=$V$34,別紙４_EC出店・自社サイト!$I$24&gt;=$V$33)</xm:f>
            <x14:dxf>
              <fill>
                <patternFill>
                  <bgColor theme="9"/>
                </patternFill>
              </fill>
            </x14:dxf>
          </x14:cfRule>
          <xm:sqref>Q68</xm:sqref>
        </x14:conditionalFormatting>
        <x14:conditionalFormatting xmlns:xm="http://schemas.microsoft.com/office/excel/2006/main">
          <x14:cfRule type="expression" priority="382" id="{389CB35D-50A0-4C45-A58A-C0DCB490A128}">
            <xm:f>AND(別紙４_EC出店・自社サイト!$I$23&lt;=$V$36,別紙４_EC出店・自社サイト!$I$24&gt;=$V$35)</xm:f>
            <x14:dxf>
              <fill>
                <patternFill>
                  <bgColor theme="9"/>
                </patternFill>
              </fill>
            </x14:dxf>
          </x14:cfRule>
          <xm:sqref>R68</xm:sqref>
        </x14:conditionalFormatting>
        <x14:conditionalFormatting xmlns:xm="http://schemas.microsoft.com/office/excel/2006/main">
          <x14:cfRule type="expression" priority="383" id="{E1B53F1C-7938-4280-9BB2-632A94CE4192}">
            <xm:f>AND(別紙４_EC出店・自社サイト!$I$23&lt;=$V$38,別紙４_EC出店・自社サイト!$I$24&gt;=$V$37)</xm:f>
            <x14:dxf>
              <fill>
                <patternFill>
                  <bgColor theme="9"/>
                </patternFill>
              </fill>
            </x14:dxf>
          </x14:cfRule>
          <xm:sqref>S68</xm:sqref>
        </x14:conditionalFormatting>
        <x14:conditionalFormatting xmlns:xm="http://schemas.microsoft.com/office/excel/2006/main">
          <x14:cfRule type="expression" priority="384" id="{FE2CE633-FDAD-4964-9DDF-A3C674371D12}">
            <xm:f>AND(別紙４_EC出店・自社サイト!$I$23&lt;=$V$39,別紙４_EC出店・自社サイト!$I$24&gt;=$V$39)</xm:f>
            <x14:dxf>
              <fill>
                <patternFill>
                  <bgColor theme="9"/>
                </patternFill>
              </fill>
            </x14:dxf>
          </x14:cfRule>
          <xm:sqref>T68</xm:sqref>
        </x14:conditionalFormatting>
        <x14:conditionalFormatting xmlns:xm="http://schemas.microsoft.com/office/excel/2006/main">
          <x14:cfRule type="expression" priority="385" id="{407C1718-0AFA-4D1F-8519-E976AD085277}">
            <xm:f>AND(別紙４_EC出店・自社サイト!$I$24&lt;&gt;"",別紙４_EC出店・自社サイト!$I$23&lt;=$V$10)</xm:f>
            <x14:dxf>
              <fill>
                <patternFill>
                  <bgColor theme="9"/>
                </patternFill>
              </fill>
            </x14:dxf>
          </x14:cfRule>
          <xm:sqref>E68</xm:sqref>
        </x14:conditionalFormatting>
        <x14:conditionalFormatting xmlns:xm="http://schemas.microsoft.com/office/excel/2006/main">
          <x14:cfRule type="expression" priority="386" id="{C5379336-4A0D-451C-B7C5-610A9FC27BAE}">
            <xm:f>AND(別紙４_EC出店・自社サイト!$I$23&lt;=$V$12,別紙４_EC出店・自社サイト!$I$24&gt;=$V$11)</xm:f>
            <x14:dxf>
              <fill>
                <patternFill>
                  <bgColor theme="9"/>
                </patternFill>
              </fill>
            </x14:dxf>
          </x14:cfRule>
          <xm:sqref>F68</xm:sqref>
        </x14:conditionalFormatting>
        <x14:conditionalFormatting xmlns:xm="http://schemas.microsoft.com/office/excel/2006/main">
          <x14:cfRule type="expression" priority="355" id="{602BD8A8-5D02-4518-A959-A5DBD25D8D31}">
            <xm:f>AND(別紙５_印刷・動画・広告!$I$3&lt;=$V$14,別紙５_印刷・動画・広告!$I$4&gt;=$V$13)</xm:f>
            <x14:dxf>
              <fill>
                <patternFill>
                  <bgColor theme="9"/>
                </patternFill>
              </fill>
            </x14:dxf>
          </x14:cfRule>
          <xm:sqref>G74</xm:sqref>
        </x14:conditionalFormatting>
        <x14:conditionalFormatting xmlns:xm="http://schemas.microsoft.com/office/excel/2006/main">
          <x14:cfRule type="expression" priority="356" id="{3BD17798-2C8C-4763-93CD-FFC805A4A74F}">
            <xm:f>AND(別紙５_印刷・動画・広告!$I$3&lt;=$V$16,別紙５_印刷・動画・広告!$I$4&gt;=$V$15)</xm:f>
            <x14:dxf>
              <fill>
                <patternFill>
                  <bgColor theme="9"/>
                </patternFill>
              </fill>
            </x14:dxf>
          </x14:cfRule>
          <xm:sqref>H74</xm:sqref>
        </x14:conditionalFormatting>
        <x14:conditionalFormatting xmlns:xm="http://schemas.microsoft.com/office/excel/2006/main">
          <x14:cfRule type="expression" priority="357" id="{0B1806F1-11E0-4B55-8ECE-C3B54ED6E0FF}">
            <xm:f>AND(別紙５_印刷・動画・広告!$I$3&lt;=$V$18,別紙５_印刷・動画・広告!$I$4&gt;=$V$17)</xm:f>
            <x14:dxf>
              <fill>
                <patternFill>
                  <bgColor theme="9"/>
                </patternFill>
              </fill>
            </x14:dxf>
          </x14:cfRule>
          <xm:sqref>I74</xm:sqref>
        </x14:conditionalFormatting>
        <x14:conditionalFormatting xmlns:xm="http://schemas.microsoft.com/office/excel/2006/main">
          <x14:cfRule type="expression" priority="358" id="{79CD5C74-D907-4AAE-BD9A-1ADFF598A147}">
            <xm:f>AND(別紙５_印刷・動画・広告!$I$3&lt;=$V$20,別紙５_印刷・動画・広告!$I$4&gt;=$V$19)</xm:f>
            <x14:dxf>
              <fill>
                <patternFill>
                  <bgColor theme="9"/>
                </patternFill>
              </fill>
            </x14:dxf>
          </x14:cfRule>
          <xm:sqref>J74</xm:sqref>
        </x14:conditionalFormatting>
        <x14:conditionalFormatting xmlns:xm="http://schemas.microsoft.com/office/excel/2006/main">
          <x14:cfRule type="expression" priority="359" id="{35FACD45-0B21-4809-B76E-E56A9097DD1C}">
            <xm:f>AND(別紙５_印刷・動画・広告!$I$3&lt;=$V$22,別紙５_印刷・動画・広告!$I$4&gt;=$V$21)</xm:f>
            <x14:dxf>
              <fill>
                <patternFill>
                  <bgColor theme="9"/>
                </patternFill>
              </fill>
            </x14:dxf>
          </x14:cfRule>
          <xm:sqref>K74</xm:sqref>
        </x14:conditionalFormatting>
        <x14:conditionalFormatting xmlns:xm="http://schemas.microsoft.com/office/excel/2006/main">
          <x14:cfRule type="expression" priority="360" id="{8CD76A26-EFCC-4207-B5F9-A0DD3DEA2B89}">
            <xm:f>AND(別紙５_印刷・動画・広告!$I$3&lt;=$V$24,別紙５_印刷・動画・広告!$I$4&gt;=$V$23)</xm:f>
            <x14:dxf>
              <fill>
                <patternFill>
                  <bgColor theme="9"/>
                </patternFill>
              </fill>
            </x14:dxf>
          </x14:cfRule>
          <xm:sqref>L74</xm:sqref>
        </x14:conditionalFormatting>
        <x14:conditionalFormatting xmlns:xm="http://schemas.microsoft.com/office/excel/2006/main">
          <x14:cfRule type="expression" priority="361" id="{06723D20-C4BA-40F3-B478-B4ACE1263DCB}">
            <xm:f>AND(別紙５_印刷・動画・広告!$I$3&lt;=$V$26,別紙５_印刷・動画・広告!$I$4&gt;=$V$25)</xm:f>
            <x14:dxf>
              <fill>
                <patternFill>
                  <bgColor theme="9"/>
                </patternFill>
              </fill>
            </x14:dxf>
          </x14:cfRule>
          <xm:sqref>M74</xm:sqref>
        </x14:conditionalFormatting>
        <x14:conditionalFormatting xmlns:xm="http://schemas.microsoft.com/office/excel/2006/main">
          <x14:cfRule type="expression" priority="362" id="{C2F09232-3ADE-4299-A88D-E449ACDDB4F1}">
            <xm:f>AND(別紙５_印刷・動画・広告!$I$3&lt;=$V$28,別紙５_印刷・動画・広告!$I$4&gt;=$V$27)</xm:f>
            <x14:dxf>
              <fill>
                <patternFill>
                  <bgColor theme="9"/>
                </patternFill>
              </fill>
            </x14:dxf>
          </x14:cfRule>
          <xm:sqref>N74</xm:sqref>
        </x14:conditionalFormatting>
        <x14:conditionalFormatting xmlns:xm="http://schemas.microsoft.com/office/excel/2006/main">
          <x14:cfRule type="expression" priority="363" id="{7D9723DB-E4BA-483E-8CA0-10127CCA3E9C}">
            <xm:f>AND(別紙５_印刷・動画・広告!$I$3&lt;=$V$30,別紙５_印刷・動画・広告!$I$4&gt;=$V$29)</xm:f>
            <x14:dxf>
              <fill>
                <patternFill>
                  <bgColor theme="9"/>
                </patternFill>
              </fill>
            </x14:dxf>
          </x14:cfRule>
          <xm:sqref>O74</xm:sqref>
        </x14:conditionalFormatting>
        <x14:conditionalFormatting xmlns:xm="http://schemas.microsoft.com/office/excel/2006/main">
          <x14:cfRule type="expression" priority="364" id="{7AE5F61A-EF71-448B-A7C2-C32B71F1DFD2}">
            <xm:f>AND(別紙５_印刷・動画・広告!$I$3&lt;=$V$32,別紙５_印刷・動画・広告!$I$4&gt;=$V$31)</xm:f>
            <x14:dxf>
              <fill>
                <patternFill>
                  <bgColor theme="9"/>
                </patternFill>
              </fill>
            </x14:dxf>
          </x14:cfRule>
          <xm:sqref>P74</xm:sqref>
        </x14:conditionalFormatting>
        <x14:conditionalFormatting xmlns:xm="http://schemas.microsoft.com/office/excel/2006/main">
          <x14:cfRule type="expression" priority="365" id="{17A2B8A6-2156-496F-9FF5-8A7BCEFBC664}">
            <xm:f>AND(別紙５_印刷・動画・広告!$I$3&lt;=$V$34,別紙５_印刷・動画・広告!$I$4&gt;=$V$33)</xm:f>
            <x14:dxf>
              <fill>
                <patternFill>
                  <bgColor theme="9"/>
                </patternFill>
              </fill>
            </x14:dxf>
          </x14:cfRule>
          <xm:sqref>Q74</xm:sqref>
        </x14:conditionalFormatting>
        <x14:conditionalFormatting xmlns:xm="http://schemas.microsoft.com/office/excel/2006/main">
          <x14:cfRule type="expression" priority="366" id="{9282F30D-8059-47CB-A294-9F6536A3DE3C}">
            <xm:f>AND(別紙５_印刷・動画・広告!$I$3&lt;=$V$36,別紙５_印刷・動画・広告!$I$4&gt;=$V$35)</xm:f>
            <x14:dxf>
              <fill>
                <patternFill>
                  <bgColor theme="9"/>
                </patternFill>
              </fill>
            </x14:dxf>
          </x14:cfRule>
          <xm:sqref>R74</xm:sqref>
        </x14:conditionalFormatting>
        <x14:conditionalFormatting xmlns:xm="http://schemas.microsoft.com/office/excel/2006/main">
          <x14:cfRule type="expression" priority="367" id="{90909D51-72E9-4EC7-A3DA-AA95F3F8EAF7}">
            <xm:f>AND(別紙５_印刷・動画・広告!$I$3&lt;=$V$38,別紙５_印刷・動画・広告!$I$4&gt;=$V$37)</xm:f>
            <x14:dxf>
              <fill>
                <patternFill>
                  <bgColor theme="9"/>
                </patternFill>
              </fill>
            </x14:dxf>
          </x14:cfRule>
          <xm:sqref>S74</xm:sqref>
        </x14:conditionalFormatting>
        <x14:conditionalFormatting xmlns:xm="http://schemas.microsoft.com/office/excel/2006/main">
          <x14:cfRule type="expression" priority="368" id="{583DAF10-BA08-4EFD-96FE-718337DB918F}">
            <xm:f>AND(別紙５_印刷・動画・広告!$I$3&lt;=$V$39,別紙５_印刷・動画・広告!$I$4&gt;=$V$39)</xm:f>
            <x14:dxf>
              <fill>
                <patternFill>
                  <bgColor theme="9"/>
                </patternFill>
              </fill>
            </x14:dxf>
          </x14:cfRule>
          <xm:sqref>T74</xm:sqref>
        </x14:conditionalFormatting>
        <x14:conditionalFormatting xmlns:xm="http://schemas.microsoft.com/office/excel/2006/main">
          <x14:cfRule type="expression" priority="369" id="{44CA0DCC-BD85-40C7-ACC3-032D91DBC1B6}">
            <xm:f>AND(別紙５_印刷・動画・広告!$I$4&lt;&gt;"",別紙５_印刷・動画・広告!$I$3&lt;=$V$10)</xm:f>
            <x14:dxf>
              <fill>
                <patternFill>
                  <bgColor theme="9"/>
                </patternFill>
              </fill>
            </x14:dxf>
          </x14:cfRule>
          <xm:sqref>E74</xm:sqref>
        </x14:conditionalFormatting>
        <x14:conditionalFormatting xmlns:xm="http://schemas.microsoft.com/office/excel/2006/main">
          <x14:cfRule type="expression" priority="370" id="{E1AB76A6-1B2E-484A-9C13-38F181CD3E87}">
            <xm:f>AND(別紙５_印刷・動画・広告!$I$3&lt;=$V$12,別紙５_印刷・動画・広告!$I$4&gt;=$V$11)</xm:f>
            <x14:dxf>
              <fill>
                <patternFill>
                  <bgColor theme="9"/>
                </patternFill>
              </fill>
            </x14:dxf>
          </x14:cfRule>
          <xm:sqref>F74</xm:sqref>
        </x14:conditionalFormatting>
        <x14:conditionalFormatting xmlns:xm="http://schemas.microsoft.com/office/excel/2006/main">
          <x14:cfRule type="expression" priority="339" id="{E85563F7-3EA6-4FC3-8A5C-B62B5E0A856C}">
            <xm:f>AND(別紙５_印刷・動画・広告!$I$5&lt;=$V$14,別紙５_印刷・動画・広告!$I$6&gt;=$V$13)</xm:f>
            <x14:dxf>
              <fill>
                <patternFill>
                  <bgColor theme="9"/>
                </patternFill>
              </fill>
            </x14:dxf>
          </x14:cfRule>
          <xm:sqref>G77</xm:sqref>
        </x14:conditionalFormatting>
        <x14:conditionalFormatting xmlns:xm="http://schemas.microsoft.com/office/excel/2006/main">
          <x14:cfRule type="expression" priority="340" id="{AC568710-7273-40E9-889F-F5BC8025FEAB}">
            <xm:f>AND(別紙５_印刷・動画・広告!$I$5&lt;=$V$16,別紙５_印刷・動画・広告!$I$6&gt;=$V$15)</xm:f>
            <x14:dxf>
              <fill>
                <patternFill>
                  <bgColor theme="9"/>
                </patternFill>
              </fill>
            </x14:dxf>
          </x14:cfRule>
          <xm:sqref>H77</xm:sqref>
        </x14:conditionalFormatting>
        <x14:conditionalFormatting xmlns:xm="http://schemas.microsoft.com/office/excel/2006/main">
          <x14:cfRule type="expression" priority="341" id="{F0F30CDF-FFAD-4A5B-B336-5320A4754C1C}">
            <xm:f>AND(別紙５_印刷・動画・広告!$I$5&lt;=$V$18,別紙５_印刷・動画・広告!$I$6&gt;=$V$17)</xm:f>
            <x14:dxf>
              <fill>
                <patternFill>
                  <bgColor theme="9"/>
                </patternFill>
              </fill>
            </x14:dxf>
          </x14:cfRule>
          <xm:sqref>I77</xm:sqref>
        </x14:conditionalFormatting>
        <x14:conditionalFormatting xmlns:xm="http://schemas.microsoft.com/office/excel/2006/main">
          <x14:cfRule type="expression" priority="342" id="{5B57405C-EC09-4F53-B616-F1C7761FED9D}">
            <xm:f>AND(別紙５_印刷・動画・広告!$I$5&lt;=$V$20,別紙５_印刷・動画・広告!$I$6&gt;=$V$19)</xm:f>
            <x14:dxf>
              <fill>
                <patternFill>
                  <bgColor theme="9"/>
                </patternFill>
              </fill>
            </x14:dxf>
          </x14:cfRule>
          <xm:sqref>J77</xm:sqref>
        </x14:conditionalFormatting>
        <x14:conditionalFormatting xmlns:xm="http://schemas.microsoft.com/office/excel/2006/main">
          <x14:cfRule type="expression" priority="343" id="{30EAD373-E14A-44ED-841A-FF08F1D98C47}">
            <xm:f>AND(別紙５_印刷・動画・広告!$I$5&lt;=$V$22,別紙５_印刷・動画・広告!$I$6&gt;=$V$21)</xm:f>
            <x14:dxf>
              <fill>
                <patternFill>
                  <bgColor theme="9"/>
                </patternFill>
              </fill>
            </x14:dxf>
          </x14:cfRule>
          <xm:sqref>K77</xm:sqref>
        </x14:conditionalFormatting>
        <x14:conditionalFormatting xmlns:xm="http://schemas.microsoft.com/office/excel/2006/main">
          <x14:cfRule type="expression" priority="344" id="{68BEBFCB-C492-4039-A777-7754203DD785}">
            <xm:f>AND(別紙５_印刷・動画・広告!$I$5&lt;=$V$24,別紙５_印刷・動画・広告!$I$6&gt;=$V$23)</xm:f>
            <x14:dxf>
              <fill>
                <patternFill>
                  <bgColor theme="9"/>
                </patternFill>
              </fill>
            </x14:dxf>
          </x14:cfRule>
          <xm:sqref>L77</xm:sqref>
        </x14:conditionalFormatting>
        <x14:conditionalFormatting xmlns:xm="http://schemas.microsoft.com/office/excel/2006/main">
          <x14:cfRule type="expression" priority="345" id="{89995BC8-2DA2-444E-9B75-47AE57203451}">
            <xm:f>AND(別紙５_印刷・動画・広告!$I$5&lt;=$V$26,別紙５_印刷・動画・広告!$I$6&gt;=$V$25)</xm:f>
            <x14:dxf>
              <fill>
                <patternFill>
                  <bgColor theme="9"/>
                </patternFill>
              </fill>
            </x14:dxf>
          </x14:cfRule>
          <xm:sqref>M77</xm:sqref>
        </x14:conditionalFormatting>
        <x14:conditionalFormatting xmlns:xm="http://schemas.microsoft.com/office/excel/2006/main">
          <x14:cfRule type="expression" priority="346" id="{53E390DC-38EC-4AF5-B60A-96D902DDBCFF}">
            <xm:f>AND(別紙５_印刷・動画・広告!$I$5&lt;=$V$28,別紙５_印刷・動画・広告!$I$6&gt;=$V$27)</xm:f>
            <x14:dxf>
              <fill>
                <patternFill>
                  <bgColor theme="9"/>
                </patternFill>
              </fill>
            </x14:dxf>
          </x14:cfRule>
          <xm:sqref>N77</xm:sqref>
        </x14:conditionalFormatting>
        <x14:conditionalFormatting xmlns:xm="http://schemas.microsoft.com/office/excel/2006/main">
          <x14:cfRule type="expression" priority="347" id="{39D2A31A-D4FD-4482-9952-21A22381B89C}">
            <xm:f>AND(別紙５_印刷・動画・広告!$I$5&lt;=$V$30,別紙５_印刷・動画・広告!$I$6&gt;=$V$29)</xm:f>
            <x14:dxf>
              <fill>
                <patternFill>
                  <bgColor theme="9"/>
                </patternFill>
              </fill>
            </x14:dxf>
          </x14:cfRule>
          <xm:sqref>O77</xm:sqref>
        </x14:conditionalFormatting>
        <x14:conditionalFormatting xmlns:xm="http://schemas.microsoft.com/office/excel/2006/main">
          <x14:cfRule type="expression" priority="348" id="{C5B826C7-1816-49F7-A39E-262DF1C3B4A3}">
            <xm:f>AND(別紙５_印刷・動画・広告!$I$5&lt;=$V$32,別紙５_印刷・動画・広告!$I$6&gt;=$V$31)</xm:f>
            <x14:dxf>
              <fill>
                <patternFill>
                  <bgColor theme="9"/>
                </patternFill>
              </fill>
            </x14:dxf>
          </x14:cfRule>
          <xm:sqref>P77</xm:sqref>
        </x14:conditionalFormatting>
        <x14:conditionalFormatting xmlns:xm="http://schemas.microsoft.com/office/excel/2006/main">
          <x14:cfRule type="expression" priority="349" id="{F06BF6CF-5A7B-4F84-8F81-E7543C283AA6}">
            <xm:f>AND(別紙５_印刷・動画・広告!$I$5&lt;=$V$34,別紙５_印刷・動画・広告!$I$6&gt;=$V$33)</xm:f>
            <x14:dxf>
              <fill>
                <patternFill>
                  <bgColor theme="9"/>
                </patternFill>
              </fill>
            </x14:dxf>
          </x14:cfRule>
          <xm:sqref>Q77</xm:sqref>
        </x14:conditionalFormatting>
        <x14:conditionalFormatting xmlns:xm="http://schemas.microsoft.com/office/excel/2006/main">
          <x14:cfRule type="expression" priority="350" id="{F47F43D4-FFA8-438A-B20B-EE824EF74173}">
            <xm:f>AND(別紙５_印刷・動画・広告!$I$5&lt;=$V$36,別紙５_印刷・動画・広告!$I$6&gt;=$V$35)</xm:f>
            <x14:dxf>
              <fill>
                <patternFill>
                  <bgColor theme="9"/>
                </patternFill>
              </fill>
            </x14:dxf>
          </x14:cfRule>
          <xm:sqref>R77</xm:sqref>
        </x14:conditionalFormatting>
        <x14:conditionalFormatting xmlns:xm="http://schemas.microsoft.com/office/excel/2006/main">
          <x14:cfRule type="expression" priority="351" id="{50F2ED63-AA1C-402A-ACC8-D8EF3041FF3B}">
            <xm:f>AND(別紙５_印刷・動画・広告!$I$6&lt;=$V$38,別紙５_印刷・動画・広告!$I$6&gt;=$V$37)</xm:f>
            <x14:dxf>
              <fill>
                <patternFill>
                  <bgColor theme="9"/>
                </patternFill>
              </fill>
            </x14:dxf>
          </x14:cfRule>
          <xm:sqref>S77</xm:sqref>
        </x14:conditionalFormatting>
        <x14:conditionalFormatting xmlns:xm="http://schemas.microsoft.com/office/excel/2006/main">
          <x14:cfRule type="expression" priority="352" id="{AC381B31-C6A2-4E66-BE24-8D723FDF6439}">
            <xm:f>AND(別紙５_印刷・動画・広告!$I$5&lt;=$V$39,別紙５_印刷・動画・広告!$I$6&gt;=$V$39)</xm:f>
            <x14:dxf>
              <fill>
                <patternFill>
                  <bgColor theme="9"/>
                </patternFill>
              </fill>
            </x14:dxf>
          </x14:cfRule>
          <xm:sqref>T77</xm:sqref>
        </x14:conditionalFormatting>
        <x14:conditionalFormatting xmlns:xm="http://schemas.microsoft.com/office/excel/2006/main">
          <x14:cfRule type="expression" priority="353" id="{AF942299-4558-4D5C-8093-90E619758BF8}">
            <xm:f>AND(別紙５_印刷・動画・広告!$I$6&lt;&gt;"",別紙５_印刷・動画・広告!$I$5&lt;=$V$10)</xm:f>
            <x14:dxf>
              <fill>
                <patternFill>
                  <bgColor theme="9"/>
                </patternFill>
              </fill>
            </x14:dxf>
          </x14:cfRule>
          <xm:sqref>E77</xm:sqref>
        </x14:conditionalFormatting>
        <x14:conditionalFormatting xmlns:xm="http://schemas.microsoft.com/office/excel/2006/main">
          <x14:cfRule type="expression" priority="354" id="{18CE89CC-DBF6-4560-AA2D-2431C817BB3C}">
            <xm:f>AND(別紙５_印刷・動画・広告!$I$5&lt;=$V$12,別紙５_印刷・動画・広告!$I$6&gt;=$V$11)</xm:f>
            <x14:dxf>
              <fill>
                <patternFill>
                  <bgColor theme="9"/>
                </patternFill>
              </fill>
            </x14:dxf>
          </x14:cfRule>
          <xm:sqref>F77</xm:sqref>
        </x14:conditionalFormatting>
        <x14:conditionalFormatting xmlns:xm="http://schemas.microsoft.com/office/excel/2006/main">
          <x14:cfRule type="expression" priority="323" id="{868D14AF-36F1-4174-90D9-0503E027E37E}">
            <xm:f>AND(別紙５_印刷・動画・広告!$I$7&lt;=$V$14,別紙５_印刷・動画・広告!$I$8&gt;=$V$13)</xm:f>
            <x14:dxf>
              <fill>
                <patternFill>
                  <bgColor theme="9"/>
                </patternFill>
              </fill>
            </x14:dxf>
          </x14:cfRule>
          <xm:sqref>G80</xm:sqref>
        </x14:conditionalFormatting>
        <x14:conditionalFormatting xmlns:xm="http://schemas.microsoft.com/office/excel/2006/main">
          <x14:cfRule type="expression" priority="324" id="{27E26868-986C-4B56-A75A-177E67DC0DAB}">
            <xm:f>AND(別紙５_印刷・動画・広告!$I$7&lt;=$V$16,別紙５_印刷・動画・広告!$I$8&gt;=$V$15)</xm:f>
            <x14:dxf>
              <fill>
                <patternFill>
                  <bgColor theme="9"/>
                </patternFill>
              </fill>
            </x14:dxf>
          </x14:cfRule>
          <xm:sqref>H80</xm:sqref>
        </x14:conditionalFormatting>
        <x14:conditionalFormatting xmlns:xm="http://schemas.microsoft.com/office/excel/2006/main">
          <x14:cfRule type="expression" priority="325" id="{75E5E83D-23DD-4762-BAED-8E89FB316AE5}">
            <xm:f>AND(別紙５_印刷・動画・広告!$I$7&lt;=$V$18,別紙５_印刷・動画・広告!$I$8&gt;=$V$17)</xm:f>
            <x14:dxf>
              <fill>
                <patternFill>
                  <bgColor theme="9"/>
                </patternFill>
              </fill>
            </x14:dxf>
          </x14:cfRule>
          <xm:sqref>I80</xm:sqref>
        </x14:conditionalFormatting>
        <x14:conditionalFormatting xmlns:xm="http://schemas.microsoft.com/office/excel/2006/main">
          <x14:cfRule type="expression" priority="326" id="{0374EA35-4799-4E57-A6BA-02ACA793E7D0}">
            <xm:f>AND(別紙５_印刷・動画・広告!$I$7&lt;=$V$20,別紙５_印刷・動画・広告!$I$8&gt;=$V$19)</xm:f>
            <x14:dxf>
              <fill>
                <patternFill>
                  <bgColor theme="9"/>
                </patternFill>
              </fill>
            </x14:dxf>
          </x14:cfRule>
          <xm:sqref>J80</xm:sqref>
        </x14:conditionalFormatting>
        <x14:conditionalFormatting xmlns:xm="http://schemas.microsoft.com/office/excel/2006/main">
          <x14:cfRule type="expression" priority="327" id="{A4DEB022-5182-4804-81D0-A4A264EB394E}">
            <xm:f>AND(別紙５_印刷・動画・広告!$I$7&lt;=$V$22,別紙５_印刷・動画・広告!$I$8&gt;=$V$21)</xm:f>
            <x14:dxf>
              <fill>
                <patternFill>
                  <bgColor theme="9"/>
                </patternFill>
              </fill>
            </x14:dxf>
          </x14:cfRule>
          <xm:sqref>K80</xm:sqref>
        </x14:conditionalFormatting>
        <x14:conditionalFormatting xmlns:xm="http://schemas.microsoft.com/office/excel/2006/main">
          <x14:cfRule type="expression" priority="328" id="{231F61F3-7A86-4660-BA83-655EE131B6FF}">
            <xm:f>AND(別紙５_印刷・動画・広告!$I$7&lt;=$V$24,別紙５_印刷・動画・広告!$I$8&gt;=$V$23)</xm:f>
            <x14:dxf>
              <fill>
                <patternFill>
                  <bgColor theme="9"/>
                </patternFill>
              </fill>
            </x14:dxf>
          </x14:cfRule>
          <xm:sqref>L80</xm:sqref>
        </x14:conditionalFormatting>
        <x14:conditionalFormatting xmlns:xm="http://schemas.microsoft.com/office/excel/2006/main">
          <x14:cfRule type="expression" priority="329" id="{D755EA67-6B4E-4786-A1BB-E4CC5FA6E006}">
            <xm:f>AND(別紙５_印刷・動画・広告!$I$7&lt;=$V$26,別紙５_印刷・動画・広告!$I$8&gt;=$V$25)</xm:f>
            <x14:dxf>
              <fill>
                <patternFill>
                  <bgColor theme="9"/>
                </patternFill>
              </fill>
            </x14:dxf>
          </x14:cfRule>
          <xm:sqref>M80</xm:sqref>
        </x14:conditionalFormatting>
        <x14:conditionalFormatting xmlns:xm="http://schemas.microsoft.com/office/excel/2006/main">
          <x14:cfRule type="expression" priority="330" id="{258FB3E0-C171-4922-9CA5-D50C2698C0D2}">
            <xm:f>AND(別紙５_印刷・動画・広告!$I$7&lt;=$V$28,別紙５_印刷・動画・広告!$I$8&gt;=$V$27)</xm:f>
            <x14:dxf>
              <fill>
                <patternFill>
                  <bgColor theme="9"/>
                </patternFill>
              </fill>
            </x14:dxf>
          </x14:cfRule>
          <xm:sqref>N80</xm:sqref>
        </x14:conditionalFormatting>
        <x14:conditionalFormatting xmlns:xm="http://schemas.microsoft.com/office/excel/2006/main">
          <x14:cfRule type="expression" priority="331" id="{4EF3ED7E-AF74-43C2-A450-CA1BE7F552A4}">
            <xm:f>AND(別紙５_印刷・動画・広告!$I$7&lt;=$V$30,別紙５_印刷・動画・広告!$I$8&gt;=$V$29)</xm:f>
            <x14:dxf>
              <fill>
                <patternFill>
                  <bgColor theme="9"/>
                </patternFill>
              </fill>
            </x14:dxf>
          </x14:cfRule>
          <xm:sqref>O80</xm:sqref>
        </x14:conditionalFormatting>
        <x14:conditionalFormatting xmlns:xm="http://schemas.microsoft.com/office/excel/2006/main">
          <x14:cfRule type="expression" priority="332" id="{81C48BF9-C588-4048-A462-C880B3E8C502}">
            <xm:f>AND(別紙５_印刷・動画・広告!$I$7&lt;=$V$32,別紙５_印刷・動画・広告!$I$8&gt;=$V$31)</xm:f>
            <x14:dxf>
              <fill>
                <patternFill>
                  <bgColor theme="9"/>
                </patternFill>
              </fill>
            </x14:dxf>
          </x14:cfRule>
          <xm:sqref>P80</xm:sqref>
        </x14:conditionalFormatting>
        <x14:conditionalFormatting xmlns:xm="http://schemas.microsoft.com/office/excel/2006/main">
          <x14:cfRule type="expression" priority="333" id="{651D30D9-6967-46BC-8C77-7727D5D993D2}">
            <xm:f>AND(別紙５_印刷・動画・広告!$I$7&lt;=$V$34,別紙５_印刷・動画・広告!$I$8&gt;=$V$33)</xm:f>
            <x14:dxf>
              <fill>
                <patternFill>
                  <bgColor theme="9"/>
                </patternFill>
              </fill>
            </x14:dxf>
          </x14:cfRule>
          <xm:sqref>Q80</xm:sqref>
        </x14:conditionalFormatting>
        <x14:conditionalFormatting xmlns:xm="http://schemas.microsoft.com/office/excel/2006/main">
          <x14:cfRule type="expression" priority="334" id="{694F64C4-D808-44B8-9A95-4A0B75458742}">
            <xm:f>AND(別紙５_印刷・動画・広告!$I$7&lt;=$V$36,別紙５_印刷・動画・広告!$I$8&gt;=$V$35)</xm:f>
            <x14:dxf>
              <fill>
                <patternFill>
                  <bgColor theme="9"/>
                </patternFill>
              </fill>
            </x14:dxf>
          </x14:cfRule>
          <xm:sqref>R80</xm:sqref>
        </x14:conditionalFormatting>
        <x14:conditionalFormatting xmlns:xm="http://schemas.microsoft.com/office/excel/2006/main">
          <x14:cfRule type="expression" priority="335" id="{D79A8619-B1EB-433E-93E3-3E569E43FA98}">
            <xm:f>AND(別紙５_印刷・動画・広告!$I$7&lt;=$V$38,別紙５_印刷・動画・広告!$I$8&gt;=$V$37)</xm:f>
            <x14:dxf>
              <fill>
                <patternFill>
                  <bgColor theme="9"/>
                </patternFill>
              </fill>
            </x14:dxf>
          </x14:cfRule>
          <xm:sqref>S80</xm:sqref>
        </x14:conditionalFormatting>
        <x14:conditionalFormatting xmlns:xm="http://schemas.microsoft.com/office/excel/2006/main">
          <x14:cfRule type="expression" priority="336" id="{7DD83CFB-64F1-4313-9D3C-3C8DD54920E1}">
            <xm:f>AND(別紙５_印刷・動画・広告!$I$7&lt;=$V$39,別紙５_印刷・動画・広告!$I$8&gt;=$V$39)</xm:f>
            <x14:dxf>
              <fill>
                <patternFill>
                  <bgColor theme="9"/>
                </patternFill>
              </fill>
            </x14:dxf>
          </x14:cfRule>
          <xm:sqref>T80</xm:sqref>
        </x14:conditionalFormatting>
        <x14:conditionalFormatting xmlns:xm="http://schemas.microsoft.com/office/excel/2006/main">
          <x14:cfRule type="expression" priority="337" id="{B5FDBE65-273A-48AD-B6D5-4EE00E4FB876}">
            <xm:f>AND(別紙５_印刷・動画・広告!$I$8&lt;&gt;"",別紙５_印刷・動画・広告!$I$7&lt;=$V$10)</xm:f>
            <x14:dxf>
              <fill>
                <patternFill>
                  <bgColor theme="9"/>
                </patternFill>
              </fill>
            </x14:dxf>
          </x14:cfRule>
          <xm:sqref>E80</xm:sqref>
        </x14:conditionalFormatting>
        <x14:conditionalFormatting xmlns:xm="http://schemas.microsoft.com/office/excel/2006/main">
          <x14:cfRule type="expression" priority="338" id="{D6271561-8604-4F17-A1A8-36F96D36B46E}">
            <xm:f>AND(別紙５_印刷・動画・広告!$I$7&lt;=$V$12,別紙５_印刷・動画・広告!$I$8&gt;=$V$11)</xm:f>
            <x14:dxf>
              <fill>
                <patternFill>
                  <bgColor theme="9"/>
                </patternFill>
              </fill>
            </x14:dxf>
          </x14:cfRule>
          <xm:sqref>F80</xm:sqref>
        </x14:conditionalFormatting>
        <x14:conditionalFormatting xmlns:xm="http://schemas.microsoft.com/office/excel/2006/main">
          <x14:cfRule type="expression" priority="307" id="{F3FA771E-417B-4A98-BC5E-5C10C47BF00A}">
            <xm:f>AND(別紙５_印刷・動画・広告!$I$9&lt;=$V$14,別紙５_印刷・動画・広告!$I$10&gt;=$V$13)</xm:f>
            <x14:dxf>
              <fill>
                <patternFill>
                  <bgColor theme="9"/>
                </patternFill>
              </fill>
            </x14:dxf>
          </x14:cfRule>
          <xm:sqref>G83</xm:sqref>
        </x14:conditionalFormatting>
        <x14:conditionalFormatting xmlns:xm="http://schemas.microsoft.com/office/excel/2006/main">
          <x14:cfRule type="expression" priority="308" id="{F7E2FFC6-39ED-4908-AA0E-3592A67D0291}">
            <xm:f>AND(別紙５_印刷・動画・広告!$I$9&lt;=$V$16,別紙５_印刷・動画・広告!$I$10&gt;=$V$15)</xm:f>
            <x14:dxf>
              <fill>
                <patternFill>
                  <bgColor theme="9"/>
                </patternFill>
              </fill>
            </x14:dxf>
          </x14:cfRule>
          <xm:sqref>H83</xm:sqref>
        </x14:conditionalFormatting>
        <x14:conditionalFormatting xmlns:xm="http://schemas.microsoft.com/office/excel/2006/main">
          <x14:cfRule type="expression" priority="309" id="{B8AC9649-AD9A-43AE-85AD-9D3BC42837C4}">
            <xm:f>AND(別紙５_印刷・動画・広告!$I$9&lt;=$V$18,別紙５_印刷・動画・広告!$I$10&gt;=$V$17)</xm:f>
            <x14:dxf>
              <fill>
                <patternFill>
                  <bgColor theme="9"/>
                </patternFill>
              </fill>
            </x14:dxf>
          </x14:cfRule>
          <xm:sqref>I83</xm:sqref>
        </x14:conditionalFormatting>
        <x14:conditionalFormatting xmlns:xm="http://schemas.microsoft.com/office/excel/2006/main">
          <x14:cfRule type="expression" priority="310" id="{D478E0BD-B2E4-4806-BBD7-A587702C039E}">
            <xm:f>AND(別紙５_印刷・動画・広告!$I$9&lt;=$V$20,別紙５_印刷・動画・広告!$I$10&gt;=$V$19)</xm:f>
            <x14:dxf>
              <fill>
                <patternFill>
                  <bgColor theme="9"/>
                </patternFill>
              </fill>
            </x14:dxf>
          </x14:cfRule>
          <xm:sqref>J83</xm:sqref>
        </x14:conditionalFormatting>
        <x14:conditionalFormatting xmlns:xm="http://schemas.microsoft.com/office/excel/2006/main">
          <x14:cfRule type="expression" priority="311" id="{1B557870-73A5-4AE1-9674-CDE5B9274427}">
            <xm:f>AND(別紙５_印刷・動画・広告!$I$9&lt;=$V$22,別紙５_印刷・動画・広告!$I$10&gt;=$V$21)</xm:f>
            <x14:dxf>
              <fill>
                <patternFill>
                  <bgColor theme="9"/>
                </patternFill>
              </fill>
            </x14:dxf>
          </x14:cfRule>
          <xm:sqref>K83</xm:sqref>
        </x14:conditionalFormatting>
        <x14:conditionalFormatting xmlns:xm="http://schemas.microsoft.com/office/excel/2006/main">
          <x14:cfRule type="expression" priority="312" id="{F1157077-679E-4AD1-BCC4-887F207CBA3C}">
            <xm:f>AND(別紙５_印刷・動画・広告!$I$9&lt;=$V$24,別紙５_印刷・動画・広告!$I$10&gt;=$V$23)</xm:f>
            <x14:dxf>
              <fill>
                <patternFill>
                  <bgColor theme="9"/>
                </patternFill>
              </fill>
            </x14:dxf>
          </x14:cfRule>
          <xm:sqref>L83</xm:sqref>
        </x14:conditionalFormatting>
        <x14:conditionalFormatting xmlns:xm="http://schemas.microsoft.com/office/excel/2006/main">
          <x14:cfRule type="expression" priority="313" id="{0ED9CDDA-B8A2-473B-A6C2-16E59150C6EC}">
            <xm:f>AND(別紙５_印刷・動画・広告!$I$9&lt;=$V$26,別紙５_印刷・動画・広告!$I$10&gt;=$V$25)</xm:f>
            <x14:dxf>
              <fill>
                <patternFill>
                  <bgColor theme="9"/>
                </patternFill>
              </fill>
            </x14:dxf>
          </x14:cfRule>
          <xm:sqref>M83</xm:sqref>
        </x14:conditionalFormatting>
        <x14:conditionalFormatting xmlns:xm="http://schemas.microsoft.com/office/excel/2006/main">
          <x14:cfRule type="expression" priority="314" id="{670FF9C9-B633-4F8D-9AAA-AC617E676A4F}">
            <xm:f>AND(別紙５_印刷・動画・広告!$I$9&lt;=$V$28,別紙５_印刷・動画・広告!$I$10&gt;=$V$27)</xm:f>
            <x14:dxf>
              <fill>
                <patternFill>
                  <bgColor theme="9"/>
                </patternFill>
              </fill>
            </x14:dxf>
          </x14:cfRule>
          <xm:sqref>N83</xm:sqref>
        </x14:conditionalFormatting>
        <x14:conditionalFormatting xmlns:xm="http://schemas.microsoft.com/office/excel/2006/main">
          <x14:cfRule type="expression" priority="315" id="{6F142F18-43EF-4212-9F74-B0282F8BFD50}">
            <xm:f>AND(別紙５_印刷・動画・広告!$I$9&lt;=$V$30,別紙５_印刷・動画・広告!$I$10&gt;=$V$29)</xm:f>
            <x14:dxf>
              <fill>
                <patternFill>
                  <bgColor theme="9"/>
                </patternFill>
              </fill>
            </x14:dxf>
          </x14:cfRule>
          <xm:sqref>O83</xm:sqref>
        </x14:conditionalFormatting>
        <x14:conditionalFormatting xmlns:xm="http://schemas.microsoft.com/office/excel/2006/main">
          <x14:cfRule type="expression" priority="316" id="{71775042-C40B-4B54-A6AA-D16D7EE69F4D}">
            <xm:f>AND(別紙５_印刷・動画・広告!$I$9&lt;=$V$32,別紙５_印刷・動画・広告!$I$10&gt;=$V$31)</xm:f>
            <x14:dxf>
              <fill>
                <patternFill>
                  <bgColor theme="9"/>
                </patternFill>
              </fill>
            </x14:dxf>
          </x14:cfRule>
          <xm:sqref>P83</xm:sqref>
        </x14:conditionalFormatting>
        <x14:conditionalFormatting xmlns:xm="http://schemas.microsoft.com/office/excel/2006/main">
          <x14:cfRule type="expression" priority="317" id="{3B32B22C-92B7-4CCA-AD00-078BA031597D}">
            <xm:f>AND(別紙５_印刷・動画・広告!$I$9&lt;=$V$34,別紙５_印刷・動画・広告!$I$10&gt;=$V$33)</xm:f>
            <x14:dxf>
              <fill>
                <patternFill>
                  <bgColor theme="9"/>
                </patternFill>
              </fill>
            </x14:dxf>
          </x14:cfRule>
          <xm:sqref>Q83</xm:sqref>
        </x14:conditionalFormatting>
        <x14:conditionalFormatting xmlns:xm="http://schemas.microsoft.com/office/excel/2006/main">
          <x14:cfRule type="expression" priority="318" id="{B0C0CA9F-ACA7-4D4E-A1B3-F75F2B73420F}">
            <xm:f>AND(別紙５_印刷・動画・広告!$I$9&lt;=$V$36,別紙５_印刷・動画・広告!$I$10&gt;=$V$35)</xm:f>
            <x14:dxf>
              <fill>
                <patternFill>
                  <bgColor theme="9"/>
                </patternFill>
              </fill>
            </x14:dxf>
          </x14:cfRule>
          <xm:sqref>R83</xm:sqref>
        </x14:conditionalFormatting>
        <x14:conditionalFormatting xmlns:xm="http://schemas.microsoft.com/office/excel/2006/main">
          <x14:cfRule type="expression" priority="319" id="{7346BB75-87B7-4650-A177-5968B6F30BC4}">
            <xm:f>AND(別紙５_印刷・動画・広告!$I$9&lt;=$V$38,別紙５_印刷・動画・広告!$I$10&gt;=$V$37)</xm:f>
            <x14:dxf>
              <fill>
                <patternFill>
                  <bgColor theme="9"/>
                </patternFill>
              </fill>
            </x14:dxf>
          </x14:cfRule>
          <xm:sqref>S83</xm:sqref>
        </x14:conditionalFormatting>
        <x14:conditionalFormatting xmlns:xm="http://schemas.microsoft.com/office/excel/2006/main">
          <x14:cfRule type="expression" priority="320" id="{492CCDA3-ABEA-4362-A70C-2CD038B6A40D}">
            <xm:f>AND(別紙５_印刷・動画・広告!$I$9&lt;=$V$39,別紙５_印刷・動画・広告!$I$10&gt;=$V$39)</xm:f>
            <x14:dxf>
              <fill>
                <patternFill>
                  <bgColor theme="9"/>
                </patternFill>
              </fill>
            </x14:dxf>
          </x14:cfRule>
          <xm:sqref>T83</xm:sqref>
        </x14:conditionalFormatting>
        <x14:conditionalFormatting xmlns:xm="http://schemas.microsoft.com/office/excel/2006/main">
          <x14:cfRule type="expression" priority="321" id="{06854FFE-5C1C-46F7-BA3D-534052ABBDF8}">
            <xm:f>AND(別紙５_印刷・動画・広告!$I$10&lt;&gt;"",別紙５_印刷・動画・広告!$I$9&lt;=$V$10)</xm:f>
            <x14:dxf>
              <fill>
                <patternFill>
                  <bgColor theme="9"/>
                </patternFill>
              </fill>
            </x14:dxf>
          </x14:cfRule>
          <xm:sqref>E83</xm:sqref>
        </x14:conditionalFormatting>
        <x14:conditionalFormatting xmlns:xm="http://schemas.microsoft.com/office/excel/2006/main">
          <x14:cfRule type="expression" priority="322" id="{9138CA45-4598-4C9C-BA82-D03F153AFAC5}">
            <xm:f>AND(別紙５_印刷・動画・広告!$I$9&lt;=$V$12,別紙５_印刷・動画・広告!$I$10&gt;=$V$11)</xm:f>
            <x14:dxf>
              <fill>
                <patternFill>
                  <bgColor theme="9"/>
                </patternFill>
              </fill>
            </x14:dxf>
          </x14:cfRule>
          <xm:sqref>F83</xm:sqref>
        </x14:conditionalFormatting>
        <x14:conditionalFormatting xmlns:xm="http://schemas.microsoft.com/office/excel/2006/main">
          <x14:cfRule type="expression" priority="291" id="{4884CEDA-3302-49A5-B4F1-6DCF40F14B44}">
            <xm:f>AND(別紙５_印刷・動画・広告!$I$11&lt;=$V$14,別紙５_印刷・動画・広告!$I$12&gt;=$V$13)</xm:f>
            <x14:dxf>
              <fill>
                <patternFill>
                  <bgColor theme="9"/>
                </patternFill>
              </fill>
            </x14:dxf>
          </x14:cfRule>
          <xm:sqref>G86</xm:sqref>
        </x14:conditionalFormatting>
        <x14:conditionalFormatting xmlns:xm="http://schemas.microsoft.com/office/excel/2006/main">
          <x14:cfRule type="expression" priority="292" id="{42CB5C9C-0B8F-4D38-8C5B-D5BE7A8D498F}">
            <xm:f>AND(別紙５_印刷・動画・広告!$I$11&lt;=$V$16,別紙５_印刷・動画・広告!$I$12&gt;=$V$15)</xm:f>
            <x14:dxf>
              <fill>
                <patternFill>
                  <bgColor theme="9"/>
                </patternFill>
              </fill>
            </x14:dxf>
          </x14:cfRule>
          <xm:sqref>H86</xm:sqref>
        </x14:conditionalFormatting>
        <x14:conditionalFormatting xmlns:xm="http://schemas.microsoft.com/office/excel/2006/main">
          <x14:cfRule type="expression" priority="293" id="{5B9C7547-3679-4D4F-A4B1-52862AA414BD}">
            <xm:f>AND(別紙５_印刷・動画・広告!$I$11&lt;=$V$18,別紙５_印刷・動画・広告!$I$12&gt;=$V$17)</xm:f>
            <x14:dxf>
              <fill>
                <patternFill>
                  <bgColor theme="9"/>
                </patternFill>
              </fill>
            </x14:dxf>
          </x14:cfRule>
          <xm:sqref>I86</xm:sqref>
        </x14:conditionalFormatting>
        <x14:conditionalFormatting xmlns:xm="http://schemas.microsoft.com/office/excel/2006/main">
          <x14:cfRule type="expression" priority="294" id="{5F45D6CA-5095-4313-A811-7CD7621DDD4B}">
            <xm:f>AND(別紙５_印刷・動画・広告!$I$11&lt;=$V$20,別紙５_印刷・動画・広告!$I$12&gt;=$V$19)</xm:f>
            <x14:dxf>
              <fill>
                <patternFill>
                  <bgColor theme="9"/>
                </patternFill>
              </fill>
            </x14:dxf>
          </x14:cfRule>
          <xm:sqref>J86</xm:sqref>
        </x14:conditionalFormatting>
        <x14:conditionalFormatting xmlns:xm="http://schemas.microsoft.com/office/excel/2006/main">
          <x14:cfRule type="expression" priority="295" id="{6A64D357-C96E-4A4D-8001-F47B01D83759}">
            <xm:f>AND(別紙５_印刷・動画・広告!$I$11&lt;=$V$22,別紙５_印刷・動画・広告!$I$12&gt;=$V$21)</xm:f>
            <x14:dxf>
              <fill>
                <patternFill>
                  <bgColor theme="9"/>
                </patternFill>
              </fill>
            </x14:dxf>
          </x14:cfRule>
          <xm:sqref>K86</xm:sqref>
        </x14:conditionalFormatting>
        <x14:conditionalFormatting xmlns:xm="http://schemas.microsoft.com/office/excel/2006/main">
          <x14:cfRule type="expression" priority="296" id="{F8ECB375-3B35-4F62-8297-9628D27060AB}">
            <xm:f>AND(別紙５_印刷・動画・広告!$I$11&lt;=$V$24,別紙５_印刷・動画・広告!$I$12&gt;=$V$23)</xm:f>
            <x14:dxf>
              <fill>
                <patternFill>
                  <bgColor theme="9"/>
                </patternFill>
              </fill>
            </x14:dxf>
          </x14:cfRule>
          <xm:sqref>L86</xm:sqref>
        </x14:conditionalFormatting>
        <x14:conditionalFormatting xmlns:xm="http://schemas.microsoft.com/office/excel/2006/main">
          <x14:cfRule type="expression" priority="297" id="{36081CD2-DCD7-4451-8F77-2E24084F91C9}">
            <xm:f>AND(別紙５_印刷・動画・広告!$I$11&lt;=$V$26,別紙５_印刷・動画・広告!$I$12&gt;=$V$25)</xm:f>
            <x14:dxf>
              <fill>
                <patternFill>
                  <bgColor theme="9"/>
                </patternFill>
              </fill>
            </x14:dxf>
          </x14:cfRule>
          <xm:sqref>M86</xm:sqref>
        </x14:conditionalFormatting>
        <x14:conditionalFormatting xmlns:xm="http://schemas.microsoft.com/office/excel/2006/main">
          <x14:cfRule type="expression" priority="298" id="{0881D517-F639-40CA-B7C6-0F9A27C7C785}">
            <xm:f>AND(別紙５_印刷・動画・広告!$I$11&lt;=$V$28,別紙５_印刷・動画・広告!$I$12&gt;=$V$27)</xm:f>
            <x14:dxf>
              <fill>
                <patternFill>
                  <bgColor theme="9"/>
                </patternFill>
              </fill>
            </x14:dxf>
          </x14:cfRule>
          <xm:sqref>N86</xm:sqref>
        </x14:conditionalFormatting>
        <x14:conditionalFormatting xmlns:xm="http://schemas.microsoft.com/office/excel/2006/main">
          <x14:cfRule type="expression" priority="299" id="{E86ED979-1344-4D43-ABEC-C7A5DBD4F5B0}">
            <xm:f>AND(別紙５_印刷・動画・広告!$I$11&lt;=$V$30,別紙５_印刷・動画・広告!$I$12&gt;=$V$29)</xm:f>
            <x14:dxf>
              <fill>
                <patternFill>
                  <bgColor theme="9"/>
                </patternFill>
              </fill>
            </x14:dxf>
          </x14:cfRule>
          <xm:sqref>O86</xm:sqref>
        </x14:conditionalFormatting>
        <x14:conditionalFormatting xmlns:xm="http://schemas.microsoft.com/office/excel/2006/main">
          <x14:cfRule type="expression" priority="300" id="{734A2EAC-0712-4DED-AF3C-930F10D02A7E}">
            <xm:f>AND(別紙５_印刷・動画・広告!$I$11&lt;=$V$32,別紙５_印刷・動画・広告!$I$12&gt;=$V$31)</xm:f>
            <x14:dxf>
              <fill>
                <patternFill>
                  <bgColor theme="9"/>
                </patternFill>
              </fill>
            </x14:dxf>
          </x14:cfRule>
          <xm:sqref>P86</xm:sqref>
        </x14:conditionalFormatting>
        <x14:conditionalFormatting xmlns:xm="http://schemas.microsoft.com/office/excel/2006/main">
          <x14:cfRule type="expression" priority="301" id="{8F9DE8CA-AFEB-433C-BEB9-BD76FC44856F}">
            <xm:f>AND(別紙５_印刷・動画・広告!$I$11&lt;=$V$34,別紙５_印刷・動画・広告!$I$12&gt;=$V$33)</xm:f>
            <x14:dxf>
              <fill>
                <patternFill>
                  <bgColor theme="9"/>
                </patternFill>
              </fill>
            </x14:dxf>
          </x14:cfRule>
          <xm:sqref>Q86</xm:sqref>
        </x14:conditionalFormatting>
        <x14:conditionalFormatting xmlns:xm="http://schemas.microsoft.com/office/excel/2006/main">
          <x14:cfRule type="expression" priority="302" id="{D786F291-755A-490A-A9D2-B2FFF065753C}">
            <xm:f>AND(別紙５_印刷・動画・広告!$I$11&lt;=$V$36,別紙５_印刷・動画・広告!$I$12&gt;=$V$35)</xm:f>
            <x14:dxf>
              <fill>
                <patternFill>
                  <bgColor theme="9"/>
                </patternFill>
              </fill>
            </x14:dxf>
          </x14:cfRule>
          <xm:sqref>R86</xm:sqref>
        </x14:conditionalFormatting>
        <x14:conditionalFormatting xmlns:xm="http://schemas.microsoft.com/office/excel/2006/main">
          <x14:cfRule type="expression" priority="303" id="{15372509-1E8F-4496-AB8D-DF0E2C84B87F}">
            <xm:f>AND(別紙５_印刷・動画・広告!$I$11&lt;=$V$38,別紙５_印刷・動画・広告!$I$12&gt;=$V$37)</xm:f>
            <x14:dxf>
              <fill>
                <patternFill>
                  <bgColor theme="9"/>
                </patternFill>
              </fill>
            </x14:dxf>
          </x14:cfRule>
          <xm:sqref>S86</xm:sqref>
        </x14:conditionalFormatting>
        <x14:conditionalFormatting xmlns:xm="http://schemas.microsoft.com/office/excel/2006/main">
          <x14:cfRule type="expression" priority="304" id="{1B934BD5-CACD-4279-B903-1BE71FB735B7}">
            <xm:f>AND(別紙５_印刷・動画・広告!$I$11&lt;=$V$39,別紙５_印刷・動画・広告!$I$12&gt;=$V$39)</xm:f>
            <x14:dxf>
              <fill>
                <patternFill>
                  <bgColor theme="9"/>
                </patternFill>
              </fill>
            </x14:dxf>
          </x14:cfRule>
          <xm:sqref>T86</xm:sqref>
        </x14:conditionalFormatting>
        <x14:conditionalFormatting xmlns:xm="http://schemas.microsoft.com/office/excel/2006/main">
          <x14:cfRule type="expression" priority="305" id="{3E5BC9D7-111A-4A74-BB29-C43E79E4E80D}">
            <xm:f>AND(別紙５_印刷・動画・広告!$I$12&lt;&gt;"",別紙５_印刷・動画・広告!$I$11&lt;=$V$10)</xm:f>
            <x14:dxf>
              <fill>
                <patternFill>
                  <bgColor theme="9"/>
                </patternFill>
              </fill>
            </x14:dxf>
          </x14:cfRule>
          <xm:sqref>E86</xm:sqref>
        </x14:conditionalFormatting>
        <x14:conditionalFormatting xmlns:xm="http://schemas.microsoft.com/office/excel/2006/main">
          <x14:cfRule type="expression" priority="306" id="{E1F2723E-EC6A-44F3-8687-BA7E3CE1B4C1}">
            <xm:f>AND(別紙５_印刷・動画・広告!$I$11&lt;=$V$12,別紙５_印刷・動画・広告!$I$12&gt;=$V$11)</xm:f>
            <x14:dxf>
              <fill>
                <patternFill>
                  <bgColor theme="9"/>
                </patternFill>
              </fill>
            </x14:dxf>
          </x14:cfRule>
          <xm:sqref>F86</xm:sqref>
        </x14:conditionalFormatting>
        <x14:conditionalFormatting xmlns:xm="http://schemas.microsoft.com/office/excel/2006/main">
          <x14:cfRule type="expression" priority="275" id="{15E74517-4314-48C7-A4D4-D15E8FAC8C38}">
            <xm:f>AND(別紙５_印刷・動画・広告!$I$13&lt;=$V$14,別紙５_印刷・動画・広告!$I$14&gt;=$V$13)</xm:f>
            <x14:dxf>
              <fill>
                <patternFill>
                  <bgColor theme="9"/>
                </patternFill>
              </fill>
            </x14:dxf>
          </x14:cfRule>
          <xm:sqref>G89</xm:sqref>
        </x14:conditionalFormatting>
        <x14:conditionalFormatting xmlns:xm="http://schemas.microsoft.com/office/excel/2006/main">
          <x14:cfRule type="expression" priority="276" id="{77671F3C-E3DD-4644-8645-C6B42BF12AC2}">
            <xm:f>AND(別紙５_印刷・動画・広告!$I$13&lt;=$V$16,別紙５_印刷・動画・広告!$I$14&gt;=$V$15)</xm:f>
            <x14:dxf>
              <fill>
                <patternFill>
                  <bgColor theme="9"/>
                </patternFill>
              </fill>
            </x14:dxf>
          </x14:cfRule>
          <xm:sqref>H89</xm:sqref>
        </x14:conditionalFormatting>
        <x14:conditionalFormatting xmlns:xm="http://schemas.microsoft.com/office/excel/2006/main">
          <x14:cfRule type="expression" priority="277" id="{7806D390-67A4-4249-9F82-3A19CC5B70C7}">
            <xm:f>AND(別紙５_印刷・動画・広告!$I$13&lt;=$V$18,別紙５_印刷・動画・広告!$I$14&gt;=$V$17)</xm:f>
            <x14:dxf>
              <fill>
                <patternFill>
                  <bgColor theme="9"/>
                </patternFill>
              </fill>
            </x14:dxf>
          </x14:cfRule>
          <xm:sqref>I89</xm:sqref>
        </x14:conditionalFormatting>
        <x14:conditionalFormatting xmlns:xm="http://schemas.microsoft.com/office/excel/2006/main">
          <x14:cfRule type="expression" priority="278" id="{98C1B5CE-8180-4C07-A6C9-4F71BD37B259}">
            <xm:f>AND(別紙５_印刷・動画・広告!$I$13&lt;=$V$20,別紙５_印刷・動画・広告!$I$14&gt;=$V$19)</xm:f>
            <x14:dxf>
              <fill>
                <patternFill>
                  <bgColor theme="9"/>
                </patternFill>
              </fill>
            </x14:dxf>
          </x14:cfRule>
          <xm:sqref>J89</xm:sqref>
        </x14:conditionalFormatting>
        <x14:conditionalFormatting xmlns:xm="http://schemas.microsoft.com/office/excel/2006/main">
          <x14:cfRule type="expression" priority="279" id="{480E7EB6-8B55-4705-B54C-5B2567665190}">
            <xm:f>AND(別紙５_印刷・動画・広告!$I$13&lt;=$V$22,別紙５_印刷・動画・広告!$I$14&gt;=$V$21)</xm:f>
            <x14:dxf>
              <fill>
                <patternFill>
                  <bgColor theme="9"/>
                </patternFill>
              </fill>
            </x14:dxf>
          </x14:cfRule>
          <xm:sqref>K89</xm:sqref>
        </x14:conditionalFormatting>
        <x14:conditionalFormatting xmlns:xm="http://schemas.microsoft.com/office/excel/2006/main">
          <x14:cfRule type="expression" priority="280" id="{EDD3CDD8-5FF0-4287-ABDF-AB8A8D1E0C97}">
            <xm:f>AND(別紙５_印刷・動画・広告!$I$13&lt;=$V$24,別紙５_印刷・動画・広告!$I$14&gt;=$V$23)</xm:f>
            <x14:dxf>
              <fill>
                <patternFill>
                  <bgColor theme="9"/>
                </patternFill>
              </fill>
            </x14:dxf>
          </x14:cfRule>
          <xm:sqref>L89</xm:sqref>
        </x14:conditionalFormatting>
        <x14:conditionalFormatting xmlns:xm="http://schemas.microsoft.com/office/excel/2006/main">
          <x14:cfRule type="expression" priority="281" id="{8FD95B3E-E354-4686-859A-6F288DE0CFEA}">
            <xm:f>AND(別紙５_印刷・動画・広告!$I$13&lt;=$V$26,別紙５_印刷・動画・広告!$I$14&gt;=$V$25)</xm:f>
            <x14:dxf>
              <fill>
                <patternFill>
                  <bgColor theme="9"/>
                </patternFill>
              </fill>
            </x14:dxf>
          </x14:cfRule>
          <xm:sqref>M89</xm:sqref>
        </x14:conditionalFormatting>
        <x14:conditionalFormatting xmlns:xm="http://schemas.microsoft.com/office/excel/2006/main">
          <x14:cfRule type="expression" priority="282" id="{A34A3374-7BF4-4F94-99BC-F4E863136DEA}">
            <xm:f>AND(別紙５_印刷・動画・広告!$I$13&lt;=$V$28,別紙５_印刷・動画・広告!$I$14&gt;=$V$27)</xm:f>
            <x14:dxf>
              <fill>
                <patternFill>
                  <bgColor theme="9"/>
                </patternFill>
              </fill>
            </x14:dxf>
          </x14:cfRule>
          <xm:sqref>N89</xm:sqref>
        </x14:conditionalFormatting>
        <x14:conditionalFormatting xmlns:xm="http://schemas.microsoft.com/office/excel/2006/main">
          <x14:cfRule type="expression" priority="283" id="{5332622D-F676-4E66-B0C2-F32B387C2B74}">
            <xm:f>AND(別紙５_印刷・動画・広告!$I$13&lt;=$V$30,別紙５_印刷・動画・広告!$I$14&gt;=$V$29)</xm:f>
            <x14:dxf>
              <fill>
                <patternFill>
                  <bgColor theme="9"/>
                </patternFill>
              </fill>
            </x14:dxf>
          </x14:cfRule>
          <xm:sqref>O89</xm:sqref>
        </x14:conditionalFormatting>
        <x14:conditionalFormatting xmlns:xm="http://schemas.microsoft.com/office/excel/2006/main">
          <x14:cfRule type="expression" priority="284" id="{24447928-3C9F-4C72-8DC3-CDF8B1F1358E}">
            <xm:f>AND(別紙５_印刷・動画・広告!$I$13&lt;=$V$32,別紙５_印刷・動画・広告!$I$14&gt;=$V$31)</xm:f>
            <x14:dxf>
              <fill>
                <patternFill>
                  <bgColor theme="9"/>
                </patternFill>
              </fill>
            </x14:dxf>
          </x14:cfRule>
          <xm:sqref>P89</xm:sqref>
        </x14:conditionalFormatting>
        <x14:conditionalFormatting xmlns:xm="http://schemas.microsoft.com/office/excel/2006/main">
          <x14:cfRule type="expression" priority="285" id="{ED45BB69-78DE-4FC5-A358-0CDACFF3A5F7}">
            <xm:f>AND(別紙５_印刷・動画・広告!$I$13&lt;=$V$34,別紙５_印刷・動画・広告!$I$14&gt;=$V$33)</xm:f>
            <x14:dxf>
              <fill>
                <patternFill>
                  <bgColor theme="9"/>
                </patternFill>
              </fill>
            </x14:dxf>
          </x14:cfRule>
          <xm:sqref>Q89</xm:sqref>
        </x14:conditionalFormatting>
        <x14:conditionalFormatting xmlns:xm="http://schemas.microsoft.com/office/excel/2006/main">
          <x14:cfRule type="expression" priority="286" id="{847C08F4-53D0-4139-A13F-D50A8F226488}">
            <xm:f>AND(別紙５_印刷・動画・広告!$I$13&lt;=$V$36,別紙５_印刷・動画・広告!$I$14&gt;=$V$35)</xm:f>
            <x14:dxf>
              <fill>
                <patternFill>
                  <bgColor theme="9"/>
                </patternFill>
              </fill>
            </x14:dxf>
          </x14:cfRule>
          <xm:sqref>R89</xm:sqref>
        </x14:conditionalFormatting>
        <x14:conditionalFormatting xmlns:xm="http://schemas.microsoft.com/office/excel/2006/main">
          <x14:cfRule type="expression" priority="287" id="{545A3DFC-2546-4D53-90BA-594A7B1097F6}">
            <xm:f>AND(別紙５_印刷・動画・広告!$I$13&lt;=$V$38,別紙５_印刷・動画・広告!$I$14&gt;=$V$37)</xm:f>
            <x14:dxf>
              <fill>
                <patternFill>
                  <bgColor theme="9"/>
                </patternFill>
              </fill>
            </x14:dxf>
          </x14:cfRule>
          <xm:sqref>S89</xm:sqref>
        </x14:conditionalFormatting>
        <x14:conditionalFormatting xmlns:xm="http://schemas.microsoft.com/office/excel/2006/main">
          <x14:cfRule type="expression" priority="288" id="{0C1B45FB-F611-4986-ACB5-0644C41C9B49}">
            <xm:f>AND(別紙５_印刷・動画・広告!$I$13&lt;=$V$39,別紙５_印刷・動画・広告!$I$14&gt;=$V$39)</xm:f>
            <x14:dxf>
              <fill>
                <patternFill>
                  <bgColor theme="9"/>
                </patternFill>
              </fill>
            </x14:dxf>
          </x14:cfRule>
          <xm:sqref>T89</xm:sqref>
        </x14:conditionalFormatting>
        <x14:conditionalFormatting xmlns:xm="http://schemas.microsoft.com/office/excel/2006/main">
          <x14:cfRule type="expression" priority="289" id="{B0EA58A5-D2E1-4DF9-9F7A-00CB07AB9D37}">
            <xm:f>AND(別紙５_印刷・動画・広告!$I$14&lt;&gt;"",別紙５_印刷・動画・広告!$I$13&lt;=$V$10)</xm:f>
            <x14:dxf>
              <fill>
                <patternFill>
                  <bgColor theme="9"/>
                </patternFill>
              </fill>
            </x14:dxf>
          </x14:cfRule>
          <xm:sqref>E89</xm:sqref>
        </x14:conditionalFormatting>
        <x14:conditionalFormatting xmlns:xm="http://schemas.microsoft.com/office/excel/2006/main">
          <x14:cfRule type="expression" priority="290" id="{E8F7B04F-A689-4394-A8A9-AD492D55ACB2}">
            <xm:f>AND(別紙５_印刷・動画・広告!$I$13&lt;=$V$12,別紙５_印刷・動画・広告!$I$14&gt;=$V$11)</xm:f>
            <x14:dxf>
              <fill>
                <patternFill>
                  <bgColor theme="9"/>
                </patternFill>
              </fill>
            </x14:dxf>
          </x14:cfRule>
          <xm:sqref>F89</xm:sqref>
        </x14:conditionalFormatting>
        <x14:conditionalFormatting xmlns:xm="http://schemas.microsoft.com/office/excel/2006/main">
          <x14:cfRule type="expression" priority="243" id="{34605F96-247D-4F17-BA5D-A6ECABF00F99}">
            <xm:f>AND(別紙５_印刷・動画・広告!$I$15&lt;=$V$14,別紙５_印刷・動画・広告!$I$16&gt;=$V$13)</xm:f>
            <x14:dxf>
              <fill>
                <patternFill>
                  <bgColor theme="9"/>
                </patternFill>
              </fill>
            </x14:dxf>
          </x14:cfRule>
          <xm:sqref>G92</xm:sqref>
        </x14:conditionalFormatting>
        <x14:conditionalFormatting xmlns:xm="http://schemas.microsoft.com/office/excel/2006/main">
          <x14:cfRule type="expression" priority="244" id="{E99795B1-299C-41EB-9A20-1589E0C25E84}">
            <xm:f>AND(別紙５_印刷・動画・広告!$I$15&lt;=$V$16,別紙５_印刷・動画・広告!$I$16&gt;=$V$15)</xm:f>
            <x14:dxf>
              <fill>
                <patternFill>
                  <bgColor theme="9"/>
                </patternFill>
              </fill>
            </x14:dxf>
          </x14:cfRule>
          <xm:sqref>H92</xm:sqref>
        </x14:conditionalFormatting>
        <x14:conditionalFormatting xmlns:xm="http://schemas.microsoft.com/office/excel/2006/main">
          <x14:cfRule type="expression" priority="245" id="{459962AC-8736-4654-AAEF-F90276310DA8}">
            <xm:f>AND(別紙５_印刷・動画・広告!$I$15&lt;=$V$18,別紙５_印刷・動画・広告!$I$16&gt;=$V$17)</xm:f>
            <x14:dxf>
              <fill>
                <patternFill>
                  <bgColor theme="9"/>
                </patternFill>
              </fill>
            </x14:dxf>
          </x14:cfRule>
          <xm:sqref>I92</xm:sqref>
        </x14:conditionalFormatting>
        <x14:conditionalFormatting xmlns:xm="http://schemas.microsoft.com/office/excel/2006/main">
          <x14:cfRule type="expression" priority="246" id="{6B9AFE0A-4EF3-468F-BAD0-1FDBF2B4A737}">
            <xm:f>AND(別紙５_印刷・動画・広告!$I$15&lt;=$V$20,別紙５_印刷・動画・広告!$I$16&gt;=$V$19)</xm:f>
            <x14:dxf>
              <fill>
                <patternFill>
                  <bgColor theme="9"/>
                </patternFill>
              </fill>
            </x14:dxf>
          </x14:cfRule>
          <xm:sqref>J92</xm:sqref>
        </x14:conditionalFormatting>
        <x14:conditionalFormatting xmlns:xm="http://schemas.microsoft.com/office/excel/2006/main">
          <x14:cfRule type="expression" priority="247" id="{204A0221-6437-4223-B4AA-C7D132D54AB1}">
            <xm:f>AND(別紙５_印刷・動画・広告!$I$15&lt;=$V$22,別紙５_印刷・動画・広告!$I$16&gt;=$V$21)</xm:f>
            <x14:dxf>
              <fill>
                <patternFill>
                  <bgColor theme="9"/>
                </patternFill>
              </fill>
            </x14:dxf>
          </x14:cfRule>
          <xm:sqref>K92</xm:sqref>
        </x14:conditionalFormatting>
        <x14:conditionalFormatting xmlns:xm="http://schemas.microsoft.com/office/excel/2006/main">
          <x14:cfRule type="expression" priority="248" id="{51701DDD-9EB0-4426-AE78-DD40DCE0FDC4}">
            <xm:f>AND(別紙５_印刷・動画・広告!$I$15&lt;=$V$24,別紙５_印刷・動画・広告!$I$16&gt;=$V$23)</xm:f>
            <x14:dxf>
              <fill>
                <patternFill>
                  <bgColor theme="9"/>
                </patternFill>
              </fill>
            </x14:dxf>
          </x14:cfRule>
          <xm:sqref>L92</xm:sqref>
        </x14:conditionalFormatting>
        <x14:conditionalFormatting xmlns:xm="http://schemas.microsoft.com/office/excel/2006/main">
          <x14:cfRule type="expression" priority="249" id="{FC8B8B54-CDB6-4DE2-A1CD-0A18AFB79367}">
            <xm:f>AND(別紙５_印刷・動画・広告!$I$15&lt;=$V$26,別紙５_印刷・動画・広告!$I$16&gt;=$V$25)</xm:f>
            <x14:dxf>
              <fill>
                <patternFill>
                  <bgColor theme="9"/>
                </patternFill>
              </fill>
            </x14:dxf>
          </x14:cfRule>
          <xm:sqref>M92</xm:sqref>
        </x14:conditionalFormatting>
        <x14:conditionalFormatting xmlns:xm="http://schemas.microsoft.com/office/excel/2006/main">
          <x14:cfRule type="expression" priority="250" id="{D7D39F39-9D5B-43A1-8DAD-B88F141C3D79}">
            <xm:f>AND(別紙５_印刷・動画・広告!$I$15&lt;=$V$28,別紙５_印刷・動画・広告!$I$16&gt;=$V$27)</xm:f>
            <x14:dxf>
              <fill>
                <patternFill>
                  <bgColor theme="9"/>
                </patternFill>
              </fill>
            </x14:dxf>
          </x14:cfRule>
          <xm:sqref>N92</xm:sqref>
        </x14:conditionalFormatting>
        <x14:conditionalFormatting xmlns:xm="http://schemas.microsoft.com/office/excel/2006/main">
          <x14:cfRule type="expression" priority="251" id="{F78845B4-EFF5-48EA-9ED3-3736DD33891A}">
            <xm:f>AND(別紙５_印刷・動画・広告!$I$15&lt;=$V$30,別紙５_印刷・動画・広告!$I$16&gt;=$V$29)</xm:f>
            <x14:dxf>
              <fill>
                <patternFill>
                  <bgColor theme="9"/>
                </patternFill>
              </fill>
            </x14:dxf>
          </x14:cfRule>
          <xm:sqref>O92</xm:sqref>
        </x14:conditionalFormatting>
        <x14:conditionalFormatting xmlns:xm="http://schemas.microsoft.com/office/excel/2006/main">
          <x14:cfRule type="expression" priority="252" id="{F2D0641F-8F0F-4EF7-B01B-22A684003E27}">
            <xm:f>AND(別紙５_印刷・動画・広告!$I$15&lt;=$V$32,別紙５_印刷・動画・広告!$I$16&gt;=$V$31)</xm:f>
            <x14:dxf>
              <fill>
                <patternFill>
                  <bgColor theme="9"/>
                </patternFill>
              </fill>
            </x14:dxf>
          </x14:cfRule>
          <xm:sqref>P92</xm:sqref>
        </x14:conditionalFormatting>
        <x14:conditionalFormatting xmlns:xm="http://schemas.microsoft.com/office/excel/2006/main">
          <x14:cfRule type="expression" priority="253" id="{06F17465-41FF-4FB8-B499-9308AAC096D5}">
            <xm:f>AND(別紙５_印刷・動画・広告!$I$15&lt;=$V$34,別紙５_印刷・動画・広告!$I$16&gt;=$V$33)</xm:f>
            <x14:dxf>
              <fill>
                <patternFill>
                  <bgColor theme="9"/>
                </patternFill>
              </fill>
            </x14:dxf>
          </x14:cfRule>
          <xm:sqref>Q92</xm:sqref>
        </x14:conditionalFormatting>
        <x14:conditionalFormatting xmlns:xm="http://schemas.microsoft.com/office/excel/2006/main">
          <x14:cfRule type="expression" priority="254" id="{0E0F09D6-A676-4751-83D3-96896FF07169}">
            <xm:f>AND(別紙５_印刷・動画・広告!$I$15&lt;=$V$36,別紙５_印刷・動画・広告!$I$16&gt;=$V$35)</xm:f>
            <x14:dxf>
              <fill>
                <patternFill>
                  <bgColor theme="9"/>
                </patternFill>
              </fill>
            </x14:dxf>
          </x14:cfRule>
          <xm:sqref>R92</xm:sqref>
        </x14:conditionalFormatting>
        <x14:conditionalFormatting xmlns:xm="http://schemas.microsoft.com/office/excel/2006/main">
          <x14:cfRule type="expression" priority="255" id="{740CD9C3-08E2-48E4-BC3E-AD097AE97169}">
            <xm:f>AND(別紙５_印刷・動画・広告!$I$15&lt;=$V$38,別紙５_印刷・動画・広告!$I$16&gt;=$V$37)</xm:f>
            <x14:dxf>
              <fill>
                <patternFill>
                  <bgColor theme="9"/>
                </patternFill>
              </fill>
            </x14:dxf>
          </x14:cfRule>
          <xm:sqref>S92</xm:sqref>
        </x14:conditionalFormatting>
        <x14:conditionalFormatting xmlns:xm="http://schemas.microsoft.com/office/excel/2006/main">
          <x14:cfRule type="expression" priority="256" id="{D2C11E61-FCEB-4788-9E19-D416CE4FFC57}">
            <xm:f>AND(別紙５_印刷・動画・広告!$I$15&lt;=$V$39,別紙５_印刷・動画・広告!$I$16&gt;=$V$39)</xm:f>
            <x14:dxf>
              <fill>
                <patternFill>
                  <bgColor theme="9"/>
                </patternFill>
              </fill>
            </x14:dxf>
          </x14:cfRule>
          <xm:sqref>T92</xm:sqref>
        </x14:conditionalFormatting>
        <x14:conditionalFormatting xmlns:xm="http://schemas.microsoft.com/office/excel/2006/main">
          <x14:cfRule type="expression" priority="257" id="{5C2B796E-0013-43DE-B0C1-2AD12CDEA75E}">
            <xm:f>AND(別紙５_印刷・動画・広告!$I$16&lt;&gt;"",別紙５_印刷・動画・広告!$I$15&lt;=$V$10)</xm:f>
            <x14:dxf>
              <fill>
                <patternFill>
                  <bgColor theme="9"/>
                </patternFill>
              </fill>
            </x14:dxf>
          </x14:cfRule>
          <xm:sqref>E92</xm:sqref>
        </x14:conditionalFormatting>
        <x14:conditionalFormatting xmlns:xm="http://schemas.microsoft.com/office/excel/2006/main">
          <x14:cfRule type="expression" priority="258" id="{ACCAA5DF-33BB-4B6E-9E38-70E0CDA44385}">
            <xm:f>AND(別紙５_印刷・動画・広告!$I$15&lt;=$V$12,別紙５_印刷・動画・広告!$I$16&gt;=$V$11)</xm:f>
            <x14:dxf>
              <fill>
                <patternFill>
                  <bgColor theme="9"/>
                </patternFill>
              </fill>
            </x14:dxf>
          </x14:cfRule>
          <xm:sqref>F92</xm:sqref>
        </x14:conditionalFormatting>
        <x14:conditionalFormatting xmlns:xm="http://schemas.microsoft.com/office/excel/2006/main">
          <x14:cfRule type="expression" priority="227" id="{1520D1CF-93E0-4F59-9277-52C3D7A2BE5F}">
            <xm:f>AND(別紙５_印刷・動画・広告!$I$20&lt;=$V$14,別紙５_印刷・動画・広告!$I$21&gt;=$V$13)</xm:f>
            <x14:dxf>
              <fill>
                <patternFill>
                  <bgColor theme="9"/>
                </patternFill>
              </fill>
            </x14:dxf>
          </x14:cfRule>
          <xm:sqref>G98</xm:sqref>
        </x14:conditionalFormatting>
        <x14:conditionalFormatting xmlns:xm="http://schemas.microsoft.com/office/excel/2006/main">
          <x14:cfRule type="expression" priority="228" id="{A2C0EC6A-6DC0-4B10-B0F4-1C21628A3AE6}">
            <xm:f>AND(別紙５_印刷・動画・広告!$I$20&lt;=$V$16,別紙５_印刷・動画・広告!$I$21&gt;=$V$15)</xm:f>
            <x14:dxf>
              <fill>
                <patternFill>
                  <bgColor theme="9"/>
                </patternFill>
              </fill>
            </x14:dxf>
          </x14:cfRule>
          <xm:sqref>H98</xm:sqref>
        </x14:conditionalFormatting>
        <x14:conditionalFormatting xmlns:xm="http://schemas.microsoft.com/office/excel/2006/main">
          <x14:cfRule type="expression" priority="229" id="{F3CB6174-C1AF-441D-A953-08997B553892}">
            <xm:f>AND(別紙５_印刷・動画・広告!$I$20&lt;=$V$18,別紙５_印刷・動画・広告!$I$21&gt;=$V$17)</xm:f>
            <x14:dxf>
              <fill>
                <patternFill>
                  <bgColor theme="9"/>
                </patternFill>
              </fill>
            </x14:dxf>
          </x14:cfRule>
          <xm:sqref>I98</xm:sqref>
        </x14:conditionalFormatting>
        <x14:conditionalFormatting xmlns:xm="http://schemas.microsoft.com/office/excel/2006/main">
          <x14:cfRule type="expression" priority="230" id="{A5352FCE-663D-420A-9EFD-F35F9B435DFC}">
            <xm:f>AND(別紙５_印刷・動画・広告!$I$20&lt;=$V$20,別紙５_印刷・動画・広告!$I$21&gt;=$V$19)</xm:f>
            <x14:dxf>
              <fill>
                <patternFill>
                  <bgColor theme="9"/>
                </patternFill>
              </fill>
            </x14:dxf>
          </x14:cfRule>
          <xm:sqref>J98</xm:sqref>
        </x14:conditionalFormatting>
        <x14:conditionalFormatting xmlns:xm="http://schemas.microsoft.com/office/excel/2006/main">
          <x14:cfRule type="expression" priority="231" id="{E5218658-2FBD-4015-BDAD-F41D07827089}">
            <xm:f>AND(別紙５_印刷・動画・広告!$I$20&lt;=$V$22,別紙５_印刷・動画・広告!$I$21&gt;=$V$21)</xm:f>
            <x14:dxf>
              <fill>
                <patternFill>
                  <bgColor theme="9"/>
                </patternFill>
              </fill>
            </x14:dxf>
          </x14:cfRule>
          <xm:sqref>K98</xm:sqref>
        </x14:conditionalFormatting>
        <x14:conditionalFormatting xmlns:xm="http://schemas.microsoft.com/office/excel/2006/main">
          <x14:cfRule type="expression" priority="232" id="{83D02B63-E454-4E8B-A7C6-AF0E3141D0E2}">
            <xm:f>AND(別紙５_印刷・動画・広告!$I$20&lt;=$V$24,別紙５_印刷・動画・広告!$I$21&gt;=$V$23)</xm:f>
            <x14:dxf>
              <fill>
                <patternFill>
                  <bgColor theme="9"/>
                </patternFill>
              </fill>
            </x14:dxf>
          </x14:cfRule>
          <xm:sqref>L98</xm:sqref>
        </x14:conditionalFormatting>
        <x14:conditionalFormatting xmlns:xm="http://schemas.microsoft.com/office/excel/2006/main">
          <x14:cfRule type="expression" priority="233" id="{67B0A588-058B-461A-989C-552B2A1BA0E8}">
            <xm:f>AND(別紙５_印刷・動画・広告!$I$20&lt;=$V$26,別紙５_印刷・動画・広告!$I$21&gt;=$V$25)</xm:f>
            <x14:dxf>
              <fill>
                <patternFill>
                  <bgColor theme="9"/>
                </patternFill>
              </fill>
            </x14:dxf>
          </x14:cfRule>
          <xm:sqref>M98</xm:sqref>
        </x14:conditionalFormatting>
        <x14:conditionalFormatting xmlns:xm="http://schemas.microsoft.com/office/excel/2006/main">
          <x14:cfRule type="expression" priority="234" id="{78286EC2-E1E7-4F87-8141-53DF5FABAF81}">
            <xm:f>AND(別紙５_印刷・動画・広告!$I$20&lt;=$V$28,別紙５_印刷・動画・広告!$I$21&gt;=$V$27)</xm:f>
            <x14:dxf>
              <fill>
                <patternFill>
                  <bgColor theme="9"/>
                </patternFill>
              </fill>
            </x14:dxf>
          </x14:cfRule>
          <xm:sqref>N98</xm:sqref>
        </x14:conditionalFormatting>
        <x14:conditionalFormatting xmlns:xm="http://schemas.microsoft.com/office/excel/2006/main">
          <x14:cfRule type="expression" priority="235" id="{23C0AD73-EB28-4427-B0A2-988679CC87C6}">
            <xm:f>AND(別紙５_印刷・動画・広告!$I$20&lt;=$V$30,別紙５_印刷・動画・広告!$I$21&gt;=$V$29)</xm:f>
            <x14:dxf>
              <fill>
                <patternFill>
                  <bgColor theme="9"/>
                </patternFill>
              </fill>
            </x14:dxf>
          </x14:cfRule>
          <xm:sqref>O98</xm:sqref>
        </x14:conditionalFormatting>
        <x14:conditionalFormatting xmlns:xm="http://schemas.microsoft.com/office/excel/2006/main">
          <x14:cfRule type="expression" priority="236" id="{F4EA483B-4289-4FD9-AFE3-33C6151316E4}">
            <xm:f>AND(別紙５_印刷・動画・広告!$I$20&lt;=$V$32,別紙５_印刷・動画・広告!$I$21&gt;=$V$31)</xm:f>
            <x14:dxf>
              <fill>
                <patternFill>
                  <bgColor theme="9"/>
                </patternFill>
              </fill>
            </x14:dxf>
          </x14:cfRule>
          <xm:sqref>P98</xm:sqref>
        </x14:conditionalFormatting>
        <x14:conditionalFormatting xmlns:xm="http://schemas.microsoft.com/office/excel/2006/main">
          <x14:cfRule type="expression" priority="237" id="{1D523947-4D1C-48CF-9253-87D2E91C4D6C}">
            <xm:f>AND(別紙５_印刷・動画・広告!$I$20&lt;=$V$34,別紙５_印刷・動画・広告!$I$21&gt;=$V$33)</xm:f>
            <x14:dxf>
              <fill>
                <patternFill>
                  <bgColor theme="9"/>
                </patternFill>
              </fill>
            </x14:dxf>
          </x14:cfRule>
          <xm:sqref>Q98</xm:sqref>
        </x14:conditionalFormatting>
        <x14:conditionalFormatting xmlns:xm="http://schemas.microsoft.com/office/excel/2006/main">
          <x14:cfRule type="expression" priority="238" id="{6EF1C536-810F-4490-B48A-71C854413D18}">
            <xm:f>AND(別紙５_印刷・動画・広告!$I$20&lt;=$V$36,別紙５_印刷・動画・広告!$I$21&gt;=$V$35)</xm:f>
            <x14:dxf>
              <fill>
                <patternFill>
                  <bgColor theme="9"/>
                </patternFill>
              </fill>
            </x14:dxf>
          </x14:cfRule>
          <xm:sqref>R98</xm:sqref>
        </x14:conditionalFormatting>
        <x14:conditionalFormatting xmlns:xm="http://schemas.microsoft.com/office/excel/2006/main">
          <x14:cfRule type="expression" priority="239" id="{0BCD893D-761F-46E8-9B02-58B9028D1093}">
            <xm:f>AND(別紙５_印刷・動画・広告!$I$20&lt;=$V$38,別紙５_印刷・動画・広告!$I$21&gt;=$V$37)</xm:f>
            <x14:dxf>
              <fill>
                <patternFill>
                  <bgColor theme="9"/>
                </patternFill>
              </fill>
            </x14:dxf>
          </x14:cfRule>
          <xm:sqref>S98</xm:sqref>
        </x14:conditionalFormatting>
        <x14:conditionalFormatting xmlns:xm="http://schemas.microsoft.com/office/excel/2006/main">
          <x14:cfRule type="expression" priority="240" id="{B5F19854-459B-4807-BE21-CFB531806D64}">
            <xm:f>AND(別紙５_印刷・動画・広告!$I$20&lt;=$V$39,別紙５_印刷・動画・広告!$I$21&gt;=$V$39)</xm:f>
            <x14:dxf>
              <fill>
                <patternFill>
                  <bgColor theme="9"/>
                </patternFill>
              </fill>
            </x14:dxf>
          </x14:cfRule>
          <xm:sqref>T98</xm:sqref>
        </x14:conditionalFormatting>
        <x14:conditionalFormatting xmlns:xm="http://schemas.microsoft.com/office/excel/2006/main">
          <x14:cfRule type="expression" priority="241" id="{14144330-4465-4CF3-AA19-27B1FFD2433C}">
            <xm:f>AND(別紙５_印刷・動画・広告!$I$21&lt;&gt;"",別紙５_印刷・動画・広告!$I$20&lt;=$V$10)</xm:f>
            <x14:dxf>
              <fill>
                <patternFill>
                  <bgColor theme="9"/>
                </patternFill>
              </fill>
            </x14:dxf>
          </x14:cfRule>
          <xm:sqref>E98</xm:sqref>
        </x14:conditionalFormatting>
        <x14:conditionalFormatting xmlns:xm="http://schemas.microsoft.com/office/excel/2006/main">
          <x14:cfRule type="expression" priority="242" id="{A6CDB0AB-AFFF-4E5D-9ECB-B53ECA25F0E4}">
            <xm:f>AND(別紙５_印刷・動画・広告!$I$20&lt;=$V$12,別紙５_印刷・動画・広告!$I$21&gt;=$V$11)</xm:f>
            <x14:dxf>
              <fill>
                <patternFill>
                  <bgColor theme="9"/>
                </patternFill>
              </fill>
            </x14:dxf>
          </x14:cfRule>
          <xm:sqref>F98</xm:sqref>
        </x14:conditionalFormatting>
        <x14:conditionalFormatting xmlns:xm="http://schemas.microsoft.com/office/excel/2006/main">
          <x14:cfRule type="expression" priority="211" id="{8294EDAC-2FF1-4A7E-BFE0-18B1C28390DA}">
            <xm:f>AND(別紙５_印刷・動画・広告!$I$22&lt;=$V$14,別紙５_印刷・動画・広告!$I$23&gt;=$V$13)</xm:f>
            <x14:dxf>
              <fill>
                <patternFill>
                  <bgColor theme="9"/>
                </patternFill>
              </fill>
            </x14:dxf>
          </x14:cfRule>
          <xm:sqref>G101</xm:sqref>
        </x14:conditionalFormatting>
        <x14:conditionalFormatting xmlns:xm="http://schemas.microsoft.com/office/excel/2006/main">
          <x14:cfRule type="expression" priority="212" id="{1444DF40-04C3-454C-B1C3-41BAE7DF680A}">
            <xm:f>AND(別紙５_印刷・動画・広告!$I$22&lt;=$V$16,別紙５_印刷・動画・広告!$I$23&gt;=$V$15)</xm:f>
            <x14:dxf>
              <fill>
                <patternFill>
                  <bgColor theme="9"/>
                </patternFill>
              </fill>
            </x14:dxf>
          </x14:cfRule>
          <xm:sqref>H101</xm:sqref>
        </x14:conditionalFormatting>
        <x14:conditionalFormatting xmlns:xm="http://schemas.microsoft.com/office/excel/2006/main">
          <x14:cfRule type="expression" priority="213" id="{A10DCB90-7441-4A8B-959E-997438F5CBF5}">
            <xm:f>AND(別紙５_印刷・動画・広告!$I$22&lt;=$V$18,別紙５_印刷・動画・広告!$I$23&gt;=$V$17)</xm:f>
            <x14:dxf>
              <fill>
                <patternFill>
                  <bgColor theme="9"/>
                </patternFill>
              </fill>
            </x14:dxf>
          </x14:cfRule>
          <xm:sqref>I101</xm:sqref>
        </x14:conditionalFormatting>
        <x14:conditionalFormatting xmlns:xm="http://schemas.microsoft.com/office/excel/2006/main">
          <x14:cfRule type="expression" priority="214" id="{D5D95886-C518-4202-915A-F7E2E04680EC}">
            <xm:f>AND(別紙５_印刷・動画・広告!$I$22&lt;=$V$20,別紙５_印刷・動画・広告!$I$23&gt;=$V$19)</xm:f>
            <x14:dxf>
              <fill>
                <patternFill>
                  <bgColor theme="9"/>
                </patternFill>
              </fill>
            </x14:dxf>
          </x14:cfRule>
          <xm:sqref>J101</xm:sqref>
        </x14:conditionalFormatting>
        <x14:conditionalFormatting xmlns:xm="http://schemas.microsoft.com/office/excel/2006/main">
          <x14:cfRule type="expression" priority="215" id="{DDC9FAD0-C692-4B60-BFFA-10A331D4AD10}">
            <xm:f>AND(別紙５_印刷・動画・広告!$I$22&lt;=$V$22,別紙５_印刷・動画・広告!$I$23&gt;=$V$21)</xm:f>
            <x14:dxf>
              <fill>
                <patternFill>
                  <bgColor theme="9"/>
                </patternFill>
              </fill>
            </x14:dxf>
          </x14:cfRule>
          <xm:sqref>K101</xm:sqref>
        </x14:conditionalFormatting>
        <x14:conditionalFormatting xmlns:xm="http://schemas.microsoft.com/office/excel/2006/main">
          <x14:cfRule type="expression" priority="216" id="{50EE9F1C-8322-4E67-B79E-EEC8897338E8}">
            <xm:f>AND(別紙５_印刷・動画・広告!$I$22&lt;=$V$24,別紙５_印刷・動画・広告!$I$23&gt;=$V$23)</xm:f>
            <x14:dxf>
              <fill>
                <patternFill>
                  <bgColor theme="9"/>
                </patternFill>
              </fill>
            </x14:dxf>
          </x14:cfRule>
          <xm:sqref>L101</xm:sqref>
        </x14:conditionalFormatting>
        <x14:conditionalFormatting xmlns:xm="http://schemas.microsoft.com/office/excel/2006/main">
          <x14:cfRule type="expression" priority="217" id="{285C6A86-8F14-4A68-B126-5FBB8DACD148}">
            <xm:f>AND(別紙５_印刷・動画・広告!$I$22&lt;=$V$26,別紙５_印刷・動画・広告!$I$23&gt;=$V$25)</xm:f>
            <x14:dxf>
              <fill>
                <patternFill>
                  <bgColor theme="9"/>
                </patternFill>
              </fill>
            </x14:dxf>
          </x14:cfRule>
          <xm:sqref>M101</xm:sqref>
        </x14:conditionalFormatting>
        <x14:conditionalFormatting xmlns:xm="http://schemas.microsoft.com/office/excel/2006/main">
          <x14:cfRule type="expression" priority="218" id="{D4390060-1E8B-4525-8007-D32C3E84F4B8}">
            <xm:f>AND(別紙５_印刷・動画・広告!$I$22&lt;=$V$28,別紙５_印刷・動画・広告!$I$23&gt;=$V$27)</xm:f>
            <x14:dxf>
              <fill>
                <patternFill>
                  <bgColor theme="9"/>
                </patternFill>
              </fill>
            </x14:dxf>
          </x14:cfRule>
          <xm:sqref>N101</xm:sqref>
        </x14:conditionalFormatting>
        <x14:conditionalFormatting xmlns:xm="http://schemas.microsoft.com/office/excel/2006/main">
          <x14:cfRule type="expression" priority="219" id="{0A3CFDDB-2036-496C-A2FD-496EB0BDEE7D}">
            <xm:f>AND(別紙５_印刷・動画・広告!$I$22&lt;=$V$30,別紙５_印刷・動画・広告!$I$23&gt;=$V$29)</xm:f>
            <x14:dxf>
              <fill>
                <patternFill>
                  <bgColor theme="9"/>
                </patternFill>
              </fill>
            </x14:dxf>
          </x14:cfRule>
          <xm:sqref>O101</xm:sqref>
        </x14:conditionalFormatting>
        <x14:conditionalFormatting xmlns:xm="http://schemas.microsoft.com/office/excel/2006/main">
          <x14:cfRule type="expression" priority="220" id="{016CA1A3-CF72-4696-A965-257E9821C201}">
            <xm:f>AND(別紙５_印刷・動画・広告!$I$22&lt;=$V$32,別紙５_印刷・動画・広告!$I$23&gt;=$V$31)</xm:f>
            <x14:dxf>
              <fill>
                <patternFill>
                  <bgColor theme="9"/>
                </patternFill>
              </fill>
            </x14:dxf>
          </x14:cfRule>
          <xm:sqref>P101</xm:sqref>
        </x14:conditionalFormatting>
        <x14:conditionalFormatting xmlns:xm="http://schemas.microsoft.com/office/excel/2006/main">
          <x14:cfRule type="expression" priority="221" id="{AC77B400-13B8-4759-BD6F-712964871CDA}">
            <xm:f>AND(別紙５_印刷・動画・広告!$I$22&lt;=$V$34,別紙５_印刷・動画・広告!$I$23&gt;=$V$33)</xm:f>
            <x14:dxf>
              <fill>
                <patternFill>
                  <bgColor theme="9"/>
                </patternFill>
              </fill>
            </x14:dxf>
          </x14:cfRule>
          <xm:sqref>Q101</xm:sqref>
        </x14:conditionalFormatting>
        <x14:conditionalFormatting xmlns:xm="http://schemas.microsoft.com/office/excel/2006/main">
          <x14:cfRule type="expression" priority="222" id="{6C733CB3-7B7D-458D-895F-8C6D91311427}">
            <xm:f>AND(別紙５_印刷・動画・広告!$I$22&lt;=$V$36,別紙５_印刷・動画・広告!$I$23&gt;=$V$35)</xm:f>
            <x14:dxf>
              <fill>
                <patternFill>
                  <bgColor theme="9"/>
                </patternFill>
              </fill>
            </x14:dxf>
          </x14:cfRule>
          <xm:sqref>R101</xm:sqref>
        </x14:conditionalFormatting>
        <x14:conditionalFormatting xmlns:xm="http://schemas.microsoft.com/office/excel/2006/main">
          <x14:cfRule type="expression" priority="223" id="{7BC1042E-5CE4-4279-8E8F-E31F3802379A}">
            <xm:f>AND(別紙５_印刷・動画・広告!$I$22&lt;=$V$38,別紙５_印刷・動画・広告!$I$23&gt;=$V$37)</xm:f>
            <x14:dxf>
              <fill>
                <patternFill>
                  <bgColor theme="9"/>
                </patternFill>
              </fill>
            </x14:dxf>
          </x14:cfRule>
          <xm:sqref>S101</xm:sqref>
        </x14:conditionalFormatting>
        <x14:conditionalFormatting xmlns:xm="http://schemas.microsoft.com/office/excel/2006/main">
          <x14:cfRule type="expression" priority="224" id="{CA5A7409-9662-485F-BEC8-3EB0E15B5EFC}">
            <xm:f>AND(別紙５_印刷・動画・広告!$I$22&lt;=$V$39,別紙５_印刷・動画・広告!$I$23&gt;=$V$39)</xm:f>
            <x14:dxf>
              <fill>
                <patternFill>
                  <bgColor theme="9"/>
                </patternFill>
              </fill>
            </x14:dxf>
          </x14:cfRule>
          <xm:sqref>T101</xm:sqref>
        </x14:conditionalFormatting>
        <x14:conditionalFormatting xmlns:xm="http://schemas.microsoft.com/office/excel/2006/main">
          <x14:cfRule type="expression" priority="225" id="{797AABC3-F234-4512-BAE7-D66519A75507}">
            <xm:f>AND(別紙５_印刷・動画・広告!$I$23&lt;&gt;"",別紙５_印刷・動画・広告!$I$22&lt;=$V$10)</xm:f>
            <x14:dxf>
              <fill>
                <patternFill>
                  <bgColor theme="9"/>
                </patternFill>
              </fill>
            </x14:dxf>
          </x14:cfRule>
          <xm:sqref>E101</xm:sqref>
        </x14:conditionalFormatting>
        <x14:conditionalFormatting xmlns:xm="http://schemas.microsoft.com/office/excel/2006/main">
          <x14:cfRule type="expression" priority="226" id="{49F7A57B-275C-41D0-ADAD-5A6DFBDC0E1E}">
            <xm:f>AND(別紙５_印刷・動画・広告!$I$22&lt;=$V$12,別紙５_印刷・動画・広告!$I$23&gt;=$V$11)</xm:f>
            <x14:dxf>
              <fill>
                <patternFill>
                  <bgColor theme="9"/>
                </patternFill>
              </fill>
            </x14:dxf>
          </x14:cfRule>
          <xm:sqref>F101</xm:sqref>
        </x14:conditionalFormatting>
        <x14:conditionalFormatting xmlns:xm="http://schemas.microsoft.com/office/excel/2006/main">
          <x14:cfRule type="expression" priority="195" id="{5CC562CC-9E99-4F05-83B9-701811D138B7}">
            <xm:f>AND(別紙５_印刷・動画・広告!$I$24&lt;=$V$14,別紙５_印刷・動画・広告!$I$25&gt;=$V$13)</xm:f>
            <x14:dxf>
              <fill>
                <patternFill>
                  <bgColor theme="9"/>
                </patternFill>
              </fill>
            </x14:dxf>
          </x14:cfRule>
          <xm:sqref>G104</xm:sqref>
        </x14:conditionalFormatting>
        <x14:conditionalFormatting xmlns:xm="http://schemas.microsoft.com/office/excel/2006/main">
          <x14:cfRule type="expression" priority="196" id="{705D6853-CCB3-4F70-A5F4-5DCD1F72E539}">
            <xm:f>AND(別紙５_印刷・動画・広告!$I$24&lt;=$V$16,別紙５_印刷・動画・広告!$I$25&gt;=$V$15)</xm:f>
            <x14:dxf>
              <fill>
                <patternFill>
                  <bgColor theme="9"/>
                </patternFill>
              </fill>
            </x14:dxf>
          </x14:cfRule>
          <xm:sqref>H104</xm:sqref>
        </x14:conditionalFormatting>
        <x14:conditionalFormatting xmlns:xm="http://schemas.microsoft.com/office/excel/2006/main">
          <x14:cfRule type="expression" priority="197" id="{BC24A6F8-95E3-41F0-95C4-4E89970E5154}">
            <xm:f>AND(別紙５_印刷・動画・広告!$I$24&lt;=$V$18,別紙５_印刷・動画・広告!$I$25&gt;=$V$17)</xm:f>
            <x14:dxf>
              <fill>
                <patternFill>
                  <bgColor theme="9"/>
                </patternFill>
              </fill>
            </x14:dxf>
          </x14:cfRule>
          <xm:sqref>I104</xm:sqref>
        </x14:conditionalFormatting>
        <x14:conditionalFormatting xmlns:xm="http://schemas.microsoft.com/office/excel/2006/main">
          <x14:cfRule type="expression" priority="198" id="{3B276411-5ACC-4DB2-A341-189A89EE84B5}">
            <xm:f>AND(別紙５_印刷・動画・広告!$I$24&lt;=$V$20,別紙５_印刷・動画・広告!$I$25&gt;=$V$19)</xm:f>
            <x14:dxf>
              <fill>
                <patternFill>
                  <bgColor theme="9"/>
                </patternFill>
              </fill>
            </x14:dxf>
          </x14:cfRule>
          <xm:sqref>J104</xm:sqref>
        </x14:conditionalFormatting>
        <x14:conditionalFormatting xmlns:xm="http://schemas.microsoft.com/office/excel/2006/main">
          <x14:cfRule type="expression" priority="199" id="{BE38425A-F2F5-4FB6-AA75-EABF056FEF07}">
            <xm:f>AND(別紙５_印刷・動画・広告!$I$24&lt;=$V$22,別紙５_印刷・動画・広告!$I$25&gt;=$V$21)</xm:f>
            <x14:dxf>
              <fill>
                <patternFill>
                  <bgColor theme="9"/>
                </patternFill>
              </fill>
            </x14:dxf>
          </x14:cfRule>
          <xm:sqref>K104</xm:sqref>
        </x14:conditionalFormatting>
        <x14:conditionalFormatting xmlns:xm="http://schemas.microsoft.com/office/excel/2006/main">
          <x14:cfRule type="expression" priority="200" id="{132217F9-B4D0-41E9-89EB-3A68A416D81C}">
            <xm:f>AND(別紙５_印刷・動画・広告!$I$24&lt;=$V$24,別紙５_印刷・動画・広告!$I$25&gt;=$V$23)</xm:f>
            <x14:dxf>
              <fill>
                <patternFill>
                  <bgColor theme="9"/>
                </patternFill>
              </fill>
            </x14:dxf>
          </x14:cfRule>
          <xm:sqref>L104</xm:sqref>
        </x14:conditionalFormatting>
        <x14:conditionalFormatting xmlns:xm="http://schemas.microsoft.com/office/excel/2006/main">
          <x14:cfRule type="expression" priority="201" id="{C45E5F89-9B44-4998-A026-4188111823B3}">
            <xm:f>AND(別紙５_印刷・動画・広告!$I$24&lt;=$V$26,別紙５_印刷・動画・広告!$I$25&gt;=$V$25)</xm:f>
            <x14:dxf>
              <fill>
                <patternFill>
                  <bgColor theme="9"/>
                </patternFill>
              </fill>
            </x14:dxf>
          </x14:cfRule>
          <xm:sqref>M104</xm:sqref>
        </x14:conditionalFormatting>
        <x14:conditionalFormatting xmlns:xm="http://schemas.microsoft.com/office/excel/2006/main">
          <x14:cfRule type="expression" priority="202" id="{18DB3E62-1FD2-48B2-9257-330C4DDAE7FB}">
            <xm:f>AND(別紙５_印刷・動画・広告!$I$24&lt;=$V$28,別紙５_印刷・動画・広告!$I$25&gt;=$V$27)</xm:f>
            <x14:dxf>
              <fill>
                <patternFill>
                  <bgColor theme="9"/>
                </patternFill>
              </fill>
            </x14:dxf>
          </x14:cfRule>
          <xm:sqref>N104</xm:sqref>
        </x14:conditionalFormatting>
        <x14:conditionalFormatting xmlns:xm="http://schemas.microsoft.com/office/excel/2006/main">
          <x14:cfRule type="expression" priority="203" id="{B6EE08DC-7421-4C0E-A174-AAB3ED3A7EDF}">
            <xm:f>AND(別紙５_印刷・動画・広告!$I$24&lt;=$V$30,別紙５_印刷・動画・広告!$I$25&gt;=$V$29)</xm:f>
            <x14:dxf>
              <fill>
                <patternFill>
                  <bgColor theme="9"/>
                </patternFill>
              </fill>
            </x14:dxf>
          </x14:cfRule>
          <xm:sqref>O104</xm:sqref>
        </x14:conditionalFormatting>
        <x14:conditionalFormatting xmlns:xm="http://schemas.microsoft.com/office/excel/2006/main">
          <x14:cfRule type="expression" priority="204" id="{507DE9DC-F2AD-42BA-92E5-BE6FE559644F}">
            <xm:f>AND(別紙５_印刷・動画・広告!$I$24&lt;=$V$32,別紙５_印刷・動画・広告!$I$25&gt;=$V$31)</xm:f>
            <x14:dxf>
              <fill>
                <patternFill>
                  <bgColor theme="9"/>
                </patternFill>
              </fill>
            </x14:dxf>
          </x14:cfRule>
          <xm:sqref>P104</xm:sqref>
        </x14:conditionalFormatting>
        <x14:conditionalFormatting xmlns:xm="http://schemas.microsoft.com/office/excel/2006/main">
          <x14:cfRule type="expression" priority="205" id="{24A547C4-D493-4EEB-A303-547564B4767F}">
            <xm:f>AND(別紙５_印刷・動画・広告!$I$24&lt;=$V$34,別紙５_印刷・動画・広告!$I$25&gt;=$V$33)</xm:f>
            <x14:dxf>
              <fill>
                <patternFill>
                  <bgColor theme="9"/>
                </patternFill>
              </fill>
            </x14:dxf>
          </x14:cfRule>
          <xm:sqref>Q104</xm:sqref>
        </x14:conditionalFormatting>
        <x14:conditionalFormatting xmlns:xm="http://schemas.microsoft.com/office/excel/2006/main">
          <x14:cfRule type="expression" priority="206" id="{6F19C3C2-3EB1-4F44-9496-CBB74D68A243}">
            <xm:f>AND(別紙５_印刷・動画・広告!$I$24&lt;=$V$36,別紙５_印刷・動画・広告!$I$25&gt;=$V$35)</xm:f>
            <x14:dxf>
              <fill>
                <patternFill>
                  <bgColor theme="9"/>
                </patternFill>
              </fill>
            </x14:dxf>
          </x14:cfRule>
          <xm:sqref>R104</xm:sqref>
        </x14:conditionalFormatting>
        <x14:conditionalFormatting xmlns:xm="http://schemas.microsoft.com/office/excel/2006/main">
          <x14:cfRule type="expression" priority="207" id="{7F0CB0D6-8169-44BF-A64F-CCBCF2E3B751}">
            <xm:f>AND(別紙５_印刷・動画・広告!$I$24&lt;=$V$38,別紙５_印刷・動画・広告!$I$25&gt;=$V$37)</xm:f>
            <x14:dxf>
              <fill>
                <patternFill>
                  <bgColor theme="9"/>
                </patternFill>
              </fill>
            </x14:dxf>
          </x14:cfRule>
          <xm:sqref>S104</xm:sqref>
        </x14:conditionalFormatting>
        <x14:conditionalFormatting xmlns:xm="http://schemas.microsoft.com/office/excel/2006/main">
          <x14:cfRule type="expression" priority="208" id="{949CFE70-7EAC-40E2-9071-58C1B862FBE0}">
            <xm:f>AND(別紙５_印刷・動画・広告!$I$24&lt;=$V$39,別紙５_印刷・動画・広告!$I$25&gt;=$V$39)</xm:f>
            <x14:dxf>
              <fill>
                <patternFill>
                  <bgColor theme="9"/>
                </patternFill>
              </fill>
            </x14:dxf>
          </x14:cfRule>
          <xm:sqref>T104</xm:sqref>
        </x14:conditionalFormatting>
        <x14:conditionalFormatting xmlns:xm="http://schemas.microsoft.com/office/excel/2006/main">
          <x14:cfRule type="expression" priority="209" id="{FE2D048C-79EA-416A-BBBC-DD5657A0068D}">
            <xm:f>AND(別紙５_印刷・動画・広告!$I$25&lt;&gt;"",別紙５_印刷・動画・広告!$I$24&lt;=$V$10)</xm:f>
            <x14:dxf>
              <fill>
                <patternFill>
                  <bgColor theme="9"/>
                </patternFill>
              </fill>
            </x14:dxf>
          </x14:cfRule>
          <xm:sqref>E104</xm:sqref>
        </x14:conditionalFormatting>
        <x14:conditionalFormatting xmlns:xm="http://schemas.microsoft.com/office/excel/2006/main">
          <x14:cfRule type="expression" priority="210" id="{0DB72EB9-3F62-4CC6-80F8-5CB3D835BD02}">
            <xm:f>AND(別紙５_印刷・動画・広告!$I$24&lt;=$V$12,別紙５_印刷・動画・広告!$I$25&gt;=$V$11)</xm:f>
            <x14:dxf>
              <fill>
                <patternFill>
                  <bgColor theme="9"/>
                </patternFill>
              </fill>
            </x14:dxf>
          </x14:cfRule>
          <xm:sqref>F104</xm:sqref>
        </x14:conditionalFormatting>
        <x14:conditionalFormatting xmlns:xm="http://schemas.microsoft.com/office/excel/2006/main">
          <x14:cfRule type="expression" priority="147" id="{2A9EAECB-797F-4FFC-A8AA-274FC56DAD88}">
            <xm:f>AND('別紙３_展示会等６～10'!$I$5&lt;=$V$14,'別紙３_展示会等６～10'!$M$5&gt;=$V$13)</xm:f>
            <x14:dxf>
              <fill>
                <patternFill>
                  <bgColor theme="4"/>
                </patternFill>
              </fill>
            </x14:dxf>
          </x14:cfRule>
          <xm:sqref>G29</xm:sqref>
        </x14:conditionalFormatting>
        <x14:conditionalFormatting xmlns:xm="http://schemas.microsoft.com/office/excel/2006/main">
          <x14:cfRule type="expression" priority="148" id="{2421B027-0E09-46F4-B30E-CA801BCA1A8F}">
            <xm:f>AND('別紙３_展示会等６～10'!$I$5&lt;=$V$16,'別紙３_展示会等６～10'!$M$5&gt;=$V$15)</xm:f>
            <x14:dxf>
              <fill>
                <patternFill>
                  <bgColor theme="4"/>
                </patternFill>
              </fill>
            </x14:dxf>
          </x14:cfRule>
          <xm:sqref>H29</xm:sqref>
        </x14:conditionalFormatting>
        <x14:conditionalFormatting xmlns:xm="http://schemas.microsoft.com/office/excel/2006/main">
          <x14:cfRule type="expression" priority="149" id="{C2AE0FF2-654D-41EF-8406-B3A7A378EF87}">
            <xm:f>AND('別紙３_展示会等６～10'!$I$5&lt;=$V$18,'別紙３_展示会等６～10'!$M$5&gt;=$V$17)</xm:f>
            <x14:dxf>
              <fill>
                <patternFill>
                  <bgColor theme="4"/>
                </patternFill>
              </fill>
            </x14:dxf>
          </x14:cfRule>
          <xm:sqref>I29</xm:sqref>
        </x14:conditionalFormatting>
        <x14:conditionalFormatting xmlns:xm="http://schemas.microsoft.com/office/excel/2006/main">
          <x14:cfRule type="expression" priority="150" id="{531B91FE-F2B0-42DE-8596-9E40278918C1}">
            <xm:f>AND('別紙３_展示会等６～10'!$I$5&lt;=$V$20,'別紙３_展示会等６～10'!$M$5&gt;=$V$19)</xm:f>
            <x14:dxf>
              <fill>
                <patternFill>
                  <bgColor theme="4"/>
                </patternFill>
              </fill>
            </x14:dxf>
          </x14:cfRule>
          <xm:sqref>J29</xm:sqref>
        </x14:conditionalFormatting>
        <x14:conditionalFormatting xmlns:xm="http://schemas.microsoft.com/office/excel/2006/main">
          <x14:cfRule type="expression" priority="151" id="{26742BE4-2495-4522-9BC3-486E09E857EF}">
            <xm:f>AND('別紙３_展示会等６～10'!$I$5&lt;=$V$22,'別紙３_展示会等６～10'!$M$5&gt;=$V$21)</xm:f>
            <x14:dxf>
              <fill>
                <patternFill>
                  <bgColor theme="4"/>
                </patternFill>
              </fill>
            </x14:dxf>
          </x14:cfRule>
          <xm:sqref>K29</xm:sqref>
        </x14:conditionalFormatting>
        <x14:conditionalFormatting xmlns:xm="http://schemas.microsoft.com/office/excel/2006/main">
          <x14:cfRule type="expression" priority="152" id="{ECF4A59E-8791-41A2-B208-C8D5EA8C10AF}">
            <xm:f>AND('別紙３_展示会等６～10'!$I$5&lt;=$V$24,'別紙３_展示会等６～10'!$M$5&gt;=$V$23)</xm:f>
            <x14:dxf>
              <fill>
                <patternFill>
                  <bgColor theme="4"/>
                </patternFill>
              </fill>
            </x14:dxf>
          </x14:cfRule>
          <xm:sqref>L29</xm:sqref>
        </x14:conditionalFormatting>
        <x14:conditionalFormatting xmlns:xm="http://schemas.microsoft.com/office/excel/2006/main">
          <x14:cfRule type="expression" priority="153" id="{2883B747-77AA-405B-8BD5-9D77BE668DCC}">
            <xm:f>AND('別紙３_展示会等６～10'!$I$5&lt;=$V$26,'別紙３_展示会等６～10'!$M$5&gt;=$V$25)</xm:f>
            <x14:dxf>
              <fill>
                <patternFill>
                  <bgColor theme="4"/>
                </patternFill>
              </fill>
            </x14:dxf>
          </x14:cfRule>
          <xm:sqref>M29</xm:sqref>
        </x14:conditionalFormatting>
        <x14:conditionalFormatting xmlns:xm="http://schemas.microsoft.com/office/excel/2006/main">
          <x14:cfRule type="expression" priority="154" id="{66A92F2A-B82D-4EB6-BD5E-5A1B6CA90B59}">
            <xm:f>AND('別紙３_展示会等６～10'!$I$5&lt;=$V$28,'別紙３_展示会等６～10'!$M$5&gt;=$V$27)</xm:f>
            <x14:dxf>
              <fill>
                <patternFill>
                  <bgColor theme="4"/>
                </patternFill>
              </fill>
            </x14:dxf>
          </x14:cfRule>
          <xm:sqref>N29</xm:sqref>
        </x14:conditionalFormatting>
        <x14:conditionalFormatting xmlns:xm="http://schemas.microsoft.com/office/excel/2006/main">
          <x14:cfRule type="expression" priority="155" id="{B8A4E0B8-7C58-4D89-8CE8-FAEDDA85109A}">
            <xm:f>AND('別紙３_展示会等６～10'!$I$5&lt;=$V$30,'別紙３_展示会等６～10'!$M$5&gt;=$V$29)</xm:f>
            <x14:dxf>
              <fill>
                <patternFill>
                  <bgColor theme="4"/>
                </patternFill>
              </fill>
            </x14:dxf>
          </x14:cfRule>
          <xm:sqref>O29</xm:sqref>
        </x14:conditionalFormatting>
        <x14:conditionalFormatting xmlns:xm="http://schemas.microsoft.com/office/excel/2006/main">
          <x14:cfRule type="expression" priority="156" id="{20109A50-EDC8-4770-8CF1-6C92FD18B748}">
            <xm:f>AND('別紙３_展示会等６～10'!$I$5&lt;=$V$32,'別紙３_展示会等６～10'!$M$5&gt;=$V$31)</xm:f>
            <x14:dxf>
              <fill>
                <patternFill>
                  <bgColor theme="4"/>
                </patternFill>
              </fill>
            </x14:dxf>
          </x14:cfRule>
          <xm:sqref>P29</xm:sqref>
        </x14:conditionalFormatting>
        <x14:conditionalFormatting xmlns:xm="http://schemas.microsoft.com/office/excel/2006/main">
          <x14:cfRule type="expression" priority="157" id="{7457CC77-BE8E-4D0C-8EAD-50318A5947FB}">
            <xm:f>AND('別紙３_展示会等６～10'!$I$5&lt;=$V$34,'別紙３_展示会等６～10'!$M$5&gt;=$V$33)</xm:f>
            <x14:dxf>
              <fill>
                <patternFill>
                  <bgColor theme="4"/>
                </patternFill>
              </fill>
            </x14:dxf>
          </x14:cfRule>
          <xm:sqref>Q29</xm:sqref>
        </x14:conditionalFormatting>
        <x14:conditionalFormatting xmlns:xm="http://schemas.microsoft.com/office/excel/2006/main">
          <x14:cfRule type="expression" priority="158" id="{FC608151-5490-42CA-A947-03AD626437FD}">
            <xm:f>AND('別紙３_展示会等６～10'!$I$5&lt;=$V$36,'別紙３_展示会等６～10'!$M$5&gt;=$V$35)</xm:f>
            <x14:dxf>
              <fill>
                <patternFill>
                  <bgColor theme="4"/>
                </patternFill>
              </fill>
            </x14:dxf>
          </x14:cfRule>
          <xm:sqref>R29</xm:sqref>
        </x14:conditionalFormatting>
        <x14:conditionalFormatting xmlns:xm="http://schemas.microsoft.com/office/excel/2006/main">
          <x14:cfRule type="expression" priority="159" id="{FA26047E-5418-4FBE-9022-8E3FF8738032}">
            <xm:f>AND('別紙３_展示会等６～10'!$I$5&lt;=$V$38,'別紙３_展示会等６～10'!$M$5&gt;=$V$37)</xm:f>
            <x14:dxf>
              <fill>
                <patternFill>
                  <bgColor theme="4"/>
                </patternFill>
              </fill>
            </x14:dxf>
          </x14:cfRule>
          <xm:sqref>S29</xm:sqref>
        </x14:conditionalFormatting>
        <x14:conditionalFormatting xmlns:xm="http://schemas.microsoft.com/office/excel/2006/main">
          <x14:cfRule type="expression" priority="160" id="{289BB624-8E98-476F-BBFD-639FD32756CC}">
            <xm:f>AND('別紙３_展示会等６～10'!$I$5&lt;=$V$39,'別紙３_展示会等６～10'!$M$5&gt;=$V$39)</xm:f>
            <x14:dxf>
              <fill>
                <patternFill>
                  <bgColor theme="4"/>
                </patternFill>
              </fill>
            </x14:dxf>
          </x14:cfRule>
          <xm:sqref>T29</xm:sqref>
        </x14:conditionalFormatting>
        <x14:conditionalFormatting xmlns:xm="http://schemas.microsoft.com/office/excel/2006/main">
          <x14:cfRule type="expression" priority="161" id="{D2EF6619-040B-4320-848D-470755DB7479}">
            <xm:f>AND('別紙３_展示会等６～10'!$M$5&lt;&gt;"",'別紙３_展示会等６～10'!$I$5&lt;=$V$10)</xm:f>
            <x14:dxf>
              <fill>
                <patternFill>
                  <bgColor theme="4"/>
                </patternFill>
              </fill>
            </x14:dxf>
          </x14:cfRule>
          <xm:sqref>E29</xm:sqref>
        </x14:conditionalFormatting>
        <x14:conditionalFormatting xmlns:xm="http://schemas.microsoft.com/office/excel/2006/main">
          <x14:cfRule type="expression" priority="162" id="{9864C7FF-05B1-45B0-B2E2-ADD8F7A80993}">
            <xm:f>AND('別紙３_展示会等６～10'!$I$5&lt;=$V$12,'別紙３_展示会等６～10'!$M$5&gt;=$V$11)</xm:f>
            <x14:dxf>
              <fill>
                <patternFill>
                  <bgColor theme="4"/>
                </patternFill>
              </fill>
            </x14:dxf>
          </x14:cfRule>
          <xm:sqref>F29</xm:sqref>
        </x14:conditionalFormatting>
        <x14:conditionalFormatting xmlns:xm="http://schemas.microsoft.com/office/excel/2006/main">
          <x14:cfRule type="expression" priority="131" id="{71A39EBC-BD07-4037-96C4-A8B13B2F6929}">
            <xm:f>AND('別紙３_展示会等６～10'!$I$15&lt;=$V$14,'別紙３_展示会等６～10'!$M$15&gt;=$V$13)</xm:f>
            <x14:dxf>
              <fill>
                <patternFill>
                  <bgColor theme="4"/>
                </patternFill>
              </fill>
            </x14:dxf>
          </x14:cfRule>
          <xm:sqref>G32</xm:sqref>
        </x14:conditionalFormatting>
        <x14:conditionalFormatting xmlns:xm="http://schemas.microsoft.com/office/excel/2006/main">
          <x14:cfRule type="expression" priority="132" id="{AFFF1D89-A294-4537-BA4E-BFE8772A7B0E}">
            <xm:f>AND('別紙３_展示会等６～10'!$I$15&lt;=$V$16,'別紙３_展示会等６～10'!$M$15&gt;=$V$15)</xm:f>
            <x14:dxf>
              <fill>
                <patternFill>
                  <bgColor theme="4"/>
                </patternFill>
              </fill>
            </x14:dxf>
          </x14:cfRule>
          <xm:sqref>H32</xm:sqref>
        </x14:conditionalFormatting>
        <x14:conditionalFormatting xmlns:xm="http://schemas.microsoft.com/office/excel/2006/main">
          <x14:cfRule type="expression" priority="133" id="{DDEE8757-863D-4803-A77D-4BC101B331E8}">
            <xm:f>AND('別紙３_展示会等６～10'!$I$15&lt;=$V$18,'別紙３_展示会等６～10'!$M$15&gt;=$V$17)</xm:f>
            <x14:dxf>
              <fill>
                <patternFill>
                  <bgColor theme="4"/>
                </patternFill>
              </fill>
            </x14:dxf>
          </x14:cfRule>
          <xm:sqref>I32</xm:sqref>
        </x14:conditionalFormatting>
        <x14:conditionalFormatting xmlns:xm="http://schemas.microsoft.com/office/excel/2006/main">
          <x14:cfRule type="expression" priority="134" id="{3B6324B5-B5FE-4C89-8578-EF3A0F79BF1A}">
            <xm:f>AND('別紙３_展示会等６～10'!$I$15&lt;=$V$20,'別紙３_展示会等６～10'!$M$15&gt;=$V$19)</xm:f>
            <x14:dxf>
              <fill>
                <patternFill>
                  <bgColor theme="4"/>
                </patternFill>
              </fill>
            </x14:dxf>
          </x14:cfRule>
          <xm:sqref>J32</xm:sqref>
        </x14:conditionalFormatting>
        <x14:conditionalFormatting xmlns:xm="http://schemas.microsoft.com/office/excel/2006/main">
          <x14:cfRule type="expression" priority="135" id="{6E699CF2-9E37-447E-884C-5008CAE05B50}">
            <xm:f>AND('別紙３_展示会等６～10'!$I$15&lt;=$V$22,'別紙３_展示会等６～10'!$M$15&gt;=$V$21)</xm:f>
            <x14:dxf>
              <fill>
                <patternFill>
                  <bgColor theme="4"/>
                </patternFill>
              </fill>
            </x14:dxf>
          </x14:cfRule>
          <xm:sqref>K32</xm:sqref>
        </x14:conditionalFormatting>
        <x14:conditionalFormatting xmlns:xm="http://schemas.microsoft.com/office/excel/2006/main">
          <x14:cfRule type="expression" priority="136" id="{EBFB9AA6-C62E-439F-99D6-CE85DDB41CEC}">
            <xm:f>AND('別紙３_展示会等６～10'!$I$15&lt;=$V$24,'別紙３_展示会等６～10'!$M$15&gt;=$V$23)</xm:f>
            <x14:dxf>
              <fill>
                <patternFill>
                  <bgColor theme="4"/>
                </patternFill>
              </fill>
            </x14:dxf>
          </x14:cfRule>
          <xm:sqref>L32</xm:sqref>
        </x14:conditionalFormatting>
        <x14:conditionalFormatting xmlns:xm="http://schemas.microsoft.com/office/excel/2006/main">
          <x14:cfRule type="expression" priority="137" id="{56854034-D5BB-475E-BEB2-266E190B41CF}">
            <xm:f>AND('別紙３_展示会等６～10'!$I$15&lt;=$V$26,'別紙３_展示会等６～10'!$M$15&gt;=$V$25)</xm:f>
            <x14:dxf>
              <fill>
                <patternFill>
                  <bgColor theme="4"/>
                </patternFill>
              </fill>
            </x14:dxf>
          </x14:cfRule>
          <xm:sqref>M32</xm:sqref>
        </x14:conditionalFormatting>
        <x14:conditionalFormatting xmlns:xm="http://schemas.microsoft.com/office/excel/2006/main">
          <x14:cfRule type="expression" priority="138" id="{BD6B773F-F75A-47E6-A09E-5B250F8B16FF}">
            <xm:f>AND('別紙３_展示会等６～10'!$I$15&lt;=$V$28,'別紙３_展示会等６～10'!$M$15&gt;=$V$27)</xm:f>
            <x14:dxf>
              <fill>
                <patternFill>
                  <bgColor theme="4"/>
                </patternFill>
              </fill>
            </x14:dxf>
          </x14:cfRule>
          <xm:sqref>N32</xm:sqref>
        </x14:conditionalFormatting>
        <x14:conditionalFormatting xmlns:xm="http://schemas.microsoft.com/office/excel/2006/main">
          <x14:cfRule type="expression" priority="139" id="{B8B9D911-36B4-4C67-A22F-7B98AAD81074}">
            <xm:f>AND('別紙３_展示会等６～10'!$I$15&lt;=$V$30,'別紙３_展示会等６～10'!$M$15&gt;=$V$29)</xm:f>
            <x14:dxf>
              <fill>
                <patternFill>
                  <bgColor theme="4"/>
                </patternFill>
              </fill>
            </x14:dxf>
          </x14:cfRule>
          <xm:sqref>O32</xm:sqref>
        </x14:conditionalFormatting>
        <x14:conditionalFormatting xmlns:xm="http://schemas.microsoft.com/office/excel/2006/main">
          <x14:cfRule type="expression" priority="140" id="{4B24DF75-9B42-4FF0-A21C-07F59D4D282C}">
            <xm:f>AND('別紙３_展示会等６～10'!$I$15&lt;=$V$32,'別紙３_展示会等６～10'!$M$15&gt;=$V$31)</xm:f>
            <x14:dxf>
              <fill>
                <patternFill>
                  <bgColor theme="4"/>
                </patternFill>
              </fill>
            </x14:dxf>
          </x14:cfRule>
          <xm:sqref>P32</xm:sqref>
        </x14:conditionalFormatting>
        <x14:conditionalFormatting xmlns:xm="http://schemas.microsoft.com/office/excel/2006/main">
          <x14:cfRule type="expression" priority="141" id="{B73C5388-D97A-45CE-A1DA-7FEC756EDBB7}">
            <xm:f>AND('別紙３_展示会等６～10'!$I$15&lt;=$V$34,'別紙３_展示会等６～10'!$M$15&gt;=$V$33)</xm:f>
            <x14:dxf>
              <fill>
                <patternFill>
                  <bgColor theme="4"/>
                </patternFill>
              </fill>
            </x14:dxf>
          </x14:cfRule>
          <xm:sqref>Q32</xm:sqref>
        </x14:conditionalFormatting>
        <x14:conditionalFormatting xmlns:xm="http://schemas.microsoft.com/office/excel/2006/main">
          <x14:cfRule type="expression" priority="142" id="{0A2EFA61-EEFB-4AC2-9DAC-D474A808AA11}">
            <xm:f>AND('別紙３_展示会等６～10'!$I$15&lt;=$V$36,'別紙３_展示会等６～10'!$M$15&gt;=$V$35)</xm:f>
            <x14:dxf>
              <fill>
                <patternFill>
                  <bgColor theme="4"/>
                </patternFill>
              </fill>
            </x14:dxf>
          </x14:cfRule>
          <xm:sqref>R32</xm:sqref>
        </x14:conditionalFormatting>
        <x14:conditionalFormatting xmlns:xm="http://schemas.microsoft.com/office/excel/2006/main">
          <x14:cfRule type="expression" priority="143" id="{DB7C16BB-D20B-422F-BF77-0379BBB1A845}">
            <xm:f>AND('別紙３_展示会等６～10'!$I$15&lt;=$V$38,'別紙３_展示会等６～10'!$M$15&gt;=$V$37)</xm:f>
            <x14:dxf>
              <fill>
                <patternFill>
                  <bgColor theme="4"/>
                </patternFill>
              </fill>
            </x14:dxf>
          </x14:cfRule>
          <xm:sqref>S32</xm:sqref>
        </x14:conditionalFormatting>
        <x14:conditionalFormatting xmlns:xm="http://schemas.microsoft.com/office/excel/2006/main">
          <x14:cfRule type="expression" priority="144" id="{D042E770-0B3C-479E-B436-A3ABB7E45701}">
            <xm:f>AND('別紙３_展示会等６～10'!$I$15&lt;=$V$39,'別紙３_展示会等６～10'!$M$15&gt;=$V$39)</xm:f>
            <x14:dxf>
              <fill>
                <patternFill>
                  <bgColor theme="4"/>
                </patternFill>
              </fill>
            </x14:dxf>
          </x14:cfRule>
          <xm:sqref>T32</xm:sqref>
        </x14:conditionalFormatting>
        <x14:conditionalFormatting xmlns:xm="http://schemas.microsoft.com/office/excel/2006/main">
          <x14:cfRule type="expression" priority="145" id="{BD9426F6-6805-466F-9145-222B59F7D95A}">
            <xm:f>AND('別紙３_展示会等６～10'!$M$15&lt;&gt;"",'別紙３_展示会等６～10'!$I$15&lt;=$V$10)</xm:f>
            <x14:dxf>
              <fill>
                <patternFill>
                  <bgColor theme="4"/>
                </patternFill>
              </fill>
            </x14:dxf>
          </x14:cfRule>
          <xm:sqref>E32</xm:sqref>
        </x14:conditionalFormatting>
        <x14:conditionalFormatting xmlns:xm="http://schemas.microsoft.com/office/excel/2006/main">
          <x14:cfRule type="expression" priority="146" id="{A75C1836-4F8F-4FC6-A98F-2D7F6D1BD618}">
            <xm:f>AND('別紙３_展示会等６～10'!$I$15&lt;=$V$12,'別紙３_展示会等６～10'!$M$15&gt;=$V$11)</xm:f>
            <x14:dxf>
              <fill>
                <patternFill>
                  <bgColor theme="4"/>
                </patternFill>
              </fill>
            </x14:dxf>
          </x14:cfRule>
          <xm:sqref>F32</xm:sqref>
        </x14:conditionalFormatting>
        <x14:conditionalFormatting xmlns:xm="http://schemas.microsoft.com/office/excel/2006/main">
          <x14:cfRule type="expression" priority="115" id="{BAD59B9A-5613-4BD3-99F9-218342FE827F}">
            <xm:f>AND('別紙３_展示会等６～10'!$I$25&lt;=$V$14,'別紙３_展示会等６～10'!$M$25&gt;=$V$13)</xm:f>
            <x14:dxf>
              <fill>
                <patternFill>
                  <bgColor theme="4"/>
                </patternFill>
              </fill>
            </x14:dxf>
          </x14:cfRule>
          <xm:sqref>G35</xm:sqref>
        </x14:conditionalFormatting>
        <x14:conditionalFormatting xmlns:xm="http://schemas.microsoft.com/office/excel/2006/main">
          <x14:cfRule type="expression" priority="116" id="{AABB4E0C-E3F9-4FE0-B9AE-6DFB62548A23}">
            <xm:f>AND('別紙３_展示会等６～10'!$I$25&lt;=$V$16,'別紙３_展示会等６～10'!$M$25&gt;=$V$15)</xm:f>
            <x14:dxf>
              <fill>
                <patternFill>
                  <bgColor theme="4"/>
                </patternFill>
              </fill>
            </x14:dxf>
          </x14:cfRule>
          <xm:sqref>H35</xm:sqref>
        </x14:conditionalFormatting>
        <x14:conditionalFormatting xmlns:xm="http://schemas.microsoft.com/office/excel/2006/main">
          <x14:cfRule type="expression" priority="117" id="{03DCE2AC-B0C7-45F9-843C-6B0D1E7CBABA}">
            <xm:f>AND('別紙３_展示会等６～10'!$I$25&lt;=$V$18,'別紙３_展示会等６～10'!$M$25&gt;=$V$17)</xm:f>
            <x14:dxf>
              <fill>
                <patternFill>
                  <bgColor theme="4"/>
                </patternFill>
              </fill>
            </x14:dxf>
          </x14:cfRule>
          <xm:sqref>I35</xm:sqref>
        </x14:conditionalFormatting>
        <x14:conditionalFormatting xmlns:xm="http://schemas.microsoft.com/office/excel/2006/main">
          <x14:cfRule type="expression" priority="118" id="{5925862D-15FF-4597-9286-940319EC2E72}">
            <xm:f>AND('別紙３_展示会等６～10'!$I$25&lt;=$V$20,'別紙３_展示会等６～10'!$M$25&gt;=$V$19)</xm:f>
            <x14:dxf>
              <fill>
                <patternFill>
                  <bgColor theme="4"/>
                </patternFill>
              </fill>
            </x14:dxf>
          </x14:cfRule>
          <xm:sqref>J35</xm:sqref>
        </x14:conditionalFormatting>
        <x14:conditionalFormatting xmlns:xm="http://schemas.microsoft.com/office/excel/2006/main">
          <x14:cfRule type="expression" priority="119" id="{07924CD8-A232-4B74-874F-5098E3D5AEE3}">
            <xm:f>AND('別紙３_展示会等６～10'!$I$25&lt;=$V$22,'別紙３_展示会等６～10'!$M$25&gt;=$V$21)</xm:f>
            <x14:dxf>
              <fill>
                <patternFill>
                  <bgColor theme="4"/>
                </patternFill>
              </fill>
            </x14:dxf>
          </x14:cfRule>
          <xm:sqref>K35</xm:sqref>
        </x14:conditionalFormatting>
        <x14:conditionalFormatting xmlns:xm="http://schemas.microsoft.com/office/excel/2006/main">
          <x14:cfRule type="expression" priority="120" id="{C5990C40-0D46-4EBA-AF6A-6CE997620897}">
            <xm:f>AND('別紙３_展示会等６～10'!$I$25&lt;=$V$24,'別紙３_展示会等６～10'!$M$25&gt;=$V$23)</xm:f>
            <x14:dxf>
              <fill>
                <patternFill>
                  <bgColor theme="4"/>
                </patternFill>
              </fill>
            </x14:dxf>
          </x14:cfRule>
          <xm:sqref>L35</xm:sqref>
        </x14:conditionalFormatting>
        <x14:conditionalFormatting xmlns:xm="http://schemas.microsoft.com/office/excel/2006/main">
          <x14:cfRule type="expression" priority="121" id="{4AA89E2E-DF67-4768-B9D3-A14E53B7E524}">
            <xm:f>AND('別紙３_展示会等６～10'!$I$25&lt;=$V$26,'別紙３_展示会等６～10'!$M$25&gt;=$V$25)</xm:f>
            <x14:dxf>
              <fill>
                <patternFill>
                  <bgColor theme="4"/>
                </patternFill>
              </fill>
            </x14:dxf>
          </x14:cfRule>
          <xm:sqref>M35</xm:sqref>
        </x14:conditionalFormatting>
        <x14:conditionalFormatting xmlns:xm="http://schemas.microsoft.com/office/excel/2006/main">
          <x14:cfRule type="expression" priority="122" id="{58B44C61-DF7C-48EE-A11B-0100A85D292E}">
            <xm:f>AND('別紙３_展示会等６～10'!$I$25&lt;=$V$28,'別紙３_展示会等６～10'!$M$25&gt;=$V$27)</xm:f>
            <x14:dxf>
              <fill>
                <patternFill>
                  <bgColor theme="4"/>
                </patternFill>
              </fill>
            </x14:dxf>
          </x14:cfRule>
          <xm:sqref>N35</xm:sqref>
        </x14:conditionalFormatting>
        <x14:conditionalFormatting xmlns:xm="http://schemas.microsoft.com/office/excel/2006/main">
          <x14:cfRule type="expression" priority="123" id="{F6443318-E084-4104-84CE-CC28385997DF}">
            <xm:f>AND('別紙３_展示会等６～10'!$I$25&lt;=$V$30,'別紙３_展示会等６～10'!$M$25&gt;=$V$29)</xm:f>
            <x14:dxf>
              <fill>
                <patternFill>
                  <bgColor theme="4"/>
                </patternFill>
              </fill>
            </x14:dxf>
          </x14:cfRule>
          <xm:sqref>O35</xm:sqref>
        </x14:conditionalFormatting>
        <x14:conditionalFormatting xmlns:xm="http://schemas.microsoft.com/office/excel/2006/main">
          <x14:cfRule type="expression" priority="124" id="{5543CA4C-1C6F-4D25-B980-458417128374}">
            <xm:f>AND('別紙３_展示会等６～10'!$I$25&lt;=$V$32,'別紙３_展示会等６～10'!$M$25&gt;=$V$31)</xm:f>
            <x14:dxf>
              <fill>
                <patternFill>
                  <bgColor theme="4"/>
                </patternFill>
              </fill>
            </x14:dxf>
          </x14:cfRule>
          <xm:sqref>P35</xm:sqref>
        </x14:conditionalFormatting>
        <x14:conditionalFormatting xmlns:xm="http://schemas.microsoft.com/office/excel/2006/main">
          <x14:cfRule type="expression" priority="125" id="{B7DF1BFB-81B1-4204-AF98-D478B2AE5E1E}">
            <xm:f>AND('別紙３_展示会等６～10'!$I$25&lt;=$V$34,'別紙３_展示会等６～10'!$M$25&gt;=$V$33)</xm:f>
            <x14:dxf>
              <fill>
                <patternFill>
                  <bgColor theme="4"/>
                </patternFill>
              </fill>
            </x14:dxf>
          </x14:cfRule>
          <xm:sqref>Q35</xm:sqref>
        </x14:conditionalFormatting>
        <x14:conditionalFormatting xmlns:xm="http://schemas.microsoft.com/office/excel/2006/main">
          <x14:cfRule type="expression" priority="126" id="{DC509BCA-B939-4193-8C90-C12E240FA847}">
            <xm:f>AND('別紙３_展示会等６～10'!$I$25&lt;=$V$36,'別紙３_展示会等６～10'!$M$25&gt;=$V$35)</xm:f>
            <x14:dxf>
              <fill>
                <patternFill>
                  <bgColor theme="4"/>
                </patternFill>
              </fill>
            </x14:dxf>
          </x14:cfRule>
          <xm:sqref>R35</xm:sqref>
        </x14:conditionalFormatting>
        <x14:conditionalFormatting xmlns:xm="http://schemas.microsoft.com/office/excel/2006/main">
          <x14:cfRule type="expression" priority="127" id="{EC5A5628-1923-4675-9E6F-2346DCFA2630}">
            <xm:f>AND('別紙３_展示会等６～10'!$I$25&lt;=$V$38,'別紙３_展示会等６～10'!$M$25&gt;=$V$37)</xm:f>
            <x14:dxf>
              <fill>
                <patternFill>
                  <bgColor theme="4"/>
                </patternFill>
              </fill>
            </x14:dxf>
          </x14:cfRule>
          <xm:sqref>S35</xm:sqref>
        </x14:conditionalFormatting>
        <x14:conditionalFormatting xmlns:xm="http://schemas.microsoft.com/office/excel/2006/main">
          <x14:cfRule type="expression" priority="128" id="{D4B26B2B-B05E-4926-96D7-64E1965EFDC8}">
            <xm:f>AND('別紙３_展示会等６～10'!$I$25&lt;=$V$39,'別紙３_展示会等６～10'!$M$25&gt;=$V$39)</xm:f>
            <x14:dxf>
              <fill>
                <patternFill>
                  <bgColor theme="4"/>
                </patternFill>
              </fill>
            </x14:dxf>
          </x14:cfRule>
          <xm:sqref>T35</xm:sqref>
        </x14:conditionalFormatting>
        <x14:conditionalFormatting xmlns:xm="http://schemas.microsoft.com/office/excel/2006/main">
          <x14:cfRule type="expression" priority="129" id="{BAE13E20-503F-4A10-8B99-FFB4F25B13DE}">
            <xm:f>AND('別紙３_展示会等６～10'!$M$25&lt;&gt;"",'別紙３_展示会等６～10'!$I$25&lt;=$V$10)</xm:f>
            <x14:dxf>
              <fill>
                <patternFill>
                  <bgColor theme="4"/>
                </patternFill>
              </fill>
            </x14:dxf>
          </x14:cfRule>
          <xm:sqref>E35</xm:sqref>
        </x14:conditionalFormatting>
        <x14:conditionalFormatting xmlns:xm="http://schemas.microsoft.com/office/excel/2006/main">
          <x14:cfRule type="expression" priority="130" id="{164662D0-2CD1-4388-BA1E-2D32F775C288}">
            <xm:f>AND('別紙３_展示会等６～10'!$I$25&lt;=$V$12,'別紙３_展示会等６～10'!$M$25&gt;=$V$11)</xm:f>
            <x14:dxf>
              <fill>
                <patternFill>
                  <bgColor theme="4"/>
                </patternFill>
              </fill>
            </x14:dxf>
          </x14:cfRule>
          <xm:sqref>F35</xm:sqref>
        </x14:conditionalFormatting>
        <x14:conditionalFormatting xmlns:xm="http://schemas.microsoft.com/office/excel/2006/main">
          <x14:cfRule type="expression" priority="99" id="{28C484A2-697A-4F85-80BE-D92A44E748D2}">
            <xm:f>AND('別紙３_展示会等６～10'!$I$35&lt;=$V$14,'別紙３_展示会等６～10'!$M$35&gt;=$V$13)</xm:f>
            <x14:dxf>
              <fill>
                <patternFill>
                  <bgColor theme="4"/>
                </patternFill>
              </fill>
            </x14:dxf>
          </x14:cfRule>
          <xm:sqref>G38</xm:sqref>
        </x14:conditionalFormatting>
        <x14:conditionalFormatting xmlns:xm="http://schemas.microsoft.com/office/excel/2006/main">
          <x14:cfRule type="expression" priority="100" id="{DD2A81DF-89A8-4F13-A883-BDED4CC8580F}">
            <xm:f>AND('別紙３_展示会等６～10'!$I$35&lt;=$V$16,'別紙３_展示会等６～10'!$M$35&gt;=$V$15)</xm:f>
            <x14:dxf>
              <fill>
                <patternFill>
                  <bgColor theme="4"/>
                </patternFill>
              </fill>
            </x14:dxf>
          </x14:cfRule>
          <xm:sqref>H38</xm:sqref>
        </x14:conditionalFormatting>
        <x14:conditionalFormatting xmlns:xm="http://schemas.microsoft.com/office/excel/2006/main">
          <x14:cfRule type="expression" priority="101" id="{8F89B072-19E1-4E30-823C-99C7B8285799}">
            <xm:f>AND('別紙３_展示会等６～10'!$I$35&lt;=$V$18,'別紙３_展示会等６～10'!$M$35&gt;=$V$17)</xm:f>
            <x14:dxf>
              <fill>
                <patternFill>
                  <bgColor theme="4"/>
                </patternFill>
              </fill>
            </x14:dxf>
          </x14:cfRule>
          <xm:sqref>I38</xm:sqref>
        </x14:conditionalFormatting>
        <x14:conditionalFormatting xmlns:xm="http://schemas.microsoft.com/office/excel/2006/main">
          <x14:cfRule type="expression" priority="102" id="{E28594CB-66EB-44C8-B540-0EC61DFFD13F}">
            <xm:f>AND('別紙３_展示会等６～10'!$I$35&lt;=$V$20,'別紙３_展示会等６～10'!$M$35&gt;=$V$19)</xm:f>
            <x14:dxf>
              <fill>
                <patternFill>
                  <bgColor theme="4"/>
                </patternFill>
              </fill>
            </x14:dxf>
          </x14:cfRule>
          <xm:sqref>J38</xm:sqref>
        </x14:conditionalFormatting>
        <x14:conditionalFormatting xmlns:xm="http://schemas.microsoft.com/office/excel/2006/main">
          <x14:cfRule type="expression" priority="103" id="{8E5E0421-F0C2-4FD0-90A9-B1240E24CE74}">
            <xm:f>AND('別紙３_展示会等６～10'!$I$35&lt;=$V$22,'別紙３_展示会等６～10'!$M$35&gt;=$V$21)</xm:f>
            <x14:dxf>
              <fill>
                <patternFill>
                  <bgColor theme="4"/>
                </patternFill>
              </fill>
            </x14:dxf>
          </x14:cfRule>
          <xm:sqref>K38</xm:sqref>
        </x14:conditionalFormatting>
        <x14:conditionalFormatting xmlns:xm="http://schemas.microsoft.com/office/excel/2006/main">
          <x14:cfRule type="expression" priority="104" id="{605F4DCC-89D3-48FD-8523-1D16DABAA6C6}">
            <xm:f>AND('別紙３_展示会等６～10'!$I$35&lt;=$V$24,'別紙３_展示会等６～10'!$M$35&gt;=$V$23)</xm:f>
            <x14:dxf>
              <fill>
                <patternFill>
                  <bgColor theme="4"/>
                </patternFill>
              </fill>
            </x14:dxf>
          </x14:cfRule>
          <xm:sqref>L38</xm:sqref>
        </x14:conditionalFormatting>
        <x14:conditionalFormatting xmlns:xm="http://schemas.microsoft.com/office/excel/2006/main">
          <x14:cfRule type="expression" priority="105" id="{B7246B45-176F-472B-8444-C9D9767F2B08}">
            <xm:f>AND('別紙３_展示会等６～10'!$I$35&lt;=$V$26,'別紙３_展示会等６～10'!$M$35&gt;=$V$25)</xm:f>
            <x14:dxf>
              <fill>
                <patternFill>
                  <bgColor theme="4"/>
                </patternFill>
              </fill>
            </x14:dxf>
          </x14:cfRule>
          <xm:sqref>M38</xm:sqref>
        </x14:conditionalFormatting>
        <x14:conditionalFormatting xmlns:xm="http://schemas.microsoft.com/office/excel/2006/main">
          <x14:cfRule type="expression" priority="106" id="{DB9DCC09-7172-4ABC-ADE3-9BA40A6314F9}">
            <xm:f>AND('別紙３_展示会等６～10'!$I$35&lt;=$V$28,'別紙３_展示会等６～10'!$M$35&gt;=$V$27)</xm:f>
            <x14:dxf>
              <fill>
                <patternFill>
                  <bgColor theme="4"/>
                </patternFill>
              </fill>
            </x14:dxf>
          </x14:cfRule>
          <xm:sqref>N38</xm:sqref>
        </x14:conditionalFormatting>
        <x14:conditionalFormatting xmlns:xm="http://schemas.microsoft.com/office/excel/2006/main">
          <x14:cfRule type="expression" priority="107" id="{A8F01FD1-4E37-432E-8D82-41E8476B175C}">
            <xm:f>AND('別紙３_展示会等６～10'!$I$35&lt;=$V$30,'別紙３_展示会等６～10'!$M$35&gt;=$V$29)</xm:f>
            <x14:dxf>
              <fill>
                <patternFill>
                  <bgColor theme="4"/>
                </patternFill>
              </fill>
            </x14:dxf>
          </x14:cfRule>
          <xm:sqref>O38</xm:sqref>
        </x14:conditionalFormatting>
        <x14:conditionalFormatting xmlns:xm="http://schemas.microsoft.com/office/excel/2006/main">
          <x14:cfRule type="expression" priority="108" id="{CB740526-1A4B-4E64-A0BE-93BC98A15CAE}">
            <xm:f>AND('別紙３_展示会等６～10'!$I$35&lt;=$V$32,'別紙３_展示会等６～10'!$M$35&gt;=$V$31)</xm:f>
            <x14:dxf>
              <fill>
                <patternFill>
                  <bgColor theme="4"/>
                </patternFill>
              </fill>
            </x14:dxf>
          </x14:cfRule>
          <xm:sqref>P38</xm:sqref>
        </x14:conditionalFormatting>
        <x14:conditionalFormatting xmlns:xm="http://schemas.microsoft.com/office/excel/2006/main">
          <x14:cfRule type="expression" priority="109" id="{06B23847-46CD-48F0-9371-1F4362D90EAA}">
            <xm:f>AND('別紙３_展示会等６～10'!$I$35&lt;=$V$34,'別紙３_展示会等６～10'!$M$35&gt;=$V$33)</xm:f>
            <x14:dxf>
              <fill>
                <patternFill>
                  <bgColor theme="4"/>
                </patternFill>
              </fill>
            </x14:dxf>
          </x14:cfRule>
          <xm:sqref>Q38</xm:sqref>
        </x14:conditionalFormatting>
        <x14:conditionalFormatting xmlns:xm="http://schemas.microsoft.com/office/excel/2006/main">
          <x14:cfRule type="expression" priority="110" id="{AD5CF3BB-3817-4C84-A978-D2F6603C1391}">
            <xm:f>AND('別紙３_展示会等６～10'!$I$35&lt;=$V$36,'別紙３_展示会等６～10'!$M$35&gt;=$V$35)</xm:f>
            <x14:dxf>
              <fill>
                <patternFill>
                  <bgColor theme="4"/>
                </patternFill>
              </fill>
            </x14:dxf>
          </x14:cfRule>
          <xm:sqref>R38</xm:sqref>
        </x14:conditionalFormatting>
        <x14:conditionalFormatting xmlns:xm="http://schemas.microsoft.com/office/excel/2006/main">
          <x14:cfRule type="expression" priority="111" id="{41AEBA88-BDF2-4F3C-8F40-24C4160D7221}">
            <xm:f>AND('別紙３_展示会等６～10'!$I$35&lt;=$V$38,'別紙３_展示会等６～10'!$M$35&gt;=$V$37)</xm:f>
            <x14:dxf>
              <fill>
                <patternFill>
                  <bgColor theme="4"/>
                </patternFill>
              </fill>
            </x14:dxf>
          </x14:cfRule>
          <xm:sqref>S38</xm:sqref>
        </x14:conditionalFormatting>
        <x14:conditionalFormatting xmlns:xm="http://schemas.microsoft.com/office/excel/2006/main">
          <x14:cfRule type="expression" priority="112" id="{B8C10865-22E8-4296-806D-CCA36AF1D5F6}">
            <xm:f>AND('別紙３_展示会等６～10'!$I$35&lt;=$V$39,'別紙３_展示会等６～10'!$M$35&gt;=$V$39)</xm:f>
            <x14:dxf>
              <fill>
                <patternFill>
                  <bgColor theme="4"/>
                </patternFill>
              </fill>
            </x14:dxf>
          </x14:cfRule>
          <xm:sqref>T38</xm:sqref>
        </x14:conditionalFormatting>
        <x14:conditionalFormatting xmlns:xm="http://schemas.microsoft.com/office/excel/2006/main">
          <x14:cfRule type="expression" priority="113" id="{5CC0CFD6-8B69-4878-A750-5685B93F496E}">
            <xm:f>AND('別紙３_展示会等６～10'!$M$35&lt;&gt;"",'別紙３_展示会等６～10'!$I$35&lt;=$V$10)</xm:f>
            <x14:dxf>
              <fill>
                <patternFill>
                  <bgColor theme="4"/>
                </patternFill>
              </fill>
            </x14:dxf>
          </x14:cfRule>
          <xm:sqref>E38</xm:sqref>
        </x14:conditionalFormatting>
        <x14:conditionalFormatting xmlns:xm="http://schemas.microsoft.com/office/excel/2006/main">
          <x14:cfRule type="expression" priority="114" id="{046D8A22-5752-4493-A5C1-AD2B4B7DBD6B}">
            <xm:f>AND('別紙３_展示会等６～10'!$I$35&lt;=$V$12,'別紙３_展示会等６～10'!$M$35&gt;=$V$11)</xm:f>
            <x14:dxf>
              <fill>
                <patternFill>
                  <bgColor theme="4"/>
                </patternFill>
              </fill>
            </x14:dxf>
          </x14:cfRule>
          <xm:sqref>F38</xm:sqref>
        </x14:conditionalFormatting>
        <x14:conditionalFormatting xmlns:xm="http://schemas.microsoft.com/office/excel/2006/main">
          <x14:cfRule type="expression" priority="83" id="{C5A86414-9C5E-4057-A358-9E630D8FB50F}">
            <xm:f>AND('別紙３_展示会等６～10'!$I$45&lt;=$V$14,'別紙３_展示会等６～10'!$M$45&gt;=$V$13)</xm:f>
            <x14:dxf>
              <fill>
                <patternFill>
                  <bgColor theme="4"/>
                </patternFill>
              </fill>
            </x14:dxf>
          </x14:cfRule>
          <xm:sqref>G41</xm:sqref>
        </x14:conditionalFormatting>
        <x14:conditionalFormatting xmlns:xm="http://schemas.microsoft.com/office/excel/2006/main">
          <x14:cfRule type="expression" priority="84" id="{5DF09F5F-3611-4A8E-9DFB-5922DDD6ACBD}">
            <xm:f>AND('別紙３_展示会等６～10'!$I$45&lt;=$V$16,'別紙３_展示会等６～10'!$M$45&gt;=$V$15)</xm:f>
            <x14:dxf>
              <fill>
                <patternFill>
                  <bgColor theme="4"/>
                </patternFill>
              </fill>
            </x14:dxf>
          </x14:cfRule>
          <xm:sqref>H41</xm:sqref>
        </x14:conditionalFormatting>
        <x14:conditionalFormatting xmlns:xm="http://schemas.microsoft.com/office/excel/2006/main">
          <x14:cfRule type="expression" priority="85" id="{CFC667D6-00F6-43B0-A202-A2CBAA92D032}">
            <xm:f>AND('別紙３_展示会等６～10'!$I$45&lt;=$V$18,'別紙３_展示会等６～10'!$M$45&gt;=$V$17)</xm:f>
            <x14:dxf>
              <fill>
                <patternFill>
                  <bgColor theme="4"/>
                </patternFill>
              </fill>
            </x14:dxf>
          </x14:cfRule>
          <xm:sqref>I41</xm:sqref>
        </x14:conditionalFormatting>
        <x14:conditionalFormatting xmlns:xm="http://schemas.microsoft.com/office/excel/2006/main">
          <x14:cfRule type="expression" priority="86" id="{E7366973-6FF5-4C65-9180-711A2F61A653}">
            <xm:f>AND('別紙３_展示会等６～10'!$I$45&lt;=$V$20,'別紙３_展示会等６～10'!$M$45&gt;=$V$19)</xm:f>
            <x14:dxf>
              <fill>
                <patternFill>
                  <bgColor theme="4"/>
                </patternFill>
              </fill>
            </x14:dxf>
          </x14:cfRule>
          <xm:sqref>J41</xm:sqref>
        </x14:conditionalFormatting>
        <x14:conditionalFormatting xmlns:xm="http://schemas.microsoft.com/office/excel/2006/main">
          <x14:cfRule type="expression" priority="87" id="{AEB15B06-28E6-4BEC-9414-6D288E02C5CA}">
            <xm:f>AND('別紙３_展示会等６～10'!$I$45&lt;=$V$22,'別紙３_展示会等６～10'!$M$45&gt;=$V$21)</xm:f>
            <x14:dxf>
              <fill>
                <patternFill>
                  <bgColor theme="4"/>
                </patternFill>
              </fill>
            </x14:dxf>
          </x14:cfRule>
          <xm:sqref>K41</xm:sqref>
        </x14:conditionalFormatting>
        <x14:conditionalFormatting xmlns:xm="http://schemas.microsoft.com/office/excel/2006/main">
          <x14:cfRule type="expression" priority="88" id="{CED4C49E-744D-4FBD-A8B4-A1A1DE775D89}">
            <xm:f>AND('別紙３_展示会等６～10'!$I$45&lt;=$V$24,'別紙３_展示会等６～10'!$M$45&gt;=$V$23)</xm:f>
            <x14:dxf>
              <fill>
                <patternFill>
                  <bgColor theme="4"/>
                </patternFill>
              </fill>
            </x14:dxf>
          </x14:cfRule>
          <xm:sqref>L41</xm:sqref>
        </x14:conditionalFormatting>
        <x14:conditionalFormatting xmlns:xm="http://schemas.microsoft.com/office/excel/2006/main">
          <x14:cfRule type="expression" priority="89" id="{854AB83C-320D-4F0D-AE69-E4FDD4277D9A}">
            <xm:f>AND('別紙３_展示会等６～10'!$I$45&lt;=$V$26,'別紙３_展示会等６～10'!$M$45&gt;=$V$25)</xm:f>
            <x14:dxf>
              <fill>
                <patternFill>
                  <bgColor theme="4"/>
                </patternFill>
              </fill>
            </x14:dxf>
          </x14:cfRule>
          <xm:sqref>M41</xm:sqref>
        </x14:conditionalFormatting>
        <x14:conditionalFormatting xmlns:xm="http://schemas.microsoft.com/office/excel/2006/main">
          <x14:cfRule type="expression" priority="90" id="{157E5679-59DD-4F58-82C8-6F2FD0EB57E3}">
            <xm:f>AND('別紙３_展示会等６～10'!$I$45&lt;=$V$28,'別紙３_展示会等６～10'!$M$45&gt;=$V$27)</xm:f>
            <x14:dxf>
              <fill>
                <patternFill>
                  <bgColor theme="4"/>
                </patternFill>
              </fill>
            </x14:dxf>
          </x14:cfRule>
          <xm:sqref>N41</xm:sqref>
        </x14:conditionalFormatting>
        <x14:conditionalFormatting xmlns:xm="http://schemas.microsoft.com/office/excel/2006/main">
          <x14:cfRule type="expression" priority="91" id="{8F0B6C85-B8D1-456C-9CE6-E04C4B509352}">
            <xm:f>AND('別紙３_展示会等６～10'!$I$45&lt;=$V$30,'別紙３_展示会等６～10'!$M$45&gt;=$V$29)</xm:f>
            <x14:dxf>
              <fill>
                <patternFill>
                  <bgColor theme="4"/>
                </patternFill>
              </fill>
            </x14:dxf>
          </x14:cfRule>
          <xm:sqref>O41</xm:sqref>
        </x14:conditionalFormatting>
        <x14:conditionalFormatting xmlns:xm="http://schemas.microsoft.com/office/excel/2006/main">
          <x14:cfRule type="expression" priority="92" id="{D35EDFB8-3E5A-42A8-9AB4-0789C5964118}">
            <xm:f>AND('別紙３_展示会等６～10'!$I$45&lt;=$V$32,'別紙３_展示会等６～10'!$M$45&gt;=$V$31)</xm:f>
            <x14:dxf>
              <fill>
                <patternFill>
                  <bgColor theme="4"/>
                </patternFill>
              </fill>
            </x14:dxf>
          </x14:cfRule>
          <xm:sqref>P41</xm:sqref>
        </x14:conditionalFormatting>
        <x14:conditionalFormatting xmlns:xm="http://schemas.microsoft.com/office/excel/2006/main">
          <x14:cfRule type="expression" priority="93" id="{50D48B2A-EC81-4A65-86F7-006B0BE25822}">
            <xm:f>AND('別紙３_展示会等６～10'!$I$45&lt;=$V$34,'別紙３_展示会等６～10'!$M$45&gt;=$V$33)</xm:f>
            <x14:dxf>
              <fill>
                <patternFill>
                  <bgColor theme="4"/>
                </patternFill>
              </fill>
            </x14:dxf>
          </x14:cfRule>
          <xm:sqref>Q41</xm:sqref>
        </x14:conditionalFormatting>
        <x14:conditionalFormatting xmlns:xm="http://schemas.microsoft.com/office/excel/2006/main">
          <x14:cfRule type="expression" priority="94" id="{A8CA0F43-0FCB-4E6E-A0F6-DE7F9C9B9ACE}">
            <xm:f>AND('別紙３_展示会等６～10'!$I$45&lt;=$V$36,'別紙３_展示会等６～10'!$M$45&gt;=$V$35)</xm:f>
            <x14:dxf>
              <fill>
                <patternFill>
                  <bgColor theme="4"/>
                </patternFill>
              </fill>
            </x14:dxf>
          </x14:cfRule>
          <xm:sqref>R41</xm:sqref>
        </x14:conditionalFormatting>
        <x14:conditionalFormatting xmlns:xm="http://schemas.microsoft.com/office/excel/2006/main">
          <x14:cfRule type="expression" priority="95" id="{92B75327-E2C8-43DA-AEC0-A3E8D798E626}">
            <xm:f>AND('別紙３_展示会等６～10'!$I$45&lt;=$V$38,'別紙３_展示会等６～10'!$M$45&gt;=$V$37)</xm:f>
            <x14:dxf>
              <fill>
                <patternFill>
                  <bgColor theme="4"/>
                </patternFill>
              </fill>
            </x14:dxf>
          </x14:cfRule>
          <xm:sqref>S41</xm:sqref>
        </x14:conditionalFormatting>
        <x14:conditionalFormatting xmlns:xm="http://schemas.microsoft.com/office/excel/2006/main">
          <x14:cfRule type="expression" priority="96" id="{2E0674C1-61B1-41F3-9C0C-0760EBCE2728}">
            <xm:f>AND('別紙３_展示会等６～10'!$I$45&lt;=$V$39,'別紙３_展示会等６～10'!$M$45&gt;=$V$39)</xm:f>
            <x14:dxf>
              <fill>
                <patternFill>
                  <bgColor theme="4"/>
                </patternFill>
              </fill>
            </x14:dxf>
          </x14:cfRule>
          <xm:sqref>T41</xm:sqref>
        </x14:conditionalFormatting>
        <x14:conditionalFormatting xmlns:xm="http://schemas.microsoft.com/office/excel/2006/main">
          <x14:cfRule type="expression" priority="97" id="{64E014FC-75EB-4275-B4AC-B5FF3C8BF638}">
            <xm:f>AND('別紙３_展示会等６～10'!$M$45&lt;&gt;"",'別紙３_展示会等６～10'!$I$45&lt;=$V$10)</xm:f>
            <x14:dxf>
              <fill>
                <patternFill>
                  <bgColor theme="4"/>
                </patternFill>
              </fill>
            </x14:dxf>
          </x14:cfRule>
          <xm:sqref>E41</xm:sqref>
        </x14:conditionalFormatting>
        <x14:conditionalFormatting xmlns:xm="http://schemas.microsoft.com/office/excel/2006/main">
          <x14:cfRule type="expression" priority="98" id="{D09EC98C-3060-477E-9FAE-892033FB228E}">
            <xm:f>AND('別紙３_展示会等６～10'!$I$45&lt;=$V$12,'別紙３_展示会等６～10'!$M$45&gt;=$V$11)</xm:f>
            <x14:dxf>
              <fill>
                <patternFill>
                  <bgColor theme="4"/>
                </patternFill>
              </fill>
            </x14:dxf>
          </x14:cfRule>
          <xm:sqref>F41</xm:sqref>
        </x14:conditionalFormatting>
        <x14:conditionalFormatting xmlns:xm="http://schemas.microsoft.com/office/excel/2006/main">
          <x14:cfRule type="expression" priority="67" id="{D5AFD728-8FA5-4A1D-9B11-AEE6A5056EB8}">
            <xm:f>AND(別紙５_印刷・動画・広告!$I$29&lt;=$V$14,別紙５_印刷・動画・広告!$I$30&gt;=$V$13)</xm:f>
            <x14:dxf>
              <fill>
                <patternFill>
                  <bgColor theme="9"/>
                </patternFill>
              </fill>
            </x14:dxf>
          </x14:cfRule>
          <xm:sqref>G110</xm:sqref>
        </x14:conditionalFormatting>
        <x14:conditionalFormatting xmlns:xm="http://schemas.microsoft.com/office/excel/2006/main">
          <x14:cfRule type="expression" priority="68" id="{DC60381B-BD49-46E8-A7B1-3A286AE6BA63}">
            <xm:f>AND(別紙５_印刷・動画・広告!$I$29&lt;=$V$16,別紙５_印刷・動画・広告!$I$30&gt;=$V$15)</xm:f>
            <x14:dxf>
              <fill>
                <patternFill>
                  <bgColor theme="9"/>
                </patternFill>
              </fill>
            </x14:dxf>
          </x14:cfRule>
          <xm:sqref>H110</xm:sqref>
        </x14:conditionalFormatting>
        <x14:conditionalFormatting xmlns:xm="http://schemas.microsoft.com/office/excel/2006/main">
          <x14:cfRule type="expression" priority="69" id="{973AEC87-1B1D-4D23-89F5-3E2FD3DDDCD0}">
            <xm:f>AND(別紙５_印刷・動画・広告!$I$29&lt;=$V$18,別紙５_印刷・動画・広告!$I$30&gt;=$V$17)</xm:f>
            <x14:dxf>
              <fill>
                <patternFill>
                  <bgColor theme="9"/>
                </patternFill>
              </fill>
            </x14:dxf>
          </x14:cfRule>
          <xm:sqref>I110</xm:sqref>
        </x14:conditionalFormatting>
        <x14:conditionalFormatting xmlns:xm="http://schemas.microsoft.com/office/excel/2006/main">
          <x14:cfRule type="expression" priority="70" id="{39B03949-4B33-4ECD-8FE4-52C005235132}">
            <xm:f>AND(別紙５_印刷・動画・広告!$I$29&lt;=$V$20,別紙５_印刷・動画・広告!$I$30&gt;=$V$19)</xm:f>
            <x14:dxf>
              <fill>
                <patternFill>
                  <bgColor theme="9"/>
                </patternFill>
              </fill>
            </x14:dxf>
          </x14:cfRule>
          <xm:sqref>J110</xm:sqref>
        </x14:conditionalFormatting>
        <x14:conditionalFormatting xmlns:xm="http://schemas.microsoft.com/office/excel/2006/main">
          <x14:cfRule type="expression" priority="71" id="{A08F3539-C7EF-447B-9A74-320C64040AC1}">
            <xm:f>AND(別紙５_印刷・動画・広告!$I$29&lt;=$V$22,別紙５_印刷・動画・広告!$I$30&gt;=$V$21)</xm:f>
            <x14:dxf>
              <fill>
                <patternFill>
                  <bgColor theme="9"/>
                </patternFill>
              </fill>
            </x14:dxf>
          </x14:cfRule>
          <xm:sqref>K110</xm:sqref>
        </x14:conditionalFormatting>
        <x14:conditionalFormatting xmlns:xm="http://schemas.microsoft.com/office/excel/2006/main">
          <x14:cfRule type="expression" priority="72" id="{2AAC5341-966C-4061-9EB5-15DF7E6382A2}">
            <xm:f>AND(別紙５_印刷・動画・広告!$I$29&lt;=$V$24,別紙５_印刷・動画・広告!$I$30&gt;=$V$23)</xm:f>
            <x14:dxf>
              <fill>
                <patternFill>
                  <bgColor theme="9"/>
                </patternFill>
              </fill>
            </x14:dxf>
          </x14:cfRule>
          <xm:sqref>L110</xm:sqref>
        </x14:conditionalFormatting>
        <x14:conditionalFormatting xmlns:xm="http://schemas.microsoft.com/office/excel/2006/main">
          <x14:cfRule type="expression" priority="73" id="{57237F12-A9AE-4755-A9FC-AE8A51A807E8}">
            <xm:f>AND(別紙５_印刷・動画・広告!$I$29&lt;=$V$26,別紙５_印刷・動画・広告!$I$30&gt;=$V$25)</xm:f>
            <x14:dxf>
              <fill>
                <patternFill>
                  <bgColor theme="9"/>
                </patternFill>
              </fill>
            </x14:dxf>
          </x14:cfRule>
          <xm:sqref>M110</xm:sqref>
        </x14:conditionalFormatting>
        <x14:conditionalFormatting xmlns:xm="http://schemas.microsoft.com/office/excel/2006/main">
          <x14:cfRule type="expression" priority="74" id="{1EAB1053-560A-463D-B8D0-A5F9AF3A3675}">
            <xm:f>AND(別紙５_印刷・動画・広告!$I$29&lt;=$V$28,別紙５_印刷・動画・広告!$I$30&gt;=$V$27)</xm:f>
            <x14:dxf>
              <fill>
                <patternFill>
                  <bgColor theme="9"/>
                </patternFill>
              </fill>
            </x14:dxf>
          </x14:cfRule>
          <xm:sqref>N110</xm:sqref>
        </x14:conditionalFormatting>
        <x14:conditionalFormatting xmlns:xm="http://schemas.microsoft.com/office/excel/2006/main">
          <x14:cfRule type="expression" priority="75" id="{81B795A9-A41F-4987-8AB9-AC3DA7CBC5C4}">
            <xm:f>AND(別紙５_印刷・動画・広告!$I$29&lt;=$V$30,別紙５_印刷・動画・広告!$I$30&gt;=$V$29)</xm:f>
            <x14:dxf>
              <fill>
                <patternFill>
                  <bgColor theme="9"/>
                </patternFill>
              </fill>
            </x14:dxf>
          </x14:cfRule>
          <xm:sqref>O110</xm:sqref>
        </x14:conditionalFormatting>
        <x14:conditionalFormatting xmlns:xm="http://schemas.microsoft.com/office/excel/2006/main">
          <x14:cfRule type="expression" priority="76" id="{D0397366-7FA4-49C9-95A8-2A86889994C9}">
            <xm:f>AND(別紙５_印刷・動画・広告!$I$29&lt;=$V$32,別紙５_印刷・動画・広告!$I$30&gt;=$V$31)</xm:f>
            <x14:dxf>
              <fill>
                <patternFill>
                  <bgColor theme="9"/>
                </patternFill>
              </fill>
            </x14:dxf>
          </x14:cfRule>
          <xm:sqref>P110</xm:sqref>
        </x14:conditionalFormatting>
        <x14:conditionalFormatting xmlns:xm="http://schemas.microsoft.com/office/excel/2006/main">
          <x14:cfRule type="expression" priority="77" id="{330F945F-F9C0-413C-8409-4A3EE40D789D}">
            <xm:f>AND(別紙５_印刷・動画・広告!$I$29&lt;=$V$34,別紙５_印刷・動画・広告!$I$30&gt;=$V$33)</xm:f>
            <x14:dxf>
              <fill>
                <patternFill>
                  <bgColor theme="9"/>
                </patternFill>
              </fill>
            </x14:dxf>
          </x14:cfRule>
          <xm:sqref>Q110</xm:sqref>
        </x14:conditionalFormatting>
        <x14:conditionalFormatting xmlns:xm="http://schemas.microsoft.com/office/excel/2006/main">
          <x14:cfRule type="expression" priority="78" id="{65C43AF2-29EE-4A5A-B5D5-4021641EF938}">
            <xm:f>AND(別紙５_印刷・動画・広告!$I$29&lt;=$V$36,別紙５_印刷・動画・広告!$I$30&gt;=$V$35)</xm:f>
            <x14:dxf>
              <fill>
                <patternFill>
                  <bgColor theme="9"/>
                </patternFill>
              </fill>
            </x14:dxf>
          </x14:cfRule>
          <xm:sqref>R110</xm:sqref>
        </x14:conditionalFormatting>
        <x14:conditionalFormatting xmlns:xm="http://schemas.microsoft.com/office/excel/2006/main">
          <x14:cfRule type="expression" priority="79" id="{4D1FBE99-FDFB-40AF-83F5-954231CFEDAF}">
            <xm:f>AND(別紙５_印刷・動画・広告!$I$29&lt;=$V$38,別紙５_印刷・動画・広告!$I$30&gt;=$V$37)</xm:f>
            <x14:dxf>
              <fill>
                <patternFill>
                  <bgColor theme="9"/>
                </patternFill>
              </fill>
            </x14:dxf>
          </x14:cfRule>
          <xm:sqref>S110</xm:sqref>
        </x14:conditionalFormatting>
        <x14:conditionalFormatting xmlns:xm="http://schemas.microsoft.com/office/excel/2006/main">
          <x14:cfRule type="expression" priority="80" id="{53D255E8-AC98-40FB-B026-940DB5A9D59D}">
            <xm:f>AND(別紙５_印刷・動画・広告!$I$29&lt;=$V$39,別紙５_印刷・動画・広告!$I$30&gt;=$V$39)</xm:f>
            <x14:dxf>
              <fill>
                <patternFill>
                  <bgColor theme="9"/>
                </patternFill>
              </fill>
            </x14:dxf>
          </x14:cfRule>
          <xm:sqref>T110</xm:sqref>
        </x14:conditionalFormatting>
        <x14:conditionalFormatting xmlns:xm="http://schemas.microsoft.com/office/excel/2006/main">
          <x14:cfRule type="expression" priority="81" id="{91452B57-12E0-454F-8D50-A9487238E5D2}">
            <xm:f>AND(別紙５_印刷・動画・広告!$I$30&lt;&gt;"",別紙５_印刷・動画・広告!$I$29&lt;=$V$10)</xm:f>
            <x14:dxf>
              <fill>
                <patternFill>
                  <bgColor theme="9"/>
                </patternFill>
              </fill>
            </x14:dxf>
          </x14:cfRule>
          <xm:sqref>E110</xm:sqref>
        </x14:conditionalFormatting>
        <x14:conditionalFormatting xmlns:xm="http://schemas.microsoft.com/office/excel/2006/main">
          <x14:cfRule type="expression" priority="82" id="{59445D02-AF48-4B10-9898-4FD84182F0B4}">
            <xm:f>AND(別紙５_印刷・動画・広告!$I$29&lt;=$V$12,別紙５_印刷・動画・広告!$I$30&gt;=$V$11)</xm:f>
            <x14:dxf>
              <fill>
                <patternFill>
                  <bgColor theme="9"/>
                </patternFill>
              </fill>
            </x14:dxf>
          </x14:cfRule>
          <xm:sqref>F110</xm:sqref>
        </x14:conditionalFormatting>
        <x14:conditionalFormatting xmlns:xm="http://schemas.microsoft.com/office/excel/2006/main">
          <x14:cfRule type="expression" priority="51" id="{7D36CF92-7CB5-49CB-A4DF-3351EE073CEF}">
            <xm:f>AND(別紙５_印刷・動画・広告!$I$31&lt;=$V$14,別紙５_印刷・動画・広告!$I$32&gt;=$V$13)</xm:f>
            <x14:dxf>
              <fill>
                <patternFill>
                  <bgColor theme="9"/>
                </patternFill>
              </fill>
            </x14:dxf>
          </x14:cfRule>
          <xm:sqref>G113</xm:sqref>
        </x14:conditionalFormatting>
        <x14:conditionalFormatting xmlns:xm="http://schemas.microsoft.com/office/excel/2006/main">
          <x14:cfRule type="expression" priority="52" id="{7DB363ED-DE7D-43B9-8739-94E69BFBA4D6}">
            <xm:f>AND(別紙５_印刷・動画・広告!$I$31&lt;=$V$16,別紙５_印刷・動画・広告!$I$32&gt;=$V$15)</xm:f>
            <x14:dxf>
              <fill>
                <patternFill>
                  <bgColor theme="9"/>
                </patternFill>
              </fill>
            </x14:dxf>
          </x14:cfRule>
          <xm:sqref>H113</xm:sqref>
        </x14:conditionalFormatting>
        <x14:conditionalFormatting xmlns:xm="http://schemas.microsoft.com/office/excel/2006/main">
          <x14:cfRule type="expression" priority="53" id="{6CB30050-156B-4328-8411-26D5662FFE84}">
            <xm:f>AND(別紙５_印刷・動画・広告!$I$31&lt;=$V$18,別紙５_印刷・動画・広告!$I$32&gt;=$V$17)</xm:f>
            <x14:dxf>
              <fill>
                <patternFill>
                  <bgColor theme="9"/>
                </patternFill>
              </fill>
            </x14:dxf>
          </x14:cfRule>
          <xm:sqref>I113</xm:sqref>
        </x14:conditionalFormatting>
        <x14:conditionalFormatting xmlns:xm="http://schemas.microsoft.com/office/excel/2006/main">
          <x14:cfRule type="expression" priority="54" id="{C3937D52-FF21-42EA-9770-50CF8CCC4EC5}">
            <xm:f>AND(別紙５_印刷・動画・広告!$I$31&lt;=$V$20,別紙５_印刷・動画・広告!$I$32&gt;=$V$19)</xm:f>
            <x14:dxf>
              <fill>
                <patternFill>
                  <bgColor theme="9"/>
                </patternFill>
              </fill>
            </x14:dxf>
          </x14:cfRule>
          <xm:sqref>J113</xm:sqref>
        </x14:conditionalFormatting>
        <x14:conditionalFormatting xmlns:xm="http://schemas.microsoft.com/office/excel/2006/main">
          <x14:cfRule type="expression" priority="55" id="{A990BE72-69D8-4F20-B272-45AF8D260CBC}">
            <xm:f>AND(別紙５_印刷・動画・広告!$I$31&lt;=$V$22,別紙５_印刷・動画・広告!$I$32&gt;=$V$21)</xm:f>
            <x14:dxf>
              <fill>
                <patternFill>
                  <bgColor theme="9"/>
                </patternFill>
              </fill>
            </x14:dxf>
          </x14:cfRule>
          <xm:sqref>K113</xm:sqref>
        </x14:conditionalFormatting>
        <x14:conditionalFormatting xmlns:xm="http://schemas.microsoft.com/office/excel/2006/main">
          <x14:cfRule type="expression" priority="56" id="{B5FA699D-4C1A-45EC-AE52-82A477DD216E}">
            <xm:f>AND(別紙５_印刷・動画・広告!$I$31&lt;=$V$24,別紙５_印刷・動画・広告!$I$32&gt;=$V$23)</xm:f>
            <x14:dxf>
              <fill>
                <patternFill>
                  <bgColor theme="9"/>
                </patternFill>
              </fill>
            </x14:dxf>
          </x14:cfRule>
          <xm:sqref>L113</xm:sqref>
        </x14:conditionalFormatting>
        <x14:conditionalFormatting xmlns:xm="http://schemas.microsoft.com/office/excel/2006/main">
          <x14:cfRule type="expression" priority="57" id="{D8522A42-258B-440F-9899-93940E9390C2}">
            <xm:f>AND(別紙５_印刷・動画・広告!$I$31&lt;=$V$26,別紙５_印刷・動画・広告!$I$32&gt;=$V$25)</xm:f>
            <x14:dxf>
              <fill>
                <patternFill>
                  <bgColor theme="9"/>
                </patternFill>
              </fill>
            </x14:dxf>
          </x14:cfRule>
          <xm:sqref>M113</xm:sqref>
        </x14:conditionalFormatting>
        <x14:conditionalFormatting xmlns:xm="http://schemas.microsoft.com/office/excel/2006/main">
          <x14:cfRule type="expression" priority="58" id="{F4CC96A2-30F7-40FF-8814-4661C4CE20C6}">
            <xm:f>AND(別紙５_印刷・動画・広告!$I$31&lt;=$V$28,別紙５_印刷・動画・広告!$I$32&gt;=$V$27)</xm:f>
            <x14:dxf>
              <fill>
                <patternFill>
                  <bgColor theme="9"/>
                </patternFill>
              </fill>
            </x14:dxf>
          </x14:cfRule>
          <xm:sqref>N113</xm:sqref>
        </x14:conditionalFormatting>
        <x14:conditionalFormatting xmlns:xm="http://schemas.microsoft.com/office/excel/2006/main">
          <x14:cfRule type="expression" priority="59" id="{41830E1E-66C3-45E6-8CFD-4BA9C6ADF312}">
            <xm:f>AND(別紙５_印刷・動画・広告!$I$31&lt;=$V$30,別紙５_印刷・動画・広告!$I$32&gt;=$V$29)</xm:f>
            <x14:dxf>
              <fill>
                <patternFill>
                  <bgColor theme="9"/>
                </patternFill>
              </fill>
            </x14:dxf>
          </x14:cfRule>
          <xm:sqref>O113</xm:sqref>
        </x14:conditionalFormatting>
        <x14:conditionalFormatting xmlns:xm="http://schemas.microsoft.com/office/excel/2006/main">
          <x14:cfRule type="expression" priority="60" id="{289D63EE-CB01-45DC-B0B1-9093EC4CA2EE}">
            <xm:f>AND(別紙５_印刷・動画・広告!$I$31&lt;=$V$32,別紙５_印刷・動画・広告!$I$32&gt;=$V$31)</xm:f>
            <x14:dxf>
              <fill>
                <patternFill>
                  <bgColor theme="9"/>
                </patternFill>
              </fill>
            </x14:dxf>
          </x14:cfRule>
          <xm:sqref>P113</xm:sqref>
        </x14:conditionalFormatting>
        <x14:conditionalFormatting xmlns:xm="http://schemas.microsoft.com/office/excel/2006/main">
          <x14:cfRule type="expression" priority="61" id="{70721529-4599-49E1-B0C3-1739881EF759}">
            <xm:f>AND(別紙５_印刷・動画・広告!$I$31&lt;=$V$34,別紙５_印刷・動画・広告!$I$32&gt;=$V$33)</xm:f>
            <x14:dxf>
              <fill>
                <patternFill>
                  <bgColor theme="9"/>
                </patternFill>
              </fill>
            </x14:dxf>
          </x14:cfRule>
          <xm:sqref>Q113</xm:sqref>
        </x14:conditionalFormatting>
        <x14:conditionalFormatting xmlns:xm="http://schemas.microsoft.com/office/excel/2006/main">
          <x14:cfRule type="expression" priority="62" id="{D86243F0-4B25-4A2E-BCF0-7E278A538552}">
            <xm:f>AND(別紙５_印刷・動画・広告!$I$31&lt;=$V$36,別紙５_印刷・動画・広告!$I$32&gt;=$V$35)</xm:f>
            <x14:dxf>
              <fill>
                <patternFill>
                  <bgColor theme="9"/>
                </patternFill>
              </fill>
            </x14:dxf>
          </x14:cfRule>
          <xm:sqref>R113</xm:sqref>
        </x14:conditionalFormatting>
        <x14:conditionalFormatting xmlns:xm="http://schemas.microsoft.com/office/excel/2006/main">
          <x14:cfRule type="expression" priority="63" id="{22DF90F2-8442-4ABB-9FF1-DF7F1CE6AF13}">
            <xm:f>AND(別紙５_印刷・動画・広告!$I$31&lt;=$V$38,別紙５_印刷・動画・広告!$I$32&gt;=$V$37)</xm:f>
            <x14:dxf>
              <fill>
                <patternFill>
                  <bgColor theme="9"/>
                </patternFill>
              </fill>
            </x14:dxf>
          </x14:cfRule>
          <xm:sqref>S113</xm:sqref>
        </x14:conditionalFormatting>
        <x14:conditionalFormatting xmlns:xm="http://schemas.microsoft.com/office/excel/2006/main">
          <x14:cfRule type="expression" priority="64" id="{DE0C8ADB-CFAE-4D37-9FBB-FA400C4F0652}">
            <xm:f>AND(別紙５_印刷・動画・広告!$I$31&lt;=$V$39,別紙５_印刷・動画・広告!$I$32&gt;=$V$39)</xm:f>
            <x14:dxf>
              <fill>
                <patternFill>
                  <bgColor theme="9"/>
                </patternFill>
              </fill>
            </x14:dxf>
          </x14:cfRule>
          <xm:sqref>T113</xm:sqref>
        </x14:conditionalFormatting>
        <x14:conditionalFormatting xmlns:xm="http://schemas.microsoft.com/office/excel/2006/main">
          <x14:cfRule type="expression" priority="65" id="{7A39560B-5135-4094-B425-9DE980CAF886}">
            <xm:f>AND(別紙５_印刷・動画・広告!$I$32&lt;&gt;"",別紙５_印刷・動画・広告!$I$31&lt;=$V$10)</xm:f>
            <x14:dxf>
              <fill>
                <patternFill>
                  <bgColor theme="9"/>
                </patternFill>
              </fill>
            </x14:dxf>
          </x14:cfRule>
          <xm:sqref>E113</xm:sqref>
        </x14:conditionalFormatting>
        <x14:conditionalFormatting xmlns:xm="http://schemas.microsoft.com/office/excel/2006/main">
          <x14:cfRule type="expression" priority="66" id="{044399C1-AFD0-472E-9ECA-E2C1D7AB8238}">
            <xm:f>AND(別紙５_印刷・動画・広告!$I$31&lt;=$V$12,別紙５_印刷・動画・広告!$I$32&gt;=$V$11)</xm:f>
            <x14:dxf>
              <fill>
                <patternFill>
                  <bgColor theme="9"/>
                </patternFill>
              </fill>
            </x14:dxf>
          </x14:cfRule>
          <xm:sqref>F113</xm:sqref>
        </x14:conditionalFormatting>
        <x14:conditionalFormatting xmlns:xm="http://schemas.microsoft.com/office/excel/2006/main">
          <x14:cfRule type="expression" priority="35" id="{74D80E54-7DE9-4A0C-BA33-E4856C912153}">
            <xm:f>AND(別紙５_印刷・動画・広告!$I$33&lt;=$V$14,別紙５_印刷・動画・広告!$I$34&gt;=$V$13)</xm:f>
            <x14:dxf>
              <fill>
                <patternFill>
                  <bgColor theme="9"/>
                </patternFill>
              </fill>
            </x14:dxf>
          </x14:cfRule>
          <xm:sqref>G116</xm:sqref>
        </x14:conditionalFormatting>
        <x14:conditionalFormatting xmlns:xm="http://schemas.microsoft.com/office/excel/2006/main">
          <x14:cfRule type="expression" priority="36" id="{9A31800A-5772-464D-8571-9FBF2D76500F}">
            <xm:f>AND(別紙５_印刷・動画・広告!$I$33&lt;=$V$16,別紙５_印刷・動画・広告!$I$34&gt;=$V$15)</xm:f>
            <x14:dxf>
              <fill>
                <patternFill>
                  <bgColor theme="9"/>
                </patternFill>
              </fill>
            </x14:dxf>
          </x14:cfRule>
          <xm:sqref>H116</xm:sqref>
        </x14:conditionalFormatting>
        <x14:conditionalFormatting xmlns:xm="http://schemas.microsoft.com/office/excel/2006/main">
          <x14:cfRule type="expression" priority="37" id="{EA92CDB4-A47D-4D0C-A556-3D2F92E47298}">
            <xm:f>AND(別紙５_印刷・動画・広告!$I$33&lt;=$V$18,別紙５_印刷・動画・広告!$I$34&gt;=$V$17)</xm:f>
            <x14:dxf>
              <fill>
                <patternFill>
                  <bgColor theme="9"/>
                </patternFill>
              </fill>
            </x14:dxf>
          </x14:cfRule>
          <xm:sqref>I116</xm:sqref>
        </x14:conditionalFormatting>
        <x14:conditionalFormatting xmlns:xm="http://schemas.microsoft.com/office/excel/2006/main">
          <x14:cfRule type="expression" priority="38" id="{EB60954F-7FA6-42C6-A7B6-4A5BFA64372B}">
            <xm:f>AND(別紙５_印刷・動画・広告!$I$33&lt;=$V$20,別紙５_印刷・動画・広告!$I$34&gt;=$V$19)</xm:f>
            <x14:dxf>
              <fill>
                <patternFill>
                  <bgColor theme="9"/>
                </patternFill>
              </fill>
            </x14:dxf>
          </x14:cfRule>
          <xm:sqref>J116</xm:sqref>
        </x14:conditionalFormatting>
        <x14:conditionalFormatting xmlns:xm="http://schemas.microsoft.com/office/excel/2006/main">
          <x14:cfRule type="expression" priority="39" id="{AD50515C-2C66-4821-9667-CBC068682893}">
            <xm:f>AND(別紙５_印刷・動画・広告!$I$33&lt;=$V$22,別紙５_印刷・動画・広告!$I$34&gt;=$V$21)</xm:f>
            <x14:dxf>
              <fill>
                <patternFill>
                  <bgColor theme="9"/>
                </patternFill>
              </fill>
            </x14:dxf>
          </x14:cfRule>
          <xm:sqref>K116</xm:sqref>
        </x14:conditionalFormatting>
        <x14:conditionalFormatting xmlns:xm="http://schemas.microsoft.com/office/excel/2006/main">
          <x14:cfRule type="expression" priority="40" id="{016166FD-0F35-4505-AE8F-D214C77340C1}">
            <xm:f>AND(別紙５_印刷・動画・広告!$I$33&lt;=$V$24,別紙５_印刷・動画・広告!$I$34&gt;=$V$23)</xm:f>
            <x14:dxf>
              <fill>
                <patternFill>
                  <bgColor theme="9"/>
                </patternFill>
              </fill>
            </x14:dxf>
          </x14:cfRule>
          <xm:sqref>L116</xm:sqref>
        </x14:conditionalFormatting>
        <x14:conditionalFormatting xmlns:xm="http://schemas.microsoft.com/office/excel/2006/main">
          <x14:cfRule type="expression" priority="41" id="{8F4DB47C-5E27-45E7-AB22-CB445DC55457}">
            <xm:f>AND(別紙５_印刷・動画・広告!$I$33&lt;=$V$26,別紙５_印刷・動画・広告!$I$34&gt;=$V$25)</xm:f>
            <x14:dxf>
              <fill>
                <patternFill>
                  <bgColor theme="9"/>
                </patternFill>
              </fill>
            </x14:dxf>
          </x14:cfRule>
          <xm:sqref>M116</xm:sqref>
        </x14:conditionalFormatting>
        <x14:conditionalFormatting xmlns:xm="http://schemas.microsoft.com/office/excel/2006/main">
          <x14:cfRule type="expression" priority="42" id="{B1A26B97-B2E7-475E-83B0-D05BE488631F}">
            <xm:f>AND(別紙５_印刷・動画・広告!$I$33&lt;=$V$28,別紙５_印刷・動画・広告!$I$34&gt;=$V$27)</xm:f>
            <x14:dxf>
              <fill>
                <patternFill>
                  <bgColor theme="9"/>
                </patternFill>
              </fill>
            </x14:dxf>
          </x14:cfRule>
          <xm:sqref>N116</xm:sqref>
        </x14:conditionalFormatting>
        <x14:conditionalFormatting xmlns:xm="http://schemas.microsoft.com/office/excel/2006/main">
          <x14:cfRule type="expression" priority="43" id="{D044C9BA-62FB-41F8-A006-A9B93FDB50C6}">
            <xm:f>AND(別紙５_印刷・動画・広告!$I$33&lt;=$V$30,別紙５_印刷・動画・広告!$I$34&gt;=$V$29)</xm:f>
            <x14:dxf>
              <fill>
                <patternFill>
                  <bgColor theme="9"/>
                </patternFill>
              </fill>
            </x14:dxf>
          </x14:cfRule>
          <xm:sqref>O116</xm:sqref>
        </x14:conditionalFormatting>
        <x14:conditionalFormatting xmlns:xm="http://schemas.microsoft.com/office/excel/2006/main">
          <x14:cfRule type="expression" priority="44" id="{CB196B16-3C30-457C-A165-59D3D8BD97E5}">
            <xm:f>AND(別紙５_印刷・動画・広告!$I$33&lt;=$V$32,別紙５_印刷・動画・広告!$I$34&gt;=$V$31)</xm:f>
            <x14:dxf>
              <fill>
                <patternFill>
                  <bgColor theme="9"/>
                </patternFill>
              </fill>
            </x14:dxf>
          </x14:cfRule>
          <xm:sqref>P116</xm:sqref>
        </x14:conditionalFormatting>
        <x14:conditionalFormatting xmlns:xm="http://schemas.microsoft.com/office/excel/2006/main">
          <x14:cfRule type="expression" priority="45" id="{76E82697-8D46-472B-99DF-48E09CB99F2B}">
            <xm:f>AND(別紙５_印刷・動画・広告!$I$33&lt;=$V$34,別紙５_印刷・動画・広告!$I$34&gt;=$V$33)</xm:f>
            <x14:dxf>
              <fill>
                <patternFill>
                  <bgColor theme="9"/>
                </patternFill>
              </fill>
            </x14:dxf>
          </x14:cfRule>
          <xm:sqref>Q116</xm:sqref>
        </x14:conditionalFormatting>
        <x14:conditionalFormatting xmlns:xm="http://schemas.microsoft.com/office/excel/2006/main">
          <x14:cfRule type="expression" priority="46" id="{244095EF-73EC-4627-A251-914FE8F52E42}">
            <xm:f>AND(別紙５_印刷・動画・広告!$I$33&lt;=$V$36,別紙５_印刷・動画・広告!$I$34&gt;=$V$35)</xm:f>
            <x14:dxf>
              <fill>
                <patternFill>
                  <bgColor theme="9"/>
                </patternFill>
              </fill>
            </x14:dxf>
          </x14:cfRule>
          <xm:sqref>R116</xm:sqref>
        </x14:conditionalFormatting>
        <x14:conditionalFormatting xmlns:xm="http://schemas.microsoft.com/office/excel/2006/main">
          <x14:cfRule type="expression" priority="47" id="{5AE0A761-7CAC-4724-BEA8-96C201536604}">
            <xm:f>AND(別紙５_印刷・動画・広告!$I$33&lt;=$V$38,別紙５_印刷・動画・広告!$I$34&gt;=$V$37)</xm:f>
            <x14:dxf>
              <fill>
                <patternFill>
                  <bgColor theme="9"/>
                </patternFill>
              </fill>
            </x14:dxf>
          </x14:cfRule>
          <xm:sqref>S116</xm:sqref>
        </x14:conditionalFormatting>
        <x14:conditionalFormatting xmlns:xm="http://schemas.microsoft.com/office/excel/2006/main">
          <x14:cfRule type="expression" priority="48" id="{7EA4BC92-191A-4104-A94F-234B95D53EB9}">
            <xm:f>AND(別紙５_印刷・動画・広告!$I$33&lt;=$V$39,別紙５_印刷・動画・広告!$I$34&gt;=$V$39)</xm:f>
            <x14:dxf>
              <fill>
                <patternFill>
                  <bgColor theme="9"/>
                </patternFill>
              </fill>
            </x14:dxf>
          </x14:cfRule>
          <xm:sqref>T116</xm:sqref>
        </x14:conditionalFormatting>
        <x14:conditionalFormatting xmlns:xm="http://schemas.microsoft.com/office/excel/2006/main">
          <x14:cfRule type="expression" priority="49" id="{ED20093C-2E69-4F45-89BC-763BAC1A27F4}">
            <xm:f>AND(別紙５_印刷・動画・広告!$I$34&lt;&gt;"",別紙５_印刷・動画・広告!$I$33&lt;=$V$10)</xm:f>
            <x14:dxf>
              <fill>
                <patternFill>
                  <bgColor theme="9"/>
                </patternFill>
              </fill>
            </x14:dxf>
          </x14:cfRule>
          <xm:sqref>E116</xm:sqref>
        </x14:conditionalFormatting>
        <x14:conditionalFormatting xmlns:xm="http://schemas.microsoft.com/office/excel/2006/main">
          <x14:cfRule type="expression" priority="50" id="{44E4191F-FD67-4A1B-8748-312DA3A21CFF}">
            <xm:f>AND(別紙５_印刷・動画・広告!$I$33&lt;=$V$12,別紙５_印刷・動画・広告!$I$34&gt;=$V$11)</xm:f>
            <x14:dxf>
              <fill>
                <patternFill>
                  <bgColor theme="9"/>
                </patternFill>
              </fill>
            </x14:dxf>
          </x14:cfRule>
          <xm:sqref>F116</xm:sqref>
        </x14:conditionalFormatting>
        <x14:conditionalFormatting xmlns:xm="http://schemas.microsoft.com/office/excel/2006/main">
          <x14:cfRule type="expression" priority="19" id="{8A8967A0-4DC6-4890-8A47-B3AF666A01CE}">
            <xm:f>AND(別紙５_印刷・動画・広告!$I$35&lt;=$V$14,別紙５_印刷・動画・広告!$I$36&gt;=$V$13)</xm:f>
            <x14:dxf>
              <fill>
                <patternFill>
                  <bgColor theme="9"/>
                </patternFill>
              </fill>
            </x14:dxf>
          </x14:cfRule>
          <xm:sqref>G119</xm:sqref>
        </x14:conditionalFormatting>
        <x14:conditionalFormatting xmlns:xm="http://schemas.microsoft.com/office/excel/2006/main">
          <x14:cfRule type="expression" priority="20" id="{FB8F513C-BFBA-4215-9E0B-F45C9626B7D5}">
            <xm:f>AND(別紙５_印刷・動画・広告!$I$35&lt;=$V$16,別紙５_印刷・動画・広告!$I$36&gt;=$V$15)</xm:f>
            <x14:dxf>
              <fill>
                <patternFill>
                  <bgColor theme="9"/>
                </patternFill>
              </fill>
            </x14:dxf>
          </x14:cfRule>
          <xm:sqref>H119</xm:sqref>
        </x14:conditionalFormatting>
        <x14:conditionalFormatting xmlns:xm="http://schemas.microsoft.com/office/excel/2006/main">
          <x14:cfRule type="expression" priority="21" id="{610FB3D3-F2F8-49C4-ADF4-9A85C28D51A5}">
            <xm:f>AND(別紙５_印刷・動画・広告!$I$35&lt;=$V$18,別紙５_印刷・動画・広告!$I$36&gt;=$V$17)</xm:f>
            <x14:dxf>
              <fill>
                <patternFill>
                  <bgColor theme="9"/>
                </patternFill>
              </fill>
            </x14:dxf>
          </x14:cfRule>
          <xm:sqref>I119</xm:sqref>
        </x14:conditionalFormatting>
        <x14:conditionalFormatting xmlns:xm="http://schemas.microsoft.com/office/excel/2006/main">
          <x14:cfRule type="expression" priority="22" id="{CB281B01-02D2-45BB-A624-CF86E69E819C}">
            <xm:f>AND(別紙５_印刷・動画・広告!$I$35&lt;=$V$20,別紙５_印刷・動画・広告!$I$36&gt;=$V$19)</xm:f>
            <x14:dxf>
              <fill>
                <patternFill>
                  <bgColor theme="9"/>
                </patternFill>
              </fill>
            </x14:dxf>
          </x14:cfRule>
          <xm:sqref>J119</xm:sqref>
        </x14:conditionalFormatting>
        <x14:conditionalFormatting xmlns:xm="http://schemas.microsoft.com/office/excel/2006/main">
          <x14:cfRule type="expression" priority="23" id="{6A522F1F-4047-452F-90E1-22219854F3F9}">
            <xm:f>AND(別紙５_印刷・動画・広告!$I$35&lt;=$V$22,別紙５_印刷・動画・広告!$I$36&gt;=$V$21)</xm:f>
            <x14:dxf>
              <fill>
                <patternFill>
                  <bgColor theme="9"/>
                </patternFill>
              </fill>
            </x14:dxf>
          </x14:cfRule>
          <xm:sqref>K119</xm:sqref>
        </x14:conditionalFormatting>
        <x14:conditionalFormatting xmlns:xm="http://schemas.microsoft.com/office/excel/2006/main">
          <x14:cfRule type="expression" priority="24" id="{8BA549EE-AF35-4E75-9B80-530CEEEBF06D}">
            <xm:f>AND(別紙５_印刷・動画・広告!$I$35&lt;=$V$24,別紙５_印刷・動画・広告!$I$36&gt;=$V$23)</xm:f>
            <x14:dxf>
              <fill>
                <patternFill>
                  <bgColor theme="9"/>
                </patternFill>
              </fill>
            </x14:dxf>
          </x14:cfRule>
          <xm:sqref>L119</xm:sqref>
        </x14:conditionalFormatting>
        <x14:conditionalFormatting xmlns:xm="http://schemas.microsoft.com/office/excel/2006/main">
          <x14:cfRule type="expression" priority="25" id="{6943C342-BCAD-4A74-A94E-AEA8C5B0710D}">
            <xm:f>AND(別紙５_印刷・動画・広告!$I$35&lt;=$V$26,別紙５_印刷・動画・広告!$I$36&gt;=$V$25)</xm:f>
            <x14:dxf>
              <fill>
                <patternFill>
                  <bgColor theme="9"/>
                </patternFill>
              </fill>
            </x14:dxf>
          </x14:cfRule>
          <xm:sqref>M119</xm:sqref>
        </x14:conditionalFormatting>
        <x14:conditionalFormatting xmlns:xm="http://schemas.microsoft.com/office/excel/2006/main">
          <x14:cfRule type="expression" priority="26" id="{00062C12-7EC2-48B7-8E9E-26F7534AE2C5}">
            <xm:f>AND(別紙５_印刷・動画・広告!$I$35&lt;=$V$28,別紙５_印刷・動画・広告!$I$36&gt;=$V$27)</xm:f>
            <x14:dxf>
              <fill>
                <patternFill>
                  <bgColor theme="9"/>
                </patternFill>
              </fill>
            </x14:dxf>
          </x14:cfRule>
          <xm:sqref>N119</xm:sqref>
        </x14:conditionalFormatting>
        <x14:conditionalFormatting xmlns:xm="http://schemas.microsoft.com/office/excel/2006/main">
          <x14:cfRule type="expression" priority="27" id="{D6EEFC9C-9733-412F-8701-2DD1CF2669FA}">
            <xm:f>AND(別紙５_印刷・動画・広告!$I$35&lt;=$V$30,別紙５_印刷・動画・広告!$I$36&gt;=$V$29)</xm:f>
            <x14:dxf>
              <fill>
                <patternFill>
                  <bgColor theme="9"/>
                </patternFill>
              </fill>
            </x14:dxf>
          </x14:cfRule>
          <xm:sqref>O119</xm:sqref>
        </x14:conditionalFormatting>
        <x14:conditionalFormatting xmlns:xm="http://schemas.microsoft.com/office/excel/2006/main">
          <x14:cfRule type="expression" priority="28" id="{62ED319C-5EC3-41E7-BCBE-7233993B2460}">
            <xm:f>AND(別紙５_印刷・動画・広告!$I$35&lt;=$V$32,別紙５_印刷・動画・広告!$I$36&gt;=$V$31)</xm:f>
            <x14:dxf>
              <fill>
                <patternFill>
                  <bgColor theme="9"/>
                </patternFill>
              </fill>
            </x14:dxf>
          </x14:cfRule>
          <xm:sqref>P119</xm:sqref>
        </x14:conditionalFormatting>
        <x14:conditionalFormatting xmlns:xm="http://schemas.microsoft.com/office/excel/2006/main">
          <x14:cfRule type="expression" priority="29" id="{4E0FF9DA-B7B9-4F95-A877-99D24F7C97C8}">
            <xm:f>AND(別紙５_印刷・動画・広告!$I$35&lt;=$V$34,別紙５_印刷・動画・広告!$I$36&gt;=$V$33)</xm:f>
            <x14:dxf>
              <fill>
                <patternFill>
                  <bgColor theme="9"/>
                </patternFill>
              </fill>
            </x14:dxf>
          </x14:cfRule>
          <xm:sqref>Q119</xm:sqref>
        </x14:conditionalFormatting>
        <x14:conditionalFormatting xmlns:xm="http://schemas.microsoft.com/office/excel/2006/main">
          <x14:cfRule type="expression" priority="30" id="{1648AC00-77A3-4762-BCFB-E9FE18D3B460}">
            <xm:f>AND(別紙５_印刷・動画・広告!$I$35&lt;=$V$36,別紙５_印刷・動画・広告!$I$36&gt;=$V$35)</xm:f>
            <x14:dxf>
              <fill>
                <patternFill>
                  <bgColor theme="9"/>
                </patternFill>
              </fill>
            </x14:dxf>
          </x14:cfRule>
          <xm:sqref>R119</xm:sqref>
        </x14:conditionalFormatting>
        <x14:conditionalFormatting xmlns:xm="http://schemas.microsoft.com/office/excel/2006/main">
          <x14:cfRule type="expression" priority="31" id="{E5ECE238-4612-4F1D-9C70-9BDDB64EC756}">
            <xm:f>AND(別紙５_印刷・動画・広告!$I$36&lt;=$V$38,別紙５_印刷・動画・広告!$I$36&gt;=$V$37)</xm:f>
            <x14:dxf>
              <fill>
                <patternFill>
                  <bgColor theme="9"/>
                </patternFill>
              </fill>
            </x14:dxf>
          </x14:cfRule>
          <xm:sqref>S119</xm:sqref>
        </x14:conditionalFormatting>
        <x14:conditionalFormatting xmlns:xm="http://schemas.microsoft.com/office/excel/2006/main">
          <x14:cfRule type="expression" priority="32" id="{614753DE-47A3-4FB9-9A01-35F6F556708E}">
            <xm:f>AND(別紙５_印刷・動画・広告!$I$35&lt;=$V$39,別紙５_印刷・動画・広告!$I$36&gt;=$V$39)</xm:f>
            <x14:dxf>
              <fill>
                <patternFill>
                  <bgColor theme="9"/>
                </patternFill>
              </fill>
            </x14:dxf>
          </x14:cfRule>
          <xm:sqref>T119</xm:sqref>
        </x14:conditionalFormatting>
        <x14:conditionalFormatting xmlns:xm="http://schemas.microsoft.com/office/excel/2006/main">
          <x14:cfRule type="expression" priority="33" id="{9154C87F-0BE5-403D-BAD2-D4FF2DD28991}">
            <xm:f>AND(別紙５_印刷・動画・広告!$I$36&lt;&gt;"",別紙５_印刷・動画・広告!$I$35&lt;=$V$10)</xm:f>
            <x14:dxf>
              <fill>
                <patternFill>
                  <bgColor theme="9"/>
                </patternFill>
              </fill>
            </x14:dxf>
          </x14:cfRule>
          <xm:sqref>E119</xm:sqref>
        </x14:conditionalFormatting>
        <x14:conditionalFormatting xmlns:xm="http://schemas.microsoft.com/office/excel/2006/main">
          <x14:cfRule type="expression" priority="34" id="{9D2B0188-D02B-431A-8A2C-7E151DC6218C}">
            <xm:f>AND(別紙５_印刷・動画・広告!$I$35&lt;=$V$12,別紙５_印刷・動画・広告!$I$36&gt;=$V$11)</xm:f>
            <x14:dxf>
              <fill>
                <patternFill>
                  <bgColor theme="9"/>
                </patternFill>
              </fill>
            </x14:dxf>
          </x14:cfRule>
          <xm:sqref>F119</xm:sqref>
        </x14:conditionalFormatting>
        <x14:conditionalFormatting xmlns:xm="http://schemas.microsoft.com/office/excel/2006/main">
          <x14:cfRule type="expression" priority="3" id="{025FE009-BCA3-4767-A2E0-11EF4A6FD707}">
            <xm:f>AND(別紙５_印刷・動画・広告!$I$37&lt;=$V$14,別紙５_印刷・動画・広告!$I$38&gt;=$V$13)</xm:f>
            <x14:dxf>
              <fill>
                <patternFill>
                  <bgColor theme="9"/>
                </patternFill>
              </fill>
            </x14:dxf>
          </x14:cfRule>
          <xm:sqref>G122</xm:sqref>
        </x14:conditionalFormatting>
        <x14:conditionalFormatting xmlns:xm="http://schemas.microsoft.com/office/excel/2006/main">
          <x14:cfRule type="expression" priority="4" id="{A579E3DF-F5B1-4CAA-9880-47A1807D984A}">
            <xm:f>AND(別紙５_印刷・動画・広告!$I$37&lt;=$V$16,別紙５_印刷・動画・広告!$I$38&gt;=$V$15)</xm:f>
            <x14:dxf>
              <fill>
                <patternFill>
                  <bgColor theme="9"/>
                </patternFill>
              </fill>
            </x14:dxf>
          </x14:cfRule>
          <xm:sqref>H122</xm:sqref>
        </x14:conditionalFormatting>
        <x14:conditionalFormatting xmlns:xm="http://schemas.microsoft.com/office/excel/2006/main">
          <x14:cfRule type="expression" priority="5" id="{57BFB623-2F6B-4C46-B010-CA27FC93B3A3}">
            <xm:f>AND(別紙５_印刷・動画・広告!$I$37&lt;=$V$18,別紙５_印刷・動画・広告!$I$38&gt;=$V$17)</xm:f>
            <x14:dxf>
              <fill>
                <patternFill>
                  <bgColor theme="9"/>
                </patternFill>
              </fill>
            </x14:dxf>
          </x14:cfRule>
          <xm:sqref>I122</xm:sqref>
        </x14:conditionalFormatting>
        <x14:conditionalFormatting xmlns:xm="http://schemas.microsoft.com/office/excel/2006/main">
          <x14:cfRule type="expression" priority="6" id="{A09B80CB-83BB-4BAA-BFDE-8A5A665F04A5}">
            <xm:f>AND(別紙５_印刷・動画・広告!$I$37&lt;=$V$20,別紙５_印刷・動画・広告!$I$38&gt;=$V$19)</xm:f>
            <x14:dxf>
              <fill>
                <patternFill>
                  <bgColor theme="9"/>
                </patternFill>
              </fill>
            </x14:dxf>
          </x14:cfRule>
          <xm:sqref>J122</xm:sqref>
        </x14:conditionalFormatting>
        <x14:conditionalFormatting xmlns:xm="http://schemas.microsoft.com/office/excel/2006/main">
          <x14:cfRule type="expression" priority="7" id="{E9914039-0B45-4F38-9BD9-A1B7AE5CC82A}">
            <xm:f>AND(別紙５_印刷・動画・広告!$I$37&lt;=$V$22,別紙５_印刷・動画・広告!$I$38&gt;=$V$21)</xm:f>
            <x14:dxf>
              <fill>
                <patternFill>
                  <bgColor theme="9"/>
                </patternFill>
              </fill>
            </x14:dxf>
          </x14:cfRule>
          <xm:sqref>K122</xm:sqref>
        </x14:conditionalFormatting>
        <x14:conditionalFormatting xmlns:xm="http://schemas.microsoft.com/office/excel/2006/main">
          <x14:cfRule type="expression" priority="8" id="{BFD0F807-3275-47A2-A2BF-0A8D483E21F8}">
            <xm:f>AND(別紙５_印刷・動画・広告!$I$37&lt;=$V$24,別紙５_印刷・動画・広告!$I$38&gt;=$V$23)</xm:f>
            <x14:dxf>
              <fill>
                <patternFill>
                  <bgColor theme="9"/>
                </patternFill>
              </fill>
            </x14:dxf>
          </x14:cfRule>
          <xm:sqref>L122</xm:sqref>
        </x14:conditionalFormatting>
        <x14:conditionalFormatting xmlns:xm="http://schemas.microsoft.com/office/excel/2006/main">
          <x14:cfRule type="expression" priority="9" id="{FF6B7E97-4566-45FD-91B7-A6874AD0CCDC}">
            <xm:f>AND(別紙５_印刷・動画・広告!$I$37&lt;=$V$26,別紙５_印刷・動画・広告!$I$38&gt;=$V$25)</xm:f>
            <x14:dxf>
              <fill>
                <patternFill>
                  <bgColor theme="9"/>
                </patternFill>
              </fill>
            </x14:dxf>
          </x14:cfRule>
          <xm:sqref>M122</xm:sqref>
        </x14:conditionalFormatting>
        <x14:conditionalFormatting xmlns:xm="http://schemas.microsoft.com/office/excel/2006/main">
          <x14:cfRule type="expression" priority="10" id="{776609C0-B51D-4516-B14E-1D4CA63B01A3}">
            <xm:f>AND(別紙５_印刷・動画・広告!$I$37&lt;=$V$28,別紙５_印刷・動画・広告!$I$38&gt;=$V$27)</xm:f>
            <x14:dxf>
              <fill>
                <patternFill>
                  <bgColor theme="9"/>
                </patternFill>
              </fill>
            </x14:dxf>
          </x14:cfRule>
          <xm:sqref>N122</xm:sqref>
        </x14:conditionalFormatting>
        <x14:conditionalFormatting xmlns:xm="http://schemas.microsoft.com/office/excel/2006/main">
          <x14:cfRule type="expression" priority="11" id="{8AAEF858-609F-4F66-A817-8CD0D8567F40}">
            <xm:f>AND(別紙５_印刷・動画・広告!$I$37&lt;=$V$30,別紙５_印刷・動画・広告!$I$38&gt;=$V$29)</xm:f>
            <x14:dxf>
              <fill>
                <patternFill>
                  <bgColor theme="9"/>
                </patternFill>
              </fill>
            </x14:dxf>
          </x14:cfRule>
          <xm:sqref>O122</xm:sqref>
        </x14:conditionalFormatting>
        <x14:conditionalFormatting xmlns:xm="http://schemas.microsoft.com/office/excel/2006/main">
          <x14:cfRule type="expression" priority="12" id="{F78B1B7E-6ED3-4D53-890F-9DB67018CCB0}">
            <xm:f>AND(別紙５_印刷・動画・広告!$I$37&lt;=$V$32,別紙５_印刷・動画・広告!$I$38&gt;=$V$31)</xm:f>
            <x14:dxf>
              <fill>
                <patternFill>
                  <bgColor theme="9"/>
                </patternFill>
              </fill>
            </x14:dxf>
          </x14:cfRule>
          <xm:sqref>P122</xm:sqref>
        </x14:conditionalFormatting>
        <x14:conditionalFormatting xmlns:xm="http://schemas.microsoft.com/office/excel/2006/main">
          <x14:cfRule type="expression" priority="13" id="{C3F32E89-1AB0-4380-91A4-3847C481B154}">
            <xm:f>AND(別紙５_印刷・動画・広告!$I$37&lt;=$V$34,別紙５_印刷・動画・広告!$I$38&gt;=$V$33)</xm:f>
            <x14:dxf>
              <fill>
                <patternFill>
                  <bgColor theme="9"/>
                </patternFill>
              </fill>
            </x14:dxf>
          </x14:cfRule>
          <xm:sqref>Q122</xm:sqref>
        </x14:conditionalFormatting>
        <x14:conditionalFormatting xmlns:xm="http://schemas.microsoft.com/office/excel/2006/main">
          <x14:cfRule type="expression" priority="14" id="{8DA19D71-2100-4573-B226-CCA7A5F3B8C5}">
            <xm:f>AND(別紙５_印刷・動画・広告!$I$37&lt;=$V$36,別紙５_印刷・動画・広告!$I$38&gt;=$V$35)</xm:f>
            <x14:dxf>
              <fill>
                <patternFill>
                  <bgColor theme="9"/>
                </patternFill>
              </fill>
            </x14:dxf>
          </x14:cfRule>
          <xm:sqref>R122</xm:sqref>
        </x14:conditionalFormatting>
        <x14:conditionalFormatting xmlns:xm="http://schemas.microsoft.com/office/excel/2006/main">
          <x14:cfRule type="expression" priority="15" id="{650583F1-0934-4D19-8DC7-F4D72923BC3B}">
            <xm:f>AND(別紙５_印刷・動画・広告!$I$37&lt;=$V$38,別紙５_印刷・動画・広告!$I$38&gt;=$V$37)</xm:f>
            <x14:dxf>
              <fill>
                <patternFill>
                  <bgColor theme="9"/>
                </patternFill>
              </fill>
            </x14:dxf>
          </x14:cfRule>
          <xm:sqref>S122</xm:sqref>
        </x14:conditionalFormatting>
        <x14:conditionalFormatting xmlns:xm="http://schemas.microsoft.com/office/excel/2006/main">
          <x14:cfRule type="expression" priority="16" id="{FAF9A528-1924-4025-A78A-4016B711B08B}">
            <xm:f>AND(別紙５_印刷・動画・広告!$I$37&lt;=$V$39,別紙５_印刷・動画・広告!$I$38&gt;=$V$39)</xm:f>
            <x14:dxf>
              <fill>
                <patternFill>
                  <bgColor theme="9"/>
                </patternFill>
              </fill>
            </x14:dxf>
          </x14:cfRule>
          <xm:sqref>T122</xm:sqref>
        </x14:conditionalFormatting>
        <x14:conditionalFormatting xmlns:xm="http://schemas.microsoft.com/office/excel/2006/main">
          <x14:cfRule type="expression" priority="17" id="{3486025F-18F3-4342-B0AB-4EAFC235C06F}">
            <xm:f>AND(別紙５_印刷・動画・広告!$I$38&lt;&gt;"",別紙５_印刷・動画・広告!$I$37&lt;=$V$10)</xm:f>
            <x14:dxf>
              <fill>
                <patternFill>
                  <bgColor theme="9"/>
                </patternFill>
              </fill>
            </x14:dxf>
          </x14:cfRule>
          <xm:sqref>E122</xm:sqref>
        </x14:conditionalFormatting>
        <x14:conditionalFormatting xmlns:xm="http://schemas.microsoft.com/office/excel/2006/main">
          <x14:cfRule type="expression" priority="18" id="{A413335F-8DE3-4289-9EF6-6228B72A6DB2}">
            <xm:f>AND(別紙５_印刷・動画・広告!$I$37&lt;=$V$12,別紙５_印刷・動画・広告!$I$38&gt;=$V$11)</xm:f>
            <x14:dxf>
              <fill>
                <patternFill>
                  <bgColor theme="9"/>
                </patternFill>
              </fill>
            </x14:dxf>
          </x14:cfRule>
          <xm:sqref>F122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sheetPr>
  <dimension ref="A1:P41"/>
  <sheetViews>
    <sheetView showGridLines="0" showZeros="0" view="pageBreakPreview" zoomScale="90" zoomScaleNormal="70" zoomScaleSheetLayoutView="90" workbookViewId="0">
      <selection activeCell="R11" sqref="R11"/>
    </sheetView>
  </sheetViews>
  <sheetFormatPr defaultColWidth="9" defaultRowHeight="18.75" x14ac:dyDescent="0.4"/>
  <cols>
    <col min="1" max="1" width="0.875" style="8" customWidth="1"/>
    <col min="2" max="2" width="1.125" style="8" customWidth="1"/>
    <col min="3" max="3" width="5.125" style="8" customWidth="1"/>
    <col min="4" max="4" width="6.625" style="8" customWidth="1"/>
    <col min="5" max="5" width="7.625" style="8" customWidth="1"/>
    <col min="6" max="11" width="6.875" style="8" customWidth="1"/>
    <col min="12" max="12" width="3.375" style="8" customWidth="1"/>
    <col min="13" max="14" width="7.125" style="8" customWidth="1"/>
    <col min="15" max="15" width="3" style="8" customWidth="1"/>
    <col min="16" max="16" width="5.625" style="8" customWidth="1"/>
    <col min="17" max="16384" width="9" style="8"/>
  </cols>
  <sheetData>
    <row r="1" spans="1:16" x14ac:dyDescent="0.4">
      <c r="A1" s="48" t="s">
        <v>186</v>
      </c>
      <c r="B1" s="48"/>
      <c r="F1" s="49"/>
      <c r="G1" s="49"/>
      <c r="H1" s="49"/>
      <c r="I1" s="49"/>
      <c r="J1" s="49"/>
      <c r="K1" s="49"/>
      <c r="L1" s="50"/>
    </row>
    <row r="2" spans="1:16" ht="20.25" customHeight="1" x14ac:dyDescent="0.4">
      <c r="A2" s="10" t="s">
        <v>235</v>
      </c>
      <c r="B2" s="10"/>
      <c r="C2" s="51"/>
      <c r="D2" s="52"/>
      <c r="E2" s="52"/>
      <c r="F2" s="53"/>
      <c r="G2" s="52"/>
      <c r="H2" s="52"/>
      <c r="I2" s="52"/>
      <c r="M2" s="2"/>
    </row>
    <row r="3" spans="1:16" ht="23.1" customHeight="1" x14ac:dyDescent="0.4">
      <c r="B3" s="68" t="s">
        <v>110</v>
      </c>
      <c r="C3" s="54"/>
      <c r="D3" s="54"/>
      <c r="E3" s="54"/>
      <c r="F3" s="54"/>
      <c r="G3" s="54"/>
      <c r="H3" s="55"/>
      <c r="J3" s="56"/>
      <c r="M3" s="57"/>
      <c r="N3" s="55" t="s">
        <v>32</v>
      </c>
      <c r="P3" s="63"/>
    </row>
    <row r="4" spans="1:16" ht="23.1" customHeight="1" x14ac:dyDescent="0.4">
      <c r="C4" s="543" t="s">
        <v>140</v>
      </c>
      <c r="D4" s="544"/>
      <c r="E4" s="545"/>
      <c r="F4" s="520" t="s">
        <v>142</v>
      </c>
      <c r="G4" s="521"/>
      <c r="H4" s="520" t="s">
        <v>118</v>
      </c>
      <c r="I4" s="521"/>
      <c r="J4" s="546" t="s">
        <v>137</v>
      </c>
      <c r="K4" s="547"/>
      <c r="L4" s="520" t="s">
        <v>111</v>
      </c>
      <c r="M4" s="526"/>
      <c r="N4" s="527"/>
    </row>
    <row r="5" spans="1:16" ht="23.1" customHeight="1" x14ac:dyDescent="0.4">
      <c r="C5" s="58"/>
      <c r="D5" s="551" t="s">
        <v>10</v>
      </c>
      <c r="E5" s="551"/>
      <c r="F5" s="522"/>
      <c r="G5" s="523"/>
      <c r="H5" s="522"/>
      <c r="I5" s="523"/>
      <c r="J5" s="548"/>
      <c r="K5" s="549"/>
      <c r="L5" s="528"/>
      <c r="M5" s="529"/>
      <c r="N5" s="530"/>
    </row>
    <row r="6" spans="1:16" ht="23.1" customHeight="1" x14ac:dyDescent="0.4">
      <c r="C6" s="552" t="s">
        <v>112</v>
      </c>
      <c r="D6" s="553" t="s">
        <v>28</v>
      </c>
      <c r="E6" s="553"/>
      <c r="F6" s="519">
        <f>'別紙３_展示会等６～10'!I52</f>
        <v>0</v>
      </c>
      <c r="G6" s="519"/>
      <c r="H6" s="519">
        <f>'別紙３_展示会等６～10'!L52</f>
        <v>0</v>
      </c>
      <c r="I6" s="519"/>
      <c r="J6" s="519">
        <f>ROUNDDOWN(H6/2,-3)</f>
        <v>0</v>
      </c>
      <c r="K6" s="519"/>
      <c r="L6" s="531" t="str">
        <f>IF(J11="","",IF(AND(3000000&gt;$M$18,J11&gt;M11),"増やせます☟",""))</f>
        <v/>
      </c>
      <c r="M6" s="532"/>
      <c r="N6" s="533"/>
    </row>
    <row r="7" spans="1:16" ht="23.1" customHeight="1" x14ac:dyDescent="0.4">
      <c r="C7" s="552"/>
      <c r="D7" s="553" t="s">
        <v>109</v>
      </c>
      <c r="E7" s="553"/>
      <c r="F7" s="519">
        <f>'別紙３_展示会等６～10'!I53</f>
        <v>0</v>
      </c>
      <c r="G7" s="519"/>
      <c r="H7" s="519">
        <f>'別紙３_展示会等６～10'!L53</f>
        <v>0</v>
      </c>
      <c r="I7" s="519"/>
      <c r="J7" s="519">
        <f t="shared" ref="J7:J8" si="0">ROUNDDOWN(H7/2,-3)</f>
        <v>0</v>
      </c>
      <c r="K7" s="519"/>
      <c r="L7" s="531"/>
      <c r="M7" s="532"/>
      <c r="N7" s="533"/>
    </row>
    <row r="8" spans="1:16" ht="23.1" customHeight="1" x14ac:dyDescent="0.4">
      <c r="C8" s="552"/>
      <c r="D8" s="553" t="s">
        <v>108</v>
      </c>
      <c r="E8" s="553"/>
      <c r="F8" s="519">
        <f>'別紙３_展示会等６～10'!I54</f>
        <v>0</v>
      </c>
      <c r="G8" s="519"/>
      <c r="H8" s="519">
        <f>'別紙３_展示会等６～10'!L54</f>
        <v>0</v>
      </c>
      <c r="I8" s="519"/>
      <c r="J8" s="519">
        <f t="shared" si="0"/>
        <v>0</v>
      </c>
      <c r="K8" s="519"/>
      <c r="L8" s="531"/>
      <c r="M8" s="532"/>
      <c r="N8" s="533"/>
    </row>
    <row r="9" spans="1:16" ht="23.1" customHeight="1" x14ac:dyDescent="0.4">
      <c r="C9" s="552"/>
      <c r="D9" s="553" t="s">
        <v>107</v>
      </c>
      <c r="E9" s="553"/>
      <c r="F9" s="519">
        <f>'別紙３_展示会等６～10'!I55</f>
        <v>0</v>
      </c>
      <c r="G9" s="519"/>
      <c r="H9" s="519">
        <f>'別紙３_展示会等６～10'!L55</f>
        <v>0</v>
      </c>
      <c r="I9" s="519"/>
      <c r="J9" s="519">
        <f t="shared" ref="J9" si="1">ROUNDDOWN(H9/2,-3)</f>
        <v>0</v>
      </c>
      <c r="K9" s="519"/>
      <c r="L9" s="531"/>
      <c r="M9" s="532"/>
      <c r="N9" s="533"/>
    </row>
    <row r="10" spans="1:16" ht="23.1" customHeight="1" x14ac:dyDescent="0.4">
      <c r="C10" s="552"/>
      <c r="D10" s="554" t="s">
        <v>106</v>
      </c>
      <c r="E10" s="554"/>
      <c r="F10" s="519">
        <f>'別紙３_展示会等６～10'!I56</f>
        <v>0</v>
      </c>
      <c r="G10" s="519"/>
      <c r="H10" s="519">
        <f>'別紙３_展示会等６～10'!L56</f>
        <v>0</v>
      </c>
      <c r="I10" s="519"/>
      <c r="J10" s="519">
        <f>IF(H10="","",IF(ROUNDDOWN(H10/2,-3)&lt;=200000,ROUNDDOWN(H10/2,-3),200000))</f>
        <v>0</v>
      </c>
      <c r="K10" s="519"/>
      <c r="L10" s="531"/>
      <c r="M10" s="532"/>
      <c r="N10" s="533"/>
    </row>
    <row r="11" spans="1:16" ht="23.1" customHeight="1" x14ac:dyDescent="0.4">
      <c r="C11" s="550" t="s">
        <v>141</v>
      </c>
      <c r="D11" s="550"/>
      <c r="E11" s="550"/>
      <c r="F11" s="519">
        <f>SUM(F6:G10)</f>
        <v>0</v>
      </c>
      <c r="G11" s="519"/>
      <c r="H11" s="519">
        <f>SUM(H6:I10)</f>
        <v>0</v>
      </c>
      <c r="I11" s="519"/>
      <c r="J11" s="519">
        <f>SUM(J6:K10)</f>
        <v>0</v>
      </c>
      <c r="K11" s="519"/>
      <c r="L11" s="59" t="s">
        <v>7</v>
      </c>
      <c r="M11" s="534"/>
      <c r="N11" s="535"/>
      <c r="O11" s="60"/>
    </row>
    <row r="12" spans="1:16" ht="23.1" customHeight="1" x14ac:dyDescent="0.4">
      <c r="C12" s="562" t="s">
        <v>8</v>
      </c>
      <c r="D12" s="563" t="s">
        <v>210</v>
      </c>
      <c r="E12" s="563"/>
      <c r="F12" s="519">
        <f>別紙４_EC出店・自社サイト!L15</f>
        <v>0</v>
      </c>
      <c r="G12" s="519"/>
      <c r="H12" s="519">
        <f>別紙４_EC出店・自社サイト!L16</f>
        <v>0</v>
      </c>
      <c r="I12" s="519"/>
      <c r="J12" s="519">
        <f>IF(H12="","",IF(ROUNDDOWN(H12/2,-3)&lt;=200000,ROUNDDOWN(H12/2,-3),200000))</f>
        <v>0</v>
      </c>
      <c r="K12" s="519"/>
      <c r="L12" s="536" t="str">
        <f>IF(J17="","",IF(AND(3000000&gt;$M$18,J17&gt;M17),"増やせます☟",""))</f>
        <v/>
      </c>
      <c r="M12" s="537"/>
      <c r="N12" s="538"/>
    </row>
    <row r="13" spans="1:16" ht="23.1" customHeight="1" x14ac:dyDescent="0.4">
      <c r="C13" s="562"/>
      <c r="D13" s="557" t="s">
        <v>170</v>
      </c>
      <c r="E13" s="557"/>
      <c r="F13" s="519">
        <f>別紙４_EC出店・自社サイト!L25</f>
        <v>0</v>
      </c>
      <c r="G13" s="519"/>
      <c r="H13" s="519">
        <f>別紙４_EC出店・自社サイト!L26</f>
        <v>0</v>
      </c>
      <c r="I13" s="519"/>
      <c r="J13" s="519">
        <f>IF(H13="","",IF(ROUNDDOWN(H13/2,-3)&lt;=200000,ROUNDDOWN(H13/2,-3),200000))</f>
        <v>0</v>
      </c>
      <c r="K13" s="519"/>
      <c r="L13" s="536"/>
      <c r="M13" s="537"/>
      <c r="N13" s="538"/>
    </row>
    <row r="14" spans="1:16" ht="23.1" customHeight="1" x14ac:dyDescent="0.4">
      <c r="C14" s="562"/>
      <c r="D14" s="560" t="s">
        <v>144</v>
      </c>
      <c r="E14" s="560"/>
      <c r="F14" s="519">
        <f>別紙５_印刷・動画・広告!K17</f>
        <v>0</v>
      </c>
      <c r="G14" s="519"/>
      <c r="H14" s="519">
        <f>別紙５_印刷・動画・広告!K18</f>
        <v>0</v>
      </c>
      <c r="I14" s="519"/>
      <c r="J14" s="541">
        <f>IF(H14="","",IF(ROUNDDOWN(H14/2,-3)&lt;=500000,ROUNDDOWN(H14/2,-3),500000))</f>
        <v>0</v>
      </c>
      <c r="K14" s="542"/>
      <c r="L14" s="536"/>
      <c r="M14" s="537"/>
      <c r="N14" s="538"/>
    </row>
    <row r="15" spans="1:16" ht="23.1" customHeight="1" x14ac:dyDescent="0.4">
      <c r="C15" s="562"/>
      <c r="D15" s="560" t="s">
        <v>171</v>
      </c>
      <c r="E15" s="560"/>
      <c r="F15" s="519">
        <f>別紙５_印刷・動画・広告!K26</f>
        <v>0</v>
      </c>
      <c r="G15" s="519"/>
      <c r="H15" s="519">
        <f>別紙５_印刷・動画・広告!K27</f>
        <v>0</v>
      </c>
      <c r="I15" s="519"/>
      <c r="J15" s="541">
        <f>IF(H15="","",IF(ROUNDDOWN(H15/2,-3)&lt;=300000,ROUNDDOWN(H15/2,-3),300000))</f>
        <v>0</v>
      </c>
      <c r="K15" s="542"/>
      <c r="L15" s="536"/>
      <c r="M15" s="537"/>
      <c r="N15" s="538"/>
    </row>
    <row r="16" spans="1:16" ht="23.1" customHeight="1" x14ac:dyDescent="0.4">
      <c r="C16" s="562"/>
      <c r="D16" s="560" t="s">
        <v>29</v>
      </c>
      <c r="E16" s="560"/>
      <c r="F16" s="519">
        <f>別紙５_印刷・動画・広告!K39</f>
        <v>0</v>
      </c>
      <c r="G16" s="519"/>
      <c r="H16" s="519">
        <f>別紙５_印刷・動画・広告!K40</f>
        <v>0</v>
      </c>
      <c r="I16" s="519"/>
      <c r="J16" s="541">
        <f>IF(H16="","",IF(ROUNDDOWN(H16/2,-3)&lt;=450000,ROUNDDOWN(H16/2,-3),450000))</f>
        <v>0</v>
      </c>
      <c r="K16" s="542"/>
      <c r="L16" s="536"/>
      <c r="M16" s="537"/>
      <c r="N16" s="538"/>
    </row>
    <row r="17" spans="2:15" ht="23.1" customHeight="1" thickBot="1" x14ac:dyDescent="0.45">
      <c r="C17" s="561" t="s">
        <v>115</v>
      </c>
      <c r="D17" s="561"/>
      <c r="E17" s="561"/>
      <c r="F17" s="510">
        <f>SUM(F12:G16)</f>
        <v>0</v>
      </c>
      <c r="G17" s="510"/>
      <c r="H17" s="510">
        <f>SUM(H12:I16)</f>
        <v>0</v>
      </c>
      <c r="I17" s="510"/>
      <c r="J17" s="519">
        <f>SUM(J12:K16)</f>
        <v>0</v>
      </c>
      <c r="K17" s="519"/>
      <c r="L17" s="59" t="s">
        <v>7</v>
      </c>
      <c r="M17" s="539"/>
      <c r="N17" s="540"/>
    </row>
    <row r="18" spans="2:15" ht="23.1" customHeight="1" thickBot="1" x14ac:dyDescent="0.45">
      <c r="C18" s="558" t="s">
        <v>114</v>
      </c>
      <c r="D18" s="558"/>
      <c r="E18" s="559"/>
      <c r="F18" s="511">
        <f>F11+F17</f>
        <v>0</v>
      </c>
      <c r="G18" s="512"/>
      <c r="H18" s="511">
        <f>H11+H17</f>
        <v>0</v>
      </c>
      <c r="I18" s="512"/>
      <c r="J18" s="542">
        <f>J11+J17</f>
        <v>0</v>
      </c>
      <c r="K18" s="519"/>
      <c r="L18" s="61"/>
      <c r="M18" s="524">
        <f>M11+M17</f>
        <v>0</v>
      </c>
      <c r="N18" s="525"/>
    </row>
    <row r="19" spans="2:15" ht="23.1" customHeight="1" x14ac:dyDescent="0.4">
      <c r="C19" s="483" t="str">
        <f>IF(M18&gt;3000000,"！助成限度額300万円を超えています！","")</f>
        <v/>
      </c>
      <c r="D19" s="483"/>
      <c r="E19" s="483"/>
      <c r="F19" s="483"/>
      <c r="G19" s="483"/>
      <c r="H19" s="483"/>
      <c r="I19" s="483"/>
      <c r="J19" s="483"/>
      <c r="K19" s="483"/>
      <c r="L19" s="483"/>
      <c r="M19" s="483"/>
      <c r="N19" s="483"/>
    </row>
    <row r="20" spans="2:15" ht="23.1" customHeight="1" x14ac:dyDescent="0.4">
      <c r="C20" s="515" t="str">
        <f>IF(M18&gt;3000000,"300万円以下になるように各経費区分の申請額(クリーム色のセル)を入力し直してください。",IF(OR(M11="",M17=""),"",""))</f>
        <v/>
      </c>
      <c r="D20" s="515"/>
      <c r="E20" s="515"/>
      <c r="F20" s="515"/>
      <c r="G20" s="515"/>
      <c r="H20" s="515"/>
      <c r="I20" s="515"/>
      <c r="J20" s="515"/>
      <c r="K20" s="515"/>
      <c r="L20" s="515"/>
      <c r="M20" s="515"/>
      <c r="N20" s="515"/>
    </row>
    <row r="21" spans="2:15" ht="23.1" customHeight="1" x14ac:dyDescent="0.4"/>
    <row r="22" spans="2:15" ht="23.1" customHeight="1" x14ac:dyDescent="0.4">
      <c r="B22" s="68" t="s">
        <v>80</v>
      </c>
      <c r="F22" s="555">
        <f>F18</f>
        <v>0</v>
      </c>
      <c r="G22" s="556"/>
      <c r="H22" s="60" t="s">
        <v>236</v>
      </c>
      <c r="N22" s="62"/>
    </row>
    <row r="23" spans="2:15" ht="23.1" customHeight="1" x14ac:dyDescent="0.4">
      <c r="C23" s="29" t="s">
        <v>153</v>
      </c>
      <c r="N23" s="62"/>
    </row>
    <row r="24" spans="2:15" ht="23.1" customHeight="1" x14ac:dyDescent="0.4">
      <c r="C24" s="502" t="s">
        <v>79</v>
      </c>
      <c r="D24" s="503"/>
      <c r="E24" s="503"/>
      <c r="F24" s="322" t="s">
        <v>113</v>
      </c>
      <c r="G24" s="305"/>
      <c r="H24" s="322" t="s">
        <v>116</v>
      </c>
      <c r="I24" s="308"/>
      <c r="J24" s="305"/>
      <c r="K24" s="516" t="s">
        <v>73</v>
      </c>
      <c r="L24" s="517"/>
      <c r="M24" s="517"/>
      <c r="N24" s="518"/>
    </row>
    <row r="25" spans="2:15" ht="23.1" customHeight="1" x14ac:dyDescent="0.4">
      <c r="C25" s="486" t="s">
        <v>74</v>
      </c>
      <c r="D25" s="487"/>
      <c r="E25" s="487"/>
      <c r="F25" s="513"/>
      <c r="G25" s="514"/>
      <c r="H25" s="490"/>
      <c r="I25" s="491"/>
      <c r="J25" s="492"/>
      <c r="K25" s="496" t="s">
        <v>13</v>
      </c>
      <c r="L25" s="497"/>
      <c r="M25" s="497"/>
      <c r="N25" s="498"/>
    </row>
    <row r="26" spans="2:15" ht="23.1" customHeight="1" x14ac:dyDescent="0.4">
      <c r="C26" s="487" t="s">
        <v>75</v>
      </c>
      <c r="D26" s="487"/>
      <c r="E26" s="487"/>
      <c r="F26" s="513"/>
      <c r="G26" s="514"/>
      <c r="H26" s="493"/>
      <c r="I26" s="494"/>
      <c r="J26" s="495"/>
      <c r="K26" s="496"/>
      <c r="L26" s="497"/>
      <c r="M26" s="497"/>
      <c r="N26" s="498"/>
    </row>
    <row r="27" spans="2:15" ht="23.1" customHeight="1" x14ac:dyDescent="0.4">
      <c r="C27" s="487" t="s">
        <v>76</v>
      </c>
      <c r="D27" s="487"/>
      <c r="E27" s="487"/>
      <c r="F27" s="513"/>
      <c r="G27" s="514"/>
      <c r="H27" s="493"/>
      <c r="I27" s="494"/>
      <c r="J27" s="495"/>
      <c r="K27" s="496"/>
      <c r="L27" s="497"/>
      <c r="M27" s="497"/>
      <c r="N27" s="498"/>
    </row>
    <row r="28" spans="2:15" ht="23.1" customHeight="1" x14ac:dyDescent="0.4">
      <c r="C28" s="504" t="s">
        <v>77</v>
      </c>
      <c r="D28" s="505"/>
      <c r="E28" s="506"/>
      <c r="F28" s="513"/>
      <c r="G28" s="514"/>
      <c r="H28" s="493"/>
      <c r="I28" s="494"/>
      <c r="J28" s="495"/>
      <c r="K28" s="496"/>
      <c r="L28" s="497"/>
      <c r="M28" s="497"/>
      <c r="N28" s="498"/>
      <c r="O28" s="18"/>
    </row>
    <row r="29" spans="2:15" ht="23.1" customHeight="1" x14ac:dyDescent="0.4">
      <c r="C29" s="507"/>
      <c r="D29" s="508"/>
      <c r="E29" s="509"/>
      <c r="F29" s="488"/>
      <c r="G29" s="489"/>
      <c r="H29" s="493"/>
      <c r="I29" s="494"/>
      <c r="J29" s="495"/>
      <c r="K29" s="496"/>
      <c r="L29" s="497"/>
      <c r="M29" s="497"/>
      <c r="N29" s="498"/>
      <c r="O29" s="18"/>
    </row>
    <row r="30" spans="2:15" ht="23.1" customHeight="1" x14ac:dyDescent="0.4">
      <c r="C30" s="481" t="s">
        <v>78</v>
      </c>
      <c r="D30" s="482"/>
      <c r="E30" s="482"/>
      <c r="F30" s="484">
        <f>SUM(F25:G29)</f>
        <v>0</v>
      </c>
      <c r="G30" s="485"/>
      <c r="H30" s="499"/>
      <c r="I30" s="499"/>
      <c r="J30" s="500"/>
      <c r="K30" s="501"/>
      <c r="L30" s="499"/>
      <c r="M30" s="499"/>
      <c r="N30" s="500"/>
    </row>
    <row r="31" spans="2:15" ht="23.1" customHeight="1" x14ac:dyDescent="0.4">
      <c r="C31" s="483" t="str">
        <f>IF(F18=F30,"","「助成事業に要する経費」の合計と「資金調達金額」の合計とが一致していません")</f>
        <v/>
      </c>
      <c r="D31" s="483"/>
      <c r="E31" s="483"/>
      <c r="F31" s="483"/>
      <c r="G31" s="483"/>
      <c r="H31" s="483"/>
      <c r="I31" s="483"/>
      <c r="J31" s="483"/>
      <c r="K31" s="483"/>
      <c r="L31" s="483"/>
      <c r="M31" s="483"/>
      <c r="N31" s="483"/>
    </row>
    <row r="32" spans="2:15" ht="23.1" customHeight="1" x14ac:dyDescent="0.4">
      <c r="I32" s="9"/>
    </row>
    <row r="33" spans="9:9" ht="15" customHeight="1" x14ac:dyDescent="0.4">
      <c r="I33" s="9"/>
    </row>
    <row r="34" spans="9:9" ht="15" customHeight="1" x14ac:dyDescent="0.4">
      <c r="I34" s="9"/>
    </row>
    <row r="35" spans="9:9" ht="15" customHeight="1" x14ac:dyDescent="0.4">
      <c r="I35" s="9"/>
    </row>
    <row r="36" spans="9:9" ht="15" customHeight="1" x14ac:dyDescent="0.4">
      <c r="I36" s="9"/>
    </row>
    <row r="37" spans="9:9" ht="15" customHeight="1" x14ac:dyDescent="0.4">
      <c r="I37" s="9"/>
    </row>
    <row r="38" spans="9:9" ht="15" customHeight="1" x14ac:dyDescent="0.4"/>
    <row r="39" spans="9:9" ht="15" customHeight="1" x14ac:dyDescent="0.4"/>
    <row r="40" spans="9:9" ht="15" customHeight="1" x14ac:dyDescent="0.4"/>
    <row r="41" spans="9:9" ht="15" customHeight="1" x14ac:dyDescent="0.4"/>
  </sheetData>
  <sheetProtection sheet="1" formatCells="0" formatColumns="0" formatRows="0"/>
  <mergeCells count="96">
    <mergeCell ref="F22:G22"/>
    <mergeCell ref="J12:K12"/>
    <mergeCell ref="D13:E13"/>
    <mergeCell ref="H13:I13"/>
    <mergeCell ref="J13:K13"/>
    <mergeCell ref="H18:I18"/>
    <mergeCell ref="J18:K18"/>
    <mergeCell ref="C18:E18"/>
    <mergeCell ref="H14:I14"/>
    <mergeCell ref="J14:K14"/>
    <mergeCell ref="D15:E15"/>
    <mergeCell ref="C17:E17"/>
    <mergeCell ref="C12:C16"/>
    <mergeCell ref="D14:E14"/>
    <mergeCell ref="D16:E16"/>
    <mergeCell ref="D12:E12"/>
    <mergeCell ref="C6:C10"/>
    <mergeCell ref="D6:E6"/>
    <mergeCell ref="D7:E7"/>
    <mergeCell ref="D8:E8"/>
    <mergeCell ref="D9:E9"/>
    <mergeCell ref="D10:E10"/>
    <mergeCell ref="C4:E4"/>
    <mergeCell ref="H4:I5"/>
    <mergeCell ref="J4:K5"/>
    <mergeCell ref="C11:E11"/>
    <mergeCell ref="J9:K9"/>
    <mergeCell ref="D5:E5"/>
    <mergeCell ref="J10:K10"/>
    <mergeCell ref="J6:K6"/>
    <mergeCell ref="H8:I8"/>
    <mergeCell ref="J8:K8"/>
    <mergeCell ref="H10:I10"/>
    <mergeCell ref="H7:I7"/>
    <mergeCell ref="J7:K7"/>
    <mergeCell ref="H6:I6"/>
    <mergeCell ref="H9:I9"/>
    <mergeCell ref="H11:I11"/>
    <mergeCell ref="F4:G5"/>
    <mergeCell ref="M18:N18"/>
    <mergeCell ref="L4:N5"/>
    <mergeCell ref="L6:N10"/>
    <mergeCell ref="M11:N11"/>
    <mergeCell ref="L12:N16"/>
    <mergeCell ref="M17:N17"/>
    <mergeCell ref="H17:I17"/>
    <mergeCell ref="J17:K17"/>
    <mergeCell ref="H15:I15"/>
    <mergeCell ref="J15:K15"/>
    <mergeCell ref="H16:I16"/>
    <mergeCell ref="J16:K16"/>
    <mergeCell ref="F16:G16"/>
    <mergeCell ref="J11:K11"/>
    <mergeCell ref="H12:I12"/>
    <mergeCell ref="F6:G6"/>
    <mergeCell ref="F7:G7"/>
    <mergeCell ref="F8:G8"/>
    <mergeCell ref="F9:G9"/>
    <mergeCell ref="F10:G10"/>
    <mergeCell ref="F11:G11"/>
    <mergeCell ref="F12:G12"/>
    <mergeCell ref="F13:G13"/>
    <mergeCell ref="F14:G14"/>
    <mergeCell ref="F15:G15"/>
    <mergeCell ref="C24:E24"/>
    <mergeCell ref="C28:E29"/>
    <mergeCell ref="F17:G17"/>
    <mergeCell ref="F18:G18"/>
    <mergeCell ref="F24:G24"/>
    <mergeCell ref="F25:G25"/>
    <mergeCell ref="F26:G26"/>
    <mergeCell ref="F27:G27"/>
    <mergeCell ref="F28:G28"/>
    <mergeCell ref="C19:N19"/>
    <mergeCell ref="C20:N20"/>
    <mergeCell ref="H24:J24"/>
    <mergeCell ref="K24:N24"/>
    <mergeCell ref="K26:N26"/>
    <mergeCell ref="K27:N27"/>
    <mergeCell ref="K28:N28"/>
    <mergeCell ref="C30:E30"/>
    <mergeCell ref="C31:N31"/>
    <mergeCell ref="F30:G30"/>
    <mergeCell ref="C25:E25"/>
    <mergeCell ref="C26:E26"/>
    <mergeCell ref="C27:E27"/>
    <mergeCell ref="F29:G29"/>
    <mergeCell ref="H25:J25"/>
    <mergeCell ref="H26:J26"/>
    <mergeCell ref="H27:J27"/>
    <mergeCell ref="H28:J28"/>
    <mergeCell ref="H29:J29"/>
    <mergeCell ref="K29:N29"/>
    <mergeCell ref="H30:J30"/>
    <mergeCell ref="K30:N30"/>
    <mergeCell ref="K25:N25"/>
  </mergeCells>
  <phoneticPr fontId="1"/>
  <conditionalFormatting sqref="M18">
    <cfRule type="cellIs" dxfId="1" priority="67" operator="greaterThan">
      <formula>3000000</formula>
    </cfRule>
  </conditionalFormatting>
  <conditionalFormatting sqref="L6">
    <cfRule type="containsText" dxfId="0" priority="65" operator="containsText" text="☟増やせます☟">
      <formula>NOT(ISERROR(SEARCH("☟増やせます☟",L6)))</formula>
    </cfRule>
  </conditionalFormatting>
  <dataValidations xWindow="824" yWindow="507" count="11">
    <dataValidation allowBlank="1" showInputMessage="1" showErrorMessage="1" prompt="入力不要_x000a_(自動計算されます)_x000a_" sqref="J18:K18"/>
    <dataValidation allowBlank="1" showInputMessage="1" showErrorMessage="1" prompt="入力不要_x000a_(自動計算されます)" sqref="J6:J13 J14:K17 L11 K11:K13"/>
    <dataValidation type="custom" imeMode="halfAlpha" operator="lessThanOrEqual" showInputMessage="1" showError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をご入力ください。左記セルの金額を参考にしてください。" sqref="M17:N17">
      <formula1>AND(M11&lt;&gt;"",J17&gt;=M17,MOD(M17,1000)=0)</formula1>
    </dataValidation>
    <dataValidation type="list" allowBlank="1" showInputMessage="1" showErrorMessage="1" sqref="K25:K29">
      <formula1>"選択してください,該当なし,調達済み,内諾済み,折衝中,折衝予定,未定"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M11:N11">
      <formula1>AND(J11&gt;=M11,MOD(M11,1000)=0)</formula1>
    </dataValidation>
    <dataValidation type="custom" imeMode="halfAlpha" allowBlank="1" showInputMessage="1" showErrorMessage="1" errorTitle="数値を入力ください" error="このセルには数値以外は入力できません" sqref="F25:G29">
      <formula1>ISNUMBER(F25)</formula1>
    </dataValidation>
    <dataValidation allowBlank="1" showInputMessage="1" showErrorMessage="1" prompt="入力不要(自動計算されます)_x000a_同一の金額を、jグランツ「補助金交付申請額(合計)」欄に入力してください。" sqref="M18:N18"/>
    <dataValidation allowBlank="1" showInputMessage="1" showErrorMessage="1" prompt="入力不要(自動計算されます)_x000a_同一の金額を、jグランツ「補助対象経費(合計)」欄に入力してください。" sqref="H18:I18"/>
    <dataValidation allowBlank="1" showInputMessage="1" showErrorMessage="1" prompt="入力不要(自動計算されます)_x000a_同一の金額を、jグランツ「補助事業に要する経費(合計)」欄に入力してください。" sqref="F18:G18"/>
    <dataValidation allowBlank="1" showInputMessage="1" showErrorMessage="1" prompt="入力不要(自動計算されます)_x000a_上表「助成事業に要する経費(税込)」合計と同一の金額となります。" sqref="F30:G30"/>
    <dataValidation allowBlank="1" showInputMessage="1" showErrorMessage="1" prompt="入力不要（自動計算されます）" sqref="F6:I17"/>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V66"/>
  <sheetViews>
    <sheetView showGridLines="0" showZeros="0" tabSelected="1" view="pageBreakPreview" zoomScaleNormal="100" zoomScaleSheetLayoutView="100" workbookViewId="0">
      <selection activeCell="U17" sqref="U17"/>
    </sheetView>
  </sheetViews>
  <sheetFormatPr defaultColWidth="9" defaultRowHeight="18" x14ac:dyDescent="0.4"/>
  <cols>
    <col min="1" max="1" width="1.875" style="1" customWidth="1"/>
    <col min="2" max="2" width="3.125" style="1" customWidth="1"/>
    <col min="3" max="3" width="6.125" style="1" customWidth="1"/>
    <col min="4" max="4" width="5.125" style="1" customWidth="1"/>
    <col min="5" max="5" width="3.125" style="1" customWidth="1"/>
    <col min="6" max="8" width="3.375" style="1" customWidth="1"/>
    <col min="9" max="9" width="7.5" style="1" customWidth="1"/>
    <col min="10" max="10" width="1.75" style="1" customWidth="1"/>
    <col min="11" max="11" width="0.875" style="1" customWidth="1"/>
    <col min="12" max="12" width="6.125" style="1" customWidth="1"/>
    <col min="13" max="13" width="2.875" style="1" customWidth="1"/>
    <col min="14" max="14" width="5.875" style="1" customWidth="1"/>
    <col min="15" max="15" width="6" style="1" customWidth="1"/>
    <col min="16" max="16" width="9.125" style="1" customWidth="1"/>
    <col min="17" max="17" width="6.5" style="1" customWidth="1"/>
    <col min="18" max="18" width="1.625" style="1" customWidth="1"/>
    <col min="19" max="19" width="3.125" style="1" customWidth="1"/>
    <col min="20" max="16384" width="9" style="1"/>
  </cols>
  <sheetData>
    <row r="1" spans="1:22" ht="9.9499999999999993" customHeight="1" x14ac:dyDescent="0.4">
      <c r="A1" s="574"/>
      <c r="B1" s="574"/>
      <c r="C1" s="574"/>
      <c r="D1" s="574"/>
      <c r="E1" s="574"/>
      <c r="F1" s="574"/>
      <c r="G1" s="574"/>
      <c r="H1" s="574"/>
      <c r="I1" s="574"/>
      <c r="J1" s="574"/>
      <c r="K1" s="574"/>
      <c r="L1" s="574"/>
      <c r="M1" s="574"/>
      <c r="N1" s="574"/>
      <c r="O1" s="574"/>
      <c r="P1" s="574"/>
      <c r="Q1" s="574"/>
      <c r="R1" s="574"/>
      <c r="U1" s="3"/>
      <c r="V1" s="4"/>
    </row>
    <row r="2" spans="1:22" ht="19.5" customHeight="1" x14ac:dyDescent="0.4">
      <c r="A2" s="162"/>
      <c r="B2" s="575" t="s">
        <v>242</v>
      </c>
      <c r="C2" s="575"/>
      <c r="D2" s="575"/>
      <c r="E2" s="575"/>
      <c r="F2" s="575"/>
      <c r="G2" s="575"/>
      <c r="H2" s="575"/>
      <c r="I2" s="575"/>
      <c r="J2" s="575"/>
      <c r="K2" s="575"/>
      <c r="L2" s="575"/>
      <c r="M2" s="575"/>
      <c r="N2" s="575"/>
      <c r="O2" s="575"/>
      <c r="P2" s="575"/>
      <c r="Q2" s="575"/>
      <c r="R2" s="575"/>
    </row>
    <row r="3" spans="1:22" ht="19.5" customHeight="1" x14ac:dyDescent="0.4">
      <c r="B3" s="151"/>
      <c r="C3" s="151"/>
      <c r="D3" s="151"/>
      <c r="E3" s="151"/>
      <c r="F3" s="151"/>
      <c r="G3" s="151"/>
      <c r="H3" s="151"/>
      <c r="I3" s="151"/>
      <c r="J3" s="151"/>
      <c r="K3" s="151"/>
      <c r="L3" s="151"/>
      <c r="M3" s="151"/>
      <c r="N3" s="151"/>
      <c r="O3" s="151"/>
      <c r="P3" s="151"/>
      <c r="Q3" s="151"/>
      <c r="R3" s="151"/>
    </row>
    <row r="4" spans="1:22" ht="19.5" customHeight="1" x14ac:dyDescent="0.4">
      <c r="A4" s="159" t="s">
        <v>192</v>
      </c>
      <c r="B4" s="159"/>
      <c r="C4" s="159"/>
      <c r="D4" s="159"/>
      <c r="E4" s="159"/>
      <c r="F4" s="159"/>
      <c r="G4" s="159"/>
      <c r="H4" s="159"/>
      <c r="I4" s="159"/>
      <c r="J4" s="159"/>
      <c r="K4" s="159"/>
      <c r="L4" s="159"/>
      <c r="M4" s="159"/>
      <c r="N4" s="159"/>
      <c r="O4" s="159"/>
      <c r="P4" s="159"/>
      <c r="Q4" s="159"/>
      <c r="R4" s="159"/>
    </row>
    <row r="5" spans="1:22" ht="10.5" customHeight="1" x14ac:dyDescent="0.4">
      <c r="A5" s="564"/>
      <c r="B5" s="564"/>
      <c r="C5" s="564"/>
      <c r="D5" s="564"/>
      <c r="E5" s="564"/>
      <c r="F5" s="564"/>
      <c r="G5" s="564"/>
      <c r="H5" s="564"/>
      <c r="I5" s="564"/>
      <c r="J5" s="564"/>
      <c r="K5" s="564"/>
      <c r="L5" s="564"/>
      <c r="M5" s="564"/>
      <c r="N5" s="564"/>
      <c r="O5" s="564"/>
      <c r="P5" s="564"/>
      <c r="Q5" s="564"/>
      <c r="R5" s="564"/>
    </row>
    <row r="6" spans="1:22" ht="20.100000000000001" customHeight="1" x14ac:dyDescent="0.4">
      <c r="B6" s="566" t="s">
        <v>178</v>
      </c>
      <c r="C6" s="566"/>
      <c r="D6" s="566"/>
      <c r="E6" s="566"/>
      <c r="F6" s="566"/>
      <c r="G6" s="566"/>
      <c r="H6" s="566"/>
      <c r="I6" s="566"/>
      <c r="J6" s="566"/>
      <c r="K6" s="566"/>
      <c r="L6" s="566"/>
      <c r="M6" s="566"/>
      <c r="N6" s="566"/>
      <c r="O6" s="566"/>
      <c r="P6" s="566"/>
      <c r="Q6" s="566"/>
    </row>
    <row r="7" spans="1:22" ht="20.100000000000001" customHeight="1" x14ac:dyDescent="0.4">
      <c r="B7" s="20"/>
      <c r="C7" s="160" t="s">
        <v>204</v>
      </c>
      <c r="D7" s="20"/>
      <c r="E7" s="20"/>
      <c r="F7" s="20"/>
      <c r="G7" s="20"/>
      <c r="H7" s="20"/>
      <c r="I7" s="20"/>
      <c r="J7" s="20"/>
      <c r="K7" s="20"/>
      <c r="L7" s="20"/>
      <c r="M7" s="20"/>
      <c r="N7" s="20"/>
      <c r="O7" s="20"/>
      <c r="P7" s="20"/>
      <c r="Q7" s="20"/>
    </row>
    <row r="8" spans="1:22" ht="18" customHeight="1" x14ac:dyDescent="0.4">
      <c r="B8" s="6"/>
      <c r="C8" s="157"/>
      <c r="D8" s="576">
        <f>別紙1_役員株主名簿!C4</f>
        <v>0</v>
      </c>
      <c r="E8" s="576"/>
      <c r="F8" s="576"/>
      <c r="G8" s="576"/>
      <c r="H8" s="576"/>
      <c r="I8" s="576"/>
      <c r="J8" s="576"/>
      <c r="K8" s="576"/>
      <c r="L8" s="576"/>
      <c r="M8" s="576"/>
      <c r="N8" s="576"/>
      <c r="O8" s="576"/>
      <c r="P8" s="576"/>
      <c r="Q8" s="202"/>
      <c r="R8" s="5"/>
      <c r="S8" s="5">
        <f>IF(LEN(C8)&lt;20,LEN(C8),"←20字を超過しています")</f>
        <v>0</v>
      </c>
    </row>
    <row r="9" spans="1:22" ht="9.9499999999999993" customHeight="1" x14ac:dyDescent="0.4">
      <c r="B9" s="150"/>
      <c r="C9" s="150"/>
      <c r="D9" s="150"/>
      <c r="E9" s="150"/>
      <c r="F9" s="150"/>
      <c r="G9" s="150"/>
      <c r="H9" s="150"/>
      <c r="I9" s="150"/>
      <c r="J9" s="150"/>
      <c r="K9" s="150"/>
      <c r="L9" s="150"/>
      <c r="M9" s="150"/>
      <c r="N9" s="150"/>
      <c r="O9" s="150"/>
      <c r="P9" s="150"/>
      <c r="Q9" s="150"/>
    </row>
    <row r="10" spans="1:22" ht="20.100000000000001" customHeight="1" x14ac:dyDescent="0.4">
      <c r="B10" s="150"/>
      <c r="C10" s="160" t="s">
        <v>187</v>
      </c>
      <c r="D10" s="150"/>
      <c r="E10" s="150"/>
      <c r="F10" s="150"/>
      <c r="G10" s="150"/>
      <c r="H10" s="150"/>
      <c r="I10" s="150"/>
      <c r="J10" s="150"/>
      <c r="K10" s="150"/>
      <c r="L10" s="150"/>
      <c r="M10" s="150"/>
      <c r="N10" s="150"/>
      <c r="O10" s="150"/>
      <c r="P10" s="150"/>
      <c r="Q10" s="150"/>
    </row>
    <row r="11" spans="1:22" ht="16.5" customHeight="1" x14ac:dyDescent="0.4">
      <c r="B11" s="150"/>
      <c r="C11" s="150"/>
      <c r="D11" s="567" t="s">
        <v>188</v>
      </c>
      <c r="E11" s="567"/>
      <c r="F11" s="567"/>
      <c r="G11" s="567"/>
      <c r="H11" s="568"/>
      <c r="I11" s="568"/>
      <c r="J11" s="570"/>
      <c r="K11" s="570"/>
      <c r="L11" s="570"/>
      <c r="M11" s="570"/>
      <c r="N11" s="570"/>
      <c r="O11" s="3"/>
      <c r="P11" s="3"/>
      <c r="Q11" s="158"/>
    </row>
    <row r="12" spans="1:22" ht="12.95" customHeight="1" x14ac:dyDescent="0.4">
      <c r="C12" s="571"/>
      <c r="D12" s="571"/>
      <c r="E12" s="571"/>
      <c r="F12" s="571"/>
      <c r="G12" s="571"/>
      <c r="H12" s="149"/>
      <c r="I12" s="572"/>
      <c r="J12" s="572"/>
      <c r="K12" s="572"/>
      <c r="L12" s="572"/>
      <c r="M12" s="572"/>
      <c r="N12" s="572"/>
      <c r="O12" s="572"/>
      <c r="P12" s="572"/>
      <c r="Q12" s="572"/>
      <c r="R12" s="572"/>
    </row>
    <row r="13" spans="1:22" ht="20.100000000000001" customHeight="1" x14ac:dyDescent="0.4">
      <c r="B13" s="150"/>
      <c r="C13" s="160" t="s">
        <v>189</v>
      </c>
      <c r="D13" s="150"/>
      <c r="E13" s="150"/>
      <c r="F13" s="150"/>
      <c r="G13" s="150"/>
      <c r="H13" s="150"/>
      <c r="I13" s="150"/>
      <c r="J13" s="160" t="s">
        <v>190</v>
      </c>
      <c r="K13" s="150"/>
      <c r="L13" s="150"/>
      <c r="M13" s="150"/>
      <c r="N13" s="150"/>
      <c r="O13" s="150"/>
      <c r="P13" s="150"/>
      <c r="Q13" s="150"/>
    </row>
    <row r="14" spans="1:22" ht="16.5" customHeight="1" x14ac:dyDescent="0.4">
      <c r="B14" s="150"/>
      <c r="C14" s="150"/>
      <c r="D14" s="567">
        <v>45536</v>
      </c>
      <c r="E14" s="567"/>
      <c r="F14" s="567"/>
      <c r="G14" s="567"/>
      <c r="H14" s="568" t="s">
        <v>155</v>
      </c>
      <c r="I14" s="568"/>
      <c r="J14" s="569">
        <f>別紙６_日程表!M9</f>
        <v>0</v>
      </c>
      <c r="K14" s="569"/>
      <c r="L14" s="569"/>
      <c r="M14" s="569"/>
      <c r="N14" s="569"/>
      <c r="O14" s="3" t="s">
        <v>156</v>
      </c>
      <c r="P14" s="3"/>
      <c r="Q14" s="158"/>
    </row>
    <row r="15" spans="1:22" ht="12.95" customHeight="1" x14ac:dyDescent="0.4">
      <c r="C15" s="571"/>
      <c r="D15" s="571"/>
      <c r="E15" s="571"/>
      <c r="F15" s="571"/>
      <c r="G15" s="571"/>
      <c r="H15" s="149"/>
      <c r="I15" s="572"/>
      <c r="J15" s="572"/>
      <c r="K15" s="572"/>
      <c r="L15" s="572"/>
      <c r="M15" s="572"/>
      <c r="N15" s="572"/>
      <c r="O15" s="572"/>
      <c r="P15" s="572"/>
      <c r="Q15" s="572"/>
      <c r="R15" s="572"/>
    </row>
    <row r="16" spans="1:22" ht="20.100000000000001" customHeight="1" x14ac:dyDescent="0.4">
      <c r="B16" s="150"/>
      <c r="C16" s="160" t="s">
        <v>191</v>
      </c>
      <c r="D16" s="150"/>
      <c r="E16" s="150"/>
      <c r="F16" s="150"/>
      <c r="G16" s="150"/>
      <c r="H16" s="150"/>
      <c r="I16" s="150"/>
      <c r="J16" s="150"/>
      <c r="K16" s="150"/>
      <c r="L16" s="150"/>
      <c r="M16" s="150"/>
      <c r="N16" s="150"/>
      <c r="O16" s="150"/>
      <c r="P16" s="150"/>
      <c r="Q16" s="150"/>
    </row>
    <row r="17" spans="1:19" ht="20.100000000000001" customHeight="1" x14ac:dyDescent="0.4">
      <c r="B17" s="150"/>
      <c r="C17" s="150"/>
      <c r="D17" s="152" t="s">
        <v>179</v>
      </c>
      <c r="E17" s="152"/>
      <c r="F17" s="152"/>
      <c r="G17" s="152"/>
      <c r="H17" s="152"/>
      <c r="I17" s="153"/>
      <c r="J17" s="153"/>
      <c r="K17" s="153"/>
      <c r="L17" s="573">
        <f>別紙７_資金計画!F18</f>
        <v>0</v>
      </c>
      <c r="M17" s="573"/>
      <c r="N17" s="573"/>
      <c r="O17" s="3" t="s">
        <v>16</v>
      </c>
      <c r="P17" s="3"/>
      <c r="Q17" s="150"/>
    </row>
    <row r="18" spans="1:19" ht="20.100000000000001" customHeight="1" x14ac:dyDescent="0.4">
      <c r="B18" s="150"/>
      <c r="C18" s="150"/>
      <c r="D18" s="152" t="s">
        <v>180</v>
      </c>
      <c r="E18" s="152"/>
      <c r="F18" s="152"/>
      <c r="G18" s="152"/>
      <c r="H18" s="152"/>
      <c r="I18" s="153"/>
      <c r="J18" s="153"/>
      <c r="K18" s="153"/>
      <c r="L18" s="573">
        <f>別紙７_資金計画!H18</f>
        <v>0</v>
      </c>
      <c r="M18" s="573"/>
      <c r="N18" s="573"/>
      <c r="O18" s="3" t="s">
        <v>16</v>
      </c>
      <c r="P18" s="3"/>
      <c r="Q18" s="150"/>
    </row>
    <row r="19" spans="1:19" ht="20.100000000000001" customHeight="1" x14ac:dyDescent="0.4">
      <c r="B19" s="150"/>
      <c r="C19" s="150"/>
      <c r="D19" s="152" t="s">
        <v>181</v>
      </c>
      <c r="E19" s="152"/>
      <c r="F19" s="152"/>
      <c r="G19" s="152"/>
      <c r="H19" s="152"/>
      <c r="I19" s="153"/>
      <c r="J19" s="153"/>
      <c r="K19" s="153"/>
      <c r="L19" s="573">
        <f>別紙７_資金計画!M18</f>
        <v>0</v>
      </c>
      <c r="M19" s="573"/>
      <c r="N19" s="573"/>
      <c r="O19" s="3" t="s">
        <v>16</v>
      </c>
      <c r="P19" s="3"/>
      <c r="Q19" s="150"/>
    </row>
    <row r="20" spans="1:19" ht="6.6" customHeight="1" x14ac:dyDescent="0.4">
      <c r="A20" s="565" t="str">
        <f>IF(1500000&gt;=C15,"","助成金交付申請限度額を超えています。資金計画を見直してください。")</f>
        <v/>
      </c>
      <c r="B20" s="565"/>
      <c r="C20" s="565"/>
      <c r="D20" s="565"/>
      <c r="E20" s="565"/>
      <c r="F20" s="565"/>
      <c r="G20" s="565"/>
      <c r="H20" s="565"/>
      <c r="I20" s="565"/>
      <c r="J20" s="565"/>
      <c r="K20" s="565"/>
      <c r="L20" s="565"/>
      <c r="M20" s="565"/>
      <c r="N20" s="565"/>
      <c r="O20" s="565"/>
      <c r="P20" s="565"/>
      <c r="Q20" s="565"/>
      <c r="R20" s="565"/>
    </row>
    <row r="21" spans="1:19" ht="12.6" customHeight="1" x14ac:dyDescent="0.4">
      <c r="A21" s="564"/>
      <c r="B21" s="564"/>
      <c r="C21" s="564"/>
      <c r="D21" s="564"/>
      <c r="E21" s="564"/>
      <c r="F21" s="564"/>
      <c r="G21" s="564"/>
      <c r="H21" s="564"/>
      <c r="I21" s="564"/>
      <c r="J21" s="564"/>
      <c r="K21" s="564"/>
      <c r="L21" s="564"/>
      <c r="M21" s="564"/>
      <c r="N21" s="564"/>
      <c r="O21" s="564"/>
      <c r="P21" s="564"/>
      <c r="Q21" s="564"/>
      <c r="R21" s="564"/>
      <c r="S21" s="148"/>
    </row>
    <row r="23" spans="1:19" x14ac:dyDescent="0.4">
      <c r="B23" s="64"/>
      <c r="C23" s="64" t="s">
        <v>11</v>
      </c>
      <c r="D23" s="64"/>
      <c r="E23" s="64"/>
      <c r="F23" s="64"/>
      <c r="G23" s="64"/>
      <c r="H23" s="64"/>
      <c r="I23" s="64"/>
      <c r="J23" s="64"/>
      <c r="K23" s="64"/>
      <c r="L23" s="64"/>
      <c r="M23" s="64"/>
      <c r="N23" s="64"/>
      <c r="O23" s="64"/>
    </row>
    <row r="24" spans="1:19" x14ac:dyDescent="0.4">
      <c r="B24" s="64"/>
      <c r="C24" s="64" t="s">
        <v>45</v>
      </c>
      <c r="D24" s="64"/>
      <c r="E24" s="64"/>
      <c r="F24" s="64"/>
      <c r="G24" s="64"/>
      <c r="H24" s="64"/>
      <c r="I24" s="64"/>
      <c r="J24" s="64"/>
      <c r="K24" s="64"/>
      <c r="L24" s="64"/>
      <c r="M24" s="64"/>
      <c r="N24" s="64"/>
      <c r="O24" s="64"/>
    </row>
    <row r="25" spans="1:19" x14ac:dyDescent="0.4">
      <c r="B25" s="64"/>
      <c r="C25" s="64" t="s">
        <v>46</v>
      </c>
      <c r="D25" s="64"/>
      <c r="E25" s="64"/>
      <c r="F25" s="64"/>
      <c r="G25" s="64"/>
      <c r="H25" s="64"/>
      <c r="I25" s="64"/>
      <c r="J25" s="64"/>
      <c r="K25" s="64"/>
      <c r="L25" s="64"/>
      <c r="M25" s="64"/>
      <c r="N25" s="64"/>
      <c r="O25" s="64"/>
    </row>
    <row r="26" spans="1:19" x14ac:dyDescent="0.4">
      <c r="B26" s="64"/>
      <c r="C26" s="64" t="s">
        <v>47</v>
      </c>
      <c r="D26" s="64"/>
      <c r="E26" s="64"/>
      <c r="F26" s="64"/>
      <c r="G26" s="64"/>
      <c r="H26" s="64"/>
      <c r="I26" s="64"/>
      <c r="J26" s="64"/>
      <c r="K26" s="64"/>
      <c r="L26" s="64"/>
      <c r="M26" s="64"/>
      <c r="N26" s="64"/>
      <c r="O26" s="64"/>
    </row>
    <row r="27" spans="1:19" x14ac:dyDescent="0.4">
      <c r="B27" s="64"/>
      <c r="C27" s="64"/>
      <c r="D27" s="64"/>
      <c r="E27" s="64"/>
      <c r="F27" s="64"/>
      <c r="G27" s="64"/>
      <c r="H27" s="64"/>
      <c r="I27" s="64"/>
      <c r="J27" s="64"/>
      <c r="K27" s="64"/>
      <c r="L27" s="64"/>
      <c r="M27" s="64"/>
      <c r="N27" s="64"/>
      <c r="O27" s="64"/>
    </row>
    <row r="28" spans="1:19" x14ac:dyDescent="0.4">
      <c r="B28" s="64"/>
      <c r="C28" s="64" t="s">
        <v>11</v>
      </c>
      <c r="D28" s="64"/>
      <c r="E28" s="64"/>
      <c r="F28" s="64"/>
      <c r="G28" s="64"/>
      <c r="H28" s="64"/>
      <c r="I28" s="64"/>
      <c r="J28" s="64"/>
      <c r="K28" s="64"/>
      <c r="L28" s="64"/>
      <c r="M28" s="64"/>
      <c r="N28" s="64"/>
      <c r="O28" s="64"/>
    </row>
    <row r="29" spans="1:19" x14ac:dyDescent="0.4">
      <c r="B29" s="64">
        <v>1</v>
      </c>
      <c r="C29" s="64" t="s">
        <v>48</v>
      </c>
      <c r="D29" s="64"/>
      <c r="E29" s="64"/>
      <c r="F29" s="64"/>
      <c r="G29" s="64"/>
      <c r="H29" s="64"/>
      <c r="I29" s="64"/>
      <c r="J29" s="64"/>
      <c r="K29" s="64"/>
      <c r="L29" s="64"/>
      <c r="M29" s="64"/>
      <c r="N29" s="64"/>
      <c r="O29" s="64"/>
    </row>
    <row r="30" spans="1:19" x14ac:dyDescent="0.4">
      <c r="B30" s="64">
        <v>2</v>
      </c>
      <c r="C30" s="64" t="s">
        <v>81</v>
      </c>
      <c r="D30" s="64"/>
      <c r="E30" s="64"/>
      <c r="F30" s="64"/>
      <c r="G30" s="64"/>
      <c r="H30" s="64"/>
      <c r="I30" s="64"/>
      <c r="J30" s="64"/>
      <c r="K30" s="64"/>
      <c r="L30" s="64"/>
      <c r="M30" s="64"/>
      <c r="N30" s="64"/>
      <c r="O30" s="64"/>
    </row>
    <row r="31" spans="1:19" x14ac:dyDescent="0.4">
      <c r="B31" s="64">
        <v>3</v>
      </c>
      <c r="C31" s="64" t="s">
        <v>82</v>
      </c>
      <c r="D31" s="64"/>
      <c r="E31" s="64"/>
      <c r="F31" s="64"/>
      <c r="G31" s="64"/>
      <c r="H31" s="64"/>
      <c r="I31" s="64"/>
      <c r="J31" s="64"/>
      <c r="K31" s="64"/>
      <c r="L31" s="64"/>
      <c r="M31" s="64"/>
      <c r="N31" s="64"/>
      <c r="O31" s="64"/>
    </row>
    <row r="32" spans="1:19" x14ac:dyDescent="0.4">
      <c r="B32" s="64">
        <v>4</v>
      </c>
      <c r="C32" s="64" t="s">
        <v>158</v>
      </c>
      <c r="D32" s="64"/>
      <c r="E32" s="64"/>
      <c r="F32" s="64"/>
      <c r="G32" s="64"/>
      <c r="H32" s="64"/>
      <c r="I32" s="64"/>
      <c r="J32" s="64"/>
      <c r="K32" s="64"/>
      <c r="L32" s="64"/>
      <c r="M32" s="64"/>
      <c r="N32" s="64"/>
      <c r="O32" s="64"/>
    </row>
    <row r="33" spans="2:15" x14ac:dyDescent="0.4">
      <c r="B33" s="64">
        <v>5</v>
      </c>
      <c r="C33" s="64" t="s">
        <v>49</v>
      </c>
      <c r="D33" s="64"/>
      <c r="E33" s="64"/>
      <c r="F33" s="64"/>
      <c r="G33" s="64"/>
      <c r="H33" s="64"/>
      <c r="I33" s="64"/>
      <c r="J33" s="64"/>
      <c r="K33" s="64"/>
      <c r="L33" s="64"/>
      <c r="M33" s="64"/>
      <c r="N33" s="64"/>
      <c r="O33" s="64"/>
    </row>
    <row r="34" spans="2:15" x14ac:dyDescent="0.4">
      <c r="B34" s="64">
        <v>6</v>
      </c>
      <c r="C34" s="64" t="s">
        <v>50</v>
      </c>
      <c r="D34" s="64"/>
      <c r="E34" s="64"/>
      <c r="F34" s="64"/>
      <c r="G34" s="64"/>
      <c r="H34" s="64"/>
      <c r="I34" s="64"/>
      <c r="J34" s="64"/>
      <c r="K34" s="64"/>
      <c r="L34" s="64"/>
      <c r="M34" s="64"/>
      <c r="N34" s="64"/>
      <c r="O34" s="64"/>
    </row>
    <row r="35" spans="2:15" x14ac:dyDescent="0.4">
      <c r="B35" s="64">
        <v>7</v>
      </c>
      <c r="C35" s="64" t="s">
        <v>51</v>
      </c>
      <c r="D35" s="64"/>
      <c r="E35" s="64"/>
      <c r="F35" s="64"/>
      <c r="G35" s="64"/>
      <c r="H35" s="64"/>
      <c r="I35" s="64"/>
      <c r="J35" s="64"/>
      <c r="K35" s="64"/>
      <c r="L35" s="64"/>
      <c r="M35" s="64"/>
      <c r="N35" s="64"/>
      <c r="O35" s="64"/>
    </row>
    <row r="36" spans="2:15" x14ac:dyDescent="0.4">
      <c r="B36" s="64">
        <v>8</v>
      </c>
      <c r="C36" s="64" t="s">
        <v>52</v>
      </c>
      <c r="D36" s="64"/>
      <c r="E36" s="64"/>
      <c r="F36" s="64"/>
      <c r="G36" s="64"/>
      <c r="H36" s="64"/>
      <c r="I36" s="64"/>
      <c r="J36" s="64"/>
      <c r="K36" s="64"/>
      <c r="L36" s="64"/>
      <c r="M36" s="64"/>
      <c r="N36" s="64"/>
      <c r="O36" s="64"/>
    </row>
    <row r="37" spans="2:15" x14ac:dyDescent="0.4">
      <c r="B37" s="64">
        <v>9</v>
      </c>
      <c r="C37" s="64" t="s">
        <v>53</v>
      </c>
      <c r="D37" s="64"/>
      <c r="E37" s="64"/>
      <c r="F37" s="64"/>
      <c r="G37" s="64"/>
      <c r="H37" s="64"/>
      <c r="I37" s="64"/>
      <c r="J37" s="64"/>
      <c r="K37" s="64"/>
      <c r="L37" s="64"/>
      <c r="M37" s="64"/>
      <c r="N37" s="64"/>
      <c r="O37" s="64"/>
    </row>
    <row r="38" spans="2:15" x14ac:dyDescent="0.4">
      <c r="B38" s="64">
        <v>10</v>
      </c>
      <c r="C38" s="64" t="s">
        <v>54</v>
      </c>
      <c r="D38" s="64"/>
      <c r="E38" s="64"/>
      <c r="F38" s="64"/>
      <c r="G38" s="64"/>
      <c r="H38" s="64"/>
      <c r="I38" s="64"/>
      <c r="J38" s="64"/>
      <c r="K38" s="64"/>
      <c r="L38" s="64"/>
      <c r="M38" s="64"/>
      <c r="N38" s="64"/>
      <c r="O38" s="64"/>
    </row>
    <row r="39" spans="2:15" x14ac:dyDescent="0.4">
      <c r="B39" s="64">
        <v>11</v>
      </c>
      <c r="C39" s="64" t="s">
        <v>55</v>
      </c>
      <c r="D39" s="64"/>
      <c r="E39" s="64"/>
      <c r="F39" s="64"/>
      <c r="G39" s="64"/>
      <c r="H39" s="64"/>
      <c r="I39" s="64"/>
      <c r="J39" s="64"/>
      <c r="K39" s="64"/>
      <c r="L39" s="64"/>
      <c r="M39" s="64"/>
      <c r="N39" s="64"/>
      <c r="O39" s="64"/>
    </row>
    <row r="40" spans="2:15" x14ac:dyDescent="0.4">
      <c r="B40" s="64">
        <v>12</v>
      </c>
      <c r="C40" s="64" t="s">
        <v>56</v>
      </c>
      <c r="D40" s="64"/>
      <c r="E40" s="64"/>
      <c r="F40" s="64"/>
      <c r="G40" s="64"/>
      <c r="H40" s="64"/>
      <c r="I40" s="64"/>
      <c r="J40" s="64"/>
      <c r="K40" s="64"/>
      <c r="L40" s="64"/>
      <c r="M40" s="64"/>
      <c r="N40" s="64"/>
      <c r="O40" s="64"/>
    </row>
    <row r="41" spans="2:15" x14ac:dyDescent="0.4">
      <c r="B41" s="64">
        <v>13</v>
      </c>
      <c r="C41" s="64" t="s">
        <v>159</v>
      </c>
      <c r="D41" s="64"/>
      <c r="E41" s="64"/>
      <c r="F41" s="64"/>
      <c r="G41" s="64"/>
      <c r="H41" s="64"/>
      <c r="I41" s="64"/>
      <c r="J41" s="64"/>
      <c r="K41" s="64"/>
      <c r="L41" s="64"/>
      <c r="M41" s="64"/>
      <c r="N41" s="64"/>
      <c r="O41" s="64"/>
    </row>
    <row r="42" spans="2:15" x14ac:dyDescent="0.4">
      <c r="B42" s="64">
        <v>14</v>
      </c>
      <c r="C42" s="64" t="s">
        <v>57</v>
      </c>
      <c r="D42" s="64"/>
      <c r="E42" s="64"/>
      <c r="F42" s="64"/>
      <c r="G42" s="64"/>
      <c r="H42" s="64"/>
      <c r="I42" s="64"/>
      <c r="J42" s="64"/>
      <c r="K42" s="64"/>
      <c r="L42" s="64"/>
      <c r="M42" s="64"/>
      <c r="N42" s="64"/>
      <c r="O42" s="64"/>
    </row>
    <row r="43" spans="2:15" x14ac:dyDescent="0.4">
      <c r="B43" s="64">
        <v>15</v>
      </c>
      <c r="C43" s="64" t="s">
        <v>58</v>
      </c>
      <c r="D43" s="64"/>
      <c r="E43" s="64"/>
      <c r="F43" s="64"/>
      <c r="G43" s="64"/>
      <c r="H43" s="64"/>
      <c r="I43" s="64"/>
      <c r="J43" s="64"/>
      <c r="K43" s="64"/>
      <c r="L43" s="64"/>
      <c r="M43" s="64"/>
      <c r="N43" s="64"/>
      <c r="O43" s="64"/>
    </row>
    <row r="44" spans="2:15" x14ac:dyDescent="0.4">
      <c r="B44" s="64">
        <v>16</v>
      </c>
      <c r="C44" s="64" t="s">
        <v>59</v>
      </c>
      <c r="D44" s="64"/>
      <c r="E44" s="64"/>
      <c r="F44" s="64"/>
      <c r="G44" s="64"/>
      <c r="H44" s="64"/>
      <c r="I44" s="64"/>
      <c r="J44" s="64"/>
      <c r="K44" s="64"/>
      <c r="L44" s="64"/>
      <c r="M44" s="64"/>
      <c r="N44" s="64"/>
      <c r="O44" s="64"/>
    </row>
    <row r="45" spans="2:15" x14ac:dyDescent="0.4">
      <c r="B45" s="64">
        <v>17</v>
      </c>
      <c r="C45" s="64" t="s">
        <v>175</v>
      </c>
      <c r="D45" s="64"/>
      <c r="E45" s="64"/>
      <c r="F45" s="64"/>
      <c r="G45" s="64"/>
      <c r="H45" s="64"/>
      <c r="I45" s="64"/>
      <c r="J45" s="64"/>
      <c r="K45" s="64"/>
      <c r="L45" s="64"/>
      <c r="M45" s="64"/>
      <c r="N45" s="64"/>
      <c r="O45" s="64"/>
    </row>
    <row r="46" spans="2:15" x14ac:dyDescent="0.4">
      <c r="B46" s="64">
        <v>18</v>
      </c>
      <c r="C46" s="64" t="s">
        <v>160</v>
      </c>
      <c r="D46" s="64"/>
      <c r="E46" s="64"/>
      <c r="F46" s="64"/>
      <c r="G46" s="64"/>
      <c r="H46" s="64"/>
      <c r="I46" s="64"/>
      <c r="J46" s="64"/>
      <c r="K46" s="64"/>
      <c r="L46" s="64"/>
      <c r="M46" s="64"/>
      <c r="N46" s="64"/>
      <c r="O46" s="64"/>
    </row>
    <row r="47" spans="2:15" x14ac:dyDescent="0.4">
      <c r="B47" s="64">
        <v>19</v>
      </c>
      <c r="C47" s="64" t="s">
        <v>176</v>
      </c>
      <c r="D47" s="64"/>
      <c r="E47" s="64"/>
      <c r="F47" s="64"/>
      <c r="G47" s="64"/>
      <c r="H47" s="64"/>
      <c r="I47" s="64"/>
      <c r="J47" s="64"/>
      <c r="K47" s="64"/>
      <c r="L47" s="64"/>
      <c r="M47" s="64"/>
      <c r="N47" s="64"/>
      <c r="O47" s="64"/>
    </row>
    <row r="48" spans="2:15" x14ac:dyDescent="0.4">
      <c r="B48" s="64">
        <v>20</v>
      </c>
      <c r="C48" s="64" t="s">
        <v>161</v>
      </c>
      <c r="D48" s="64"/>
      <c r="E48" s="64"/>
      <c r="F48" s="64"/>
      <c r="G48" s="64"/>
      <c r="H48" s="64"/>
      <c r="I48" s="64"/>
      <c r="J48" s="64"/>
      <c r="K48" s="64"/>
      <c r="L48" s="64"/>
      <c r="M48" s="64"/>
      <c r="N48" s="64"/>
      <c r="O48" s="64"/>
    </row>
    <row r="49" spans="2:15" x14ac:dyDescent="0.4">
      <c r="B49" s="64">
        <v>21</v>
      </c>
      <c r="C49" s="64" t="s">
        <v>162</v>
      </c>
      <c r="D49" s="64"/>
      <c r="E49" s="64"/>
      <c r="F49" s="64"/>
      <c r="G49" s="64"/>
      <c r="H49" s="64"/>
      <c r="I49" s="64"/>
      <c r="J49" s="64"/>
      <c r="K49" s="64"/>
      <c r="L49" s="64"/>
      <c r="M49" s="64"/>
      <c r="N49" s="64"/>
      <c r="O49" s="64"/>
    </row>
    <row r="50" spans="2:15" x14ac:dyDescent="0.4">
      <c r="B50" s="64">
        <v>22</v>
      </c>
      <c r="C50" s="64" t="s">
        <v>60</v>
      </c>
      <c r="D50" s="64"/>
      <c r="E50" s="64"/>
      <c r="F50" s="64"/>
      <c r="G50" s="64"/>
      <c r="H50" s="64"/>
      <c r="I50" s="64"/>
      <c r="J50" s="64"/>
      <c r="K50" s="64"/>
      <c r="L50" s="64"/>
      <c r="M50" s="64"/>
      <c r="N50" s="64"/>
      <c r="O50" s="64"/>
    </row>
    <row r="51" spans="2:15" x14ac:dyDescent="0.4">
      <c r="B51" s="64">
        <v>23</v>
      </c>
      <c r="C51" s="64" t="s">
        <v>64</v>
      </c>
      <c r="D51" s="64"/>
      <c r="E51" s="64"/>
      <c r="F51" s="64"/>
      <c r="G51" s="64"/>
      <c r="H51" s="64"/>
      <c r="I51" s="64"/>
      <c r="J51" s="64"/>
      <c r="K51" s="64"/>
      <c r="L51" s="64"/>
      <c r="M51" s="64"/>
      <c r="N51" s="64"/>
      <c r="O51" s="64"/>
    </row>
    <row r="52" spans="2:15" x14ac:dyDescent="0.4">
      <c r="B52" s="64">
        <v>24</v>
      </c>
      <c r="C52" s="64" t="s">
        <v>61</v>
      </c>
      <c r="D52" s="64"/>
      <c r="E52" s="64"/>
      <c r="F52" s="64"/>
      <c r="G52" s="64"/>
      <c r="H52" s="64"/>
      <c r="I52" s="64"/>
      <c r="J52" s="64"/>
      <c r="K52" s="64"/>
      <c r="L52" s="64"/>
      <c r="M52" s="64"/>
      <c r="N52" s="64"/>
      <c r="O52" s="64"/>
    </row>
    <row r="53" spans="2:15" x14ac:dyDescent="0.4">
      <c r="B53" s="64">
        <v>25</v>
      </c>
      <c r="C53" s="64" t="s">
        <v>62</v>
      </c>
      <c r="D53" s="64"/>
      <c r="E53" s="64"/>
      <c r="F53" s="64"/>
      <c r="G53" s="64"/>
      <c r="H53" s="64"/>
      <c r="I53" s="64"/>
      <c r="J53" s="64"/>
      <c r="K53" s="64"/>
      <c r="L53" s="64"/>
      <c r="M53" s="64"/>
      <c r="N53" s="64"/>
      <c r="O53" s="64"/>
    </row>
    <row r="54" spans="2:15" x14ac:dyDescent="0.4">
      <c r="B54" s="64">
        <v>26</v>
      </c>
      <c r="C54" s="64" t="s">
        <v>63</v>
      </c>
      <c r="D54" s="64"/>
      <c r="E54" s="64"/>
      <c r="F54" s="64"/>
      <c r="G54" s="64"/>
      <c r="H54" s="64"/>
      <c r="I54" s="64"/>
      <c r="J54" s="64"/>
      <c r="K54" s="64"/>
      <c r="L54" s="64"/>
      <c r="M54" s="64"/>
      <c r="N54" s="64"/>
      <c r="O54" s="64"/>
    </row>
    <row r="55" spans="2:15" x14ac:dyDescent="0.4">
      <c r="B55" s="64">
        <v>27</v>
      </c>
      <c r="C55" s="64" t="s">
        <v>83</v>
      </c>
      <c r="D55" s="64"/>
      <c r="E55" s="64"/>
      <c r="F55" s="64"/>
      <c r="G55" s="64"/>
      <c r="H55" s="64"/>
      <c r="I55" s="64"/>
      <c r="J55" s="64"/>
      <c r="K55" s="64"/>
      <c r="L55" s="64"/>
      <c r="M55" s="64"/>
      <c r="N55" s="64"/>
      <c r="O55" s="64"/>
    </row>
    <row r="56" spans="2:15" x14ac:dyDescent="0.4">
      <c r="B56" s="64"/>
      <c r="C56" s="64"/>
      <c r="D56" s="64"/>
      <c r="E56" s="64"/>
      <c r="F56" s="64"/>
      <c r="G56" s="64"/>
      <c r="H56" s="64"/>
      <c r="I56" s="64"/>
      <c r="J56" s="64"/>
      <c r="K56" s="64"/>
      <c r="L56" s="64"/>
      <c r="M56" s="64"/>
      <c r="N56" s="64"/>
      <c r="O56" s="64"/>
    </row>
    <row r="57" spans="2:15" x14ac:dyDescent="0.4">
      <c r="B57" s="64"/>
      <c r="C57" s="64" t="s">
        <v>11</v>
      </c>
      <c r="D57" s="64"/>
      <c r="E57" s="64"/>
      <c r="F57" s="64"/>
      <c r="G57" s="64"/>
      <c r="H57" s="64"/>
      <c r="I57" s="64"/>
      <c r="J57" s="64"/>
      <c r="K57" s="64"/>
      <c r="L57" s="64"/>
      <c r="M57" s="64"/>
      <c r="N57" s="64"/>
      <c r="O57" s="64"/>
    </row>
    <row r="58" spans="2:15" x14ac:dyDescent="0.4">
      <c r="B58" s="64">
        <v>1</v>
      </c>
      <c r="C58" s="64" t="s">
        <v>65</v>
      </c>
      <c r="D58" s="64"/>
      <c r="E58" s="64"/>
      <c r="F58" s="64"/>
      <c r="G58" s="64"/>
      <c r="H58" s="64"/>
      <c r="I58" s="64"/>
      <c r="J58" s="64"/>
      <c r="K58" s="64"/>
      <c r="L58" s="64"/>
      <c r="M58" s="64"/>
      <c r="N58" s="64"/>
      <c r="O58" s="64"/>
    </row>
    <row r="59" spans="2:15" x14ac:dyDescent="0.4">
      <c r="B59" s="64">
        <v>2</v>
      </c>
      <c r="C59" s="64" t="s">
        <v>66</v>
      </c>
      <c r="D59" s="64"/>
      <c r="E59" s="64"/>
      <c r="F59" s="64"/>
      <c r="G59" s="64"/>
      <c r="H59" s="64"/>
      <c r="I59" s="64"/>
      <c r="J59" s="64"/>
      <c r="K59" s="64"/>
      <c r="L59" s="64"/>
      <c r="M59" s="64"/>
      <c r="N59" s="64"/>
      <c r="O59" s="64"/>
    </row>
    <row r="60" spans="2:15" x14ac:dyDescent="0.4">
      <c r="B60" s="64">
        <v>3</v>
      </c>
      <c r="C60" s="64" t="s">
        <v>177</v>
      </c>
      <c r="D60" s="64"/>
      <c r="E60" s="64"/>
      <c r="F60" s="64"/>
      <c r="G60" s="64"/>
      <c r="H60" s="64"/>
      <c r="I60" s="64"/>
      <c r="J60" s="64"/>
      <c r="K60" s="64"/>
      <c r="L60" s="64"/>
      <c r="M60" s="64"/>
      <c r="N60" s="64"/>
      <c r="O60" s="64"/>
    </row>
    <row r="61" spans="2:15" x14ac:dyDescent="0.4">
      <c r="B61" s="64">
        <v>4</v>
      </c>
      <c r="C61" s="64" t="s">
        <v>67</v>
      </c>
      <c r="D61" s="64"/>
      <c r="E61" s="64"/>
      <c r="F61" s="64"/>
      <c r="G61" s="64"/>
      <c r="H61" s="64"/>
      <c r="I61" s="64"/>
      <c r="J61" s="64"/>
      <c r="K61" s="64"/>
      <c r="L61" s="64"/>
      <c r="M61" s="64"/>
      <c r="N61" s="64"/>
      <c r="O61" s="64"/>
    </row>
    <row r="62" spans="2:15" x14ac:dyDescent="0.4">
      <c r="B62" s="64">
        <v>5</v>
      </c>
      <c r="C62" s="64" t="s">
        <v>68</v>
      </c>
      <c r="D62" s="64"/>
      <c r="E62" s="64"/>
      <c r="F62" s="64"/>
      <c r="G62" s="64"/>
      <c r="H62" s="64"/>
      <c r="I62" s="64"/>
      <c r="J62" s="64"/>
      <c r="K62" s="64"/>
      <c r="L62" s="64"/>
      <c r="M62" s="64"/>
      <c r="N62" s="64"/>
      <c r="O62" s="64"/>
    </row>
    <row r="63" spans="2:15" x14ac:dyDescent="0.4">
      <c r="B63" s="64">
        <v>6</v>
      </c>
      <c r="C63" s="64" t="s">
        <v>69</v>
      </c>
      <c r="D63" s="64"/>
      <c r="E63" s="64"/>
      <c r="F63" s="64"/>
      <c r="G63" s="64"/>
      <c r="H63" s="64"/>
      <c r="I63" s="64"/>
      <c r="J63" s="64"/>
      <c r="K63" s="64"/>
      <c r="L63" s="64"/>
      <c r="M63" s="64"/>
      <c r="N63" s="64"/>
      <c r="O63" s="64"/>
    </row>
    <row r="64" spans="2:15" x14ac:dyDescent="0.4">
      <c r="B64" s="64">
        <v>7</v>
      </c>
      <c r="C64" s="64" t="s">
        <v>70</v>
      </c>
      <c r="D64" s="64"/>
      <c r="E64" s="64"/>
      <c r="F64" s="64"/>
      <c r="G64" s="64"/>
      <c r="H64" s="64"/>
      <c r="I64" s="64"/>
      <c r="J64" s="64"/>
      <c r="K64" s="64"/>
      <c r="L64" s="64"/>
      <c r="M64" s="64"/>
      <c r="N64" s="64"/>
      <c r="O64" s="64"/>
    </row>
    <row r="65" spans="2:15" x14ac:dyDescent="0.4">
      <c r="B65" s="64">
        <v>8</v>
      </c>
      <c r="C65" s="64" t="s">
        <v>71</v>
      </c>
      <c r="D65" s="64"/>
      <c r="E65" s="64"/>
      <c r="F65" s="64"/>
      <c r="G65" s="64"/>
      <c r="H65" s="64"/>
      <c r="I65" s="64"/>
      <c r="J65" s="64"/>
      <c r="K65" s="64"/>
      <c r="L65" s="64"/>
      <c r="M65" s="64"/>
      <c r="N65" s="64"/>
      <c r="O65" s="64"/>
    </row>
    <row r="66" spans="2:15" x14ac:dyDescent="0.4">
      <c r="B66" s="64">
        <v>9</v>
      </c>
      <c r="C66" s="64" t="s">
        <v>72</v>
      </c>
      <c r="D66" s="64"/>
      <c r="E66" s="64"/>
      <c r="F66" s="64"/>
      <c r="G66" s="64"/>
      <c r="H66" s="64"/>
      <c r="I66" s="64"/>
      <c r="J66" s="64"/>
      <c r="K66" s="64"/>
      <c r="L66" s="64"/>
      <c r="M66" s="64"/>
      <c r="N66" s="64"/>
      <c r="O66" s="64"/>
    </row>
  </sheetData>
  <sheetProtection sheet="1" formatCells="0" formatColumns="0" formatRows="0"/>
  <mergeCells count="20">
    <mergeCell ref="A5:R5"/>
    <mergeCell ref="C12:G12"/>
    <mergeCell ref="I12:R12"/>
    <mergeCell ref="A1:R1"/>
    <mergeCell ref="B2:R2"/>
    <mergeCell ref="D8:P8"/>
    <mergeCell ref="A21:R21"/>
    <mergeCell ref="A20:R20"/>
    <mergeCell ref="B6:Q6"/>
    <mergeCell ref="D14:G14"/>
    <mergeCell ref="H14:I14"/>
    <mergeCell ref="J14:N14"/>
    <mergeCell ref="D11:G11"/>
    <mergeCell ref="H11:I11"/>
    <mergeCell ref="J11:N11"/>
    <mergeCell ref="C15:G15"/>
    <mergeCell ref="I15:R15"/>
    <mergeCell ref="L17:N17"/>
    <mergeCell ref="L18:N18"/>
    <mergeCell ref="L19:N19"/>
  </mergeCells>
  <phoneticPr fontId="2"/>
  <printOptions horizontalCentered="1"/>
  <pageMargins left="0.78740157480314965" right="0.59055118110236227" top="0.59055118110236227" bottom="0.59055118110236227"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別紙1_役員株主名簿</vt:lpstr>
      <vt:lpstr>別紙２_展示会等１～５</vt:lpstr>
      <vt:lpstr>別紙３_展示会等６～10</vt:lpstr>
      <vt:lpstr>別紙４_EC出店・自社サイト</vt:lpstr>
      <vt:lpstr>別紙５_印刷・動画・広告</vt:lpstr>
      <vt:lpstr>別紙６_日程表</vt:lpstr>
      <vt:lpstr>別紙７_資金計画</vt:lpstr>
      <vt:lpstr>様式外_jグランツ入力参考</vt:lpstr>
      <vt:lpstr>別紙1_役員株主名簿!Print_Area</vt:lpstr>
      <vt:lpstr>'別紙２_展示会等１～５'!Print_Area</vt:lpstr>
      <vt:lpstr>'別紙３_展示会等６～10'!Print_Area</vt:lpstr>
      <vt:lpstr>別紙４_EC出店・自社サイト!Print_Area</vt:lpstr>
      <vt:lpstr>別紙５_印刷・動画・広告!Print_Area</vt:lpstr>
      <vt:lpstr>別紙６_日程表!Print_Area</vt:lpstr>
      <vt:lpstr>別紙７_資金計画!Print_Area</vt:lpstr>
      <vt:lpstr>様式外_jグランツ入力参考!Print_Area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2024-05-16T04:05:41Z</dcterms:modified>
  <cp:contentStatus/>
</cp:coreProperties>
</file>