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4.xml" ContentType="application/vnd.openxmlformats-officedocument.spreadsheetml.table+xml"/>
  <Override PartName="/xl/drawings/drawing18.xml" ContentType="application/vnd.openxmlformats-officedocument.drawing+xml"/>
  <Override PartName="/xl/tables/table5.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tables/table6.xml" ContentType="application/vnd.openxmlformats-officedocument.spreadsheetml.table+xml"/>
  <Override PartName="/xl/drawings/drawing21.xml" ContentType="application/vnd.openxmlformats-officedocument.drawing+xml"/>
  <Override PartName="/xl/drawings/drawing22.xml" ContentType="application/vnd.openxmlformats-officedocument.drawing+xml"/>
  <Override PartName="/xl/tables/table7.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6.xml" ContentType="application/vnd.openxmlformats-officedocument.drawing+xml"/>
  <Override PartName="/xl/tables/table10.xml" ContentType="application/vnd.openxmlformats-officedocument.spreadsheetml.tab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tables/table11.xml" ContentType="application/vnd.openxmlformats-officedocument.spreadsheetml.table+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tables/table12.xml" ContentType="application/vnd.openxmlformats-officedocument.spreadsheetml.table+xml"/>
  <Override PartName="/xl/drawings/drawing35.xml" ContentType="application/vnd.openxmlformats-officedocument.drawing+xml"/>
  <Override PartName="/xl/tables/table13.xml" ContentType="application/vnd.openxmlformats-officedocument.spreadsheetml.table+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josei44\Downloads\"/>
    </mc:Choice>
  </mc:AlternateContent>
  <workbookProtection workbookPassword="C472" lockStructure="1"/>
  <bookViews>
    <workbookView xWindow="0" yWindow="0" windowWidth="23040" windowHeight="9096" tabRatio="739" activeTab="1"/>
  </bookViews>
  <sheets>
    <sheet name="表紙" sheetId="1" r:id="rId1"/>
    <sheet name="1-2.実施計画、事業実施場所" sheetId="51" r:id="rId2"/>
    <sheet name="3-5.補助金・公社利用状況、受賞歴" sheetId="3" r:id="rId3"/>
    <sheet name="6.役員・株主名簿" sheetId="4" r:id="rId4"/>
    <sheet name="7.助成事業の計画①" sheetId="5" r:id="rId5"/>
    <sheet name="7.助成事業の計画②" sheetId="6" r:id="rId6"/>
    <sheet name="8.達成目標（新規性・優秀性）" sheetId="8" r:id="rId7"/>
    <sheet name="9.技術的課題と解決方法（製品）" sheetId="9" r:id="rId8"/>
    <sheet name="10.ステップアップ目標（新規性・優秀性）" sheetId="31" r:id="rId9"/>
    <sheet name="11.事業化に向けた課題と解決方法 (サービス)" sheetId="32" r:id="rId10"/>
    <sheet name="12.開発体制" sheetId="10" r:id="rId11"/>
    <sheet name="13.市場性" sheetId="7" r:id="rId12"/>
    <sheet name="14.フロー・スケジュール" sheetId="11" r:id="rId13"/>
    <sheet name="15.産業財産権の確認" sheetId="12" r:id="rId14"/>
    <sheet name="16-17.安全性確保への取り組み、専門用語の解説" sheetId="43" r:id="rId15"/>
    <sheet name="18.資金計画" sheetId="13" r:id="rId16"/>
    <sheet name="19-(1).原材料・副資材費" sheetId="14" r:id="rId17"/>
    <sheet name="19-(2).機械装置・工具器具備品費" sheetId="15" r:id="rId18"/>
    <sheet name="19-(2)-2機械装置・工具器具購入計画" sheetId="16" r:id="rId19"/>
    <sheet name="19-(3).委託・外注費" sheetId="17" r:id="rId20"/>
    <sheet name="19-(3)-2.委託・外注計画書" sheetId="18" r:id="rId21"/>
    <sheet name="19-(4).産業財産権出願・導入費" sheetId="19" r:id="rId22"/>
    <sheet name="19-(5).専門家指導費" sheetId="35" r:id="rId23"/>
    <sheet name="19-(5)-2.専門家指導の計画" sheetId="45" r:id="rId24"/>
    <sheet name="19-(6).直接人件費" sheetId="21" r:id="rId25"/>
    <sheet name="19-(7).規格認証・登録費" sheetId="36" r:id="rId26"/>
    <sheet name="19-(7)-2.規格認証・登録計画書" sheetId="44" r:id="rId27"/>
    <sheet name="19-(8).展示会等参加費" sheetId="28" r:id="rId28"/>
    <sheet name="19-(9).広告宣伝費" sheetId="48" r:id="rId29"/>
    <sheet name="19-(10).機械装置・工具器具備品費" sheetId="49" r:id="rId30"/>
    <sheet name="19-(10)-2.機械装置・工具器具備品購入計画 " sheetId="38" r:id="rId31"/>
    <sheet name="19-(11).店舗新装・改装工事費" sheetId="39" r:id="rId32"/>
    <sheet name="19-(11)-2.店舗新装・改装工事計画書" sheetId="41" r:id="rId33"/>
    <sheet name="19-(12).店舗賃借料" sheetId="24" r:id="rId34"/>
    <sheet name="19-(13).委託・外注費" sheetId="46" r:id="rId35"/>
    <sheet name="19-(13)-2.委託・外注計画書" sheetId="47" r:id="rId36"/>
    <sheet name="19-(14).その他" sheetId="42" r:id="rId37"/>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 localSheetId="1">#REF!</definedName>
    <definedName name="_9．資金支出明細">#REF!</definedName>
    <definedName name="_xlnm.Print_Area" localSheetId="8">'10.ステップアップ目標（新規性・優秀性）'!$A$1:$R$13</definedName>
    <definedName name="_xlnm.Print_Area" localSheetId="9">'11.事業化に向けた課題と解決方法 (サービス)'!$A$1:$V$12</definedName>
    <definedName name="_xlnm.Print_Area" localSheetId="10">'12.開発体制'!$A$1:$S$66</definedName>
    <definedName name="_xlnm.Print_Area" localSheetId="1">'1-2.実施計画、事業実施場所'!$A$1:$S$34</definedName>
    <definedName name="_xlnm.Print_Area" localSheetId="11">'13.市場性'!$A$1:$T$65</definedName>
    <definedName name="_xlnm.Print_Area" localSheetId="12">'14.フロー・スケジュール'!$A$1:$X$58</definedName>
    <definedName name="_xlnm.Print_Area" localSheetId="13">'15.産業財産権の確認'!$A$1:$R$14</definedName>
    <definedName name="_xlnm.Print_Area" localSheetId="14">'16-17.安全性確保への取り組み、専門用語の解説'!$A$1:$R$30</definedName>
    <definedName name="_xlnm.Print_Area" localSheetId="15">'18.資金計画'!$A$1:$G$56</definedName>
    <definedName name="_xlnm.Print_Area" localSheetId="16">'19-(1).原材料・副資材費'!$A$1:$J$26</definedName>
    <definedName name="_xlnm.Print_Area" localSheetId="29">'19-(10).機械装置・工具器具備品費'!$A$1:$K$25</definedName>
    <definedName name="_xlnm.Print_Area" localSheetId="30">'19-(10)-2.機械装置・工具器具備品購入計画 '!$A$1:$AS$40</definedName>
    <definedName name="_xlnm.Print_Area" localSheetId="31">'19-(11).店舗新装・改装工事費'!$A$1:$H$24</definedName>
    <definedName name="_xlnm.Print_Area" localSheetId="32">'19-(11)-2.店舗新装・改装工事計画書'!$A$1:$AK$30</definedName>
    <definedName name="_xlnm.Print_Area" localSheetId="33">'19-(12).店舗賃借料'!$A$1:$H$8</definedName>
    <definedName name="_xlnm.Print_Area" localSheetId="34">'19-(13).委託・外注費'!$A$1:$H$23</definedName>
    <definedName name="_xlnm.Print_Area" localSheetId="35">'19-(13)-2.委託・外注計画書'!$A$1:$AI$32</definedName>
    <definedName name="_xlnm.Print_Area" localSheetId="36">'19-(14).その他'!$A$1:$K$9</definedName>
    <definedName name="_xlnm.Print_Area" localSheetId="17">'19-(2).機械装置・工具器具備品費'!$A$1:$K$25</definedName>
    <definedName name="_xlnm.Print_Area" localSheetId="18">'19-(2)-2機械装置・工具器具購入計画'!$A$1:$AS$40</definedName>
    <definedName name="_xlnm.Print_Area" localSheetId="19">'19-(3).委託・外注費'!$A$1:$H$24</definedName>
    <definedName name="_xlnm.Print_Area" localSheetId="20">'19-(3)-2.委託・外注計画書'!$A$1:$AI$32</definedName>
    <definedName name="_xlnm.Print_Area" localSheetId="21">'19-(4).産業財産権出願・導入費'!$A$1:$H$15</definedName>
    <definedName name="_xlnm.Print_Area" localSheetId="22">'19-(5).専門家指導費'!$A$1:$I$16</definedName>
    <definedName name="_xlnm.Print_Area" localSheetId="23">'19-(5)-2.専門家指導の計画'!$A$1:$AI$30</definedName>
    <definedName name="_xlnm.Print_Area" localSheetId="24">'19-(6).直接人件費'!$A$1:$J$21</definedName>
    <definedName name="_xlnm.Print_Area" localSheetId="25">'19-(7).規格認証・登録費'!$A$1:$H$27</definedName>
    <definedName name="_xlnm.Print_Area" localSheetId="26">'19-(7)-2.規格認証・登録計画書'!$A$1:$AI$32</definedName>
    <definedName name="_xlnm.Print_Area" localSheetId="27">'19-(8).展示会等参加費'!$A$1:$K$11</definedName>
    <definedName name="_xlnm.Print_Area" localSheetId="28">'19-(9).広告宣伝費'!$A$1:$K$12</definedName>
    <definedName name="_xlnm.Print_Area" localSheetId="2">'3-5.補助金・公社利用状況、受賞歴'!$A$1:$F$32</definedName>
    <definedName name="_xlnm.Print_Area" localSheetId="3">'6.役員・株主名簿'!$A$1:$G$30</definedName>
    <definedName name="_xlnm.Print_Area" localSheetId="4">'7.助成事業の計画①'!$A$1:$S$39</definedName>
    <definedName name="_xlnm.Print_Area" localSheetId="5">'7.助成事業の計画②'!$A$1:$T$58</definedName>
    <definedName name="_xlnm.Print_Area" localSheetId="6">'8.達成目標（新規性・優秀性）'!$A$1:$R$28</definedName>
    <definedName name="_xlnm.Print_Area" localSheetId="7">'9.技術的課題と解決方法（製品）'!$A$1:$V$21</definedName>
    <definedName name="_xlnm.Print_Area" localSheetId="0">表紙!$A$1:$AE$52</definedName>
    <definedName name="ｚ">#REF!</definedName>
    <definedName name="サービス">#REF!</definedName>
    <definedName name="サービス業" localSheetId="1">'1-2.実施計画、事業実施場所'!$X$2:$X$28</definedName>
    <definedName name="サービス業">#REF!</definedName>
    <definedName name="卸売業" localSheetId="1">'1-2.実施計画、事業実施場所'!$W$2:$W$13</definedName>
    <definedName name="卸売業">#REF!</definedName>
    <definedName name="助成事業のフロー・スケジュール">#REF!</definedName>
    <definedName name="小売業" localSheetId="1">'1-2.実施計画、事業実施場所'!$Y$2:$Y$8</definedName>
    <definedName name="小売業">#REF!</definedName>
    <definedName name="製造業その他" localSheetId="1">'1-2.実施計画、事業実施場所'!$V$2:$V$60</definedName>
    <definedName name="製造業その他">#REF!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K41" i="1"/>
  <c r="O65" i="10" l="1"/>
  <c r="P15" i="28"/>
  <c r="P15" i="48" l="1"/>
  <c r="I9" i="39"/>
  <c r="I11" i="39"/>
  <c r="I12" i="39"/>
  <c r="I13" i="39"/>
  <c r="I14" i="39"/>
  <c r="I15" i="39"/>
  <c r="I16" i="39"/>
  <c r="I17" i="39"/>
  <c r="I18" i="39"/>
  <c r="I19" i="39"/>
  <c r="I20" i="39"/>
  <c r="I21" i="39"/>
  <c r="I22" i="39"/>
  <c r="I23" i="39"/>
  <c r="I10" i="39"/>
  <c r="A18" i="6" l="1"/>
  <c r="L4" i="42" l="1"/>
  <c r="I6" i="46"/>
  <c r="I7" i="24"/>
  <c r="L8" i="49"/>
  <c r="I5" i="19"/>
  <c r="I7" i="17"/>
  <c r="F7" i="17"/>
  <c r="K9" i="14"/>
  <c r="L8" i="15"/>
  <c r="I8" i="15"/>
  <c r="H9" i="14"/>
  <c r="I9" i="14" s="1"/>
  <c r="D37" i="13"/>
  <c r="E65" i="10"/>
  <c r="S46" i="1"/>
  <c r="W46" i="1"/>
  <c r="O46" i="1"/>
  <c r="B22" i="1"/>
  <c r="V12" i="1"/>
  <c r="V11" i="1"/>
  <c r="S9" i="1"/>
  <c r="S6" i="1"/>
  <c r="F17" i="4"/>
  <c r="G5" i="4" s="1"/>
  <c r="L5" i="42" l="1"/>
  <c r="I4" i="42"/>
  <c r="J4" i="42"/>
  <c r="F6" i="46"/>
  <c r="G6" i="46" s="1"/>
  <c r="I22" i="46"/>
  <c r="G22" i="46"/>
  <c r="F22" i="46"/>
  <c r="A22" i="46"/>
  <c r="I21" i="46"/>
  <c r="F21" i="46"/>
  <c r="G21" i="46" s="1"/>
  <c r="A21" i="46"/>
  <c r="I20" i="46"/>
  <c r="G20" i="46"/>
  <c r="F20" i="46"/>
  <c r="A20" i="46"/>
  <c r="I19" i="46"/>
  <c r="F19" i="46"/>
  <c r="G19" i="46" s="1"/>
  <c r="A19" i="46"/>
  <c r="I18" i="46"/>
  <c r="G18" i="46"/>
  <c r="F18" i="46"/>
  <c r="A18" i="46"/>
  <c r="I17" i="46"/>
  <c r="F17" i="46"/>
  <c r="G17" i="46" s="1"/>
  <c r="A17" i="46"/>
  <c r="I16" i="46"/>
  <c r="G16" i="46"/>
  <c r="F16" i="46"/>
  <c r="A16" i="46"/>
  <c r="I15" i="46"/>
  <c r="F15" i="46"/>
  <c r="G15" i="46" s="1"/>
  <c r="A15" i="46"/>
  <c r="I14" i="46"/>
  <c r="G14" i="46"/>
  <c r="F14" i="46"/>
  <c r="A14" i="46"/>
  <c r="I13" i="46"/>
  <c r="F13" i="46"/>
  <c r="G13" i="46" s="1"/>
  <c r="A13" i="46"/>
  <c r="I12" i="46"/>
  <c r="G12" i="46"/>
  <c r="F12" i="46"/>
  <c r="A12" i="46"/>
  <c r="I11" i="46"/>
  <c r="F11" i="46"/>
  <c r="G11" i="46" s="1"/>
  <c r="A11" i="46"/>
  <c r="I10" i="46"/>
  <c r="G10" i="46"/>
  <c r="F10" i="46"/>
  <c r="A10" i="46"/>
  <c r="I9" i="46"/>
  <c r="F9" i="46"/>
  <c r="G9" i="46" s="1"/>
  <c r="A9" i="46"/>
  <c r="I8" i="46"/>
  <c r="G8" i="46"/>
  <c r="F8" i="46"/>
  <c r="A8" i="46"/>
  <c r="I7" i="46"/>
  <c r="F7" i="46"/>
  <c r="G7" i="46" s="1"/>
  <c r="A7" i="46"/>
  <c r="A6" i="46"/>
  <c r="F7" i="24"/>
  <c r="G7" i="24" s="1"/>
  <c r="G8" i="24" s="1"/>
  <c r="G23" i="46" l="1"/>
  <c r="F23" i="46"/>
  <c r="F8" i="24"/>
  <c r="F9" i="39"/>
  <c r="G9" i="39" s="1"/>
  <c r="F23" i="39"/>
  <c r="F22" i="39"/>
  <c r="F21" i="39"/>
  <c r="F20" i="39"/>
  <c r="F19" i="39"/>
  <c r="F18" i="39"/>
  <c r="F17" i="39"/>
  <c r="F16" i="39"/>
  <c r="F15" i="39"/>
  <c r="F14" i="39"/>
  <c r="F13" i="39"/>
  <c r="F12" i="39"/>
  <c r="F11" i="39"/>
  <c r="F10" i="39"/>
  <c r="I8" i="49"/>
  <c r="J8" i="49" s="1"/>
  <c r="L24" i="49"/>
  <c r="I24" i="49"/>
  <c r="J24" i="49" s="1"/>
  <c r="A24" i="49"/>
  <c r="L23" i="49"/>
  <c r="I23" i="49"/>
  <c r="J23" i="49" s="1"/>
  <c r="A23" i="49"/>
  <c r="L22" i="49"/>
  <c r="I22" i="49"/>
  <c r="J22" i="49" s="1"/>
  <c r="A22" i="49"/>
  <c r="L21" i="49"/>
  <c r="I21" i="49"/>
  <c r="J21" i="49" s="1"/>
  <c r="A21" i="49"/>
  <c r="L20" i="49"/>
  <c r="I20" i="49"/>
  <c r="J20" i="49" s="1"/>
  <c r="A20" i="49"/>
  <c r="L19" i="49"/>
  <c r="I19" i="49"/>
  <c r="J19" i="49" s="1"/>
  <c r="A19" i="49"/>
  <c r="L18" i="49"/>
  <c r="I18" i="49"/>
  <c r="J18" i="49" s="1"/>
  <c r="A18" i="49"/>
  <c r="L17" i="49"/>
  <c r="I17" i="49"/>
  <c r="J17" i="49" s="1"/>
  <c r="A17" i="49"/>
  <c r="L16" i="49"/>
  <c r="I16" i="49"/>
  <c r="J16" i="49" s="1"/>
  <c r="A16" i="49"/>
  <c r="L15" i="49"/>
  <c r="I15" i="49"/>
  <c r="J15" i="49" s="1"/>
  <c r="A15" i="49"/>
  <c r="L14" i="49"/>
  <c r="I14" i="49"/>
  <c r="J14" i="49" s="1"/>
  <c r="A14" i="49"/>
  <c r="L13" i="49"/>
  <c r="I13" i="49"/>
  <c r="J13" i="49" s="1"/>
  <c r="A13" i="49"/>
  <c r="L12" i="49"/>
  <c r="I12" i="49"/>
  <c r="J12" i="49" s="1"/>
  <c r="A12" i="49"/>
  <c r="L11" i="49"/>
  <c r="I11" i="49"/>
  <c r="J11" i="49" s="1"/>
  <c r="A11" i="49"/>
  <c r="L10" i="49"/>
  <c r="I10" i="49"/>
  <c r="J10" i="49" s="1"/>
  <c r="A10" i="49"/>
  <c r="L9" i="49"/>
  <c r="I9" i="49"/>
  <c r="J9" i="49" s="1"/>
  <c r="A9" i="49"/>
  <c r="A8" i="49"/>
  <c r="J8" i="48"/>
  <c r="J9" i="48"/>
  <c r="J12" i="48" s="1"/>
  <c r="J10" i="48"/>
  <c r="J11" i="48"/>
  <c r="J7" i="48"/>
  <c r="I9" i="48"/>
  <c r="I8" i="48"/>
  <c r="I10" i="48"/>
  <c r="I11" i="48"/>
  <c r="I7" i="48"/>
  <c r="L11" i="48"/>
  <c r="L10" i="48"/>
  <c r="L9" i="48"/>
  <c r="L8" i="48"/>
  <c r="L7" i="48"/>
  <c r="J7" i="28"/>
  <c r="J8" i="28"/>
  <c r="J9" i="28"/>
  <c r="J10" i="28"/>
  <c r="J6" i="28"/>
  <c r="J11" i="28" s="1"/>
  <c r="I8" i="28"/>
  <c r="I7" i="28"/>
  <c r="I9" i="28"/>
  <c r="I10" i="28"/>
  <c r="I11" i="28" s="1"/>
  <c r="I6" i="28"/>
  <c r="G12" i="39" l="1"/>
  <c r="G19" i="39"/>
  <c r="G14" i="39"/>
  <c r="G20" i="39"/>
  <c r="G13" i="39"/>
  <c r="G15" i="39"/>
  <c r="G21" i="39"/>
  <c r="G22" i="39"/>
  <c r="G16" i="39"/>
  <c r="G23" i="39"/>
  <c r="G10" i="39"/>
  <c r="G24" i="39" s="1"/>
  <c r="G17" i="39"/>
  <c r="G11" i="39"/>
  <c r="G18" i="39"/>
  <c r="F24" i="39"/>
  <c r="I25" i="49"/>
  <c r="J25" i="49"/>
  <c r="I12" i="48"/>
  <c r="L6" i="28"/>
  <c r="L7" i="28"/>
  <c r="L8" i="28"/>
  <c r="L9" i="28"/>
  <c r="L10" i="28"/>
  <c r="A10" i="28" l="1"/>
  <c r="A9" i="28"/>
  <c r="A8" i="28"/>
  <c r="A7" i="28"/>
  <c r="A6" i="28"/>
  <c r="I11" i="36"/>
  <c r="I12" i="36"/>
  <c r="I13" i="36"/>
  <c r="I14" i="36"/>
  <c r="I15" i="36"/>
  <c r="I16" i="36"/>
  <c r="I17" i="36"/>
  <c r="I18" i="36"/>
  <c r="I19" i="36"/>
  <c r="I20" i="36"/>
  <c r="I21" i="36"/>
  <c r="I22" i="36"/>
  <c r="I23" i="36"/>
  <c r="I24" i="36"/>
  <c r="I25" i="36"/>
  <c r="I26" i="36"/>
  <c r="I10" i="36"/>
  <c r="F26" i="36"/>
  <c r="G26" i="36" s="1"/>
  <c r="F25" i="36"/>
  <c r="G25" i="36" s="1"/>
  <c r="F24" i="36"/>
  <c r="G24" i="36" s="1"/>
  <c r="G23" i="36"/>
  <c r="F23" i="36"/>
  <c r="F22" i="36"/>
  <c r="G22" i="36" s="1"/>
  <c r="G21" i="36"/>
  <c r="F21" i="36"/>
  <c r="F20" i="36"/>
  <c r="G20" i="36" s="1"/>
  <c r="G19" i="36"/>
  <c r="F19" i="36"/>
  <c r="F18" i="36"/>
  <c r="G18" i="36" s="1"/>
  <c r="F17" i="36"/>
  <c r="G17" i="36" s="1"/>
  <c r="F16" i="36"/>
  <c r="G16" i="36" s="1"/>
  <c r="G15" i="36"/>
  <c r="F15" i="36"/>
  <c r="F14" i="36"/>
  <c r="G14" i="36" s="1"/>
  <c r="F13" i="36"/>
  <c r="G13" i="36" s="1"/>
  <c r="F12" i="36"/>
  <c r="G12" i="36" s="1"/>
  <c r="F11" i="36"/>
  <c r="G11" i="36" s="1"/>
  <c r="F10" i="36"/>
  <c r="K6" i="21"/>
  <c r="K7" i="21"/>
  <c r="K8" i="21"/>
  <c r="K9" i="21"/>
  <c r="K10" i="21"/>
  <c r="K11" i="21"/>
  <c r="K12" i="21"/>
  <c r="K13" i="21"/>
  <c r="K14" i="21"/>
  <c r="K15" i="21"/>
  <c r="K16" i="21"/>
  <c r="K17" i="21"/>
  <c r="K18" i="21"/>
  <c r="K19" i="21"/>
  <c r="K20" i="21"/>
  <c r="J20" i="21"/>
  <c r="I20" i="21"/>
  <c r="A20" i="21"/>
  <c r="J19" i="21"/>
  <c r="I19" i="21"/>
  <c r="A19" i="21"/>
  <c r="J18" i="21"/>
  <c r="I18" i="21"/>
  <c r="A18" i="21"/>
  <c r="J17" i="21"/>
  <c r="I17" i="21"/>
  <c r="A17" i="21"/>
  <c r="J16" i="21"/>
  <c r="I16" i="21"/>
  <c r="A16" i="21"/>
  <c r="J15" i="21"/>
  <c r="I15" i="21"/>
  <c r="A15" i="21"/>
  <c r="J14" i="21"/>
  <c r="I14" i="21"/>
  <c r="A14" i="21"/>
  <c r="J13" i="21"/>
  <c r="I13" i="21"/>
  <c r="A13" i="21"/>
  <c r="J12" i="21"/>
  <c r="I12" i="21"/>
  <c r="A12" i="21"/>
  <c r="J11" i="21"/>
  <c r="I11" i="21"/>
  <c r="A11" i="21"/>
  <c r="J10" i="21"/>
  <c r="I10" i="21"/>
  <c r="A10" i="21"/>
  <c r="J9" i="21"/>
  <c r="I9" i="21"/>
  <c r="A9" i="21"/>
  <c r="J8" i="21"/>
  <c r="I8" i="21"/>
  <c r="A8" i="21"/>
  <c r="J7" i="21"/>
  <c r="I7" i="21"/>
  <c r="A7" i="21"/>
  <c r="J6" i="21"/>
  <c r="I6" i="21"/>
  <c r="A6" i="21"/>
  <c r="H8" i="35"/>
  <c r="A15" i="35"/>
  <c r="A14" i="35"/>
  <c r="A13" i="35"/>
  <c r="A12" i="35"/>
  <c r="A11" i="35"/>
  <c r="A10" i="35"/>
  <c r="A9" i="35"/>
  <c r="A8" i="35"/>
  <c r="A7" i="35"/>
  <c r="A6" i="35"/>
  <c r="J15" i="35"/>
  <c r="H15" i="35"/>
  <c r="I15" i="35" s="1"/>
  <c r="J14" i="35"/>
  <c r="I14" i="35"/>
  <c r="H14" i="35"/>
  <c r="J13" i="35"/>
  <c r="H13" i="35"/>
  <c r="I13" i="35" s="1"/>
  <c r="J12" i="35"/>
  <c r="H12" i="35"/>
  <c r="I12" i="35" s="1"/>
  <c r="J11" i="35"/>
  <c r="H11" i="35"/>
  <c r="I11" i="35" s="1"/>
  <c r="J10" i="35"/>
  <c r="H10" i="35"/>
  <c r="I10" i="35" s="1"/>
  <c r="J9" i="35"/>
  <c r="H9" i="35"/>
  <c r="I9" i="35" s="1"/>
  <c r="J8" i="35"/>
  <c r="I8" i="35"/>
  <c r="J7" i="35"/>
  <c r="H7" i="35"/>
  <c r="I7" i="35" s="1"/>
  <c r="J6" i="35"/>
  <c r="H6" i="35"/>
  <c r="I6" i="35" s="1"/>
  <c r="F27" i="36" l="1"/>
  <c r="G10" i="36"/>
  <c r="G27" i="36" s="1"/>
  <c r="I21" i="21"/>
  <c r="J21" i="21"/>
  <c r="H16" i="35"/>
  <c r="I16" i="35"/>
  <c r="I14" i="19"/>
  <c r="G14" i="19"/>
  <c r="H14" i="19" s="1"/>
  <c r="A14" i="19"/>
  <c r="I13" i="19"/>
  <c r="G13" i="19"/>
  <c r="H13" i="19" s="1"/>
  <c r="A13" i="19"/>
  <c r="I12" i="19"/>
  <c r="G12" i="19"/>
  <c r="H12" i="19" s="1"/>
  <c r="A12" i="19"/>
  <c r="I11" i="19"/>
  <c r="G11" i="19"/>
  <c r="H11" i="19" s="1"/>
  <c r="A11" i="19"/>
  <c r="I10" i="19"/>
  <c r="G10" i="19"/>
  <c r="H10" i="19" s="1"/>
  <c r="A10" i="19"/>
  <c r="I9" i="19"/>
  <c r="G9" i="19"/>
  <c r="H9" i="19" s="1"/>
  <c r="A9" i="19"/>
  <c r="I8" i="19"/>
  <c r="G8" i="19"/>
  <c r="H8" i="19" s="1"/>
  <c r="A8" i="19"/>
  <c r="I7" i="19"/>
  <c r="G7" i="19"/>
  <c r="H7" i="19" s="1"/>
  <c r="A7" i="19"/>
  <c r="I6" i="19"/>
  <c r="G6" i="19"/>
  <c r="H6" i="19" s="1"/>
  <c r="A6" i="19"/>
  <c r="G5" i="19"/>
  <c r="A5" i="19"/>
  <c r="F24" i="17"/>
  <c r="I23" i="17"/>
  <c r="G23" i="17"/>
  <c r="F23" i="17"/>
  <c r="A23" i="17"/>
  <c r="I22" i="17"/>
  <c r="F22" i="17"/>
  <c r="G22" i="17" s="1"/>
  <c r="A22" i="17"/>
  <c r="I21" i="17"/>
  <c r="G21" i="17"/>
  <c r="F21" i="17"/>
  <c r="A21" i="17"/>
  <c r="I20" i="17"/>
  <c r="F20" i="17"/>
  <c r="G20" i="17" s="1"/>
  <c r="A20" i="17"/>
  <c r="I19" i="17"/>
  <c r="G19" i="17"/>
  <c r="F19" i="17"/>
  <c r="A19" i="17"/>
  <c r="I18" i="17"/>
  <c r="F18" i="17"/>
  <c r="G18" i="17" s="1"/>
  <c r="A18" i="17"/>
  <c r="I17" i="17"/>
  <c r="G17" i="17"/>
  <c r="F17" i="17"/>
  <c r="A17" i="17"/>
  <c r="I16" i="17"/>
  <c r="F16" i="17"/>
  <c r="G16" i="17" s="1"/>
  <c r="A16" i="17"/>
  <c r="I15" i="17"/>
  <c r="G15" i="17"/>
  <c r="F15" i="17"/>
  <c r="A15" i="17"/>
  <c r="I14" i="17"/>
  <c r="F14" i="17"/>
  <c r="G14" i="17" s="1"/>
  <c r="A14" i="17"/>
  <c r="I13" i="17"/>
  <c r="G13" i="17"/>
  <c r="F13" i="17"/>
  <c r="A13" i="17"/>
  <c r="I12" i="17"/>
  <c r="F12" i="17"/>
  <c r="G12" i="17" s="1"/>
  <c r="A12" i="17"/>
  <c r="I11" i="17"/>
  <c r="G11" i="17"/>
  <c r="F11" i="17"/>
  <c r="A11" i="17"/>
  <c r="I10" i="17"/>
  <c r="F10" i="17"/>
  <c r="G10" i="17" s="1"/>
  <c r="A10" i="17"/>
  <c r="I9" i="17"/>
  <c r="G9" i="17"/>
  <c r="F9" i="17"/>
  <c r="A9" i="17"/>
  <c r="I8" i="17"/>
  <c r="F8" i="17"/>
  <c r="G8" i="17" s="1"/>
  <c r="A8" i="17"/>
  <c r="G7" i="17"/>
  <c r="A7" i="17"/>
  <c r="J8" i="15"/>
  <c r="L24" i="15"/>
  <c r="J24" i="15"/>
  <c r="I24" i="15"/>
  <c r="A24" i="15"/>
  <c r="L23" i="15"/>
  <c r="I23" i="15"/>
  <c r="J23" i="15" s="1"/>
  <c r="A23" i="15"/>
  <c r="L22" i="15"/>
  <c r="J22" i="15"/>
  <c r="I22" i="15"/>
  <c r="A22" i="15"/>
  <c r="L21" i="15"/>
  <c r="I21" i="15"/>
  <c r="J21" i="15" s="1"/>
  <c r="A21" i="15"/>
  <c r="L20" i="15"/>
  <c r="J20" i="15"/>
  <c r="I20" i="15"/>
  <c r="A20" i="15"/>
  <c r="L19" i="15"/>
  <c r="I19" i="15"/>
  <c r="J19" i="15" s="1"/>
  <c r="A19" i="15"/>
  <c r="L18" i="15"/>
  <c r="J18" i="15"/>
  <c r="I18" i="15"/>
  <c r="A18" i="15"/>
  <c r="L17" i="15"/>
  <c r="I17" i="15"/>
  <c r="J17" i="15" s="1"/>
  <c r="A17" i="15"/>
  <c r="L16" i="15"/>
  <c r="J16" i="15"/>
  <c r="I16" i="15"/>
  <c r="A16" i="15"/>
  <c r="L15" i="15"/>
  <c r="I15" i="15"/>
  <c r="J15" i="15" s="1"/>
  <c r="A15" i="15"/>
  <c r="L14" i="15"/>
  <c r="J14" i="15"/>
  <c r="I14" i="15"/>
  <c r="A14" i="15"/>
  <c r="L13" i="15"/>
  <c r="I13" i="15"/>
  <c r="J13" i="15" s="1"/>
  <c r="A13" i="15"/>
  <c r="L12" i="15"/>
  <c r="J12" i="15"/>
  <c r="I12" i="15"/>
  <c r="A12" i="15"/>
  <c r="L11" i="15"/>
  <c r="I11" i="15"/>
  <c r="J11" i="15" s="1"/>
  <c r="A11" i="15"/>
  <c r="L10" i="15"/>
  <c r="J10" i="15"/>
  <c r="I10" i="15"/>
  <c r="A10" i="15"/>
  <c r="L9" i="15"/>
  <c r="I9" i="15"/>
  <c r="J9" i="15" s="1"/>
  <c r="A9" i="15"/>
  <c r="A8" i="15"/>
  <c r="A9" i="14"/>
  <c r="A10" i="14"/>
  <c r="A11" i="14"/>
  <c r="A12" i="14"/>
  <c r="A13" i="14"/>
  <c r="A14" i="14"/>
  <c r="A15" i="14"/>
  <c r="A16" i="14"/>
  <c r="A17" i="14"/>
  <c r="A18" i="14"/>
  <c r="A19" i="14"/>
  <c r="A20" i="14"/>
  <c r="A21" i="14"/>
  <c r="A22" i="14"/>
  <c r="A23" i="14"/>
  <c r="A24" i="14"/>
  <c r="A25" i="14"/>
  <c r="K25" i="14"/>
  <c r="I25" i="14"/>
  <c r="H25" i="14"/>
  <c r="K24" i="14"/>
  <c r="H24" i="14"/>
  <c r="I24" i="14" s="1"/>
  <c r="K23" i="14"/>
  <c r="H23" i="14"/>
  <c r="I23" i="14" s="1"/>
  <c r="K22" i="14"/>
  <c r="H22" i="14"/>
  <c r="I22" i="14" s="1"/>
  <c r="K21" i="14"/>
  <c r="H21" i="14"/>
  <c r="I21" i="14" s="1"/>
  <c r="K20" i="14"/>
  <c r="H20" i="14"/>
  <c r="I20" i="14" s="1"/>
  <c r="K19" i="14"/>
  <c r="I19" i="14"/>
  <c r="H19" i="14"/>
  <c r="K18" i="14"/>
  <c r="H18" i="14"/>
  <c r="I18" i="14" s="1"/>
  <c r="K17" i="14"/>
  <c r="I17" i="14"/>
  <c r="H17" i="14"/>
  <c r="K16" i="14"/>
  <c r="H16" i="14"/>
  <c r="I16" i="14" s="1"/>
  <c r="K15" i="14"/>
  <c r="H15" i="14"/>
  <c r="I15" i="14" s="1"/>
  <c r="K14" i="14"/>
  <c r="H14" i="14"/>
  <c r="I14" i="14" s="1"/>
  <c r="K13" i="14"/>
  <c r="H13" i="14"/>
  <c r="I13" i="14" s="1"/>
  <c r="K12" i="14"/>
  <c r="H12" i="14"/>
  <c r="I12" i="14" s="1"/>
  <c r="K11" i="14"/>
  <c r="H11" i="14"/>
  <c r="I11" i="14" s="1"/>
  <c r="K10" i="14"/>
  <c r="H10" i="14"/>
  <c r="G15" i="19" l="1"/>
  <c r="H5" i="19"/>
  <c r="I25" i="15"/>
  <c r="E8" i="13" s="1"/>
  <c r="I10" i="14"/>
  <c r="I26" i="14" s="1"/>
  <c r="D7" i="13" s="1"/>
  <c r="H26" i="14"/>
  <c r="E7" i="13" s="1"/>
  <c r="F7" i="13" s="1"/>
  <c r="H15" i="19"/>
  <c r="E10" i="13" s="1"/>
  <c r="G24" i="17"/>
  <c r="D9" i="13" s="1"/>
  <c r="J25" i="15"/>
  <c r="D8" i="13" s="1"/>
  <c r="E23" i="13"/>
  <c r="F23" i="13" s="1"/>
  <c r="E22" i="13"/>
  <c r="F22" i="13" s="1"/>
  <c r="E21" i="13"/>
  <c r="F21" i="13" s="1"/>
  <c r="D23" i="13"/>
  <c r="D22" i="13"/>
  <c r="D21" i="13"/>
  <c r="E20" i="13"/>
  <c r="F20" i="13" s="1"/>
  <c r="D20" i="13"/>
  <c r="E16" i="13"/>
  <c r="F16" i="13" s="1"/>
  <c r="E15" i="13"/>
  <c r="F15" i="13" s="1"/>
  <c r="D16" i="13"/>
  <c r="D15" i="13"/>
  <c r="E13" i="13"/>
  <c r="E12" i="13"/>
  <c r="E11" i="13"/>
  <c r="D13" i="13"/>
  <c r="D12" i="13"/>
  <c r="D11" i="13"/>
  <c r="E9" i="13"/>
  <c r="D10" i="13" l="1"/>
  <c r="D17" i="13" s="1"/>
  <c r="F13" i="13" l="1"/>
  <c r="F12" i="13"/>
  <c r="F11" i="13"/>
  <c r="F10" i="13"/>
  <c r="F9" i="13"/>
  <c r="F8" i="13"/>
  <c r="J35" i="13"/>
  <c r="E24" i="13"/>
  <c r="D24" i="13"/>
  <c r="F24" i="13"/>
  <c r="J29" i="13" l="1"/>
  <c r="F17" i="13"/>
  <c r="E17" i="13"/>
  <c r="E29" i="13" s="1"/>
  <c r="U35" i="7"/>
  <c r="U24" i="7"/>
  <c r="U2" i="7"/>
  <c r="U13" i="7"/>
  <c r="F29" i="13" l="1"/>
  <c r="K40" i="1"/>
  <c r="G16" i="4"/>
  <c r="A10" i="5"/>
  <c r="A4" i="5"/>
  <c r="J5" i="42" l="1"/>
  <c r="J6" i="42"/>
  <c r="J7" i="42"/>
  <c r="J8" i="42"/>
  <c r="I5" i="42"/>
  <c r="I6" i="42"/>
  <c r="I7" i="42"/>
  <c r="I8" i="42"/>
  <c r="A5" i="42"/>
  <c r="A6" i="42"/>
  <c r="A7" i="42"/>
  <c r="A8" i="42"/>
  <c r="A4" i="42"/>
  <c r="L8" i="42"/>
  <c r="L7" i="42"/>
  <c r="L6" i="42"/>
  <c r="J9" i="42" l="1"/>
  <c r="D26" i="13" s="1"/>
  <c r="D29" i="13" s="1"/>
  <c r="I9" i="42"/>
  <c r="J33" i="13" l="1"/>
  <c r="D30" i="13"/>
  <c r="A10" i="6"/>
  <c r="A33" i="5"/>
  <c r="K11" i="5"/>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<sst xmlns="http://schemas.openxmlformats.org/spreadsheetml/2006/main" count="1736" uniqueCount="983">
  <si>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</si>
  <si>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</si>
  <si>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</si>
  <si>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</si>
  <si>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</si>
  <si>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</si>
  <si>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</si>
  <si>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</si>
  <si>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</si>
  <si>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</si>
  <si>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</si>
  <si>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</si>
  <si>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</si>
  <si>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</si>
  <si>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</si>
  <si>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</si>
  <si>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</si>
  <si>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</si>
  <si>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</si>
  <si>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</si>
  <si>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</si>
  <si>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</si>
  <si>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</si>
  <si>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</si>
  <si>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</si>
  <si>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</si>
  <si>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</si>
  <si>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</si>
  <si>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</si>
  <si>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</si>
  <si>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</si>
  <si>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</si>
  <si>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</si>
  <si>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</si>
  <si>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</si>
  <si>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</si>
  <si>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</si>
  <si>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</si>
  <si>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</si>
  <si>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</si>
  <si>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</si>
  <si>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</si>
  <si>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</si>
  <si>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</si>
  <si>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</si>
  <si>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</si>
  <si>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</si>
  <si>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</si>
  <si>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</si>
  <si>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</si>
  <si>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</si>
  <si>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</si>
  <si>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</si>
  <si>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</si>
  <si>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</si>
  <si>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</si>
  <si>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</si>
  <si>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</si>
  <si>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</si>
  <si>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</si>
  <si>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</si>
  <si>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</si>
  <si>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</si>
  <si>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</si>
  <si>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</si>
  <si>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</si>
  <si>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</si>
  <si>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</si>
  <si>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</si>
  <si>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</si>
  <si>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</si>
  <si>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</si>
  <si>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</si>
  <si>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</si>
  <si>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</si>
  <si>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</si>
  <si>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</si>
  <si>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</si>
  <si>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</si>
  <si>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</si>
  <si>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</si>
  <si>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</si>
  <si>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</si>
  <si>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</si>
  <si>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</si>
  <si>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</si>
  <si>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</si>
  <si>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</si>
  <si>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</si>
  <si>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</si>
  <si>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</si>
  <si>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</si>
  <si>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</si>
  <si>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</si>
  <si>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</si>
  <si>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</si>
  <si>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</si>
  <si>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</si>
  <si>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</si>
  <si>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</si>
  <si>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</si>
  <si>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</si>
  <si>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</si>
  <si>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</si>
  <si>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</si>
  <si>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</si>
  <si>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</si>
  <si>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</si>
  <si>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</si>
  <si>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</si>
  <si>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</si>
  <si>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</si>
  <si>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</si>
  <si>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</si>
  <si>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</si>
  <si>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</si>
  <si>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</si>
  <si>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</si>
  <si>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</si>
  <si>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</si>
  <si>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３．補助金・助成金の利用状況</t>
    <rPh sb="10" eb="12">
      <t>リヨウ</t>
    </rPh>
    <rPh sb="12" eb="14">
      <t>ジョウキョウ</t>
    </rPh>
    <phoneticPr fontId="2"/>
  </si>
  <si>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</si>
  <si>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</si>
  <si>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</si>
  <si>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</si>
  <si>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</si>
  <si>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</si>
  <si>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本助成事業の
テーマとの関連</t>
    <rPh sb="0" eb="1">
      <t>ホン</t>
    </rPh>
    <rPh sb="1" eb="3">
      <t>ジョセイ</t>
    </rPh>
    <rPh sb="3" eb="5">
      <t>ジギョウ</t>
    </rPh>
    <rPh sb="12" eb="14">
      <t>カンレン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</si>
  <si>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</si>
  <si>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</si>
  <si>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</si>
  <si>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</si>
  <si>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</si>
  <si>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</si>
  <si>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</si>
  <si>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</si>
  <si>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</si>
  <si>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６．役員・株主名簿</t>
    <rPh sb="2" eb="4">
      <t>ヤクイン</t>
    </rPh>
    <rPh sb="5" eb="7">
      <t>カブヌシ</t>
    </rPh>
    <rPh sb="7" eb="9">
      <t>メイボ</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</si>
  <si>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</si>
  <si>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</si>
  <si>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</si>
  <si>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</si>
  <si>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</si>
  <si>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</si>
  <si>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</si>
  <si>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</si>
  <si>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</si>
  <si>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</si>
  <si>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</si>
  <si>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</si>
  <si>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</si>
  <si>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</si>
  <si>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</si>
  <si>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</si>
  <si>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</si>
  <si>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７．助成事業の計画</t>
    <rPh sb="2" eb="4">
      <t>ジョセイ</t>
    </rPh>
    <rPh sb="4" eb="6">
      <t>ジギョウ</t>
    </rPh>
    <rPh sb="7" eb="9">
      <t>ケイカク</t>
    </rPh>
    <phoneticPr fontId="5"/>
  </si>
  <si>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</si>
  <si>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</si>
  <si>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</si>
  <si>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</si>
  <si>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</si>
  <si>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</si>
  <si>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</si>
  <si>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</si>
  <si>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</si>
  <si>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（６）助成事業の実施内容・取組内容</t>
    <rPh sb="3" eb="7">
      <t>ジョセイジギョウ</t>
    </rPh>
    <rPh sb="8" eb="10">
      <t>ジッシ</t>
    </rPh>
    <rPh sb="13" eb="15">
      <t>トリクミ</t>
    </rPh>
    <rPh sb="15" eb="17">
      <t>ナイヨウ</t>
    </rPh>
    <phoneticPr fontId="2"/>
  </si>
  <si>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</si>
  <si>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図による説明</t>
    <rPh sb="0" eb="1">
      <t>ズ</t>
    </rPh>
    <rPh sb="4" eb="6">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</si>
  <si>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</si>
  <si>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</si>
  <si>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</si>
  <si>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</si>
  <si>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</si>
  <si>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</si>
  <si>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</si>
  <si>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</si>
  <si>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目標
１</t>
    <rPh sb="0" eb="2">
      <t>モクヒョウ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</si>
  <si>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</si>
  <si>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</si>
  <si>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</si>
  <si>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</si>
  <si>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</si>
  <si>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</si>
  <si>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</si>
  <si>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</si>
  <si>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t>目標
２</t>
    <rPh sb="0" eb="2">
      <t>モクヒョウ</t>
    </rPh>
    <phoneticPr fontId="2"/>
  </si>
  <si>
    <t>目標
３</t>
    <rPh sb="0" eb="2">
      <t>モクヒョウ</t>
    </rPh>
    <phoneticPr fontId="2"/>
  </si>
  <si>
    <r>
      <rPr>
        <b/>
        <sz val="14"/>
        <rFont val="ＭＳ Ｐゴシック"/>
        <family val="3"/>
        <charset val="128"/>
      </rPr>
      <t>達成の確認方法</t>
    </r>
    <r>
      <rPr>
        <b/>
        <sz val="11"/>
        <rFont val="ＭＳ Ｐゴシック"/>
        <family val="3"/>
        <charset val="128"/>
      </rPr>
      <t xml:space="preserve">
</t>
    </r>
    <r>
      <rPr>
        <sz val="11"/>
        <rFont val="ＭＳ Ｐゴシック"/>
        <family val="3"/>
        <charset val="128"/>
      </rPr>
      <t>（達成を確認するための試験・評価方法を規定し、
その内容を記入）</t>
    </r>
    <rPh sb="0" eb="2">
      <t>タッセイ</t>
    </rPh>
    <rPh sb="3" eb="5">
      <t>カクニン</t>
    </rPh>
    <rPh sb="5" eb="7">
      <t>ホウホウ</t>
    </rPh>
    <rPh sb="9" eb="11">
      <t>タッセイ</t>
    </rPh>
    <rPh sb="12" eb="14">
      <t>カクニン</t>
    </rPh>
    <rPh sb="19" eb="21">
      <t>シケン</t>
    </rPh>
    <rPh sb="22" eb="24">
      <t>ヒョウカ</t>
    </rPh>
    <rPh sb="24" eb="26">
      <t>ホウホウ</t>
    </rPh>
    <rPh sb="27" eb="29">
      <t>キテイ</t>
    </rPh>
    <rPh sb="34" eb="36">
      <t>ナイヨウ</t>
    </rPh>
    <rPh sb="37" eb="39">
      <t>キニュウ</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</si>
  <si>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</si>
  <si>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</si>
  <si>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技術的課題</t>
    <rPh sb="0" eb="3">
      <t>ギジュツテキ</t>
    </rPh>
    <rPh sb="3" eb="5">
      <t>カダイ</t>
    </rPh>
    <phoneticPr fontId="2"/>
  </si>
  <si>
    <t>解決方法</t>
    <rPh sb="0" eb="2">
      <t>カイケツ</t>
    </rPh>
    <rPh sb="2" eb="4">
      <t>ホウホウ</t>
    </rPh>
    <phoneticPr fontId="2"/>
  </si>
  <si>
    <t>（１）助成事業実施の社内外体制図、担当者の役割分担等</t>
    <rPh sb="3" eb="5">
      <t>ジョセイ</t>
    </rPh>
    <phoneticPr fontId="2"/>
  </si>
  <si>
    <t>氏名</t>
    <rPh sb="0" eb="2">
      <t>シメイ</t>
    </rPh>
    <phoneticPr fontId="2"/>
  </si>
  <si>
    <t>直近売上高</t>
    <rPh sb="0" eb="2">
      <t>チョッキン</t>
    </rPh>
    <phoneticPr fontId="2"/>
  </si>
  <si>
    <t>助成事業に要する経費</t>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</si>
  <si>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</si>
  <si>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市場投入時期（予定）</t>
    <rPh sb="0" eb="2">
      <t>シジョウ</t>
    </rPh>
    <rPh sb="2" eb="4">
      <t>トウニュウ</t>
    </rPh>
    <rPh sb="4" eb="6">
      <t>ジキ</t>
    </rPh>
    <rPh sb="7" eb="9">
      <t>ヨテイ</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</si>
  <si>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</si>
  <si>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</si>
  <si>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</si>
  <si>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</si>
  <si>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</si>
  <si>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</si>
  <si>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</si>
  <si>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</si>
  <si>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</si>
  <si>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</si>
  <si>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</si>
  <si>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</si>
  <si>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</si>
  <si>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</si>
  <si>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7"/>
  </si>
  <si>
    <t>経　費　区　分</t>
  </si>
  <si>
    <t>（１）－</t>
  </si>
  <si>
    <t>（２）－</t>
  </si>
  <si>
    <t>（３）－</t>
  </si>
  <si>
    <t>（４）－</t>
  </si>
  <si>
    <t>（５）－</t>
  </si>
  <si>
    <t>（６）－</t>
  </si>
  <si>
    <t>（７）－</t>
  </si>
  <si>
    <r>
      <t xml:space="preserve">その他助成対象外経費③　 </t>
    </r>
    <r>
      <rPr>
        <sz val="10"/>
        <rFont val="ＭＳ 明朝"/>
        <family val="1"/>
        <charset val="128"/>
      </rPr>
      <t/>
    </r>
    <phoneticPr fontId="57"/>
  </si>
  <si>
    <t>（2） 資金調達内訳</t>
    <phoneticPr fontId="57"/>
  </si>
  <si>
    <t>内 訳</t>
    <rPh sb="0" eb="1">
      <t>ナイ</t>
    </rPh>
    <rPh sb="2" eb="3">
      <t>ヤク</t>
    </rPh>
    <phoneticPr fontId="57"/>
  </si>
  <si>
    <t>資金調達金額</t>
    <rPh sb="1" eb="2">
      <t>キン</t>
    </rPh>
    <rPh sb="2" eb="3">
      <t>チョウ</t>
    </rPh>
    <phoneticPr fontId="57"/>
  </si>
  <si>
    <t>調達先（名称等）</t>
    <rPh sb="0" eb="3">
      <t>チョウタツサキ</t>
    </rPh>
    <rPh sb="4" eb="6">
      <t>メイショウ</t>
    </rPh>
    <rPh sb="6" eb="7">
      <t>ナド</t>
    </rPh>
    <phoneticPr fontId="57"/>
  </si>
  <si>
    <t>進捗状況等</t>
    <rPh sb="0" eb="2">
      <t>シンチョク</t>
    </rPh>
    <rPh sb="2" eb="4">
      <t>ジョウキョウ</t>
    </rPh>
    <rPh sb="4" eb="5">
      <t>ナド</t>
    </rPh>
    <phoneticPr fontId="57"/>
  </si>
  <si>
    <t>備考</t>
    <rPh sb="0" eb="2">
      <t>ビコウ</t>
    </rPh>
    <phoneticPr fontId="57"/>
  </si>
  <si>
    <r>
      <t>合　　　計 　　</t>
    </r>
    <r>
      <rPr>
        <sz val="11"/>
        <rFont val="ＭＳ 明朝"/>
        <family val="1"/>
        <charset val="128"/>
      </rPr>
      <t/>
    </r>
    <phoneticPr fontId="57"/>
  </si>
  <si>
    <t>（１）原材料・副資材費</t>
    <phoneticPr fontId="57"/>
  </si>
  <si>
    <t>（単位：円）</t>
    <rPh sb="1" eb="3">
      <t>タンイ</t>
    </rPh>
    <rPh sb="4" eb="5">
      <t>エン</t>
    </rPh>
    <phoneticPr fontId="57"/>
  </si>
  <si>
    <t>経費
番号</t>
    <rPh sb="0" eb="2">
      <t>ケイヒ</t>
    </rPh>
    <rPh sb="3" eb="4">
      <t>バン</t>
    </rPh>
    <rPh sb="4" eb="5">
      <t>ゴウ</t>
    </rPh>
    <phoneticPr fontId="57"/>
  </si>
  <si>
    <t>品　名</t>
    <rPh sb="0" eb="1">
      <t>ヒン</t>
    </rPh>
    <rPh sb="2" eb="3">
      <t>メイ</t>
    </rPh>
    <phoneticPr fontId="57"/>
  </si>
  <si>
    <t>仕　様</t>
    <rPh sb="0" eb="1">
      <t>ツコウ</t>
    </rPh>
    <rPh sb="2" eb="3">
      <t>サマ</t>
    </rPh>
    <phoneticPr fontId="57"/>
  </si>
  <si>
    <t>用　途</t>
    <rPh sb="0" eb="1">
      <t>ヨウ</t>
    </rPh>
    <rPh sb="2" eb="3">
      <t>ト</t>
    </rPh>
    <phoneticPr fontId="57"/>
  </si>
  <si>
    <t>数量
(A)</t>
    <rPh sb="0" eb="1">
      <t>カズ</t>
    </rPh>
    <rPh sb="1" eb="2">
      <t>リョウ</t>
    </rPh>
    <phoneticPr fontId="57"/>
  </si>
  <si>
    <t>単位</t>
    <rPh sb="0" eb="2">
      <t>タンイ</t>
    </rPh>
    <phoneticPr fontId="57"/>
  </si>
  <si>
    <t>単価
（税抜）
(B)</t>
    <rPh sb="0" eb="1">
      <t>タン</t>
    </rPh>
    <rPh sb="1" eb="2">
      <t>カ</t>
    </rPh>
    <phoneticPr fontId="57"/>
  </si>
  <si>
    <t>助成対象経費
（税抜）
(A)×(B)</t>
    <phoneticPr fontId="57"/>
  </si>
  <si>
    <t>助成事業に
要する経費
（税込）</t>
    <rPh sb="0" eb="2">
      <t>ジョセイ</t>
    </rPh>
    <rPh sb="2" eb="4">
      <t>ジギョウ</t>
    </rPh>
    <rPh sb="6" eb="7">
      <t>ヨウ</t>
    </rPh>
    <phoneticPr fontId="57"/>
  </si>
  <si>
    <t>購入先事業者名</t>
    <rPh sb="0" eb="2">
      <t>コウニュウ</t>
    </rPh>
    <rPh sb="2" eb="3">
      <t>サキ</t>
    </rPh>
    <rPh sb="3" eb="5">
      <t>ジギョウ</t>
    </rPh>
    <rPh sb="5" eb="6">
      <t>シャ</t>
    </rPh>
    <rPh sb="6" eb="7">
      <t>メイ</t>
    </rPh>
    <phoneticPr fontId="57"/>
  </si>
  <si>
    <t>列1</t>
    <phoneticPr fontId="57"/>
  </si>
  <si>
    <t>計</t>
    <rPh sb="0" eb="1">
      <t>ケイ</t>
    </rPh>
    <phoneticPr fontId="57"/>
  </si>
  <si>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</si>
  <si>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</si>
  <si>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</si>
  <si>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</si>
  <si>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</si>
  <si>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</si>
  <si>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7"/>
  </si>
  <si>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</si>
  <si>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7"/>
  </si>
  <si>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</si>
  <si>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</si>
  <si>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7"/>
  </si>
  <si>
    <t>経費
番号</t>
    <rPh sb="3" eb="5">
      <t>バンゴウ</t>
    </rPh>
    <phoneticPr fontId="57"/>
  </si>
  <si>
    <t>機-</t>
    <rPh sb="0" eb="1">
      <t>キ</t>
    </rPh>
    <phoneticPr fontId="57"/>
  </si>
  <si>
    <t>購入品名</t>
    <rPh sb="0" eb="2">
      <t>コウニュウ</t>
    </rPh>
    <rPh sb="2" eb="4">
      <t>ヒンメイ</t>
    </rPh>
    <phoneticPr fontId="57"/>
  </si>
  <si>
    <t>規　　格
（ﾒｰｶｰ、
型番等）</t>
    <rPh sb="0" eb="1">
      <t>タダシ</t>
    </rPh>
    <rPh sb="3" eb="4">
      <t>カク</t>
    </rPh>
    <rPh sb="12" eb="14">
      <t>カタバン</t>
    </rPh>
    <rPh sb="14" eb="15">
      <t>トウ</t>
    </rPh>
    <phoneticPr fontId="57"/>
  </si>
  <si>
    <t>設置場所所在地</t>
    <rPh sb="4" eb="7">
      <t>ショザイチ</t>
    </rPh>
    <phoneticPr fontId="57"/>
  </si>
  <si>
    <t>購入先</t>
    <rPh sb="0" eb="2">
      <t>コウニュウ</t>
    </rPh>
    <rPh sb="2" eb="3">
      <t>サキ</t>
    </rPh>
    <phoneticPr fontId="57"/>
  </si>
  <si>
    <t>事業者名</t>
    <rPh sb="0" eb="2">
      <t>ジギョウ</t>
    </rPh>
    <rPh sb="2" eb="3">
      <t>シャ</t>
    </rPh>
    <rPh sb="3" eb="4">
      <t>メイ</t>
    </rPh>
    <phoneticPr fontId="57"/>
  </si>
  <si>
    <t>代表者名</t>
    <rPh sb="0" eb="3">
      <t>ダイヒョウシャ</t>
    </rPh>
    <rPh sb="3" eb="4">
      <t>メイ</t>
    </rPh>
    <phoneticPr fontId="57"/>
  </si>
  <si>
    <t>電　　話</t>
    <rPh sb="0" eb="1">
      <t>デン</t>
    </rPh>
    <rPh sb="3" eb="4">
      <t>ハナシ</t>
    </rPh>
    <phoneticPr fontId="57"/>
  </si>
  <si>
    <t>所 在 地</t>
    <rPh sb="0" eb="1">
      <t>ショ</t>
    </rPh>
    <rPh sb="2" eb="3">
      <t>ザイ</t>
    </rPh>
    <rPh sb="4" eb="5">
      <t>チ</t>
    </rPh>
    <phoneticPr fontId="57"/>
  </si>
  <si>
    <t>担当部署</t>
    <rPh sb="0" eb="2">
      <t>タントウ</t>
    </rPh>
    <rPh sb="2" eb="4">
      <t>ブショ</t>
    </rPh>
    <phoneticPr fontId="57"/>
  </si>
  <si>
    <t>担当者名</t>
    <rPh sb="0" eb="3">
      <t>タントウシャ</t>
    </rPh>
    <rPh sb="3" eb="4">
      <t>メイ</t>
    </rPh>
    <phoneticPr fontId="57"/>
  </si>
  <si>
    <t>購入予定時期</t>
    <rPh sb="0" eb="2">
      <t>コウニュウ</t>
    </rPh>
    <rPh sb="2" eb="3">
      <t>ヨ</t>
    </rPh>
    <rPh sb="3" eb="4">
      <t>サダム</t>
    </rPh>
    <rPh sb="4" eb="6">
      <t>ジキ</t>
    </rPh>
    <phoneticPr fontId="57"/>
  </si>
  <si>
    <t>（和暦）令和</t>
    <rPh sb="4" eb="6">
      <t>レイワ</t>
    </rPh>
    <phoneticPr fontId="57"/>
  </si>
  <si>
    <t>年</t>
    <rPh sb="0" eb="1">
      <t>ネン</t>
    </rPh>
    <phoneticPr fontId="57"/>
  </si>
  <si>
    <t>月</t>
    <rPh sb="0" eb="1">
      <t>ツキ</t>
    </rPh>
    <phoneticPr fontId="57"/>
  </si>
  <si>
    <t>契約金額</t>
    <rPh sb="0" eb="2">
      <t>ケイヤク</t>
    </rPh>
    <rPh sb="2" eb="4">
      <t>キンガク</t>
    </rPh>
    <phoneticPr fontId="57"/>
  </si>
  <si>
    <t>円（税込）</t>
    <rPh sb="0" eb="1">
      <t>エン</t>
    </rPh>
    <rPh sb="2" eb="4">
      <t>ゼイコミ</t>
    </rPh>
    <phoneticPr fontId="57"/>
  </si>
  <si>
    <t>購入が必要な理由
（リース・レンタルしない理由）</t>
    <rPh sb="0" eb="2">
      <t>コウニュウ</t>
    </rPh>
    <rPh sb="3" eb="5">
      <t>ヒツヨウ</t>
    </rPh>
    <rPh sb="6" eb="8">
      <t>リユウ</t>
    </rPh>
    <rPh sb="21" eb="23">
      <t>リユウ</t>
    </rPh>
    <phoneticPr fontId="57"/>
  </si>
  <si>
    <t>１者目</t>
    <rPh sb="1" eb="2">
      <t>シャ</t>
    </rPh>
    <rPh sb="2" eb="3">
      <t>メ</t>
    </rPh>
    <phoneticPr fontId="57"/>
  </si>
  <si>
    <t>２者目</t>
    <rPh sb="1" eb="2">
      <t>シャ</t>
    </rPh>
    <rPh sb="2" eb="3">
      <t>メ</t>
    </rPh>
    <phoneticPr fontId="57"/>
  </si>
  <si>
    <t>２者入手困難な理由</t>
    <rPh sb="1" eb="2">
      <t>シャ</t>
    </rPh>
    <rPh sb="2" eb="4">
      <t>ニュウシュ</t>
    </rPh>
    <rPh sb="4" eb="6">
      <t>コンナン</t>
    </rPh>
    <rPh sb="7" eb="9">
      <t>リユウ</t>
    </rPh>
    <phoneticPr fontId="57"/>
  </si>
  <si>
    <t>助成対象経費
（税抜）
(A)×(B）</t>
    <phoneticPr fontId="57"/>
  </si>
  <si>
    <t xml:space="preserve">委託先事業者名／
専門家所属・氏名   </t>
    <rPh sb="0" eb="2">
      <t>イタク</t>
    </rPh>
    <rPh sb="3" eb="5">
      <t>ジギョウ</t>
    </rPh>
    <rPh sb="5" eb="6">
      <t>シャ</t>
    </rPh>
    <rPh sb="6" eb="7">
      <t>ギョウシャ</t>
    </rPh>
    <rPh sb="9" eb="12">
      <t>センモンカ</t>
    </rPh>
    <rPh sb="15" eb="17">
      <t>シメイ</t>
    </rPh>
    <phoneticPr fontId="57"/>
  </si>
  <si>
    <t>担当者名</t>
    <rPh sb="0" eb="2">
      <t>タントウ</t>
    </rPh>
    <rPh sb="2" eb="3">
      <t>シャ</t>
    </rPh>
    <rPh sb="3" eb="4">
      <t>メイ</t>
    </rPh>
    <phoneticPr fontId="2"/>
  </si>
  <si>
    <t>契約期間</t>
    <rPh sb="0" eb="2">
      <t>ケイヤク</t>
    </rPh>
    <rPh sb="2" eb="4">
      <t>キカン</t>
    </rPh>
    <phoneticPr fontId="57"/>
  </si>
  <si>
    <t>月</t>
  </si>
  <si>
    <t>～</t>
    <phoneticPr fontId="57"/>
  </si>
  <si>
    <t>円（税込）</t>
    <rPh sb="0" eb="1">
      <t>エン</t>
    </rPh>
    <phoneticPr fontId="2"/>
  </si>
  <si>
    <t>納品予定物、成果物</t>
    <rPh sb="0" eb="2">
      <t>ノウヒン</t>
    </rPh>
    <rPh sb="2" eb="4">
      <t>ヨテイ</t>
    </rPh>
    <rPh sb="4" eb="5">
      <t>ブツ</t>
    </rPh>
    <rPh sb="6" eb="9">
      <t>セイカブツ</t>
    </rPh>
    <phoneticPr fontId="57"/>
  </si>
  <si>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</si>
  <si>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7"/>
  </si>
  <si>
    <t>内容</t>
    <rPh sb="0" eb="2">
      <t>ナイヨウ</t>
    </rPh>
    <phoneticPr fontId="2"/>
  </si>
  <si>
    <t>単価
（税抜）</t>
    <rPh sb="0" eb="1">
      <t>タン</t>
    </rPh>
    <rPh sb="1" eb="2">
      <t>カ</t>
    </rPh>
    <phoneticPr fontId="57"/>
  </si>
  <si>
    <t>助成対象経費
（税抜）</t>
    <phoneticPr fontId="57"/>
  </si>
  <si>
    <t>列2</t>
  </si>
  <si>
    <t>従事者氏名</t>
    <rPh sb="0" eb="3">
      <t>ジュウジシャ</t>
    </rPh>
    <rPh sb="3" eb="4">
      <t>シ</t>
    </rPh>
    <rPh sb="4" eb="5">
      <t>メイ</t>
    </rPh>
    <phoneticPr fontId="57"/>
  </si>
  <si>
    <t>所属・役職</t>
    <rPh sb="0" eb="1">
      <t>ショ</t>
    </rPh>
    <rPh sb="1" eb="2">
      <t>ゾク</t>
    </rPh>
    <rPh sb="3" eb="4">
      <t>ヤク</t>
    </rPh>
    <rPh sb="4" eb="5">
      <t>ショク</t>
    </rPh>
    <phoneticPr fontId="57"/>
  </si>
  <si>
    <t>従事内容</t>
    <rPh sb="0" eb="2">
      <t>ジュウジ</t>
    </rPh>
    <rPh sb="2" eb="4">
      <t>ナイヨウ</t>
    </rPh>
    <phoneticPr fontId="57"/>
  </si>
  <si>
    <t>従事時間
(A)</t>
    <rPh sb="0" eb="2">
      <t>ジュウジ</t>
    </rPh>
    <rPh sb="2" eb="4">
      <t>ジカン</t>
    </rPh>
    <phoneticPr fontId="57"/>
  </si>
  <si>
    <t>助成対象経費
(A)×(B)</t>
    <phoneticPr fontId="57"/>
  </si>
  <si>
    <t>助成事業に
要する経費</t>
    <rPh sb="0" eb="2">
      <t>ジョセイ</t>
    </rPh>
    <rPh sb="2" eb="4">
      <t>ジギョウ</t>
    </rPh>
    <rPh sb="6" eb="7">
      <t>ヨウ</t>
    </rPh>
    <phoneticPr fontId="57"/>
  </si>
  <si>
    <t>数量
(A)</t>
    <rPh sb="0" eb="2">
      <t>スウリョウ</t>
    </rPh>
    <phoneticPr fontId="2"/>
  </si>
  <si>
    <t>所在地</t>
    <rPh sb="0" eb="1">
      <t>ショ</t>
    </rPh>
    <rPh sb="1" eb="2">
      <t>ザイ</t>
    </rPh>
    <rPh sb="2" eb="3">
      <t>チ</t>
    </rPh>
    <phoneticPr fontId="57"/>
  </si>
  <si>
    <t>事業内容</t>
    <rPh sb="0" eb="2">
      <t>ジギョウ</t>
    </rPh>
    <rPh sb="2" eb="4">
      <t>ナイヨウ</t>
    </rPh>
    <phoneticPr fontId="57"/>
  </si>
  <si>
    <t>選定理由</t>
    <rPh sb="0" eb="2">
      <t>センテイ</t>
    </rPh>
    <rPh sb="2" eb="4">
      <t>リユウ</t>
    </rPh>
    <phoneticPr fontId="57"/>
  </si>
  <si>
    <t xml:space="preserve">支払先   </t>
    <rPh sb="0" eb="2">
      <t>シハライ</t>
    </rPh>
    <rPh sb="2" eb="3">
      <t>サキ</t>
    </rPh>
    <phoneticPr fontId="57"/>
  </si>
  <si>
    <t>掲載媒体又は支払先</t>
    <rPh sb="0" eb="2">
      <t>ケイサイ</t>
    </rPh>
    <rPh sb="2" eb="4">
      <t>バイタイ</t>
    </rPh>
    <rPh sb="4" eb="5">
      <t>マタ</t>
    </rPh>
    <rPh sb="6" eb="8">
      <t>シハライ</t>
    </rPh>
    <rPh sb="8" eb="9">
      <t>サキ</t>
    </rPh>
    <phoneticPr fontId="57"/>
  </si>
  <si>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</si>
  <si>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</si>
  <si>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</si>
  <si>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</si>
  <si>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</si>
  <si>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</si>
  <si>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r>
      <rPr>
        <sz val="11"/>
        <rFont val="ＭＳ Ｐゴシック"/>
        <family val="3"/>
        <charset val="128"/>
      </rPr>
      <t>製品・サービスの
概要（200字以内）</t>
    </r>
    <r>
      <rPr>
        <sz val="10"/>
        <rFont val="ＭＳ Ｐゴシック"/>
        <family val="3"/>
        <charset val="128"/>
      </rPr>
      <t xml:space="preserve">
</t>
    </r>
    <rPh sb="9" eb="11">
      <t>ガイヨウ</t>
    </rPh>
    <rPh sb="15" eb="16">
      <t>ジ</t>
    </rPh>
    <rPh sb="16" eb="18">
      <t>イナイ</t>
    </rPh>
    <phoneticPr fontId="5"/>
  </si>
  <si>
    <r>
      <t>（４）</t>
    </r>
    <r>
      <rPr>
        <b/>
        <u/>
        <sz val="11"/>
        <color theme="1"/>
        <rFont val="ＭＳ Ｐゴシック"/>
        <family val="3"/>
        <charset val="128"/>
      </rPr>
      <t>改良前</t>
    </r>
    <r>
      <rPr>
        <b/>
        <sz val="11"/>
        <color theme="1"/>
        <rFont val="ＭＳ Ｐゴシック"/>
        <family val="3"/>
        <charset val="128"/>
      </rPr>
      <t>製品・サービスの内容　</t>
    </r>
    <r>
      <rPr>
        <b/>
        <sz val="10"/>
        <color rgb="FFFF000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</si>
  <si>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</si>
  <si>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</si>
  <si>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</si>
  <si>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r>
      <t xml:space="preserve">達成目標
</t>
    </r>
    <r>
      <rPr>
        <sz val="12"/>
        <rFont val="ＭＳ Ｐゴシック"/>
        <family val="3"/>
        <charset val="128"/>
      </rPr>
      <t>（数値目標は「性能」欄に記入）</t>
    </r>
    <rPh sb="0" eb="2">
      <t>タッセイ</t>
    </rPh>
    <rPh sb="2" eb="4">
      <t>モクヒョウ</t>
    </rPh>
    <phoneticPr fontId="2"/>
  </si>
  <si>
    <t>創出する新ビジネスの種別（製品・サービス）</t>
    <rPh sb="0" eb="2">
      <t>ソウシュツ</t>
    </rPh>
    <rPh sb="4" eb="5">
      <t>シン</t>
    </rPh>
    <rPh sb="10" eb="12">
      <t>シュベツ</t>
    </rPh>
    <rPh sb="13" eb="15">
      <t>セイヒン</t>
    </rPh>
    <phoneticPr fontId="5"/>
  </si>
  <si>
    <t>取組み内容の種別（新規開発・改良）</t>
    <rPh sb="0" eb="2">
      <t>トリク</t>
    </rPh>
    <rPh sb="3" eb="5">
      <t>ナイヨウ</t>
    </rPh>
    <rPh sb="6" eb="8">
      <t>シュベツ</t>
    </rPh>
    <rPh sb="9" eb="11">
      <t>シンキ</t>
    </rPh>
    <rPh sb="11" eb="13">
      <t>カイハツ</t>
    </rPh>
    <rPh sb="14" eb="16">
      <t>カイリョウ</t>
    </rPh>
    <phoneticPr fontId="5"/>
  </si>
  <si>
    <t>１０．ステップアップ目標</t>
    <rPh sb="10" eb="12">
      <t>モクヒョウ</t>
    </rPh>
    <phoneticPr fontId="2"/>
  </si>
  <si>
    <t>ステップアップ目標</t>
    <rPh sb="7" eb="9">
      <t>モクヒョウ</t>
    </rPh>
    <phoneticPr fontId="2"/>
  </si>
  <si>
    <t>事業化に向けた課題</t>
    <rPh sb="0" eb="3">
      <t>ジギョウカ</t>
    </rPh>
    <rPh sb="4" eb="5">
      <t>ム</t>
    </rPh>
    <rPh sb="7" eb="9">
      <t>カダイ</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</si>
  <si>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</si>
  <si>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</si>
  <si>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</si>
  <si>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</si>
  <si>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</si>
  <si>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</si>
  <si>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</si>
  <si>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</si>
  <si>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（２）ターゲット市場の動向・規模・特徴など</t>
    <rPh sb="8" eb="10">
      <t>シジョウ</t>
    </rPh>
    <rPh sb="11" eb="13">
      <t>ドウコウ</t>
    </rPh>
    <rPh sb="14" eb="16">
      <t>キボ</t>
    </rPh>
    <rPh sb="17" eb="19">
      <t>トクチョウ</t>
    </rPh>
    <phoneticPr fontId="2"/>
  </si>
  <si>
    <t>（４）事業化へ向けた営業・プロモーションの方法</t>
    <rPh sb="3" eb="6">
      <t>ジギョウカ</t>
    </rPh>
    <rPh sb="7" eb="8">
      <t>ム</t>
    </rPh>
    <rPh sb="10" eb="12">
      <t>エイギョウ</t>
    </rPh>
    <rPh sb="21" eb="23">
      <t>ホウホウ</t>
    </rPh>
    <phoneticPr fontId="2"/>
  </si>
  <si>
    <t>令和６年</t>
    <rPh sb="0" eb="2">
      <t>レイワ</t>
    </rPh>
    <rPh sb="3" eb="4">
      <t>ネン</t>
    </rPh>
    <phoneticPr fontId="2"/>
  </si>
  <si>
    <t>令和７年</t>
    <rPh sb="0" eb="2">
      <t>レイワ</t>
    </rPh>
    <rPh sb="3" eb="4">
      <t>ネン</t>
    </rPh>
    <phoneticPr fontId="2"/>
  </si>
  <si>
    <t>事業終了予定日</t>
    <rPh sb="0" eb="7">
      <t>ジギョウシュウリョウヨテイビ</t>
    </rPh>
    <phoneticPr fontId="2"/>
  </si>
  <si>
    <t>(1)原材料・副資材費</t>
  </si>
  <si>
    <t>(3)委託・外注費</t>
  </si>
  <si>
    <t>(4)産業財産権出願・導入費</t>
  </si>
  <si>
    <t>(5)専門家指導費</t>
  </si>
  <si>
    <t>(6)直接人件費</t>
  </si>
  <si>
    <t>助成事業に要する経費　</t>
    <phoneticPr fontId="57"/>
  </si>
  <si>
    <t>助成金交付申請額</t>
    <rPh sb="0" eb="3">
      <t>ジョセイキン</t>
    </rPh>
    <rPh sb="3" eb="5">
      <t>コウフ</t>
    </rPh>
    <rPh sb="5" eb="7">
      <t>シンセイ</t>
    </rPh>
    <rPh sb="7" eb="8">
      <t>ガク</t>
    </rPh>
    <phoneticPr fontId="57"/>
  </si>
  <si>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</si>
  <si>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</si>
  <si>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</si>
  <si>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</si>
  <si>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7"/>
  </si>
  <si>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7"/>
  </si>
  <si>
    <t>委託・外注内容</t>
    <rPh sb="0" eb="2">
      <t>イタク</t>
    </rPh>
    <rPh sb="3" eb="5">
      <t>ガイチュウ</t>
    </rPh>
    <rPh sb="5" eb="7">
      <t>ナイヨウ</t>
    </rPh>
    <phoneticPr fontId="57"/>
  </si>
  <si>
    <t>選定理由／
委託・外注が必要な理由</t>
    <rPh sb="0" eb="2">
      <t>センテイ</t>
    </rPh>
    <rPh sb="2" eb="4">
      <t>リユウ</t>
    </rPh>
    <rPh sb="6" eb="8">
      <t>イタク</t>
    </rPh>
    <rPh sb="9" eb="11">
      <t>ガイチュウ</t>
    </rPh>
    <rPh sb="12" eb="14">
      <t>ヒツヨウ</t>
    </rPh>
    <rPh sb="15" eb="17">
      <t>リユウ</t>
    </rPh>
    <phoneticPr fontId="57"/>
  </si>
  <si>
    <t>(5) 専門家指導費</t>
    <rPh sb="4" eb="7">
      <t>センモンカ</t>
    </rPh>
    <rPh sb="7" eb="9">
      <t>シドウ</t>
    </rPh>
    <rPh sb="9" eb="10">
      <t>ヒ</t>
    </rPh>
    <phoneticPr fontId="57"/>
  </si>
  <si>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</si>
  <si>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</si>
  <si>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</si>
  <si>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</si>
  <si>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</si>
  <si>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</si>
  <si>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7"/>
  </si>
  <si>
    <t>契約予定金額</t>
    <rPh sb="0" eb="2">
      <t>ケイヤク</t>
    </rPh>
    <rPh sb="2" eb="4">
      <t>ヨテイ</t>
    </rPh>
    <rPh sb="4" eb="6">
      <t>キンガク</t>
    </rPh>
    <phoneticPr fontId="57"/>
  </si>
  <si>
    <t>報酬月額（給与等）</t>
  </si>
  <si>
    <t>人件費単価（時給）</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</si>
  <si>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</si>
  <si>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</si>
  <si>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</si>
  <si>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</si>
  <si>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</si>
  <si>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</si>
  <si>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</si>
  <si>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</si>
  <si>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</si>
  <si>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</si>
  <si>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</si>
  <si>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</si>
  <si>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</si>
  <si>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</si>
  <si>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</si>
  <si>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</si>
  <si>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</si>
  <si>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</si>
  <si>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</si>
  <si>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</si>
  <si>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</si>
  <si>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</si>
  <si>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</si>
  <si>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</si>
  <si>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</si>
  <si>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（７）規格認証・登録費</t>
    <rPh sb="3" eb="7">
      <t>キカクニンショウ</t>
    </rPh>
    <rPh sb="8" eb="11">
      <t>トウロクヒ</t>
    </rPh>
    <phoneticPr fontId="57"/>
  </si>
  <si>
    <t>内容</t>
    <rPh sb="0" eb="2">
      <t>ナイヨウ</t>
    </rPh>
    <phoneticPr fontId="57"/>
  </si>
  <si>
    <t>【開発・改良フェーズ：開発・改良費】</t>
    <rPh sb="11" eb="13">
      <t>カイハツ</t>
    </rPh>
    <rPh sb="14" eb="17">
      <t>カイリョウヒ</t>
    </rPh>
    <phoneticPr fontId="2"/>
  </si>
  <si>
    <t>計</t>
  </si>
  <si>
    <t>電　　　話</t>
    <rPh sb="0" eb="1">
      <t>デン</t>
    </rPh>
    <rPh sb="4" eb="5">
      <t>ハナシ</t>
    </rPh>
    <phoneticPr fontId="2"/>
  </si>
  <si>
    <t>予定工事期間</t>
    <rPh sb="0" eb="6">
      <t>ヨテイコウジキカン</t>
    </rPh>
    <phoneticPr fontId="57"/>
  </si>
  <si>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</si>
  <si>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7"/>
  </si>
  <si>
    <t>工事内容</t>
    <rPh sb="0" eb="4">
      <t>コウジナイヨウ</t>
    </rPh>
    <phoneticPr fontId="57"/>
  </si>
  <si>
    <t>交付申請する月数
(B)</t>
    <rPh sb="0" eb="4">
      <t>コウフシンセイ</t>
    </rPh>
    <rPh sb="6" eb="8">
      <t>ツキスウ</t>
    </rPh>
    <phoneticPr fontId="57"/>
  </si>
  <si>
    <t>物件所有者
（賃貸の場合は貸主）</t>
    <rPh sb="0" eb="5">
      <t>ブッケンショユウシャ</t>
    </rPh>
    <rPh sb="7" eb="9">
      <t>チンタイ</t>
    </rPh>
    <rPh sb="10" eb="12">
      <t>バアイ</t>
    </rPh>
    <rPh sb="13" eb="15">
      <t>カシヌシ</t>
    </rPh>
    <phoneticPr fontId="57"/>
  </si>
  <si>
    <r>
      <t xml:space="preserve">有効性の検証方法
</t>
    </r>
    <r>
      <rPr>
        <sz val="12"/>
        <rFont val="ＭＳ Ｐゴシック"/>
        <family val="3"/>
        <charset val="128"/>
      </rPr>
      <t>（達成を確認するための試験・評価方法を規定し、
その内容を記入）</t>
    </r>
    <rPh sb="0" eb="3">
      <t>ユウコウセイ</t>
    </rPh>
    <rPh sb="4" eb="6">
      <t>ケンショウ</t>
    </rPh>
    <rPh sb="6" eb="8">
      <t>ホウホウ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</si>
  <si>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</si>
  <si>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</si>
  <si>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</si>
  <si>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</si>
  <si>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</si>
  <si>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</si>
  <si>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</si>
  <si>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</si>
  <si>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</si>
  <si>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</si>
  <si>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7"/>
  </si>
  <si>
    <t>（11）- 2店舗新装・改装工事計画書</t>
    <rPh sb="7" eb="11">
      <t>テンポシンソウ</t>
    </rPh>
    <rPh sb="12" eb="14">
      <t>カイソウ</t>
    </rPh>
    <rPh sb="14" eb="16">
      <t>コウジ</t>
    </rPh>
    <rPh sb="16" eb="18">
      <t>ケイカク</t>
    </rPh>
    <rPh sb="18" eb="19">
      <t>ショ</t>
    </rPh>
    <phoneticPr fontId="57"/>
  </si>
  <si>
    <t>8．達成目標</t>
    <rPh sb="2" eb="4">
      <t>タッセイ</t>
    </rPh>
    <rPh sb="4" eb="6">
      <t>モクヒョウ</t>
    </rPh>
    <phoneticPr fontId="2"/>
  </si>
  <si>
    <t>12．実施体制</t>
    <rPh sb="3" eb="5">
      <t>ジッシ</t>
    </rPh>
    <rPh sb="5" eb="7">
      <t>タイセイ</t>
    </rPh>
    <phoneticPr fontId="5"/>
  </si>
  <si>
    <t>13．市場のニーズ</t>
    <rPh sb="3" eb="5">
      <t>シジョウ</t>
    </rPh>
    <phoneticPr fontId="5"/>
  </si>
  <si>
    <t>（４）売上規模と助成事業規模の比較</t>
    <rPh sb="3" eb="5">
      <t>ウリアゲ</t>
    </rPh>
    <phoneticPr fontId="2"/>
  </si>
  <si>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</si>
  <si>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</si>
  <si>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7"/>
  </si>
  <si>
    <t>事業者名</t>
    <rPh sb="0" eb="3">
      <t>ジギョウシャ</t>
    </rPh>
    <rPh sb="3" eb="4">
      <t>メイ</t>
    </rPh>
    <phoneticPr fontId="2"/>
  </si>
  <si>
    <t>１者目</t>
    <rPh sb="1" eb="2">
      <t>シャ</t>
    </rPh>
    <rPh sb="2" eb="3">
      <t>メ</t>
    </rPh>
    <phoneticPr fontId="2"/>
  </si>
  <si>
    <t>２者目</t>
    <rPh sb="1" eb="2">
      <t>シャ</t>
    </rPh>
    <rPh sb="2" eb="3">
      <t>メ</t>
    </rPh>
    <phoneticPr fontId="2"/>
  </si>
  <si>
    <r>
      <t>見積金額</t>
    </r>
    <r>
      <rPr>
        <sz val="9"/>
        <rFont val="ＭＳ Ｐゴシック"/>
        <family val="3"/>
        <charset val="128"/>
      </rPr>
      <t xml:space="preserve">
（</t>
    </r>
    <r>
      <rPr>
        <b/>
        <u/>
        <sz val="9"/>
        <rFont val="ＭＳ Ｐゴシック"/>
        <family val="3"/>
        <charset val="128"/>
      </rPr>
      <t>１件あたりの単価が税抜100万円以上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31" eb="32">
      <t>シャ</t>
    </rPh>
    <phoneticPr fontId="57"/>
  </si>
  <si>
    <t>経費
番号</t>
    <rPh sb="0" eb="1">
      <t>ヘ</t>
    </rPh>
    <rPh sb="1" eb="2">
      <t>ヒ</t>
    </rPh>
    <rPh sb="3" eb="4">
      <t>バン</t>
    </rPh>
    <rPh sb="4" eb="5">
      <t>ゴウ</t>
    </rPh>
    <phoneticPr fontId="57"/>
  </si>
  <si>
    <t>２者入手困難な理由</t>
    <rPh sb="1" eb="2">
      <t>シャ</t>
    </rPh>
    <rPh sb="2" eb="4">
      <t>ニュウシュ</t>
    </rPh>
    <rPh sb="4" eb="6">
      <t>コンナン</t>
    </rPh>
    <rPh sb="7" eb="9">
      <t>リユウ</t>
    </rPh>
    <phoneticPr fontId="2"/>
  </si>
  <si>
    <t>（５）開発又は改良要素の説明（新規性・優秀性を記入してください。）
　　　※新規性・優秀性の根拠となる資料がある場合は補足資料として添付してください。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rPh sb="38" eb="41">
      <t>シンキセイ</t>
    </rPh>
    <rPh sb="42" eb="45">
      <t>ユウシュウセイ</t>
    </rPh>
    <rPh sb="46" eb="48">
      <t>コンキョ</t>
    </rPh>
    <rPh sb="51" eb="53">
      <t>シリョウ</t>
    </rPh>
    <rPh sb="56" eb="58">
      <t>バアイ</t>
    </rPh>
    <rPh sb="59" eb="63">
      <t>ホソクシリョウ</t>
    </rPh>
    <rPh sb="66" eb="68">
      <t>テンプ</t>
    </rPh>
    <phoneticPr fontId="5"/>
  </si>
  <si>
    <t>新規性の根拠を示す補足資料</t>
    <rPh sb="0" eb="3">
      <t>シンキセイ</t>
    </rPh>
    <rPh sb="4" eb="6">
      <t>コンキョ</t>
    </rPh>
    <rPh sb="7" eb="8">
      <t>シメ</t>
    </rPh>
    <rPh sb="9" eb="13">
      <t>ホソクシリョウ</t>
    </rPh>
    <phoneticPr fontId="2"/>
  </si>
  <si>
    <t>優秀性の根拠を示す補足資料</t>
    <rPh sb="0" eb="3">
      <t>ユウシュウセイ</t>
    </rPh>
    <rPh sb="4" eb="6">
      <t>コンキョ</t>
    </rPh>
    <rPh sb="7" eb="8">
      <t>シメ</t>
    </rPh>
    <rPh sb="9" eb="13">
      <t>ホソクシリョウ</t>
    </rPh>
    <phoneticPr fontId="2"/>
  </si>
  <si>
    <t>14．フロー・スケジュール</t>
    <phoneticPr fontId="2"/>
  </si>
  <si>
    <t>15．産業財産権（特許権、実用新案権、意匠権、商標権）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</si>
  <si>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</si>
  <si>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</si>
  <si>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</si>
  <si>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③　売上高の算出根拠　※価格×数量等の具体的な算式を用いて記入してください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7" eb="18">
      <t>トウ</t>
    </rPh>
    <rPh sb="19" eb="22">
      <t>グタイテキ</t>
    </rPh>
    <rPh sb="23" eb="25">
      <t>サンシキ</t>
    </rPh>
    <rPh sb="26" eb="27">
      <t>モチ</t>
    </rPh>
    <rPh sb="29" eb="31">
      <t>キニュウ</t>
    </rPh>
    <rPh sb="46" eb="48">
      <t>キニュウ</t>
    </rPh>
    <rPh sb="51" eb="55">
      <t>ジョセイジギョウ</t>
    </rPh>
    <rPh sb="56" eb="58">
      <t>カイハツ</t>
    </rPh>
    <rPh sb="59" eb="61">
      <t>カイリョウ</t>
    </rPh>
    <rPh sb="63" eb="65">
      <t>セイヒン</t>
    </rPh>
    <rPh sb="71" eb="74">
      <t>ウリアゲダカ</t>
    </rPh>
    <rPh sb="76" eb="78">
      <t>コンキョ</t>
    </rPh>
    <rPh sb="79" eb="81">
      <t>キニュウ</t>
    </rPh>
    <phoneticPr fontId="2"/>
  </si>
  <si>
    <t>（7）-2 規格認証・登録計画書</t>
    <rPh sb="6" eb="10">
      <t>キカクニンショウ</t>
    </rPh>
    <rPh sb="11" eb="13">
      <t>トウロク</t>
    </rPh>
    <rPh sb="13" eb="16">
      <t>ケイカクショ</t>
    </rPh>
    <phoneticPr fontId="57"/>
  </si>
  <si>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7"/>
  </si>
  <si>
    <t>納品される成果物</t>
    <rPh sb="0" eb="2">
      <t>ノウヒン</t>
    </rPh>
    <rPh sb="5" eb="8">
      <t>セイカブツ</t>
    </rPh>
    <phoneticPr fontId="57"/>
  </si>
  <si>
    <t>依頼内容</t>
    <rPh sb="0" eb="2">
      <t>イライ</t>
    </rPh>
    <rPh sb="2" eb="4">
      <t>ナイヨウ</t>
    </rPh>
    <phoneticPr fontId="57"/>
  </si>
  <si>
    <t>（２）機械装置・工具器具備品費</t>
    <rPh sb="3" eb="5">
      <t>キカイ</t>
    </rPh>
    <rPh sb="5" eb="7">
      <t>ソウチ</t>
    </rPh>
    <rPh sb="8" eb="10">
      <t>コウグ</t>
    </rPh>
    <rPh sb="10" eb="12">
      <t>キグ</t>
    </rPh>
    <rPh sb="12" eb="14">
      <t>ビヒン</t>
    </rPh>
    <rPh sb="14" eb="15">
      <t>ヒ</t>
    </rPh>
    <phoneticPr fontId="57"/>
  </si>
  <si>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7"/>
  </si>
  <si>
    <t>依頼先事業者名</t>
    <rPh sb="0" eb="3">
      <t>イライサキ</t>
    </rPh>
    <rPh sb="3" eb="6">
      <t>ジギョウシャ</t>
    </rPh>
    <rPh sb="6" eb="7">
      <t>メイ</t>
    </rPh>
    <phoneticPr fontId="57"/>
  </si>
  <si>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7"/>
  </si>
  <si>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</si>
  <si>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</si>
  <si>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r>
      <rPr>
        <b/>
        <sz val="11"/>
        <color theme="1"/>
        <rFont val="游ゴシック"/>
        <family val="3"/>
        <charset val="128"/>
        <scheme val="minor"/>
      </rPr>
      <t>11．事業化に向けた課題と解決方法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※「10．ステップアップ目標」に記載した目標内容に対応させて記入してください</t>
    </r>
    <rPh sb="3" eb="6">
      <t>ジギョウカ</t>
    </rPh>
    <rPh sb="7" eb="8">
      <t>ム</t>
    </rPh>
    <rPh sb="10" eb="12">
      <t>カダイ</t>
    </rPh>
    <rPh sb="13" eb="15">
      <t>カイケツ</t>
    </rPh>
    <rPh sb="15" eb="17">
      <t>ホウホウ</t>
    </rPh>
    <rPh sb="31" eb="33">
      <t>モクヒョウ</t>
    </rPh>
    <phoneticPr fontId="2"/>
  </si>
  <si>
    <r>
      <rPr>
        <b/>
        <sz val="11"/>
        <color theme="1"/>
        <rFont val="游ゴシック"/>
        <family val="3"/>
        <charset val="128"/>
        <scheme val="minor"/>
      </rPr>
      <t>9．技術的課題と解決方法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※「8．達成目標」に記載した目標内容に対応させて記入してください</t>
    </r>
    <rPh sb="2" eb="5">
      <t>ギジュツテキ</t>
    </rPh>
    <rPh sb="5" eb="7">
      <t>カダイ</t>
    </rPh>
    <rPh sb="8" eb="10">
      <t>カイケツ</t>
    </rPh>
    <rPh sb="10" eb="12">
      <t>ホウホウ</t>
    </rPh>
    <rPh sb="38" eb="40">
      <t>キニュウ</t>
    </rPh>
    <phoneticPr fontId="2"/>
  </si>
  <si>
    <t>専門家氏名</t>
    <rPh sb="0" eb="3">
      <t>センモンカ</t>
    </rPh>
    <rPh sb="3" eb="5">
      <t>シメイ</t>
    </rPh>
    <phoneticPr fontId="57"/>
  </si>
  <si>
    <t>事業内容／
経歴・実績</t>
    <rPh sb="0" eb="2">
      <t>ジギョウ</t>
    </rPh>
    <rPh sb="2" eb="4">
      <t>ナイヨウ</t>
    </rPh>
    <rPh sb="6" eb="8">
      <t>ケイレキ</t>
    </rPh>
    <rPh sb="9" eb="11">
      <t>ジッセキ</t>
    </rPh>
    <phoneticPr fontId="57"/>
  </si>
  <si>
    <t>指導内容</t>
    <rPh sb="0" eb="4">
      <t>シドウナイヨウ</t>
    </rPh>
    <phoneticPr fontId="57"/>
  </si>
  <si>
    <t>選定理由／
専門家指導が必要な理由</t>
    <rPh sb="0" eb="2">
      <t>センテイ</t>
    </rPh>
    <rPh sb="2" eb="4">
      <t>リユウ</t>
    </rPh>
    <rPh sb="6" eb="9">
      <t>センモンカ</t>
    </rPh>
    <rPh sb="9" eb="11">
      <t>シドウ</t>
    </rPh>
    <rPh sb="12" eb="14">
      <t>ヒツヨウ</t>
    </rPh>
    <rPh sb="15" eb="17">
      <t>リユウ</t>
    </rPh>
    <phoneticPr fontId="57"/>
  </si>
  <si>
    <t>（５）-2 専門家指導計画書</t>
    <rPh sb="6" eb="11">
      <t>センモンカシドウ</t>
    </rPh>
    <rPh sb="11" eb="14">
      <t>ケイカクショ</t>
    </rPh>
    <phoneticPr fontId="57"/>
  </si>
  <si>
    <r>
      <t>①</t>
    </r>
    <r>
      <rPr>
        <b/>
        <u/>
        <sz val="12"/>
        <color theme="1"/>
        <rFont val="ＭＳ Ｐゴシック"/>
        <family val="3"/>
        <charset val="128"/>
      </rPr>
      <t>申請書提出後、達成目標の変更はできません</t>
    </r>
    <r>
      <rPr>
        <sz val="12"/>
        <color theme="1"/>
        <rFont val="ＭＳ Ｐゴシック"/>
        <family val="3"/>
        <charset val="128"/>
      </rPr>
      <t>。
②達成目標に記載した全ての内容について</t>
    </r>
    <r>
      <rPr>
        <b/>
        <u/>
        <sz val="12"/>
        <color theme="1"/>
        <rFont val="ＭＳ Ｐゴシック"/>
        <family val="3"/>
        <charset val="128"/>
      </rPr>
      <t>達成したことを公社が確認できなかった場合は、事業完了とならず、助成金は交付されません</t>
    </r>
    <r>
      <rPr>
        <sz val="12"/>
        <color theme="1"/>
        <rFont val="ＭＳ Ｐゴシック"/>
        <family val="3"/>
        <charset val="128"/>
      </rPr>
      <t>。
③</t>
    </r>
    <r>
      <rPr>
        <b/>
        <u/>
        <sz val="12"/>
        <color theme="1"/>
        <rFont val="ＭＳ Ｐゴシック"/>
        <family val="3"/>
        <charset val="128"/>
      </rPr>
      <t>７（５）に記載した新規性、優秀性から特長的な機能や性能を関連付けて、目標１～３のうち、１つ以上（最大３つまで）</t>
    </r>
    <r>
      <rPr>
        <sz val="12"/>
        <color theme="1"/>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color theme="1"/>
        <rFont val="ＭＳ Ｐゴシック"/>
        <family val="3"/>
        <charset val="128"/>
      </rPr>
      <t>第三者がその内容を客観的に確認できるように記入してください</t>
    </r>
    <r>
      <rPr>
        <sz val="12"/>
        <color theme="1"/>
        <rFont val="ＭＳ Ｐゴシック"/>
        <family val="3"/>
        <charset val="128"/>
      </rPr>
      <t xml:space="preserve">。
</t>
    </r>
    <r>
      <rPr>
        <sz val="12"/>
        <color rgb="FFFF0000"/>
        <rFont val="ＭＳ Ｐゴシック"/>
        <family val="3"/>
        <charset val="128"/>
      </rPr>
      <t xml:space="preserve">※７（２）で創出する新ビジネスの種別として「製品の開発・改良」若しくは「製品とサービスの複合的な開発・改良」を選択された方のみご記入下さい。（「サービスの開発・改良」を選択された方は１０．ステップアップ目標　へお進みください）
</t>
    </r>
    <r>
      <rPr>
        <b/>
        <sz val="12"/>
        <color rgb="FFFF0000"/>
        <rFont val="ＭＳ Ｐゴシック"/>
        <family val="3"/>
        <charset val="128"/>
      </rPr>
      <t>※「製品とサービスの複合的な開発・改良」を選択された方は、</t>
    </r>
    <r>
      <rPr>
        <b/>
        <u/>
        <sz val="12"/>
        <color rgb="FFFF0000"/>
        <rFont val="ＭＳ Ｐゴシック"/>
        <family val="3"/>
        <charset val="128"/>
      </rPr>
      <t>８．達成目標、及び10.ステップアップ目標の両方の記入が必要</t>
    </r>
    <r>
      <rPr>
        <b/>
        <sz val="12"/>
        <color rgb="FFFF0000"/>
        <rFont val="ＭＳ Ｐゴシック"/>
        <family val="3"/>
        <charset val="128"/>
      </rPr>
      <t>です。</t>
    </r>
    <rPh sb="30" eb="32">
      <t>キサイ</t>
    </rPh>
    <rPh sb="94" eb="96">
      <t>キサイ</t>
    </rPh>
    <rPh sb="107" eb="110">
      <t>トクチョウテキ</t>
    </rPh>
    <rPh sb="117" eb="120">
      <t>カンレンツ</t>
    </rPh>
    <rPh sb="123" eb="125">
      <t>モクヒョウ</t>
    </rPh>
    <rPh sb="134" eb="136">
      <t>イジョウ</t>
    </rPh>
    <rPh sb="137" eb="139">
      <t>サイダイ</t>
    </rPh>
    <rPh sb="167" eb="170">
      <t>トクチョウテキ</t>
    </rPh>
    <rPh sb="241" eb="244">
      <t>トクチョウテキ</t>
    </rPh>
    <rPh sb="256" eb="257">
      <t>アラワ</t>
    </rPh>
    <rPh sb="258" eb="260">
      <t>スウチ</t>
    </rPh>
    <rPh sb="261" eb="263">
      <t>シヒョウ</t>
    </rPh>
    <rPh sb="297" eb="299">
      <t>スウチ</t>
    </rPh>
    <rPh sb="299" eb="301">
      <t>モクヒョウ</t>
    </rPh>
    <rPh sb="309" eb="311">
      <t>テイド</t>
    </rPh>
    <rPh sb="315" eb="317">
      <t>ヒョウゲン</t>
    </rPh>
    <rPh sb="318" eb="319">
      <t>サ</t>
    </rPh>
    <rPh sb="324" eb="326">
      <t>イジョウ</t>
    </rPh>
    <rPh sb="327" eb="328">
      <t>マタ</t>
    </rPh>
    <rPh sb="350" eb="351">
      <t>トウ</t>
    </rPh>
    <rPh sb="352" eb="354">
      <t>トウタツ</t>
    </rPh>
    <rPh sb="355" eb="357">
      <t>メイカク</t>
    </rPh>
    <rPh sb="358" eb="360">
      <t>ハンダン</t>
    </rPh>
    <rPh sb="366" eb="368">
      <t>セッテイ</t>
    </rPh>
    <rPh sb="438" eb="440">
      <t>ソウシュツ</t>
    </rPh>
    <rPh sb="442" eb="443">
      <t>シン</t>
    </rPh>
    <rPh sb="448" eb="450">
      <t>シュベツ</t>
    </rPh>
    <rPh sb="454" eb="456">
      <t>セイヒン</t>
    </rPh>
    <rPh sb="457" eb="459">
      <t>カイハツ</t>
    </rPh>
    <rPh sb="460" eb="462">
      <t>カイリョウ</t>
    </rPh>
    <rPh sb="463" eb="464">
      <t>モ</t>
    </rPh>
    <rPh sb="468" eb="470">
      <t>セイヒン</t>
    </rPh>
    <rPh sb="476" eb="479">
      <t>フクゴウテキ</t>
    </rPh>
    <rPh sb="480" eb="482">
      <t>カイハツ</t>
    </rPh>
    <rPh sb="483" eb="485">
      <t>カイリョウ</t>
    </rPh>
    <rPh sb="487" eb="489">
      <t>センタク</t>
    </rPh>
    <rPh sb="492" eb="493">
      <t>カタ</t>
    </rPh>
    <rPh sb="496" eb="498">
      <t>キニュウ</t>
    </rPh>
    <rPh sb="498" eb="499">
      <t>クダ</t>
    </rPh>
    <rPh sb="509" eb="511">
      <t>カイハツ</t>
    </rPh>
    <rPh sb="512" eb="514">
      <t>カイリョウ</t>
    </rPh>
    <rPh sb="516" eb="518">
      <t>センタク</t>
    </rPh>
    <rPh sb="521" eb="522">
      <t>カタ</t>
    </rPh>
    <rPh sb="533" eb="535">
      <t>モクヒョウ</t>
    </rPh>
    <rPh sb="538" eb="539">
      <t>スス</t>
    </rPh>
    <rPh sb="549" eb="551">
      <t>セイヒン</t>
    </rPh>
    <rPh sb="557" eb="560">
      <t>フクゴウテキ</t>
    </rPh>
    <rPh sb="561" eb="563">
      <t>カイハツ</t>
    </rPh>
    <rPh sb="564" eb="566">
      <t>カイリョウ</t>
    </rPh>
    <rPh sb="568" eb="570">
      <t>センタク</t>
    </rPh>
    <rPh sb="573" eb="574">
      <t>カタ</t>
    </rPh>
    <rPh sb="578" eb="582">
      <t>タッセイモクヒョウ</t>
    </rPh>
    <rPh sb="583" eb="584">
      <t>オヨ</t>
    </rPh>
    <rPh sb="595" eb="597">
      <t>モクヒョウ</t>
    </rPh>
    <rPh sb="598" eb="600">
      <t>リョウホウ</t>
    </rPh>
    <rPh sb="601" eb="603">
      <t>キニュウ</t>
    </rPh>
    <rPh sb="604" eb="606">
      <t>ヒツヨウ</t>
    </rPh>
    <phoneticPr fontId="2"/>
  </si>
  <si>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</si>
  <si>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7"/>
  </si>
  <si>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7"/>
  </si>
  <si>
    <t>令和</t>
  </si>
  <si>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</si>
  <si>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</si>
  <si>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</si>
  <si>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</si>
  <si>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</si>
  <si>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</si>
  <si>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</si>
  <si>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</si>
  <si>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</si>
  <si>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</si>
  <si>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r>
      <t>①助成事業で開発・改良するサービスについて、どのような新規性・優秀性を持たせるかを「ステップアップ目標」として記入してください。
②</t>
    </r>
    <r>
      <rPr>
        <b/>
        <u/>
        <sz val="12"/>
        <color theme="1"/>
        <rFont val="ＭＳ Ｐゴシック"/>
        <family val="3"/>
        <charset val="128"/>
      </rPr>
      <t>申請書提出後、ステップアップ目標の変更はできません</t>
    </r>
    <r>
      <rPr>
        <sz val="12"/>
        <color theme="1"/>
        <rFont val="ＭＳ Ｐゴシック"/>
        <family val="3"/>
        <charset val="128"/>
      </rPr>
      <t>。
③ステップアップ目標に記載した全ての内容について</t>
    </r>
    <r>
      <rPr>
        <b/>
        <u/>
        <sz val="12"/>
        <color theme="1"/>
        <rFont val="ＭＳ Ｐゴシック"/>
        <family val="3"/>
        <charset val="128"/>
      </rPr>
      <t>達成したことを公社が確認できなかった場合は、事業完了とならず、助成金は交付されません</t>
    </r>
    <r>
      <rPr>
        <sz val="12"/>
        <color theme="1"/>
        <rFont val="ＭＳ Ｐゴシック"/>
        <family val="3"/>
        <charset val="128"/>
      </rPr>
      <t>。</t>
    </r>
    <r>
      <rPr>
        <sz val="12"/>
        <color rgb="FFFF0000"/>
        <rFont val="ＭＳ Ｐゴシック"/>
        <family val="3"/>
        <charset val="128"/>
      </rPr>
      <t xml:space="preserve">
</t>
    </r>
    <r>
      <rPr>
        <sz val="12"/>
        <rFont val="ＭＳ Ｐゴシック"/>
        <family val="3"/>
        <charset val="128"/>
      </rPr>
      <t>④ステップアップ目標の設定にあたっては、７（５）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t>
    </r>
    <r>
      <rPr>
        <sz val="12"/>
        <color theme="1"/>
        <rFont val="ＭＳ Ｐゴシック"/>
        <family val="3"/>
        <charset val="128"/>
      </rPr>
      <t xml:space="preserve">
⑤ステップアップ目標は審査・検査の評価要素であるため、</t>
    </r>
    <r>
      <rPr>
        <b/>
        <u/>
        <sz val="12"/>
        <color theme="1"/>
        <rFont val="ＭＳ Ｐゴシック"/>
        <family val="3"/>
        <charset val="128"/>
      </rPr>
      <t>第三者がその内容を客観的に確認できるように記入してください</t>
    </r>
    <r>
      <rPr>
        <sz val="12"/>
        <color theme="1"/>
        <rFont val="ＭＳ Ｐゴシック"/>
        <family val="3"/>
        <charset val="128"/>
      </rPr>
      <t xml:space="preserve">。
</t>
    </r>
    <r>
      <rPr>
        <sz val="12"/>
        <color rgb="FFFF0000"/>
        <rFont val="ＭＳ Ｐゴシック"/>
        <family val="3"/>
        <charset val="128"/>
      </rPr>
      <t xml:space="preserve">※７（２）で創出する新ビジネスの種別として「サービスの開発・改良」若しくは「製品とサービスの複合的な開発・改良」を選択された方のみご記入下さい。（「製品の開発・改良」を選択された方は記入不要です）
</t>
    </r>
    <r>
      <rPr>
        <b/>
        <sz val="12"/>
        <color rgb="FFFF0000"/>
        <rFont val="ＭＳ Ｐゴシック"/>
        <family val="3"/>
        <charset val="128"/>
      </rPr>
      <t>※「製品とサービスの複合的な開発・改良」を選択された方は、</t>
    </r>
    <r>
      <rPr>
        <b/>
        <u/>
        <sz val="12"/>
        <color rgb="FFFF0000"/>
        <rFont val="ＭＳ Ｐゴシック"/>
        <family val="3"/>
        <charset val="128"/>
      </rPr>
      <t>８．達成目標、及び10.ステップアップ目標の両方の記入が必要</t>
    </r>
    <r>
      <rPr>
        <b/>
        <sz val="12"/>
        <color rgb="FFFF0000"/>
        <rFont val="ＭＳ Ｐゴシック"/>
        <family val="3"/>
        <charset val="128"/>
      </rPr>
      <t>です。</t>
    </r>
    <rPh sb="106" eb="108">
      <t>キサイ</t>
    </rPh>
    <rPh sb="455" eb="457">
      <t>ソウシュツ</t>
    </rPh>
    <rPh sb="459" eb="460">
      <t>シン</t>
    </rPh>
    <rPh sb="465" eb="467">
      <t>シュベツ</t>
    </rPh>
    <rPh sb="476" eb="478">
      <t>カイハツ</t>
    </rPh>
    <rPh sb="479" eb="481">
      <t>カイリョウ</t>
    </rPh>
    <rPh sb="506" eb="508">
      <t>センタク</t>
    </rPh>
    <rPh sb="511" eb="512">
      <t>カタ</t>
    </rPh>
    <rPh sb="515" eb="517">
      <t>キニュウ</t>
    </rPh>
    <rPh sb="517" eb="518">
      <t>クダ</t>
    </rPh>
    <rPh sb="533" eb="535">
      <t>センタク</t>
    </rPh>
    <rPh sb="538" eb="539">
      <t>カタ</t>
    </rPh>
    <rPh sb="540" eb="544">
      <t>キニュウフヨウ</t>
    </rPh>
    <phoneticPr fontId="2"/>
  </si>
  <si>
    <t>※　交付決定予定日（令和６年３月１日）から１年９か月以内に事業を完了させて下さい。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</si>
  <si>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（基準日：令和５年１１月１日現在）</t>
    <phoneticPr fontId="2"/>
  </si>
  <si>
    <t>※令和７年１１月３０日以前</t>
    <rPh sb="1" eb="3">
      <t>レイワ</t>
    </rPh>
    <rPh sb="4" eb="5">
      <t>ネン</t>
    </rPh>
    <rPh sb="7" eb="8">
      <t>ガツ</t>
    </rPh>
    <rPh sb="10" eb="11">
      <t>ニチ</t>
    </rPh>
    <rPh sb="11" eb="13">
      <t>イゼン</t>
    </rPh>
    <phoneticPr fontId="2"/>
  </si>
  <si>
    <r>
      <t>　 基準日（令和５年１１月１日）から過去５年間における国・地方公共団体等（公社含む）の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2" eb="13">
      <t>ガツ</t>
    </rPh>
    <rPh sb="14" eb="15">
      <t>ニチ</t>
    </rPh>
    <rPh sb="18" eb="20">
      <t>カコ</t>
    </rPh>
    <rPh sb="21" eb="23">
      <t>ネンカン</t>
    </rPh>
    <rPh sb="43" eb="45">
      <t>セイヒン</t>
    </rPh>
    <rPh sb="50" eb="52">
      <t>カイハツ</t>
    </rPh>
    <rPh sb="53" eb="55">
      <t>ソウギョウ</t>
    </rPh>
    <rPh sb="56" eb="58">
      <t>セツビ</t>
    </rPh>
    <rPh sb="58" eb="60">
      <t>トウシ</t>
    </rPh>
    <rPh sb="61" eb="63">
      <t>ハンロ</t>
    </rPh>
    <rPh sb="63" eb="66">
      <t>カイタクナド</t>
    </rPh>
    <rPh sb="67" eb="70">
      <t>ホジョキン</t>
    </rPh>
    <rPh sb="71" eb="73">
      <t>ジョセイ</t>
    </rPh>
    <rPh sb="73" eb="74">
      <t>キン</t>
    </rPh>
    <rPh sb="78" eb="80">
      <t>ジュキュウ</t>
    </rPh>
    <rPh sb="80" eb="81">
      <t>スミ</t>
    </rPh>
    <rPh sb="82" eb="84">
      <t>ホジョ</t>
    </rPh>
    <rPh sb="85" eb="87">
      <t>ジョセイ</t>
    </rPh>
    <rPh sb="87" eb="89">
      <t>ジギョウ</t>
    </rPh>
    <rPh sb="94" eb="96">
      <t>チョッキン</t>
    </rPh>
    <rPh sb="101" eb="102">
      <t>ジュン</t>
    </rPh>
    <rPh sb="103" eb="105">
      <t>キニュウ</t>
    </rPh>
    <phoneticPr fontId="2"/>
  </si>
  <si>
    <r>
      <t>　 基準日（令和５年１１月１日）時点で、国・地方公共団体等（公社含む）の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16" eb="18">
      <t>ジテン</t>
    </rPh>
    <rPh sb="36" eb="38">
      <t>セイヒン</t>
    </rPh>
    <rPh sb="43" eb="45">
      <t>カイハツ</t>
    </rPh>
    <rPh sb="46" eb="48">
      <t>ソウギョウ</t>
    </rPh>
    <rPh sb="49" eb="51">
      <t>セツビ</t>
    </rPh>
    <rPh sb="51" eb="53">
      <t>トウシ</t>
    </rPh>
    <rPh sb="54" eb="56">
      <t>ハンロ</t>
    </rPh>
    <rPh sb="56" eb="59">
      <t>カイタクナド</t>
    </rPh>
    <rPh sb="60" eb="63">
      <t>ホジョキン</t>
    </rPh>
    <rPh sb="64" eb="66">
      <t>ジョセイ</t>
    </rPh>
    <rPh sb="66" eb="67">
      <t>キン</t>
    </rPh>
    <rPh sb="71" eb="74">
      <t>ジッシチュウ</t>
    </rPh>
    <rPh sb="74" eb="75">
      <t>オヨ</t>
    </rPh>
    <rPh sb="76" eb="79">
      <t>シンセイチュウ</t>
    </rPh>
    <rPh sb="79" eb="80">
      <t>マタ</t>
    </rPh>
    <rPh sb="81" eb="83">
      <t>シンセイ</t>
    </rPh>
    <rPh sb="83" eb="85">
      <t>ヨテイ</t>
    </rPh>
    <rPh sb="86" eb="88">
      <t>ホジョ</t>
    </rPh>
    <rPh sb="89" eb="91">
      <t>ジョセイ</t>
    </rPh>
    <rPh sb="91" eb="93">
      <t>ジギョウ</t>
    </rPh>
    <rPh sb="98" eb="100">
      <t>チョッキン</t>
    </rPh>
    <rPh sb="105" eb="106">
      <t>ジュン</t>
    </rPh>
    <phoneticPr fontId="2"/>
  </si>
  <si>
    <r>
      <t>　基準日（令和５年１１月１日）から過去３年間における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17" eb="19">
      <t>カコ</t>
    </rPh>
    <rPh sb="20" eb="22">
      <t>ネンカン</t>
    </rPh>
    <rPh sb="26" eb="28">
      <t>トウキョウ</t>
    </rPh>
    <rPh sb="28" eb="29">
      <t>ト</t>
    </rPh>
    <rPh sb="29" eb="30">
      <t>オヨ</t>
    </rPh>
    <rPh sb="31" eb="33">
      <t>コウシャ</t>
    </rPh>
    <rPh sb="33" eb="35">
      <t>ジギョウ</t>
    </rPh>
    <rPh sb="36" eb="38">
      <t>リヨウ</t>
    </rPh>
    <rPh sb="38" eb="40">
      <t>ジョウキョウ</t>
    </rPh>
    <rPh sb="41" eb="44">
      <t>ホジョキン</t>
    </rPh>
    <rPh sb="45" eb="48">
      <t>ジョセイキン</t>
    </rPh>
    <rPh sb="48" eb="50">
      <t>イガイ</t>
    </rPh>
    <rPh sb="55" eb="57">
      <t>チョッキン</t>
    </rPh>
    <rPh sb="62" eb="63">
      <t>ジュン</t>
    </rPh>
    <phoneticPr fontId="2"/>
  </si>
  <si>
    <r>
      <t>　基準日（令和５年１１月１日）から過去５年間における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17" eb="19">
      <t>カコ</t>
    </rPh>
    <rPh sb="20" eb="22">
      <t>ネンカン</t>
    </rPh>
    <rPh sb="26" eb="28">
      <t>トウキョウ</t>
    </rPh>
    <rPh sb="28" eb="29">
      <t>ト</t>
    </rPh>
    <rPh sb="31" eb="32">
      <t>ホカ</t>
    </rPh>
    <rPh sb="32" eb="34">
      <t>ダンタイ</t>
    </rPh>
    <rPh sb="36" eb="38">
      <t>ジュショウ</t>
    </rPh>
    <rPh sb="38" eb="39">
      <t>レキ</t>
    </rPh>
    <rPh sb="43" eb="45">
      <t>チョッキン</t>
    </rPh>
    <rPh sb="50" eb="51">
      <t>ジュン</t>
    </rPh>
    <phoneticPr fontId="2"/>
  </si>
  <si>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</si>
  <si>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</si>
  <si>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7"/>
  </si>
  <si>
    <t>　・　具体的な作業項目、資金支出明細の番号（原－１、機－１、人－１等）を記入してください。
　・　各作業項目の開始から終了期間を表示してください。
　　　　「○」：自企業で実施
　　　　「●」：委託先等で実施
　・　本助成事業の全体像が分かるよう、経費が発生しない作業も記入してください。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83" eb="85">
      <t>キギョウ</t>
    </rPh>
    <rPh sb="108" eb="109">
      <t>ホン</t>
    </rPh>
    <rPh sb="109" eb="111">
      <t>ジョセイ</t>
    </rPh>
    <rPh sb="111" eb="113">
      <t>ジギョウ</t>
    </rPh>
    <rPh sb="114" eb="117">
      <t>ゼンタイゾウ</t>
    </rPh>
    <rPh sb="118" eb="119">
      <t>ワ</t>
    </rPh>
    <rPh sb="124" eb="126">
      <t>ケイヒ</t>
    </rPh>
    <rPh sb="127" eb="129">
      <t>ハッセイ</t>
    </rPh>
    <rPh sb="132" eb="134">
      <t>サギョウ</t>
    </rPh>
    <rPh sb="135" eb="137">
      <t>キニュウ</t>
    </rPh>
    <rPh sb="149" eb="151">
      <t>カイハツ</t>
    </rPh>
    <rPh sb="152" eb="154">
      <t>カイリョウ</t>
    </rPh>
    <rPh sb="160" eb="164">
      <t>セツビトウシ</t>
    </rPh>
    <rPh sb="169" eb="171">
      <t>セイビ</t>
    </rPh>
    <rPh sb="192" eb="194">
      <t>キニュウ</t>
    </rPh>
    <phoneticPr fontId="2"/>
  </si>
  <si>
    <t>該当するテーマに「〇」</t>
    <rPh sb="0" eb="2">
      <t>ガイトウ</t>
    </rPh>
    <phoneticPr fontId="2"/>
  </si>
  <si>
    <t>試作段階／販売開始</t>
    <rPh sb="0" eb="2">
      <t>シサク</t>
    </rPh>
    <rPh sb="2" eb="4">
      <t>ダンカイ</t>
    </rPh>
    <rPh sb="5" eb="7">
      <t>ハンバイ</t>
    </rPh>
    <rPh sb="7" eb="9">
      <t>カイシ</t>
    </rPh>
    <phoneticPr fontId="5"/>
  </si>
  <si>
    <r>
      <t>（７）助成事業完了時の試作（製品・サービス）の数量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</si>
  <si>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</si>
  <si>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</si>
  <si>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</si>
  <si>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</si>
  <si>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</si>
  <si>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</si>
  <si>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</si>
  <si>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t>（基準日：令和５年11月１日）</t>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</si>
  <si>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</si>
  <si>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</si>
  <si>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</si>
  <si>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</si>
  <si>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</si>
  <si>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</si>
  <si>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</si>
  <si>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</si>
  <si>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</si>
  <si>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</si>
  <si>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</si>
  <si>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</si>
  <si>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</si>
  <si>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</si>
  <si>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</si>
  <si>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</si>
  <si>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</si>
  <si>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</si>
  <si>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</si>
  <si>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</si>
  <si>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</si>
  <si>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</si>
  <si>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</si>
  <si>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</si>
  <si>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</si>
  <si>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</si>
  <si>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</si>
  <si>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</si>
  <si>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</si>
  <si>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</si>
  <si>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</si>
  <si>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(大企業からの出資</t>
    <rPh sb="1" eb="4">
      <t>ダイキギョウ</t>
    </rPh>
    <rPh sb="7" eb="9">
      <t>シュッシ</t>
    </rPh>
    <phoneticPr fontId="2"/>
  </si>
  <si>
    <t>円)</t>
    <rPh sb="0" eb="1">
      <t>エン</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</si>
  <si>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</si>
  <si>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</si>
  <si>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</si>
  <si>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</si>
  <si>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</si>
  <si>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</si>
  <si>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</si>
  <si>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</si>
  <si>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</si>
  <si>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</si>
  <si>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</si>
  <si>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</si>
  <si>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</si>
  <si>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</si>
  <si>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</si>
  <si>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</si>
  <si>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</si>
  <si>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</si>
  <si>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</si>
  <si>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</si>
  <si>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</si>
  <si>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</si>
  <si>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</si>
  <si>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</si>
  <si>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</si>
  <si>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</si>
  <si>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</si>
  <si>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</si>
  <si>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</si>
  <si>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</si>
  <si>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</si>
  <si>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t>　令和５年度　高齢者向け新ビジネス創出支援事業　申請書</t>
    <rPh sb="1" eb="3">
      <t>レイワ</t>
    </rPh>
    <rPh sb="4" eb="6">
      <t>ネンド</t>
    </rPh>
    <rPh sb="7" eb="10">
      <t>コウレイシャ</t>
    </rPh>
    <rPh sb="10" eb="11">
      <t>ム</t>
    </rPh>
    <rPh sb="12" eb="13">
      <t>シン</t>
    </rPh>
    <rPh sb="17" eb="19">
      <t>ソウシュツ</t>
    </rPh>
    <rPh sb="19" eb="21">
      <t>シエン</t>
    </rPh>
    <rPh sb="21" eb="23">
      <t>ジギョウ</t>
    </rPh>
    <phoneticPr fontId="5"/>
  </si>
  <si>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自企業の本社・事業所・工場等（借り上げ可）に限ります。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</si>
  <si>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</si>
  <si>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</si>
  <si>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１６．本事業遂行あたっての法令順守、環境配慮、安全性確保への取り組み</t>
    <rPh sb="3" eb="6">
      <t>ホンジギョウ</t>
    </rPh>
    <rPh sb="6" eb="8">
      <t>スイコウ</t>
    </rPh>
    <rPh sb="13" eb="17">
      <t>ホウレイジュンシュ</t>
    </rPh>
    <rPh sb="18" eb="22">
      <t>カンキョウハイリョ</t>
    </rPh>
    <rPh sb="23" eb="26">
      <t>アンゼンセイ</t>
    </rPh>
    <rPh sb="26" eb="28">
      <t>カクホ</t>
    </rPh>
    <rPh sb="30" eb="31">
      <t>ト</t>
    </rPh>
    <rPh sb="32" eb="33">
      <t>ク</t>
    </rPh>
    <phoneticPr fontId="88"/>
  </si>
  <si>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88"/>
  </si>
  <si>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t>
    </r>
    <r>
      <rPr>
        <b/>
        <sz val="10.5"/>
        <color rgb="FFFF0000"/>
        <rFont val="ＭＳ Ｐゴシック"/>
        <family val="3"/>
        <charset val="128"/>
      </rPr>
      <t>　※　下図「申請・届出が必要なタイミング」で</t>
    </r>
    <r>
      <rPr>
        <b/>
        <u/>
        <sz val="10.5"/>
        <color rgb="FFFF0000"/>
        <rFont val="ＭＳ Ｐゴシック"/>
        <family val="3"/>
        <charset val="128"/>
      </rPr>
      <t>②開発・改良フェーズの期間中に取得又は申請・届出が必要</t>
    </r>
    <r>
      <rPr>
        <b/>
        <sz val="10.5"/>
        <color rgb="FFFF0000"/>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color rgb="FFFF0000"/>
        <rFont val="ＭＳ Ｐゴシック"/>
        <family val="3"/>
        <charset val="128"/>
      </rPr>
      <t>③設備投資・事業環境整備フェーズの期間中に取得又は申請・届出が必要</t>
    </r>
    <r>
      <rPr>
        <b/>
        <sz val="10.5"/>
        <color rgb="FFFF0000"/>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88"/>
  </si>
  <si>
    <t>No.</t>
    <phoneticPr fontId="88"/>
  </si>
  <si>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88"/>
  </si>
  <si>
    <t>申請・届出が
必要なタイミング</t>
    <rPh sb="0" eb="2">
      <t>シンセイ</t>
    </rPh>
    <rPh sb="3" eb="5">
      <t>トドケデ</t>
    </rPh>
    <rPh sb="7" eb="9">
      <t>ヒツヨウ</t>
    </rPh>
    <phoneticPr fontId="88"/>
  </si>
  <si>
    <t>申請・届出予定日
（取得済みの場合は取得日）</t>
    <rPh sb="0" eb="2">
      <t>シンセイ</t>
    </rPh>
    <rPh sb="3" eb="5">
      <t>トドケデ</t>
    </rPh>
    <rPh sb="5" eb="8">
      <t>ヨテイビ</t>
    </rPh>
    <rPh sb="10" eb="13">
      <t>シュトクズ</t>
    </rPh>
    <rPh sb="15" eb="17">
      <t>バアイ</t>
    </rPh>
    <rPh sb="18" eb="21">
      <t>シュトクビ</t>
    </rPh>
    <phoneticPr fontId="88"/>
  </si>
  <si>
    <t>年</t>
    <rPh sb="0" eb="1">
      <t>ネン</t>
    </rPh>
    <phoneticPr fontId="88"/>
  </si>
  <si>
    <t>月</t>
    <rPh sb="0" eb="1">
      <t>ツキ</t>
    </rPh>
    <phoneticPr fontId="88"/>
  </si>
  <si>
    <t>日</t>
    <rPh sb="0" eb="1">
      <t>ヒ</t>
    </rPh>
    <phoneticPr fontId="88"/>
  </si>
  <si>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88"/>
  </si>
  <si>
    <t>17．専門用語の解説　※必要な場合は記入</t>
    <rPh sb="3" eb="5">
      <t>センモン</t>
    </rPh>
    <rPh sb="5" eb="7">
      <t>ヨウゴ</t>
    </rPh>
    <rPh sb="8" eb="10">
      <t>カイセツ</t>
    </rPh>
    <rPh sb="12" eb="14">
      <t>ヒツヨウ</t>
    </rPh>
    <rPh sb="15" eb="17">
      <t>バアイ</t>
    </rPh>
    <rPh sb="18" eb="20">
      <t>キニュウ</t>
    </rPh>
    <phoneticPr fontId="88"/>
  </si>
  <si>
    <t>18．資金計画</t>
    <rPh sb="3" eb="5">
      <t>シキン</t>
    </rPh>
    <phoneticPr fontId="88"/>
  </si>
  <si>
    <t xml:space="preserve">（単位：円） </t>
    <phoneticPr fontId="88"/>
  </si>
  <si>
    <t>助成対象経費</t>
    <rPh sb="0" eb="2">
      <t>ジョセイ</t>
    </rPh>
    <rPh sb="2" eb="4">
      <t>タイショウ</t>
    </rPh>
    <rPh sb="4" eb="6">
      <t>ケイヒ</t>
    </rPh>
    <phoneticPr fontId="95"/>
  </si>
  <si>
    <t>備考</t>
    <rPh sb="0" eb="2">
      <t>ビコウ</t>
    </rPh>
    <phoneticPr fontId="88"/>
  </si>
  <si>
    <t>（税込）</t>
    <phoneticPr fontId="88"/>
  </si>
  <si>
    <t>（税抜）</t>
    <phoneticPr fontId="88"/>
  </si>
  <si>
    <t xml:space="preserve">(千円未満切捨) </t>
    <phoneticPr fontId="88"/>
  </si>
  <si>
    <t>開発・改良フェーズ</t>
    <rPh sb="0" eb="2">
      <t>カイハツ</t>
    </rPh>
    <phoneticPr fontId="88"/>
  </si>
  <si>
    <t>開発・改良費</t>
    <rPh sb="0" eb="2">
      <t>カイハツ</t>
    </rPh>
    <rPh sb="3" eb="6">
      <t>カイリョウヒ</t>
    </rPh>
    <phoneticPr fontId="88"/>
  </si>
  <si>
    <t>ここに修正額を記入</t>
    <rPh sb="3" eb="6">
      <t>シュウセイガク</t>
    </rPh>
    <rPh sb="7" eb="9">
      <t>キニュウ</t>
    </rPh>
    <phoneticPr fontId="88"/>
  </si>
  <si>
    <t>内　訳</t>
    <phoneticPr fontId="88"/>
  </si>
  <si>
    <t>(2)機械装置・工具器具備品費</t>
    <rPh sb="12" eb="14">
      <t>ビヒン</t>
    </rPh>
    <phoneticPr fontId="88"/>
  </si>
  <si>
    <t>(7)規格認証・登録費</t>
    <rPh sb="8" eb="10">
      <t>トウロク</t>
    </rPh>
    <phoneticPr fontId="88"/>
  </si>
  <si>
    <t>製品・サービスを検証・モニタリングするための経費</t>
    <rPh sb="0" eb="2">
      <t>セイヒン</t>
    </rPh>
    <rPh sb="8" eb="10">
      <t>ケンショウ</t>
    </rPh>
    <rPh sb="22" eb="24">
      <t>ケイヒ</t>
    </rPh>
    <phoneticPr fontId="88"/>
  </si>
  <si>
    <t>内訳</t>
    <phoneticPr fontId="88"/>
  </si>
  <si>
    <t>(8)展示会等参加費</t>
    <rPh sb="3" eb="6">
      <t>テンジカイ</t>
    </rPh>
    <rPh sb="6" eb="7">
      <t>トウ</t>
    </rPh>
    <rPh sb="7" eb="10">
      <t>サンカヒ</t>
    </rPh>
    <phoneticPr fontId="90"/>
  </si>
  <si>
    <t>（８）－</t>
    <phoneticPr fontId="88"/>
  </si>
  <si>
    <t>(9)広告・宣伝費</t>
    <rPh sb="3" eb="5">
      <t>コウコク</t>
    </rPh>
    <rPh sb="6" eb="9">
      <t>センデンヒ</t>
    </rPh>
    <phoneticPr fontId="90"/>
  </si>
  <si>
    <t>（９）－</t>
    <phoneticPr fontId="88"/>
  </si>
  <si>
    <t>開発・改良フェーズ計①</t>
    <rPh sb="0" eb="2">
      <t>カイハツ</t>
    </rPh>
    <rPh sb="3" eb="5">
      <t>カイリョウ</t>
    </rPh>
    <rPh sb="9" eb="10">
      <t>ケイ</t>
    </rPh>
    <phoneticPr fontId="88"/>
  </si>
  <si>
    <t>設備投資・事業環境整備フェーズ</t>
    <rPh sb="0" eb="2">
      <t>セツビ</t>
    </rPh>
    <rPh sb="2" eb="4">
      <t>トウシ</t>
    </rPh>
    <rPh sb="5" eb="7">
      <t>ジギョウ</t>
    </rPh>
    <rPh sb="7" eb="9">
      <t>カンキョウ</t>
    </rPh>
    <rPh sb="9" eb="11">
      <t>セイビ</t>
    </rPh>
    <phoneticPr fontId="88"/>
  </si>
  <si>
    <t>設備投資・事業環境整備費</t>
    <rPh sb="0" eb="4">
      <t>セツビトウシ</t>
    </rPh>
    <rPh sb="5" eb="7">
      <t>ジギョウ</t>
    </rPh>
    <rPh sb="7" eb="9">
      <t>カンキョウ</t>
    </rPh>
    <rPh sb="9" eb="11">
      <t>セイビ</t>
    </rPh>
    <rPh sb="11" eb="12">
      <t>ヒ</t>
    </rPh>
    <phoneticPr fontId="88"/>
  </si>
  <si>
    <t>内　訳</t>
    <rPh sb="0" eb="1">
      <t>ウチ</t>
    </rPh>
    <rPh sb="2" eb="3">
      <t>ヤク</t>
    </rPh>
    <phoneticPr fontId="88"/>
  </si>
  <si>
    <t>(10)機械装置・工具器具備品費</t>
    <rPh sb="4" eb="8">
      <t>キカイソウチ</t>
    </rPh>
    <rPh sb="9" eb="13">
      <t>コウグキグ</t>
    </rPh>
    <rPh sb="13" eb="16">
      <t>ビヒンヒ</t>
    </rPh>
    <phoneticPr fontId="90"/>
  </si>
  <si>
    <t>（１０）－</t>
    <phoneticPr fontId="88"/>
  </si>
  <si>
    <t>(11)店舗新装・改装工事費</t>
    <rPh sb="4" eb="8">
      <t>テンポシンソウ</t>
    </rPh>
    <rPh sb="9" eb="14">
      <t>カイソウコウジヒ</t>
    </rPh>
    <phoneticPr fontId="90"/>
  </si>
  <si>
    <t>（１１）－</t>
    <phoneticPr fontId="88"/>
  </si>
  <si>
    <t>(12)店舗賃借料</t>
    <phoneticPr fontId="88"/>
  </si>
  <si>
    <t>（１２）－</t>
    <phoneticPr fontId="88"/>
  </si>
  <si>
    <t>(13)委託・外注費</t>
    <rPh sb="4" eb="6">
      <t>イタク</t>
    </rPh>
    <rPh sb="7" eb="10">
      <t>ガイチュウヒ</t>
    </rPh>
    <phoneticPr fontId="98"/>
  </si>
  <si>
    <t>（１３）－</t>
    <phoneticPr fontId="88"/>
  </si>
  <si>
    <t>設備投資・事業環境整備フェーズ計②</t>
    <rPh sb="0" eb="2">
      <t>セツビ</t>
    </rPh>
    <rPh sb="2" eb="4">
      <t>トウシ</t>
    </rPh>
    <rPh sb="5" eb="7">
      <t>ジギョウ</t>
    </rPh>
    <rPh sb="7" eb="9">
      <t>カンキョウ</t>
    </rPh>
    <rPh sb="9" eb="11">
      <t>セイビ</t>
    </rPh>
    <rPh sb="15" eb="16">
      <t>ケイ</t>
    </rPh>
    <phoneticPr fontId="88"/>
  </si>
  <si>
    <t xml:space="preserve">その他助成対象外経費　 </t>
    <phoneticPr fontId="88"/>
  </si>
  <si>
    <t>合　　計</t>
    <rPh sb="0" eb="1">
      <t>ゴウ</t>
    </rPh>
    <rPh sb="3" eb="4">
      <t>ケイ</t>
    </rPh>
    <phoneticPr fontId="88"/>
  </si>
  <si>
    <t>助成金交付申請額の合計</t>
    <rPh sb="0" eb="8">
      <t>ジョセイキンコウフシンセイガク</t>
    </rPh>
    <rPh sb="9" eb="11">
      <t>ゴウケイ</t>
    </rPh>
    <phoneticPr fontId="88"/>
  </si>
  <si>
    <t>①+②+③</t>
    <phoneticPr fontId="88"/>
  </si>
  <si>
    <t>円</t>
    <rPh sb="0" eb="1">
      <t>エン</t>
    </rPh>
    <phoneticPr fontId="88"/>
  </si>
  <si>
    <t>助成事業に要する経費の合計</t>
    <rPh sb="0" eb="4">
      <t>ジョセイジギョウ</t>
    </rPh>
    <rPh sb="5" eb="6">
      <t>ヨウ</t>
    </rPh>
    <rPh sb="8" eb="10">
      <t>ケイヒ</t>
    </rPh>
    <rPh sb="11" eb="13">
      <t>ゴウケイ</t>
    </rPh>
    <phoneticPr fontId="88"/>
  </si>
  <si>
    <t>資金調達内訳の合計</t>
    <rPh sb="0" eb="4">
      <t>シキンチョウタツ</t>
    </rPh>
    <rPh sb="4" eb="6">
      <t>ウチワケ</t>
    </rPh>
    <rPh sb="7" eb="9">
      <t>ゴウケイ</t>
    </rPh>
    <phoneticPr fontId="88"/>
  </si>
  <si>
    <t>　その他（　　　　　　   　　　　）</t>
    <phoneticPr fontId="88"/>
  </si>
  <si>
    <t>注１</t>
    <rPh sb="0" eb="1">
      <t>チュウ</t>
    </rPh>
    <phoneticPr fontId="88"/>
  </si>
  <si>
    <t>「助成事業に要する経費」には、当該開発・改良を遂行するために必要な経費を記入してください。</t>
    <phoneticPr fontId="88"/>
  </si>
  <si>
    <t>注２</t>
    <rPh sb="0" eb="1">
      <t>チュウ</t>
    </rPh>
    <phoneticPr fontId="88"/>
  </si>
  <si>
    <t>「助成対象経費」には、「助成事業に要する経費」から消費税、振込手数料、通信費、光熱費等の間接経費を除いたものを記入してください。</t>
    <phoneticPr fontId="88"/>
  </si>
  <si>
    <t>注３</t>
    <rPh sb="0" eb="1">
      <t>チュウ</t>
    </rPh>
    <phoneticPr fontId="88"/>
  </si>
  <si>
    <t>「助成金交付申請額」とは、「助成対象経費」のうち、助成金の交付を希望する額で「助成対象経費」に助成率の２／３を乗じた金額（千円未満切り捨て）で、かつ助成限度額以内となります。</t>
    <phoneticPr fontId="88"/>
  </si>
  <si>
    <t>注４</t>
    <rPh sb="0" eb="1">
      <t>チュウ</t>
    </rPh>
    <phoneticPr fontId="88"/>
  </si>
  <si>
    <t>助成事業の開発・改良に直接従事する人件費のみ申請ができます。助成金交付申請額は、500万円が上限となります。直接人件費のみを申請する場合も同様です。</t>
    <phoneticPr fontId="88"/>
  </si>
  <si>
    <t>注５</t>
    <rPh sb="0" eb="1">
      <t>チュウ</t>
    </rPh>
    <phoneticPr fontId="88"/>
  </si>
  <si>
    <t>展示会等参加費と広告・宣伝費の助成金交付申請額は、合計で150万円が上限です。</t>
    <rPh sb="11" eb="13">
      <t>センデン</t>
    </rPh>
    <phoneticPr fontId="88"/>
  </si>
  <si>
    <t>注６</t>
    <rPh sb="0" eb="1">
      <t>チュウ</t>
    </rPh>
    <phoneticPr fontId="88"/>
  </si>
  <si>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88"/>
  </si>
  <si>
    <t>注７</t>
    <rPh sb="0" eb="1">
      <t>チュウ</t>
    </rPh>
    <phoneticPr fontId="88"/>
  </si>
  <si>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88"/>
  </si>
  <si>
    <t>注８</t>
    <rPh sb="0" eb="1">
      <t>チュウ</t>
    </rPh>
    <phoneticPr fontId="88"/>
  </si>
  <si>
    <t>「助成事業に要する経費」と「資金調達金額」の合計が一致するように記入してください。</t>
    <phoneticPr fontId="88"/>
  </si>
  <si>
    <t>【開発・改良フェーズ：開発・改良費】</t>
    <rPh sb="11" eb="13">
      <t>カイハツ</t>
    </rPh>
    <rPh sb="14" eb="17">
      <t>カイリョウヒ</t>
    </rPh>
    <phoneticPr fontId="88"/>
  </si>
  <si>
    <t>１９．資金支出明細</t>
    <rPh sb="3" eb="5">
      <t>シキン</t>
    </rPh>
    <rPh sb="5" eb="7">
      <t>シシュツ</t>
    </rPh>
    <rPh sb="7" eb="9">
      <t>メイサイ</t>
    </rPh>
    <phoneticPr fontId="95"/>
  </si>
  <si>
    <t>＜開発・改良フェーズ＞</t>
    <rPh sb="1" eb="3">
      <t>カイハツ</t>
    </rPh>
    <phoneticPr fontId="95"/>
  </si>
  <si>
    <t>　※　製品・サービスの一部として構成または組み込まれる部品等は、原材料・副資材費に計上してください。</t>
    <rPh sb="3" eb="5">
      <t>セイヒン</t>
    </rPh>
    <phoneticPr fontId="88"/>
  </si>
  <si>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7"/>
  </si>
  <si>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7"/>
  </si>
  <si>
    <t>経費
番号</t>
    <rPh sb="0" eb="2">
      <t>ケイヒ</t>
    </rPh>
    <rPh sb="3" eb="4">
      <t>バン</t>
    </rPh>
    <rPh sb="4" eb="5">
      <t>ゴウ</t>
    </rPh>
    <phoneticPr fontId="49"/>
  </si>
  <si>
    <t>　※　リース・レンタルの場合は、(B)に助成実施期間内の月数×月額リース料･レンタル料の合計金額(税抜)を計上してください。</t>
    <phoneticPr fontId="88"/>
  </si>
  <si>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88"/>
  </si>
  <si>
    <r>
      <t>　※　</t>
    </r>
    <r>
      <rPr>
        <b/>
        <u/>
        <sz val="10"/>
        <color rgb="FFFF0000"/>
        <rFont val="ＭＳ Ｐゴシック"/>
        <family val="3"/>
        <charset val="128"/>
      </rPr>
      <t xml:space="preserve">【開発・改良フェーズ】（２）機械装置・工具器具備品費は、試作開発・試験評価を助成対象とし
</t>
    </r>
    <r>
      <rPr>
        <b/>
        <sz val="10"/>
        <color rgb="FFFF0000"/>
        <rFont val="ＭＳ Ｐゴシック"/>
        <family val="3"/>
        <charset val="128"/>
      </rPr>
      <t>　　　</t>
    </r>
    <r>
      <rPr>
        <b/>
        <u/>
        <sz val="10"/>
        <color rgb="FFFF0000"/>
        <rFont val="ＭＳ Ｐゴシック"/>
        <family val="3"/>
        <charset val="128"/>
      </rPr>
      <t xml:space="preserve">ています。生産・量産用の機械装置・工具器具備品費については【設備投資・事業環境整備フ
</t>
    </r>
    <r>
      <rPr>
        <b/>
        <sz val="10"/>
        <color rgb="FFFF0000"/>
        <rFont val="ＭＳ Ｐゴシック"/>
        <family val="3"/>
        <charset val="128"/>
      </rPr>
      <t>　　　</t>
    </r>
    <r>
      <rPr>
        <b/>
        <u/>
        <sz val="10"/>
        <color rgb="FFFF000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7"/>
  </si>
  <si>
    <t>品　名</t>
    <rPh sb="0" eb="1">
      <t>ヒン</t>
    </rPh>
    <rPh sb="2" eb="3">
      <t>メイ</t>
    </rPh>
    <phoneticPr fontId="88"/>
  </si>
  <si>
    <t>用　途</t>
    <rPh sb="0" eb="1">
      <t>ヨウ</t>
    </rPh>
    <rPh sb="2" eb="3">
      <t>ト</t>
    </rPh>
    <phoneticPr fontId="88"/>
  </si>
  <si>
    <t>調達
方法</t>
    <rPh sb="0" eb="2">
      <t>チョウタツ</t>
    </rPh>
    <rPh sb="3" eb="5">
      <t>ホウホウ</t>
    </rPh>
    <phoneticPr fontId="88"/>
  </si>
  <si>
    <t>ﾘｰｽ・
ﾚﾝﾀﾙ
期間（月）</t>
    <rPh sb="10" eb="12">
      <t>キカン</t>
    </rPh>
    <rPh sb="13" eb="14">
      <t>ツキ</t>
    </rPh>
    <phoneticPr fontId="88"/>
  </si>
  <si>
    <t>数量
(A)</t>
    <rPh sb="0" eb="2">
      <t>スウリョウマタ2</t>
    </rPh>
    <phoneticPr fontId="88"/>
  </si>
  <si>
    <t>単位</t>
    <rPh sb="0" eb="2">
      <t>タンイ</t>
    </rPh>
    <phoneticPr fontId="88"/>
  </si>
  <si>
    <t>購入単価
又は
ﾘｰｽ･ﾚﾝﾀﾙ料
合計（税抜）
(B)</t>
    <rPh sb="0" eb="2">
      <t>コウニュウ</t>
    </rPh>
    <rPh sb="2" eb="4">
      <t>タンカ</t>
    </rPh>
    <rPh sb="5" eb="6">
      <t>マタ</t>
    </rPh>
    <rPh sb="16" eb="17">
      <t>リョウ</t>
    </rPh>
    <rPh sb="18" eb="20">
      <t>ゴウケイ</t>
    </rPh>
    <rPh sb="21" eb="23">
      <t>ゼイヌキ</t>
    </rPh>
    <phoneticPr fontId="88"/>
  </si>
  <si>
    <t>助成事業に
要する経費
（税込）</t>
    <rPh sb="0" eb="2">
      <t>ジョセイ</t>
    </rPh>
    <rPh sb="2" eb="4">
      <t>ジギョウ</t>
    </rPh>
    <rPh sb="6" eb="7">
      <t>ヨウ</t>
    </rPh>
    <rPh sb="9" eb="11">
      <t>ケイヒ</t>
    </rPh>
    <rPh sb="13" eb="15">
      <t>ゼイコミ</t>
    </rPh>
    <phoneticPr fontId="88"/>
  </si>
  <si>
    <t>購入先又は
ﾘｰｽ･ﾚﾝﾀﾙ先
事業者名</t>
    <rPh sb="0" eb="2">
      <t>コウニュウ</t>
    </rPh>
    <rPh sb="2" eb="3">
      <t>サキ</t>
    </rPh>
    <rPh sb="3" eb="4">
      <t>マタ</t>
    </rPh>
    <rPh sb="16" eb="18">
      <t>ジギョウ</t>
    </rPh>
    <rPh sb="18" eb="19">
      <t>シャ</t>
    </rPh>
    <rPh sb="19" eb="20">
      <t>メイ</t>
    </rPh>
    <phoneticPr fontId="49"/>
  </si>
  <si>
    <t>計</t>
    <rPh sb="0" eb="1">
      <t>ケイ</t>
    </rPh>
    <phoneticPr fontId="88"/>
  </si>
  <si>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7"/>
  </si>
  <si>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7"/>
  </si>
  <si>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7"/>
  </si>
  <si>
    <t>上記購入先は、自企業と資本関係、役員又は従業員の兼務、自企業の代表者３親等以内の親族による経営ではない</t>
    <rPh sb="8" eb="10">
      <t>キギョウ</t>
    </rPh>
    <rPh sb="18" eb="19">
      <t>マタ</t>
    </rPh>
    <rPh sb="27" eb="30">
      <t>ジキギョウ</t>
    </rPh>
    <phoneticPr fontId="88"/>
  </si>
  <si>
    <t>（３）委託・外注費</t>
    <rPh sb="6" eb="8">
      <t>ガイチュウ</t>
    </rPh>
    <phoneticPr fontId="88"/>
  </si>
  <si>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7"/>
  </si>
  <si>
    <t>　※　試作金型に係る経費は、「（３）委託・外注費」ではなく「（２）機械装置・工具器具費」に計上してください。</t>
    <rPh sb="21" eb="23">
      <t>ガイチュウ</t>
    </rPh>
    <phoneticPr fontId="88"/>
  </si>
  <si>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88"/>
  </si>
  <si>
    <t>委託内容</t>
    <rPh sb="0" eb="2">
      <t>イタク</t>
    </rPh>
    <rPh sb="2" eb="4">
      <t>ナイヨウ</t>
    </rPh>
    <phoneticPr fontId="88"/>
  </si>
  <si>
    <t>数量
(A)</t>
    <rPh sb="0" eb="2">
      <t>スウリョウ</t>
    </rPh>
    <phoneticPr fontId="88"/>
  </si>
  <si>
    <r>
      <t>　また、</t>
    </r>
    <r>
      <rPr>
        <b/>
        <u/>
        <sz val="10"/>
        <color rgb="FF000000"/>
        <rFont val="ＭＳ Ｐゴシック"/>
        <family val="3"/>
        <charset val="128"/>
      </rPr>
      <t>１件あたりの単価が税抜100万円以上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30" eb="31">
      <t>シャ</t>
    </rPh>
    <rPh sb="38" eb="40">
      <t>テイシュツ</t>
    </rPh>
    <phoneticPr fontId="57"/>
  </si>
  <si>
    <t>経費番号</t>
    <rPh sb="0" eb="2">
      <t>ケイヒ</t>
    </rPh>
    <rPh sb="2" eb="4">
      <t>バンゴウ</t>
    </rPh>
    <phoneticPr fontId="88"/>
  </si>
  <si>
    <t>委-</t>
    <rPh sb="0" eb="1">
      <t>イ</t>
    </rPh>
    <phoneticPr fontId="88"/>
  </si>
  <si>
    <t>事業者名</t>
    <rPh sb="0" eb="3">
      <t>ジギョウシャ</t>
    </rPh>
    <rPh sb="3" eb="4">
      <t>メイ</t>
    </rPh>
    <phoneticPr fontId="88"/>
  </si>
  <si>
    <t>電話番号</t>
    <rPh sb="0" eb="1">
      <t>デン</t>
    </rPh>
    <rPh sb="1" eb="2">
      <t>ハナシ</t>
    </rPh>
    <rPh sb="2" eb="4">
      <t>バンゴウ</t>
    </rPh>
    <phoneticPr fontId="88"/>
  </si>
  <si>
    <t>担当者名</t>
    <rPh sb="0" eb="2">
      <t>タントウ</t>
    </rPh>
    <rPh sb="2" eb="3">
      <t>シャ</t>
    </rPh>
    <rPh sb="3" eb="4">
      <t>メイ</t>
    </rPh>
    <phoneticPr fontId="88"/>
  </si>
  <si>
    <t>（和暦）令和</t>
    <rPh sb="1" eb="3">
      <t>ワレキ</t>
    </rPh>
    <rPh sb="4" eb="6">
      <t>レイワ</t>
    </rPh>
    <phoneticPr fontId="88"/>
  </si>
  <si>
    <t>令和</t>
    <rPh sb="0" eb="2">
      <t>レイワ</t>
    </rPh>
    <phoneticPr fontId="88"/>
  </si>
  <si>
    <t>円（税込）</t>
    <rPh sb="0" eb="1">
      <t>エン</t>
    </rPh>
    <phoneticPr fontId="88"/>
  </si>
  <si>
    <t>１者目</t>
    <rPh sb="1" eb="2">
      <t>シャ</t>
    </rPh>
    <rPh sb="2" eb="3">
      <t>メ</t>
    </rPh>
    <phoneticPr fontId="88"/>
  </si>
  <si>
    <t>円（税込）</t>
    <rPh sb="0" eb="1">
      <t>エン</t>
    </rPh>
    <rPh sb="2" eb="4">
      <t>ゼイコミ</t>
    </rPh>
    <phoneticPr fontId="88"/>
  </si>
  <si>
    <t>２者目</t>
    <rPh sb="1" eb="2">
      <t>シャ</t>
    </rPh>
    <rPh sb="2" eb="3">
      <t>メ</t>
    </rPh>
    <phoneticPr fontId="88"/>
  </si>
  <si>
    <t>２者入手
困難な
理由</t>
    <rPh sb="1" eb="2">
      <t>シャ</t>
    </rPh>
    <rPh sb="2" eb="4">
      <t>ニュウシュ</t>
    </rPh>
    <rPh sb="5" eb="7">
      <t>コンナン</t>
    </rPh>
    <rPh sb="9" eb="11">
      <t>リユウ</t>
    </rPh>
    <phoneticPr fontId="88"/>
  </si>
  <si>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88"/>
  </si>
  <si>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88"/>
  </si>
  <si>
    <t>対象製品・サービス等</t>
    <rPh sb="0" eb="2">
      <t>タイショウ</t>
    </rPh>
    <rPh sb="2" eb="4">
      <t>セイヒン</t>
    </rPh>
    <rPh sb="9" eb="10">
      <t>トウ</t>
    </rPh>
    <phoneticPr fontId="88"/>
  </si>
  <si>
    <t>権利名</t>
    <rPh sb="0" eb="2">
      <t>ケンリ</t>
    </rPh>
    <rPh sb="2" eb="3">
      <t>メイ</t>
    </rPh>
    <phoneticPr fontId="88"/>
  </si>
  <si>
    <t>内容</t>
    <rPh sb="0" eb="2">
      <t>ナイヨウ</t>
    </rPh>
    <phoneticPr fontId="88"/>
  </si>
  <si>
    <t>弁理士事務所
又は
権利所有事業者名</t>
    <rPh sb="0" eb="3">
      <t>ベンリシジム22</t>
    </rPh>
    <rPh sb="14" eb="16">
      <t>ジギョウ</t>
    </rPh>
    <rPh sb="16" eb="17">
      <t>シャ</t>
    </rPh>
    <phoneticPr fontId="88"/>
  </si>
  <si>
    <t>　※　本申請の開発・改良に直接寄与する技術指導のみが助成対象となります</t>
    <rPh sb="10" eb="12">
      <t>カイリョウ</t>
    </rPh>
    <phoneticPr fontId="2"/>
  </si>
  <si>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また、１件あたりの単価が税抜100万円以上の場合は、原則２者以上の見積書を提出してください。
　　表が足りない場合は、枠を追加せず、本ページを複製してください。</t>
    </r>
    <rPh sb="4" eb="10">
      <t>センモンカシドウヒ</t>
    </rPh>
    <rPh sb="18" eb="21">
      <t>センモンカ</t>
    </rPh>
    <phoneticPr fontId="57"/>
  </si>
  <si>
    <t>専-</t>
    <rPh sb="0" eb="1">
      <t>セン</t>
    </rPh>
    <phoneticPr fontId="88"/>
  </si>
  <si>
    <t>事業者名／専門家所属</t>
    <rPh sb="0" eb="3">
      <t>ジギョウシャ</t>
    </rPh>
    <rPh sb="3" eb="4">
      <t>メイ</t>
    </rPh>
    <rPh sb="5" eb="8">
      <t>センモンカ</t>
    </rPh>
    <rPh sb="8" eb="10">
      <t>ショゾク</t>
    </rPh>
    <phoneticPr fontId="88"/>
  </si>
  <si>
    <t>（６）直接人件費</t>
    <phoneticPr fontId="88"/>
  </si>
  <si>
    <t>　※　助成事業の開発・改良に直接従事する人件費のみ対象となります。</t>
    <phoneticPr fontId="88"/>
  </si>
  <si>
    <t>　※　開発した製品・サービスに係る展示会出展、広告に付随する人件費は対象外です。</t>
    <phoneticPr fontId="88"/>
  </si>
  <si>
    <t>経費
番号</t>
    <rPh sb="0" eb="2">
      <t>ケイヒ</t>
    </rPh>
    <rPh sb="3" eb="5">
      <t>バンゴウ</t>
    </rPh>
    <phoneticPr fontId="88"/>
  </si>
  <si>
    <t>種別</t>
    <rPh sb="0" eb="2">
      <t>シュベツ</t>
    </rPh>
    <phoneticPr fontId="88"/>
  </si>
  <si>
    <t>保有資格・経験</t>
    <rPh sb="0" eb="4">
      <t>ホユウシカク</t>
    </rPh>
    <rPh sb="5" eb="7">
      <t>ケイケン</t>
    </rPh>
    <phoneticPr fontId="88"/>
  </si>
  <si>
    <t>時間単価
(B)</t>
    <rPh sb="0" eb="2">
      <t>ジカン</t>
    </rPh>
    <rPh sb="2" eb="4">
      <t>タンカ</t>
    </rPh>
    <phoneticPr fontId="88"/>
  </si>
  <si>
    <t>列2</t>
    <phoneticPr fontId="88"/>
  </si>
  <si>
    <t>人件費単価表</t>
    <rPh sb="0" eb="3">
      <t>ジンケンヒ</t>
    </rPh>
    <rPh sb="3" eb="5">
      <t>タンカ</t>
    </rPh>
    <rPh sb="5" eb="6">
      <t>ヒョウ</t>
    </rPh>
    <phoneticPr fontId="88"/>
  </si>
  <si>
    <t>130,000円未満</t>
    <phoneticPr fontId="88"/>
  </si>
  <si>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88"/>
  </si>
  <si>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88"/>
  </si>
  <si>
    <r>
      <t xml:space="preserve"> ※　許認可等について専門家の指導を受ける場合は「（５）専門家指導費」）ではなく「（７）規格認証・登録
</t>
    </r>
    <r>
      <rPr>
        <b/>
        <sz val="10"/>
        <color rgb="FFFF0000"/>
        <rFont val="ＭＳ Ｐゴシック"/>
        <family val="3"/>
        <charset val="128"/>
      </rPr>
      <t xml:space="preserve">      </t>
    </r>
    <r>
      <rPr>
        <b/>
        <u/>
        <sz val="10"/>
        <color rgb="FFFF000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88"/>
  </si>
  <si>
    <t>規-1</t>
    <rPh sb="0" eb="1">
      <t>キ</t>
    </rPh>
    <phoneticPr fontId="88"/>
  </si>
  <si>
    <t>規-2</t>
    <rPh sb="0" eb="1">
      <t>キ</t>
    </rPh>
    <phoneticPr fontId="88"/>
  </si>
  <si>
    <t>規-3</t>
    <rPh sb="0" eb="1">
      <t>キ</t>
    </rPh>
    <phoneticPr fontId="88"/>
  </si>
  <si>
    <t>規-4</t>
    <rPh sb="0" eb="1">
      <t>キ</t>
    </rPh>
    <phoneticPr fontId="88"/>
  </si>
  <si>
    <t>規-5</t>
    <rPh sb="0" eb="1">
      <t>キ</t>
    </rPh>
    <phoneticPr fontId="88"/>
  </si>
  <si>
    <t>規-6</t>
    <rPh sb="0" eb="1">
      <t>キ</t>
    </rPh>
    <phoneticPr fontId="88"/>
  </si>
  <si>
    <t>規-7</t>
    <rPh sb="0" eb="1">
      <t>キ</t>
    </rPh>
    <phoneticPr fontId="88"/>
  </si>
  <si>
    <t>規-8</t>
    <rPh sb="0" eb="1">
      <t>キ</t>
    </rPh>
    <phoneticPr fontId="88"/>
  </si>
  <si>
    <t>規-9</t>
    <rPh sb="0" eb="1">
      <t>キ</t>
    </rPh>
    <phoneticPr fontId="88"/>
  </si>
  <si>
    <t>規-10</t>
    <rPh sb="0" eb="1">
      <t>キ</t>
    </rPh>
    <phoneticPr fontId="88"/>
  </si>
  <si>
    <t>規-11</t>
    <rPh sb="0" eb="1">
      <t>キ</t>
    </rPh>
    <phoneticPr fontId="88"/>
  </si>
  <si>
    <t>規-12</t>
    <rPh sb="0" eb="1">
      <t>キ</t>
    </rPh>
    <phoneticPr fontId="88"/>
  </si>
  <si>
    <t>規-13</t>
    <rPh sb="0" eb="1">
      <t>キ</t>
    </rPh>
    <phoneticPr fontId="88"/>
  </si>
  <si>
    <t>規-14</t>
    <rPh sb="0" eb="1">
      <t>キ</t>
    </rPh>
    <phoneticPr fontId="88"/>
  </si>
  <si>
    <t>規-15</t>
    <rPh sb="0" eb="1">
      <t>キ</t>
    </rPh>
    <phoneticPr fontId="88"/>
  </si>
  <si>
    <t>規-16</t>
    <rPh sb="0" eb="1">
      <t>キ</t>
    </rPh>
    <phoneticPr fontId="88"/>
  </si>
  <si>
    <t>規-17</t>
    <rPh sb="0" eb="1">
      <t>キ</t>
    </rPh>
    <phoneticPr fontId="88"/>
  </si>
  <si>
    <t>規-</t>
    <rPh sb="0" eb="1">
      <t>キ</t>
    </rPh>
    <phoneticPr fontId="88"/>
  </si>
  <si>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88"/>
  </si>
  <si>
    <t>（８）展示会等参加費</t>
    <rPh sb="3" eb="6">
      <t>テンジカイ</t>
    </rPh>
    <rPh sb="6" eb="7">
      <t>トウ</t>
    </rPh>
    <rPh sb="7" eb="10">
      <t>サンカヒ</t>
    </rPh>
    <phoneticPr fontId="88"/>
  </si>
  <si>
    <t>　※　開発・改良した製品・サービスを検証・モニタリングすることを目的としたもののみが対象となります。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81" eb="88">
      <t>テンジカイトウサンカヒ</t>
    </rPh>
    <rPh sb="102" eb="104">
      <t>コウコク</t>
    </rPh>
    <rPh sb="105" eb="108">
      <t>センデンヒ</t>
    </rPh>
    <rPh sb="156" eb="157">
      <t>クダ</t>
    </rPh>
    <phoneticPr fontId="88"/>
  </si>
  <si>
    <t>オンライン</t>
    <phoneticPr fontId="88"/>
  </si>
  <si>
    <t>展示会名</t>
    <rPh sb="0" eb="3">
      <t>テンジカイ</t>
    </rPh>
    <rPh sb="3" eb="4">
      <t>メイ</t>
    </rPh>
    <phoneticPr fontId="88"/>
  </si>
  <si>
    <t>会期</t>
    <rPh sb="0" eb="2">
      <t>カイキ</t>
    </rPh>
    <phoneticPr fontId="88"/>
  </si>
  <si>
    <t>会場名</t>
    <rPh sb="0" eb="2">
      <t>カイジョウ</t>
    </rPh>
    <rPh sb="2" eb="3">
      <t>メイ</t>
    </rPh>
    <phoneticPr fontId="88"/>
  </si>
  <si>
    <t>調整額</t>
    <rPh sb="0" eb="2">
      <t>チョウセイ</t>
    </rPh>
    <rPh sb="2" eb="3">
      <t>ガク</t>
    </rPh>
    <phoneticPr fontId="88"/>
  </si>
  <si>
    <t>（展-１）－</t>
    <rPh sb="1" eb="2">
      <t>テン</t>
    </rPh>
    <phoneticPr fontId="88"/>
  </si>
  <si>
    <t>（展-２）－</t>
    <rPh sb="1" eb="2">
      <t>テン</t>
    </rPh>
    <phoneticPr fontId="88"/>
  </si>
  <si>
    <t>（展-３）－</t>
    <rPh sb="1" eb="2">
      <t>テン</t>
    </rPh>
    <phoneticPr fontId="88"/>
  </si>
  <si>
    <t>（展-４）－</t>
    <rPh sb="1" eb="2">
      <t>テン</t>
    </rPh>
    <phoneticPr fontId="88"/>
  </si>
  <si>
    <t>（展-５）－</t>
    <rPh sb="1" eb="2">
      <t>テン</t>
    </rPh>
    <phoneticPr fontId="88"/>
  </si>
  <si>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</si>
  <si>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88"/>
  </si>
  <si>
    <t>　※　開発・改良した製品・サービスを検証・モニタリングすることを目的としたもののみが対象となります。
　※　支払予定先が複数の場合は複数記入してください。
　※　広告宣伝費の助成金交付申請額の上限は、展示会等参加費と合計で150万円です。</t>
    <rPh sb="10" eb="12">
      <t>セイヒン</t>
    </rPh>
    <rPh sb="81" eb="86">
      <t>コウコクセンデンヒ</t>
    </rPh>
    <rPh sb="100" eb="104">
      <t>テンジカイトウ</t>
    </rPh>
    <rPh sb="104" eb="107">
      <t>サンカヒ</t>
    </rPh>
    <phoneticPr fontId="88"/>
  </si>
  <si>
    <t>広告種別</t>
    <rPh sb="0" eb="2">
      <t>コウコク</t>
    </rPh>
    <rPh sb="2" eb="4">
      <t>シュベツ</t>
    </rPh>
    <phoneticPr fontId="88"/>
  </si>
  <si>
    <t>具体的な内容</t>
    <rPh sb="0" eb="3">
      <t>グタイテキ</t>
    </rPh>
    <rPh sb="4" eb="6">
      <t>ナイヨウ</t>
    </rPh>
    <phoneticPr fontId="88"/>
  </si>
  <si>
    <t>広-1</t>
    <rPh sb="0" eb="1">
      <t>ヒロシ</t>
    </rPh>
    <phoneticPr fontId="88"/>
  </si>
  <si>
    <t>（広-１）－</t>
    <rPh sb="1" eb="2">
      <t>ヒロシ</t>
    </rPh>
    <phoneticPr fontId="88"/>
  </si>
  <si>
    <t>広-2</t>
    <rPh sb="0" eb="1">
      <t>ヒロシ</t>
    </rPh>
    <phoneticPr fontId="88"/>
  </si>
  <si>
    <t>（広-２）－</t>
    <rPh sb="1" eb="2">
      <t>ヒロシ</t>
    </rPh>
    <phoneticPr fontId="88"/>
  </si>
  <si>
    <t>広-3</t>
    <rPh sb="0" eb="1">
      <t>ヒロシ</t>
    </rPh>
    <phoneticPr fontId="88"/>
  </si>
  <si>
    <t>（広-３）－</t>
    <rPh sb="1" eb="2">
      <t>ヒロシ</t>
    </rPh>
    <phoneticPr fontId="88"/>
  </si>
  <si>
    <t>広-4</t>
    <rPh sb="0" eb="1">
      <t>ヒロシ</t>
    </rPh>
    <phoneticPr fontId="88"/>
  </si>
  <si>
    <t>（広-４）－</t>
    <rPh sb="1" eb="2">
      <t>ヒロシ</t>
    </rPh>
    <phoneticPr fontId="88"/>
  </si>
  <si>
    <t>広-5</t>
    <rPh sb="0" eb="1">
      <t>ヒロシ</t>
    </rPh>
    <phoneticPr fontId="88"/>
  </si>
  <si>
    <t>（広-５）－</t>
    <rPh sb="1" eb="2">
      <t>ヒロシ</t>
    </rPh>
    <phoneticPr fontId="88"/>
  </si>
  <si>
    <t>【設備投資・事業環境整備フェーズ】</t>
    <rPh sb="1" eb="5">
      <t>セツビトウシ</t>
    </rPh>
    <rPh sb="6" eb="8">
      <t>ジギョウ</t>
    </rPh>
    <rPh sb="8" eb="10">
      <t>カンキョウ</t>
    </rPh>
    <rPh sb="10" eb="12">
      <t>セイビ</t>
    </rPh>
    <phoneticPr fontId="88"/>
  </si>
  <si>
    <t>＜設備投資・事業環境整備フェーズ＞</t>
    <rPh sb="1" eb="5">
      <t>セツビトウシ</t>
    </rPh>
    <rPh sb="6" eb="8">
      <t>ジギョウ</t>
    </rPh>
    <rPh sb="8" eb="10">
      <t>カンキョウ</t>
    </rPh>
    <rPh sb="10" eb="12">
      <t>セイビ</t>
    </rPh>
    <phoneticPr fontId="88"/>
  </si>
  <si>
    <t>　※　リース・レンタルの場合は、(B)に助成実施期間内の月数×月額リース料･レンタル料の合計金額(税抜)を計上してください</t>
    <phoneticPr fontId="88"/>
  </si>
  <si>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88"/>
  </si>
  <si>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</si>
  <si>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7"/>
  </si>
  <si>
    <t>上記購入先は、自企業と資本関係、役員又は従業員の兼務、自企業の代表者３親等以内の親族による経営ではない</t>
    <rPh sb="8" eb="10">
      <t>キギョウ</t>
    </rPh>
    <rPh sb="18" eb="19">
      <t>マタ</t>
    </rPh>
    <rPh sb="28" eb="30">
      <t>キギョウ</t>
    </rPh>
    <phoneticPr fontId="88"/>
  </si>
  <si>
    <t xml:space="preserve">　※　工事を伴う据え付け型（固定型 ）のカウンターや椅子、エアコン等は（10）機械装置・工具器具備品費ではなく（11）店舗新装・改装工事費に計上
　　　　してください。 </t>
    <rPh sb="70" eb="72">
      <t>ケイジョウ</t>
    </rPh>
    <phoneticPr fontId="88"/>
  </si>
  <si>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88"/>
  </si>
  <si>
    <t>　※　税抜１００万以上の工事費については、必ず２者以上の「見積書」が必要です。</t>
    <rPh sb="24" eb="25">
      <t>シャ</t>
    </rPh>
    <phoneticPr fontId="88"/>
  </si>
  <si>
    <t>（単位：円）</t>
    <phoneticPr fontId="95"/>
  </si>
  <si>
    <t>経費
番号</t>
    <rPh sb="0" eb="2">
      <t>ケイヒ</t>
    </rPh>
    <rPh sb="3" eb="5">
      <t>バンゴウ</t>
    </rPh>
    <phoneticPr fontId="95"/>
  </si>
  <si>
    <t>工事内容</t>
    <rPh sb="0" eb="4">
      <t>コウジナイヨウ</t>
    </rPh>
    <phoneticPr fontId="88"/>
  </si>
  <si>
    <t>数量（A）</t>
    <rPh sb="0" eb="2">
      <t>スウリョウ</t>
    </rPh>
    <phoneticPr fontId="88"/>
  </si>
  <si>
    <t>単位</t>
    <rPh sb="0" eb="2">
      <t>タンイ</t>
    </rPh>
    <phoneticPr fontId="95"/>
  </si>
  <si>
    <t>単価（B）
（税抜）</t>
    <rPh sb="7" eb="9">
      <t>ゼイヌキ</t>
    </rPh>
    <phoneticPr fontId="95"/>
  </si>
  <si>
    <t>助成対象経費
（A）×（B）
(税抜)</t>
    <phoneticPr fontId="95"/>
  </si>
  <si>
    <t>助成事業に要する
経費（税込）</t>
    <phoneticPr fontId="95"/>
  </si>
  <si>
    <t>事業者名</t>
    <rPh sb="0" eb="3">
      <t>ジギョウシャ</t>
    </rPh>
    <rPh sb="3" eb="4">
      <t>メイ</t>
    </rPh>
    <phoneticPr fontId="95"/>
  </si>
  <si>
    <t>工-1</t>
    <rPh sb="0" eb="1">
      <t>コウ</t>
    </rPh>
    <phoneticPr fontId="95"/>
  </si>
  <si>
    <t>工-2</t>
    <rPh sb="0" eb="1">
      <t>コウ</t>
    </rPh>
    <phoneticPr fontId="95"/>
  </si>
  <si>
    <t>工-3</t>
    <rPh sb="0" eb="1">
      <t>コウ</t>
    </rPh>
    <phoneticPr fontId="95"/>
  </si>
  <si>
    <t>工-4</t>
    <rPh sb="0" eb="1">
      <t>コウ</t>
    </rPh>
    <phoneticPr fontId="95"/>
  </si>
  <si>
    <t>工-5</t>
    <rPh sb="0" eb="1">
      <t>コウ</t>
    </rPh>
    <phoneticPr fontId="95"/>
  </si>
  <si>
    <t>工-6</t>
    <rPh sb="0" eb="1">
      <t>コウ</t>
    </rPh>
    <phoneticPr fontId="95"/>
  </si>
  <si>
    <t>工-7</t>
    <rPh sb="0" eb="1">
      <t>コウ</t>
    </rPh>
    <phoneticPr fontId="95"/>
  </si>
  <si>
    <t>工-8</t>
    <rPh sb="0" eb="1">
      <t>コウ</t>
    </rPh>
    <phoneticPr fontId="95"/>
  </si>
  <si>
    <t>工-9</t>
    <rPh sb="0" eb="1">
      <t>コウ</t>
    </rPh>
    <phoneticPr fontId="95"/>
  </si>
  <si>
    <t>工-10</t>
    <rPh sb="0" eb="1">
      <t>コウ</t>
    </rPh>
    <phoneticPr fontId="95"/>
  </si>
  <si>
    <t>工-11</t>
    <rPh sb="0" eb="1">
      <t>コウ</t>
    </rPh>
    <phoneticPr fontId="95"/>
  </si>
  <si>
    <t>工-12</t>
    <rPh sb="0" eb="1">
      <t>コウ</t>
    </rPh>
    <phoneticPr fontId="95"/>
  </si>
  <si>
    <t>工-13</t>
    <rPh sb="0" eb="1">
      <t>コウ</t>
    </rPh>
    <phoneticPr fontId="95"/>
  </si>
  <si>
    <t>工-14</t>
    <rPh sb="0" eb="1">
      <t>コウ</t>
    </rPh>
    <phoneticPr fontId="95"/>
  </si>
  <si>
    <t>工-15</t>
    <rPh sb="0" eb="1">
      <t>コウ</t>
    </rPh>
    <phoneticPr fontId="95"/>
  </si>
  <si>
    <t>列1</t>
    <phoneticPr fontId="88"/>
  </si>
  <si>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なお、１件100万円以上（税抜）の経費は、２者以上の見積書の提出が必要です。
　　　　表が足りない場合は枠を追加せず、本ページを複製してください。</t>
    </r>
    <rPh sb="70" eb="71">
      <t>シャ</t>
    </rPh>
    <phoneticPr fontId="57"/>
  </si>
  <si>
    <r>
      <t>見積金額
（</t>
    </r>
    <r>
      <rPr>
        <u/>
        <sz val="11"/>
        <color theme="1"/>
        <rFont val="ＭＳ Ｐゴシック"/>
        <family val="3"/>
        <charset val="128"/>
      </rPr>
      <t>１件あたりの単価が税抜100万円以上の場合は原則２者以上</t>
    </r>
    <r>
      <rPr>
        <sz val="11"/>
        <color theme="1"/>
        <rFont val="ＭＳ Ｐゴシック"/>
        <family val="3"/>
        <charset val="128"/>
      </rPr>
      <t>）</t>
    </r>
    <rPh sb="0" eb="2">
      <t>ミツモリ</t>
    </rPh>
    <rPh sb="2" eb="4">
      <t>キンガク</t>
    </rPh>
    <phoneticPr fontId="57"/>
  </si>
  <si>
    <t>（12）店舗賃借料</t>
    <rPh sb="4" eb="9">
      <t>テンポチンシャクリョウ</t>
    </rPh>
    <phoneticPr fontId="88"/>
  </si>
  <si>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7"/>
  </si>
  <si>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88"/>
  </si>
  <si>
    <t>名称</t>
    <rPh sb="0" eb="2">
      <t>メイショウ</t>
    </rPh>
    <phoneticPr fontId="88"/>
  </si>
  <si>
    <t>月額家賃
（税抜）
(A)</t>
    <rPh sb="0" eb="2">
      <t>ゲツガク</t>
    </rPh>
    <rPh sb="2" eb="4">
      <t>ヤチン</t>
    </rPh>
    <rPh sb="6" eb="8">
      <t>ゼイヌ</t>
    </rPh>
    <phoneticPr fontId="88"/>
  </si>
  <si>
    <t>工事期間
（月）</t>
    <rPh sb="0" eb="4">
      <t>コウジキカン</t>
    </rPh>
    <rPh sb="6" eb="7">
      <t>ツキ</t>
    </rPh>
    <phoneticPr fontId="88"/>
  </si>
  <si>
    <t>賃-1</t>
    <phoneticPr fontId="88"/>
  </si>
  <si>
    <t>（13）委託・外注費</t>
    <rPh sb="7" eb="9">
      <t>ガイチュウ</t>
    </rPh>
    <phoneticPr fontId="88"/>
  </si>
  <si>
    <t>　※　１件あたりの単価が税抜100万円以上の場合は、原則２者以上の見積書を提出してください。</t>
    <phoneticPr fontId="88"/>
  </si>
  <si>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</si>
  <si>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</si>
  <si>
    <t>○</t>
  </si>
  <si>
    <t>カブシキガイシャトウキョウ</t>
  </si>
  <si>
    <t>株式会社東京</t>
    <rPh sb="0" eb="6">
      <t>カブシキガイシャトウキョウ</t>
    </rPh>
    <phoneticPr fontId="3"/>
  </si>
  <si>
    <t>法人</t>
  </si>
  <si>
    <t>トウキョウ　タロウ</t>
  </si>
  <si>
    <t>東京　太郎</t>
    <rPh sb="0" eb="2">
      <t>トウキョウ</t>
    </rPh>
    <rPh sb="3" eb="5">
      <t>タロウ</t>
    </rPh>
    <phoneticPr fontId="3"/>
  </si>
  <si>
    <t>代表取締役</t>
    <rPh sb="0" eb="5">
      <t>ダイヒョウトリシマリヤク</t>
    </rPh>
    <phoneticPr fontId="3"/>
  </si>
  <si>
    <t>000-0000</t>
  </si>
  <si>
    <t>東京都○○区○○町○－○</t>
    <phoneticPr fontId="2"/>
  </si>
  <si>
    <t>00-0000-0000</t>
  </si>
  <si>
    <t>https://www.○○○○</t>
  </si>
  <si>
    <t>同上</t>
    <rPh sb="0" eb="2">
      <t>ドウジョウ</t>
    </rPh>
    <phoneticPr fontId="2"/>
  </si>
  <si>
    <t>東京都○○区○○町○－○</t>
    <rPh sb="0" eb="3">
      <t>トウキョウト</t>
    </rPh>
    <rPh sb="5" eb="6">
      <t>ク</t>
    </rPh>
    <rPh sb="8" eb="9">
      <t>マチ</t>
    </rPh>
    <phoneticPr fontId="2"/>
  </si>
  <si>
    <t>カイハツ　イチロウ</t>
  </si>
  <si>
    <t>開発　一郎</t>
    <rPh sb="0" eb="2">
      <t>カイハツ</t>
    </rPh>
    <rPh sb="3" eb="5">
      <t>イチロウ</t>
    </rPh>
    <phoneticPr fontId="2"/>
  </si>
  <si>
    <t>開発部　開発課　課長</t>
    <rPh sb="6" eb="7">
      <t>カ</t>
    </rPh>
    <rPh sb="8" eb="9">
      <t>カ</t>
    </rPh>
    <phoneticPr fontId="2"/>
  </si>
  <si>
    <t>○○@○○.co.jp</t>
  </si>
  <si>
    <t>○○○○、△△△△の製造・販売</t>
    <rPh sb="10" eb="12">
      <t>セイゾウ</t>
    </rPh>
    <rPh sb="13" eb="15">
      <t>ハンバイ</t>
    </rPh>
    <phoneticPr fontId="2"/>
  </si>
  <si>
    <t>○○</t>
  </si>
  <si>
    <t>株式会社Ａ</t>
    <rPh sb="0" eb="4">
      <t>カブシキガイシャ</t>
    </rPh>
    <phoneticPr fontId="2"/>
  </si>
  <si>
    <t>Ｂ株式会社</t>
  </si>
  <si>
    <t>株式会社Ｃ</t>
  </si>
  <si>
    <t>株式会社東京　○○工場</t>
    <rPh sb="0" eb="4">
      <t>カブシキガイシャ</t>
    </rPh>
    <rPh sb="4" eb="6">
      <t>トウキョウ</t>
    </rPh>
    <rPh sb="9" eb="11">
      <t>コウジョウ</t>
    </rPh>
    <phoneticPr fontId="2"/>
  </si>
  <si>
    <t>○○市○－○－○</t>
    <rPh sb="2" eb="3">
      <t>シ</t>
    </rPh>
    <phoneticPr fontId="2"/>
  </si>
  <si>
    <t>ＪＲ○○</t>
  </si>
  <si>
    <t>〇〇</t>
    <phoneticPr fontId="2"/>
  </si>
  <si>
    <t>R3</t>
  </si>
  <si>
    <t>東京都中小企業振興公社</t>
    <rPh sb="0" eb="2">
      <t>トウキョウ</t>
    </rPh>
    <rPh sb="2" eb="3">
      <t>ト</t>
    </rPh>
    <rPh sb="3" eb="5">
      <t>チュウショウ</t>
    </rPh>
    <rPh sb="5" eb="7">
      <t>キギョウ</t>
    </rPh>
    <rPh sb="7" eb="9">
      <t>シンコウ</t>
    </rPh>
    <rPh sb="9" eb="11">
      <t>コウシャ</t>
    </rPh>
    <phoneticPr fontId="2"/>
  </si>
  <si>
    <t>製品開発着手支援助成事業</t>
    <rPh sb="0" eb="2">
      <t>セイヒン</t>
    </rPh>
    <rPh sb="2" eb="4">
      <t>カイハツ</t>
    </rPh>
    <rPh sb="4" eb="6">
      <t>チャクシュ</t>
    </rPh>
    <rPh sb="6" eb="8">
      <t>シエン</t>
    </rPh>
    <rPh sb="8" eb="10">
      <t>ジョセイ</t>
    </rPh>
    <rPh sb="10" eb="12">
      <t>ジギョウ</t>
    </rPh>
    <phoneticPr fontId="2"/>
  </si>
  <si>
    <t>△△センサー開発の事前検証</t>
    <rPh sb="6" eb="8">
      <t>カイハツ</t>
    </rPh>
    <rPh sb="9" eb="11">
      <t>ジゼン</t>
    </rPh>
    <rPh sb="11" eb="13">
      <t>ケンショウ</t>
    </rPh>
    <phoneticPr fontId="2"/>
  </si>
  <si>
    <t>有</t>
  </si>
  <si>
    <t>R2</t>
  </si>
  <si>
    <t>(公財)○○○育成財団</t>
    <rPh sb="1" eb="3">
      <t>コウザイ</t>
    </rPh>
    <rPh sb="7" eb="9">
      <t>イクセイ</t>
    </rPh>
    <rPh sb="9" eb="11">
      <t>ザイダン</t>
    </rPh>
    <phoneticPr fontId="2"/>
  </si>
  <si>
    <t>研究開発助成金</t>
    <rPh sb="0" eb="2">
      <t>ケンキュウ</t>
    </rPh>
    <rPh sb="2" eb="4">
      <t>カイハツ</t>
    </rPh>
    <rPh sb="4" eb="6">
      <t>ジョセイ</t>
    </rPh>
    <rPh sb="6" eb="7">
      <t>キン</t>
    </rPh>
    <phoneticPr fontId="2"/>
  </si>
  <si>
    <t>▲▲▲システムの開発</t>
    <rPh sb="8" eb="10">
      <t>カイハツ</t>
    </rPh>
    <phoneticPr fontId="2"/>
  </si>
  <si>
    <t>無</t>
  </si>
  <si>
    <t>R4</t>
  </si>
  <si>
    <t>東京都立産業技術研究センター</t>
    <rPh sb="0" eb="10">
      <t>トウキョウトリツサンギョウギジュツケンキュウ</t>
    </rPh>
    <phoneticPr fontId="2"/>
  </si>
  <si>
    <t>中小企業のIoT化支援事業（公募型共同研究）</t>
    <rPh sb="0" eb="4">
      <t>チュウショウキギョウ</t>
    </rPh>
    <rPh sb="8" eb="9">
      <t>カ</t>
    </rPh>
    <rPh sb="9" eb="11">
      <t>シエン</t>
    </rPh>
    <rPh sb="11" eb="13">
      <t>ジギョウ</t>
    </rPh>
    <rPh sb="14" eb="17">
      <t>コウボガタ</t>
    </rPh>
    <rPh sb="17" eb="19">
      <t>キョウドウ</t>
    </rPh>
    <rPh sb="19" eb="21">
      <t>ケンキュウ</t>
    </rPh>
    <phoneticPr fontId="2"/>
  </si>
  <si>
    <t>○○のためのアプリ開発</t>
    <rPh sb="9" eb="11">
      <t>カイハツ</t>
    </rPh>
    <phoneticPr fontId="2"/>
  </si>
  <si>
    <t>TOKYO戦略的イノベーション促進事業</t>
  </si>
  <si>
    <t>▽▽を用いた新たな◎◎技術の開発</t>
    <rPh sb="3" eb="4">
      <t>モチ</t>
    </rPh>
    <rPh sb="6" eb="7">
      <t>アラ</t>
    </rPh>
    <rPh sb="11" eb="13">
      <t>ギジュツ</t>
    </rPh>
    <rPh sb="14" eb="16">
      <t>カイハツ</t>
    </rPh>
    <phoneticPr fontId="2"/>
  </si>
  <si>
    <t>東京都知的財産総合センター　知財相談</t>
    <rPh sb="0" eb="2">
      <t>トウキョウ</t>
    </rPh>
    <rPh sb="2" eb="3">
      <t>ト</t>
    </rPh>
    <rPh sb="3" eb="5">
      <t>チテキ</t>
    </rPh>
    <rPh sb="5" eb="7">
      <t>ザイサン</t>
    </rPh>
    <rPh sb="7" eb="9">
      <t>ソウゴウ</t>
    </rPh>
    <rPh sb="14" eb="16">
      <t>チザイ</t>
    </rPh>
    <rPh sb="16" eb="18">
      <t>ソウダン</t>
    </rPh>
    <phoneticPr fontId="2"/>
  </si>
  <si>
    <t>利用中</t>
  </si>
  <si>
    <t>中小企業ニューマーケット開拓支援事業</t>
    <rPh sb="0" eb="2">
      <t>チュウショウ</t>
    </rPh>
    <rPh sb="2" eb="4">
      <t>キギョウ</t>
    </rPh>
    <rPh sb="12" eb="14">
      <t>カイタク</t>
    </rPh>
    <rPh sb="14" eb="16">
      <t>シエン</t>
    </rPh>
    <rPh sb="16" eb="18">
      <t>ジギョウ</t>
    </rPh>
    <phoneticPr fontId="2"/>
  </si>
  <si>
    <t>東京都</t>
  </si>
  <si>
    <t>世界発信コンペティション製品・技術部門　優秀賞</t>
    <phoneticPr fontId="2"/>
  </si>
  <si>
    <t>▲▲▲クラウドシステム</t>
    <phoneticPr fontId="2"/>
  </si>
  <si>
    <t>中小企業庁</t>
  </si>
  <si>
    <t>はばたく中小企業300社　選定</t>
    <phoneticPr fontId="2"/>
  </si>
  <si>
    <t>－</t>
    <phoneticPr fontId="2"/>
  </si>
  <si>
    <t>東京　太郎</t>
    <rPh sb="0" eb="2">
      <t>トウキョウ</t>
    </rPh>
    <rPh sb="3" eb="5">
      <t>タロウ</t>
    </rPh>
    <phoneticPr fontId="2"/>
  </si>
  <si>
    <t>代表取締役</t>
    <rPh sb="0" eb="2">
      <t>ダイヒョウ</t>
    </rPh>
    <rPh sb="2" eb="5">
      <t>トリシマリヤク</t>
    </rPh>
    <phoneticPr fontId="2"/>
  </si>
  <si>
    <t>○○　○○</t>
  </si>
  <si>
    <t>取締役</t>
    <rPh sb="0" eb="3">
      <t>トリシマリヤク</t>
    </rPh>
    <phoneticPr fontId="2"/>
  </si>
  <si>
    <t>△△　△△</t>
  </si>
  <si>
    <t>監査役</t>
    <rPh sb="0" eb="3">
      <t>カンサヤク</t>
    </rPh>
    <phoneticPr fontId="2"/>
  </si>
  <si>
    <t>株式会社○○</t>
    <rPh sb="0" eb="4">
      <t>カブシキガイシャ</t>
    </rPh>
    <phoneticPr fontId="2"/>
  </si>
  <si>
    <t>関連会社</t>
    <rPh sb="0" eb="4">
      <t>カンレンガイシャ</t>
    </rPh>
    <phoneticPr fontId="2"/>
  </si>
  <si>
    <t>××　××</t>
  </si>
  <si>
    <t>会社員</t>
    <rPh sb="0" eb="3">
      <t>カイシャイン</t>
    </rPh>
    <phoneticPr fontId="2"/>
  </si>
  <si>
    <t>・令和○年○月○日付で役員変更があったため
・決算以降○○億円増資をしたため</t>
    <phoneticPr fontId="2"/>
  </si>
  <si>
    <t>○○における△△の開発</t>
    <phoneticPr fontId="2"/>
  </si>
  <si>
    <t>新規開発</t>
  </si>
  <si>
    <t>製品の開発・改良</t>
  </si>
  <si>
    <t>〇〇〇</t>
    <phoneticPr fontId="2"/>
  </si>
  <si>
    <t>あり</t>
  </si>
  <si>
    <t>画像解析を行うための解析装置、外部クラウドサーバへ接続するための通信ルータ、インフラ被災時に電源供給を行うための電源制御部／バッテリ等を開発する。またバッテリへの補助充電を行う太陽光パネルを増設可能（オプション）とする。
カメラからの映像を解析装置で解析し、基準に達した場合に設定された通知先へアラームメールを配信することでネットワーク環境を経由してスマホ／PC等で受信する。録画映像はクラウドサーバへ保存される。</t>
    <phoneticPr fontId="2"/>
  </si>
  <si>
    <t>新規性</t>
  </si>
  <si>
    <t>優秀性</t>
  </si>
  <si>
    <t xml:space="preserve">○○年　○○卒業
○○年　株式会社○○（○○市）に入社、〇〇部で○○の開発に15年間従事
○○年　○○株式会社（○○区）にて、設立
</t>
    <rPh sb="30" eb="31">
      <t>ブ</t>
    </rPh>
    <rPh sb="35" eb="37">
      <t>カイハツ</t>
    </rPh>
    <rPh sb="63" eb="65">
      <t>セツリツ</t>
    </rPh>
    <phoneticPr fontId="2"/>
  </si>
  <si>
    <t>開発　二郎</t>
    <rPh sb="0" eb="2">
      <t>カイハツ</t>
    </rPh>
    <rPh sb="3" eb="5">
      <t>ジロウ</t>
    </rPh>
    <phoneticPr fontId="2"/>
  </si>
  <si>
    <t>開発部</t>
    <rPh sb="0" eb="3">
      <t>カイハツブ</t>
    </rPh>
    <phoneticPr fontId="2"/>
  </si>
  <si>
    <t>部長</t>
    <rPh sb="0" eb="2">
      <t>ブチョウ</t>
    </rPh>
    <phoneticPr fontId="2"/>
  </si>
  <si>
    <t>〇〇開発の分野</t>
    <rPh sb="2" eb="4">
      <t>カイハツ</t>
    </rPh>
    <rPh sb="5" eb="7">
      <t>ブンヤ</t>
    </rPh>
    <phoneticPr fontId="2"/>
  </si>
  <si>
    <t>○○年　○○卒業
○○年　株式会社○○（○○市）に入社、○○工場で○○の製造に５年間従事
○○年　○○株式会社（○○区）にて、○○部で○○の開発に15年間従事
○○年　当社の経営管理部門で新事業の企画・立案に10年従事</t>
    <phoneticPr fontId="2"/>
  </si>
  <si>
    <t>○○の設計</t>
    <phoneticPr fontId="2"/>
  </si>
  <si>
    <t>人－１</t>
    <rPh sb="0" eb="1">
      <t>ジン</t>
    </rPh>
    <phoneticPr fontId="2"/>
  </si>
  <si>
    <t>○○の加工</t>
    <phoneticPr fontId="2"/>
  </si>
  <si>
    <t>原－１
委－１</t>
    <rPh sb="0" eb="1">
      <t>ゲン</t>
    </rPh>
    <rPh sb="4" eb="5">
      <t>イ</t>
    </rPh>
    <phoneticPr fontId="2"/>
  </si>
  <si>
    <t>○●</t>
  </si>
  <si>
    <t>●</t>
  </si>
  <si>
    <t>はい（先行技術調査を実施した）</t>
  </si>
  <si>
    <t>2020-123●●●</t>
    <phoneticPr fontId="2"/>
  </si>
  <si>
    <t>いいえ</t>
  </si>
  <si>
    <t>なし</t>
  </si>
  <si>
    <t>予定なし</t>
  </si>
  <si>
    <t>はい</t>
  </si>
  <si>
    <t>特許権</t>
  </si>
  <si>
    <t>○○業営業許可</t>
    <rPh sb="2" eb="3">
      <t>ギョウ</t>
    </rPh>
    <rPh sb="3" eb="7">
      <t>エイギョウキョカ</t>
    </rPh>
    <phoneticPr fontId="2"/>
  </si>
  <si>
    <t>①取得済み</t>
  </si>
  <si>
    <t>XX士免許</t>
    <rPh sb="2" eb="3">
      <t>シ</t>
    </rPh>
    <rPh sb="3" eb="5">
      <t>メンキョ</t>
    </rPh>
    <phoneticPr fontId="2"/>
  </si>
  <si>
    <t>②開発・改良フェーズの期間中に取得又は申請・届出が必要</t>
  </si>
  <si>
    <t>○○届出</t>
    <rPh sb="2" eb="4">
      <t>トドケデ</t>
    </rPh>
    <phoneticPr fontId="2"/>
  </si>
  <si>
    <t>③設備投資・事業環境整備フェーズの期間中に取得又は申請・届出が必要</t>
  </si>
  <si>
    <t>○○ｖ○○ｗ</t>
  </si>
  <si>
    <t>太陽光パネル</t>
    <rPh sb="0" eb="3">
      <t>タイヨウコウ</t>
    </rPh>
    <phoneticPr fontId="2"/>
  </si>
  <si>
    <t>○○試験用</t>
    <rPh sb="2" eb="5">
      <t>シケンヨウ</t>
    </rPh>
    <phoneticPr fontId="2"/>
  </si>
  <si>
    <t>個</t>
    <rPh sb="0" eb="1">
      <t>コ</t>
    </rPh>
    <phoneticPr fontId="2"/>
  </si>
  <si>
    <t>バッテリ電源</t>
    <rPh sb="4" eb="6">
      <t>デンゲン</t>
    </rPh>
    <phoneticPr fontId="2"/>
  </si>
  <si>
    <t>○○部に組込</t>
    <rPh sb="2" eb="3">
      <t>ブ</t>
    </rPh>
    <rPh sb="4" eb="5">
      <t>ク</t>
    </rPh>
    <rPh sb="5" eb="6">
      <t>コ</t>
    </rPh>
    <phoneticPr fontId="2"/>
  </si>
  <si>
    <t>○○株式会社</t>
    <rPh sb="2" eb="6">
      <t>カブシキガイシャ</t>
    </rPh>
    <phoneticPr fontId="2"/>
  </si>
  <si>
    <t>○○材</t>
    <rPh sb="2" eb="3">
      <t>ザイ</t>
    </rPh>
    <phoneticPr fontId="2"/>
  </si>
  <si>
    <t>○○m</t>
    <phoneticPr fontId="2"/>
  </si>
  <si>
    <t>○○試験用</t>
    <rPh sb="2" eb="5">
      <t>シケンヨウ</t>
    </rPh>
    <phoneticPr fontId="2"/>
  </si>
  <si>
    <t>個</t>
    <rPh sb="0" eb="1">
      <t>コ</t>
    </rPh>
    <phoneticPr fontId="2"/>
  </si>
  <si>
    <t>○○クラウド</t>
    <phoneticPr fontId="2"/>
  </si>
  <si>
    <t>クラウドサーバー</t>
    <phoneticPr fontId="2"/>
  </si>
  <si>
    <t>ﾚﾝﾀﾙ</t>
  </si>
  <si>
    <t>件</t>
    <rPh sb="0" eb="1">
      <t>ケン</t>
    </rPh>
    <phoneticPr fontId="2"/>
  </si>
  <si>
    <t>××加工機</t>
    <rPh sb="2" eb="5">
      <t>カコウキ</t>
    </rPh>
    <phoneticPr fontId="2"/>
  </si>
  <si>
    <t>○○加工</t>
    <rPh sb="2" eb="4">
      <t>カコウ</t>
    </rPh>
    <phoneticPr fontId="2"/>
  </si>
  <si>
    <t>購入</t>
  </si>
  <si>
    <t>台</t>
    <rPh sb="0" eb="1">
      <t>ダイ</t>
    </rPh>
    <phoneticPr fontId="2"/>
  </si>
  <si>
    <t>××株式会社</t>
    <rPh sb="2" eb="6">
      <t>カブシキガイシャ</t>
    </rPh>
    <phoneticPr fontId="2"/>
  </si>
  <si>
    <r>
      <t>機-</t>
    </r>
    <r>
      <rPr>
        <sz val="10"/>
        <color rgb="FFFF0000"/>
        <rFont val="ＭＳ Ｐゴシック"/>
        <family val="3"/>
        <charset val="128"/>
      </rPr>
      <t>1</t>
    </r>
    <rPh sb="0" eb="1">
      <t>キ</t>
    </rPh>
    <phoneticPr fontId="57"/>
  </si>
  <si>
    <t>〇〇株式会社</t>
    <rPh sb="2" eb="6">
      <t>カブシキカイシャ</t>
    </rPh>
    <phoneticPr fontId="2"/>
  </si>
  <si>
    <r>
      <t>見積金額
（</t>
    </r>
    <r>
      <rPr>
        <u/>
        <sz val="10"/>
        <color theme="1"/>
        <rFont val="ＭＳ Ｐゴシック"/>
        <family val="3"/>
        <charset val="128"/>
      </rPr>
      <t>１件あたりの単価が税抜100万円以上の場合は原則２者以上</t>
    </r>
    <r>
      <rPr>
        <sz val="10"/>
        <color theme="1"/>
        <rFont val="ＭＳ Ｐゴシック"/>
        <family val="3"/>
        <charset val="128"/>
      </rPr>
      <t>）</t>
    </r>
    <rPh sb="0" eb="2">
      <t>ミツ</t>
    </rPh>
    <rPh sb="2" eb="4">
      <t>キンガク</t>
    </rPh>
    <phoneticPr fontId="57"/>
  </si>
  <si>
    <t>上記購入先は、自企業と資本関係、役員又は従業員の兼務、自企業の代表者３親等以内の親族による経営ではない</t>
    <rPh sb="8" eb="10">
      <t>キギョウ</t>
    </rPh>
    <rPh sb="18" eb="19">
      <t>マタ</t>
    </rPh>
    <rPh sb="27" eb="30">
      <t>ジキギョウ</t>
    </rPh>
    <phoneticPr fontId="2"/>
  </si>
  <si>
    <t>関連なし</t>
  </si>
  <si>
    <t>××加工機</t>
    <phoneticPr fontId="2"/>
  </si>
  <si>
    <t>××株式会社</t>
    <phoneticPr fontId="2"/>
  </si>
  <si>
    <t>式</t>
    <rPh sb="0" eb="1">
      <t>シキ</t>
    </rPh>
    <phoneticPr fontId="2"/>
  </si>
  <si>
    <t>△△解析ソフトウェア開発</t>
    <rPh sb="2" eb="4">
      <t>カイセキ</t>
    </rPh>
    <rPh sb="10" eb="12">
      <t>カイハツ</t>
    </rPh>
    <phoneticPr fontId="2"/>
  </si>
  <si>
    <t>△△株式会社</t>
    <rPh sb="2" eb="6">
      <t>カブシキガイシャ</t>
    </rPh>
    <phoneticPr fontId="2"/>
  </si>
  <si>
    <r>
      <t>委-</t>
    </r>
    <r>
      <rPr>
        <sz val="10"/>
        <color rgb="FFFF0000"/>
        <rFont val="ＭＳ Ｐゴシック"/>
        <family val="3"/>
        <charset val="128"/>
      </rPr>
      <t>1</t>
    </r>
    <rPh sb="0" eb="1">
      <t>イ</t>
    </rPh>
    <phoneticPr fontId="2"/>
  </si>
  <si>
    <t>○○　○○</t>
    <phoneticPr fontId="2"/>
  </si>
  <si>
    <t>電話番号</t>
    <rPh sb="0" eb="1">
      <t>デン</t>
    </rPh>
    <rPh sb="1" eb="2">
      <t>ハナシ</t>
    </rPh>
    <rPh sb="2" eb="4">
      <t>バンゴウ</t>
    </rPh>
    <phoneticPr fontId="2"/>
  </si>
  <si>
    <t>東京都○○区○○町○－○－○</t>
    <rPh sb="0" eb="3">
      <t>トウキョウト</t>
    </rPh>
    <rPh sb="5" eb="6">
      <t>ク</t>
    </rPh>
    <rPh sb="8" eb="9">
      <t>チョウ</t>
    </rPh>
    <phoneticPr fontId="2"/>
  </si>
  <si>
    <t>○○部○○課</t>
    <rPh sb="2" eb="3">
      <t>ブ</t>
    </rPh>
    <rPh sb="5" eb="6">
      <t>カ</t>
    </rPh>
    <phoneticPr fontId="2"/>
  </si>
  <si>
    <t>ソフトウェア開発</t>
    <rPh sb="6" eb="8">
      <t>カイハツ</t>
    </rPh>
    <phoneticPr fontId="2"/>
  </si>
  <si>
    <t>（和暦）令和</t>
    <rPh sb="1" eb="3">
      <t>ワレキ</t>
    </rPh>
    <rPh sb="4" eb="6">
      <t>レイワ</t>
    </rPh>
    <phoneticPr fontId="2"/>
  </si>
  <si>
    <t>○○のデータから○○を解析するソフトウェアの開発</t>
    <rPh sb="11" eb="13">
      <t>カイセキ</t>
    </rPh>
    <rPh sb="22" eb="24">
      <t>カイハツ</t>
    </rPh>
    <phoneticPr fontId="2"/>
  </si>
  <si>
    <t>仕様書、ソースコード、評価報告書</t>
    <rPh sb="0" eb="3">
      <t>シヨウショ</t>
    </rPh>
    <rPh sb="11" eb="13">
      <t>ヒョウカ</t>
    </rPh>
    <rPh sb="13" eb="16">
      <t>ホウコクショ</t>
    </rPh>
    <phoneticPr fontId="2"/>
  </si>
  <si>
    <t>○○に関するソフトウェア開発の実績が○○件超。</t>
    <rPh sb="3" eb="4">
      <t>カン</t>
    </rPh>
    <rPh sb="12" eb="14">
      <t>カイハツ</t>
    </rPh>
    <rPh sb="15" eb="17">
      <t>ジッセキ</t>
    </rPh>
    <rPh sb="20" eb="21">
      <t>ケン</t>
    </rPh>
    <rPh sb="21" eb="22">
      <t>チョウ</t>
    </rPh>
    <phoneticPr fontId="2"/>
  </si>
  <si>
    <t>２者入手
困難な
理由</t>
    <rPh sb="1" eb="2">
      <t>シャ</t>
    </rPh>
    <rPh sb="2" eb="4">
      <t>ニュウシュ</t>
    </rPh>
    <rPh sb="5" eb="7">
      <t>コンナン</t>
    </rPh>
    <rPh sb="9" eb="11">
      <t>リユウ</t>
    </rPh>
    <phoneticPr fontId="2"/>
  </si>
  <si>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2"/>
  </si>
  <si>
    <t>○○監視カメラ</t>
    <rPh sb="2" eb="4">
      <t>カンシ</t>
    </rPh>
    <phoneticPr fontId="2"/>
  </si>
  <si>
    <t>出願</t>
  </si>
  <si>
    <t>○○特許事務所</t>
    <rPh sb="2" eb="4">
      <t>トッキョ</t>
    </rPh>
    <rPh sb="4" eb="7">
      <t>ジムショ</t>
    </rPh>
    <phoneticPr fontId="2"/>
  </si>
  <si>
    <t>〇〇　〇〇</t>
    <phoneticPr fontId="2"/>
  </si>
  <si>
    <t>開発歴30年</t>
    <rPh sb="0" eb="3">
      <t>カイハツレキ</t>
    </rPh>
    <rPh sb="5" eb="6">
      <t>ネン</t>
    </rPh>
    <phoneticPr fontId="2"/>
  </si>
  <si>
    <t>クラウドサーバー機能全般</t>
    <rPh sb="8" eb="12">
      <t>キノウゼンパン</t>
    </rPh>
    <phoneticPr fontId="2"/>
  </si>
  <si>
    <r>
      <t>専-</t>
    </r>
    <r>
      <rPr>
        <sz val="10"/>
        <color rgb="FFFF0000"/>
        <rFont val="ＭＳ Ｐゴシック"/>
        <family val="3"/>
        <charset val="128"/>
      </rPr>
      <t>1</t>
    </r>
    <rPh sb="0" eb="1">
      <t>セン</t>
    </rPh>
    <phoneticPr fontId="2"/>
  </si>
  <si>
    <t>事業者名／専門家所属</t>
    <rPh sb="0" eb="3">
      <t>ジギョウシャ</t>
    </rPh>
    <rPh sb="3" eb="4">
      <t>メイ</t>
    </rPh>
    <rPh sb="5" eb="8">
      <t>センモンカ</t>
    </rPh>
    <rPh sb="8" eb="10">
      <t>ショゾク</t>
    </rPh>
    <phoneticPr fontId="2"/>
  </si>
  <si>
    <t>株式会社〇〇</t>
    <rPh sb="0" eb="6">
      <t>カブシキガイシャマルマル</t>
    </rPh>
    <phoneticPr fontId="2"/>
  </si>
  <si>
    <t>東京都〇〇区〇〇町〇－〇－〇</t>
    <rPh sb="0" eb="14">
      <t>トウキョウトマルマルクマルマルマチマル-マル-マル</t>
    </rPh>
    <phoneticPr fontId="2"/>
  </si>
  <si>
    <t>〇〇部〇〇課</t>
    <rPh sb="2" eb="3">
      <t>ブ</t>
    </rPh>
    <rPh sb="5" eb="6">
      <t>カ</t>
    </rPh>
    <phoneticPr fontId="2"/>
  </si>
  <si>
    <t>ソフトウェア開発・設計/30年</t>
    <rPh sb="6" eb="8">
      <t>カイハツ</t>
    </rPh>
    <rPh sb="9" eb="11">
      <t>セッケイ</t>
    </rPh>
    <rPh sb="14" eb="15">
      <t>ネン</t>
    </rPh>
    <phoneticPr fontId="2"/>
  </si>
  <si>
    <t>クラウドサーバー機能全般についての設計。</t>
    <rPh sb="8" eb="10">
      <t>キノウ</t>
    </rPh>
    <rPh sb="10" eb="12">
      <t>ゼンパン</t>
    </rPh>
    <rPh sb="17" eb="19">
      <t>セッケイ</t>
    </rPh>
    <phoneticPr fontId="2"/>
  </si>
  <si>
    <t>仕様書、ソースコード</t>
    <phoneticPr fontId="2"/>
  </si>
  <si>
    <t>○○部○○課・○○</t>
    <rPh sb="2" eb="3">
      <t>ブ</t>
    </rPh>
    <rPh sb="5" eb="6">
      <t>カ</t>
    </rPh>
    <phoneticPr fontId="2"/>
  </si>
  <si>
    <t>役員</t>
  </si>
  <si>
    <t>システム設計歴25年</t>
    <rPh sb="4" eb="6">
      <t>セッケイ</t>
    </rPh>
    <rPh sb="6" eb="7">
      <t>レキ</t>
    </rPh>
    <rPh sb="9" eb="10">
      <t>ネン</t>
    </rPh>
    <phoneticPr fontId="2"/>
  </si>
  <si>
    <t>○○設計、○○システム設計</t>
    <rPh sb="2" eb="4">
      <t>セッケイ</t>
    </rPh>
    <rPh sb="11" eb="13">
      <t>セッケイ</t>
    </rPh>
    <phoneticPr fontId="2"/>
  </si>
  <si>
    <t>正社員</t>
  </si>
  <si>
    <t>ソフトウェア開発歴15年</t>
    <rPh sb="6" eb="9">
      <t>カイハツレキ</t>
    </rPh>
    <rPh sb="11" eb="12">
      <t>ネン</t>
    </rPh>
    <phoneticPr fontId="2"/>
  </si>
  <si>
    <t>○○設計、○○ソフトウェア開発・評価</t>
    <rPh sb="2" eb="4">
      <t>セッケイ</t>
    </rPh>
    <rPh sb="13" eb="15">
      <t>カイハツ</t>
    </rPh>
    <rPh sb="16" eb="18">
      <t>ヒョウカ</t>
    </rPh>
    <phoneticPr fontId="2"/>
  </si>
  <si>
    <t>ソフトウェア開発歴10年</t>
    <rPh sb="6" eb="9">
      <t>カイハツレキ</t>
    </rPh>
    <rPh sb="11" eb="12">
      <t>ネン</t>
    </rPh>
    <phoneticPr fontId="2"/>
  </si>
  <si>
    <t>○○ソフトウェア開発・評価</t>
    <rPh sb="8" eb="10">
      <t>カイハツ</t>
    </rPh>
    <rPh sb="11" eb="13">
      <t>ヒョウカ</t>
    </rPh>
    <phoneticPr fontId="2"/>
  </si>
  <si>
    <t>○○規格××号への登録（第一段階審査・第二段階審査報告書、成績証明書、登録証）</t>
    <rPh sb="2" eb="4">
      <t>キカク</t>
    </rPh>
    <rPh sb="6" eb="7">
      <t>ゴウ</t>
    </rPh>
    <rPh sb="9" eb="11">
      <t>トウロク</t>
    </rPh>
    <rPh sb="12" eb="13">
      <t>ダイ</t>
    </rPh>
    <rPh sb="13" eb="14">
      <t>イチ</t>
    </rPh>
    <rPh sb="14" eb="16">
      <t>ダンカイ</t>
    </rPh>
    <rPh sb="16" eb="18">
      <t>シンサ</t>
    </rPh>
    <rPh sb="19" eb="25">
      <t>ダイニダンカイシンサ</t>
    </rPh>
    <rPh sb="25" eb="28">
      <t>ホウコクショ</t>
    </rPh>
    <rPh sb="29" eb="31">
      <t>セイセキ</t>
    </rPh>
    <rPh sb="31" eb="34">
      <t>ショウメイショ</t>
    </rPh>
    <rPh sb="35" eb="37">
      <t>トウロク</t>
    </rPh>
    <rPh sb="37" eb="38">
      <t>ショウ</t>
    </rPh>
    <phoneticPr fontId="2"/>
  </si>
  <si>
    <t>株式会社〇〇</t>
    <rPh sb="0" eb="6">
      <t>カブシキカイシャマルマル</t>
    </rPh>
    <phoneticPr fontId="2"/>
  </si>
  <si>
    <r>
      <t>規-</t>
    </r>
    <r>
      <rPr>
        <sz val="10"/>
        <color rgb="FFFF0000"/>
        <rFont val="ＭＳ Ｐゴシック"/>
        <family val="3"/>
        <charset val="128"/>
      </rPr>
      <t>1</t>
    </r>
    <rPh sb="0" eb="1">
      <t>キ</t>
    </rPh>
    <phoneticPr fontId="2"/>
  </si>
  <si>
    <t>東京都〇〇区〇〇町〇－〇－〇</t>
    <rPh sb="0" eb="3">
      <t>トウキョウト</t>
    </rPh>
    <rPh sb="5" eb="6">
      <t>ク</t>
    </rPh>
    <rPh sb="8" eb="9">
      <t>マチ</t>
    </rPh>
    <phoneticPr fontId="2"/>
  </si>
  <si>
    <t>開発〇〇課</t>
    <rPh sb="0" eb="2">
      <t>カイハツ</t>
    </rPh>
    <rPh sb="4" eb="5">
      <t>カ</t>
    </rPh>
    <phoneticPr fontId="2"/>
  </si>
  <si>
    <t>各種コンテンツの品質管理業務の請負</t>
    <rPh sb="0" eb="2">
      <t>カクシュ</t>
    </rPh>
    <rPh sb="8" eb="12">
      <t>ヒンシツカンリ</t>
    </rPh>
    <rPh sb="12" eb="14">
      <t>ギョウム</t>
    </rPh>
    <rPh sb="15" eb="17">
      <t>ウケオイ</t>
    </rPh>
    <phoneticPr fontId="2"/>
  </si>
  <si>
    <t>○○規格××号への登録</t>
    <phoneticPr fontId="2"/>
  </si>
  <si>
    <t>第一段階審査・第二段階審査報告書、成績証明書、登録証</t>
    <phoneticPr fontId="2"/>
  </si>
  <si>
    <t>○○に関するソフトウェア開発の認証実績が○○件超。</t>
    <rPh sb="3" eb="4">
      <t>カン</t>
    </rPh>
    <rPh sb="12" eb="14">
      <t>カイハツ</t>
    </rPh>
    <rPh sb="15" eb="17">
      <t>ニンショウ</t>
    </rPh>
    <rPh sb="17" eb="19">
      <t>ジッセキ</t>
    </rPh>
    <rPh sb="22" eb="23">
      <t>ケン</t>
    </rPh>
    <rPh sb="23" eb="24">
      <t>チョウ</t>
    </rPh>
    <phoneticPr fontId="2"/>
  </si>
  <si>
    <t>〇〇ショー</t>
    <phoneticPr fontId="2"/>
  </si>
  <si>
    <t>R7.〇.〇～R7.〇.〇</t>
    <phoneticPr fontId="2"/>
  </si>
  <si>
    <t>東京ビッグサイト</t>
    <rPh sb="0" eb="2">
      <t>トウキョウ</t>
    </rPh>
    <phoneticPr fontId="2"/>
  </si>
  <si>
    <t>小間</t>
  </si>
  <si>
    <t>〇〇フェア</t>
    <phoneticPr fontId="2"/>
  </si>
  <si>
    <t>ー</t>
    <phoneticPr fontId="2"/>
  </si>
  <si>
    <t>印刷物製作</t>
  </si>
  <si>
    <t>製品紹介チラシ</t>
    <rPh sb="0" eb="2">
      <t>セイヒン</t>
    </rPh>
    <rPh sb="2" eb="4">
      <t>ショウカイ</t>
    </rPh>
    <phoneticPr fontId="2"/>
  </si>
  <si>
    <t>部</t>
    <rPh sb="0" eb="1">
      <t>ブ</t>
    </rPh>
    <phoneticPr fontId="2"/>
  </si>
  <si>
    <t>プレスリリース配信サービス</t>
  </si>
  <si>
    <t>新製品紹介のプレスリリース配信</t>
    <rPh sb="0" eb="3">
      <t>シンセイヒン</t>
    </rPh>
    <rPh sb="3" eb="5">
      <t>ショウカイ</t>
    </rPh>
    <rPh sb="13" eb="15">
      <t>ハイシン</t>
    </rPh>
    <phoneticPr fontId="2"/>
  </si>
  <si>
    <t>計測機器</t>
    <rPh sb="0" eb="4">
      <t>ケイソクキキ</t>
    </rPh>
    <phoneticPr fontId="2"/>
  </si>
  <si>
    <t>クラウドサーバーの計測</t>
    <rPh sb="9" eb="11">
      <t>ケイソク</t>
    </rPh>
    <phoneticPr fontId="2"/>
  </si>
  <si>
    <t>計測機器</t>
    <phoneticPr fontId="2"/>
  </si>
  <si>
    <t>東京都〇〇区〇〇町〇－〇－〇</t>
    <rPh sb="0" eb="9">
      <t>トウキョウトマルマルクマルマルマチ</t>
    </rPh>
    <phoneticPr fontId="2"/>
  </si>
  <si>
    <t>上記購入先は、自企業と資本関係、役員又は従業員の兼務、自企業の代表者３親等以内の親族による経営ではない</t>
    <rPh sb="8" eb="10">
      <t>キギョウ</t>
    </rPh>
    <rPh sb="18" eb="19">
      <t>マタ</t>
    </rPh>
    <rPh sb="28" eb="30">
      <t>キギョウ</t>
    </rPh>
    <phoneticPr fontId="2"/>
  </si>
  <si>
    <t>備え付けカウンター設置工事</t>
    <rPh sb="0" eb="1">
      <t>ソナ</t>
    </rPh>
    <rPh sb="2" eb="3">
      <t>ツ</t>
    </rPh>
    <rPh sb="9" eb="13">
      <t>セッチコウジ</t>
    </rPh>
    <phoneticPr fontId="2"/>
  </si>
  <si>
    <t>エアコン設置工事</t>
    <rPh sb="4" eb="8">
      <t>セッチコウジ</t>
    </rPh>
    <phoneticPr fontId="2"/>
  </si>
  <si>
    <r>
      <t>工-</t>
    </r>
    <r>
      <rPr>
        <sz val="11"/>
        <color rgb="FFFF0000"/>
        <rFont val="ＭＳ Ｐゴシック"/>
        <family val="3"/>
        <charset val="128"/>
      </rPr>
      <t>1</t>
    </r>
    <rPh sb="0" eb="1">
      <t>コウ</t>
    </rPh>
    <phoneticPr fontId="2"/>
  </si>
  <si>
    <t>店舗設計・施工業者</t>
    <rPh sb="0" eb="2">
      <t>テンポ</t>
    </rPh>
    <rPh sb="2" eb="4">
      <t>セッケイ</t>
    </rPh>
    <rPh sb="5" eb="7">
      <t>セコウ</t>
    </rPh>
    <rPh sb="7" eb="9">
      <t>ギョウシャ</t>
    </rPh>
    <phoneticPr fontId="2"/>
  </si>
  <si>
    <t>○○</t>
    <phoneticPr fontId="2"/>
  </si>
  <si>
    <r>
      <t>工-</t>
    </r>
    <r>
      <rPr>
        <sz val="11"/>
        <color rgb="FFFF0000"/>
        <rFont val="ＭＳ Ｐゴシック"/>
        <family val="3"/>
        <charset val="128"/>
      </rPr>
      <t>2</t>
    </r>
    <rPh sb="0" eb="1">
      <t>コウ</t>
    </rPh>
    <phoneticPr fontId="2"/>
  </si>
  <si>
    <t>店舗賃借料</t>
    <rPh sb="0" eb="2">
      <t>テンポ</t>
    </rPh>
    <rPh sb="2" eb="5">
      <t>チンシャクリョウ</t>
    </rPh>
    <phoneticPr fontId="2"/>
  </si>
  <si>
    <t>株式会社〇〇</t>
    <rPh sb="0" eb="4">
      <t>カブシキカイシャ</t>
    </rPh>
    <phoneticPr fontId="2"/>
  </si>
  <si>
    <t>製品販売用自社サイトの制作費用</t>
    <rPh sb="0" eb="2">
      <t>セイヒン</t>
    </rPh>
    <rPh sb="2" eb="4">
      <t>ハンバイ</t>
    </rPh>
    <rPh sb="4" eb="5">
      <t>ヨウ</t>
    </rPh>
    <rPh sb="5" eb="7">
      <t>ジシャ</t>
    </rPh>
    <rPh sb="11" eb="15">
      <t>セイサクヒヨウ</t>
    </rPh>
    <phoneticPr fontId="2"/>
  </si>
  <si>
    <t>webサイト制作</t>
    <rPh sb="6" eb="8">
      <t>セイサク</t>
    </rPh>
    <phoneticPr fontId="2"/>
  </si>
  <si>
    <t>本助成事業で開発した製品A
を販売するための自社専用サイトの制作</t>
    <rPh sb="0" eb="5">
      <t>ホンジョセイジギョウ</t>
    </rPh>
    <rPh sb="6" eb="8">
      <t>カイハツ</t>
    </rPh>
    <rPh sb="10" eb="12">
      <t>セイヒン</t>
    </rPh>
    <rPh sb="15" eb="17">
      <t>ハンバイ</t>
    </rPh>
    <rPh sb="22" eb="24">
      <t>ジシャ</t>
    </rPh>
    <rPh sb="24" eb="26">
      <t>センヨウ</t>
    </rPh>
    <rPh sb="30" eb="32">
      <t>セイサク</t>
    </rPh>
    <phoneticPr fontId="2"/>
  </si>
  <si>
    <t>〇〇〇〇</t>
    <phoneticPr fontId="2"/>
  </si>
  <si>
    <t>○○信用金庫</t>
    <rPh sb="2" eb="6">
      <t>シンヨウキンコ</t>
    </rPh>
    <phoneticPr fontId="2"/>
  </si>
  <si>
    <t>折衝中</t>
  </si>
  <si>
    <t>代表取締役　東京　太郎</t>
    <rPh sb="0" eb="5">
      <t>ダイヒョウトリシマリヤク</t>
    </rPh>
    <rPh sb="6" eb="8">
      <t>トウキョウ</t>
    </rPh>
    <rPh sb="9" eb="11">
      <t>タロウ</t>
    </rPh>
    <phoneticPr fontId="2"/>
  </si>
  <si>
    <t>内諾済</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</si>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</sst>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2" tint="-0.89999084444715716"/>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u/>
      <sz val="12"/>
      <color theme="1"/>
      <name val="ＭＳ Ｐ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b/>
      <u/>
      <sz val="10"/>
      <color rgb="FFFF000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sz val="12"/>
      <color rgb="FFFF0000"/>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8"/>
      <color theme="1"/>
      <name val="ＭＳ 明朝"/>
      <family val="1"/>
      <charset val="128"/>
    </font>
    <font>
      <b/>
      <sz val="12"/>
      <color rgb="FFFF0000"/>
      <name val="ＭＳ Ｐゴシック"/>
      <family val="3"/>
      <charset val="128"/>
    </font>
    <font>
      <b/>
      <u/>
      <sz val="12"/>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8"/>
      <name val="ＭＳ Ｐゴシック"/>
      <family val="3"/>
      <charset val="128"/>
    </font>
    <font>
      <b/>
      <sz val="10.5"/>
      <color rgb="FFFF0000"/>
      <name val="ＭＳ Ｐゴシック"/>
      <family val="3"/>
      <charset val="128"/>
    </font>
    <font>
      <b/>
      <u/>
      <sz val="10.5"/>
      <color rgb="FFFF0000"/>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u/>
      <sz val="11"/>
      <color theme="1"/>
      <name val="ＭＳ Ｐゴシック"/>
      <family val="3"/>
      <charset val="128"/>
    </font>
    <font>
      <sz val="12.5"/>
      <color rgb="FFFF0000"/>
      <name val="ＭＳ Ｐゴシック"/>
      <family val="3"/>
      <charset val="128"/>
    </font>
    <font>
      <sz val="11"/>
      <color rgb="FFFF0000"/>
      <name val="游ゴシック"/>
      <family val="3"/>
      <charset val="128"/>
      <scheme val="minor"/>
    </font>
    <font>
      <sz val="11"/>
      <name val="游ゴシック"/>
      <family val="3"/>
      <charset val="128"/>
      <scheme val="minor"/>
    </font>
    <font>
      <sz val="10"/>
      <color rgb="FFFF0000"/>
      <name val="游ゴシック"/>
      <family val="3"/>
      <charset val="128"/>
      <scheme val="minor"/>
    </font>
    <font>
      <sz val="11"/>
      <color rgb="FFFF0000"/>
      <name val="ＭＳ ゴシック"/>
      <family val="3"/>
      <charset val="128"/>
    </font>
    <font>
      <sz val="10"/>
      <color rgb="FFFF0000"/>
      <name val="ＭＳ ゴシック"/>
      <family val="3"/>
      <charset val="128"/>
    </font>
    <font>
      <sz val="10"/>
      <color rgb="FFFF0000"/>
      <name val="游ゴシック"/>
      <family val="3"/>
      <charset val="128"/>
    </font>
    <font>
      <sz val="8"/>
      <color theme="1"/>
      <name val="ＭＳ Ｐゴシック"/>
      <family val="3"/>
      <charset val="128"/>
    </font>
    <font>
      <u/>
      <sz val="10"/>
      <color theme="1"/>
      <name val="ＭＳ Ｐゴシック"/>
      <family val="3"/>
      <charset val="128"/>
    </font>
    <font>
      <sz val="10"/>
      <color rgb="FFFF0000"/>
      <name val="ＭＳ 明朝"/>
      <family val="1"/>
      <charset val="128"/>
    </font>
    <font>
      <sz val="8"/>
      <color rgb="FFFF0000"/>
      <name val="ＭＳ Ｐゴシック"/>
      <family val="3"/>
      <charset val="128"/>
    </font>
    <font>
      <sz val="11"/>
      <color rgb="FFFF0000"/>
      <name val="ＭＳ 明朝"/>
      <family val="1"/>
      <charset val="128"/>
    </font>
    <font>
      <sz val="11"/>
      <color theme="1"/>
      <name val="ＭＳ 明朝"/>
      <family val="1"/>
      <charset val="128"/>
    </font>
    <font>
      <sz val="8"/>
      <color rgb="FFFF0000"/>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
      <patternFill patternType="solid">
        <fgColor theme="0" tint="-0.14999847407452621"/>
        <bgColor indexed="64"/>
      </patternFill>
    </fill>
  </fills>
  <borders count="224">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
      <left style="hair">
        <color theme="1" tint="0.34998626667073579"/>
      </left>
      <right/>
      <top style="thin">
        <color indexed="64"/>
      </top>
      <bottom/>
      <diagonal/>
    </border>
    <border>
      <left style="hair">
        <color theme="1" tint="0.34998626667073579"/>
      </left>
      <right/>
      <top/>
      <bottom/>
      <diagonal/>
    </border>
    <border>
      <left style="hair">
        <color theme="1" tint="0.34998626667073579"/>
      </left>
      <right/>
      <top style="hair">
        <color indexed="64"/>
      </top>
      <bottom style="hair">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theme="1"/>
      </right>
      <top/>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auto="1"/>
      </bottom>
      <diagonal/>
    </border>
    <border>
      <left/>
      <right/>
      <top style="thin">
        <color theme="1"/>
      </top>
      <bottom style="thin">
        <color auto="1"/>
      </bottom>
      <diagonal/>
    </border>
    <border>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style="thin">
        <color indexed="64"/>
      </top>
      <bottom style="thin">
        <color indexed="64"/>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auto="1"/>
      </bottom>
      <diagonal/>
    </border>
    <border>
      <left/>
      <right/>
      <top/>
      <bottom style="thin">
        <color theme="1"/>
      </bottom>
      <diagonal/>
    </border>
    <border>
      <left style="thin">
        <color indexed="64"/>
      </left>
      <right style="thin">
        <color theme="1"/>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1931">
    <xf numFmtId="0" fontId="0" fillId="0" borderId="0" xfId="0">
      <alignment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9" fillId="0" borderId="0" xfId="2" applyFont="1" applyAlignment="1" applyProtection="1">
      <alignment vertical="center"/>
    </xf>
    <xf numFmtId="0" fontId="7" fillId="0" borderId="0" xfId="2" applyFont="1" applyBorder="1" applyAlignment="1" applyProtection="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4" fillId="0" borderId="0" xfId="0" applyFont="1" applyAlignment="1" applyProtection="1">
      <alignment horizontal="left" vertical="center"/>
    </xf>
    <xf numFmtId="0" fontId="12" fillId="0" borderId="0" xfId="0" applyFont="1" applyProtection="1">
      <alignment vertical="center"/>
    </xf>
    <xf numFmtId="0" fontId="35" fillId="0" borderId="0" xfId="0" applyFont="1" applyAlignment="1" applyProtection="1">
      <alignment horizontal="left" vertical="center"/>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5"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12" fillId="0" borderId="45" xfId="0" applyFont="1" applyBorder="1" applyAlignment="1" applyProtection="1">
      <alignment horizontal="center" vertical="center"/>
    </xf>
    <xf numFmtId="179" fontId="8" fillId="3" borderId="46" xfId="6" applyNumberFormat="1" applyFont="1" applyFill="1" applyBorder="1" applyAlignment="1" applyProtection="1">
      <alignment horizontal="right" vertical="center"/>
      <protection hidden="1"/>
    </xf>
    <xf numFmtId="38" fontId="8" fillId="3" borderId="39" xfId="1" applyFont="1" applyFill="1" applyBorder="1" applyAlignment="1" applyProtection="1">
      <alignment horizontal="right" vertical="center"/>
      <protection hidden="1"/>
    </xf>
    <xf numFmtId="179" fontId="8" fillId="3" borderId="47"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3" fillId="0" borderId="0" xfId="0" applyFont="1" applyFill="1" applyProtection="1">
      <alignment vertical="center"/>
    </xf>
    <xf numFmtId="0" fontId="37" fillId="0" borderId="0" xfId="0" applyFont="1" applyFill="1" applyProtection="1">
      <alignment vertical="center"/>
    </xf>
    <xf numFmtId="0" fontId="33"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3" fillId="0" borderId="0" xfId="7" applyFont="1" applyAlignment="1" applyProtection="1">
      <alignment vertical="center"/>
    </xf>
    <xf numFmtId="0" fontId="23" fillId="0" borderId="0" xfId="7" applyFont="1" applyBorder="1" applyAlignment="1" applyProtection="1">
      <alignment vertical="top"/>
    </xf>
    <xf numFmtId="181" fontId="40" fillId="0" borderId="0" xfId="8" applyFont="1" applyFill="1" applyBorder="1" applyAlignment="1" applyProtection="1">
      <alignment horizontal="right" vertical="center"/>
    </xf>
    <xf numFmtId="0" fontId="28" fillId="0" borderId="0" xfId="0" applyFont="1" applyFill="1" applyProtection="1">
      <alignment vertical="center"/>
    </xf>
    <xf numFmtId="0" fontId="41" fillId="0" borderId="0" xfId="0" applyFont="1" applyFill="1" applyProtection="1">
      <alignment vertical="center"/>
    </xf>
    <xf numFmtId="0" fontId="29" fillId="0" borderId="0" xfId="7" applyFont="1" applyProtection="1">
      <alignment vertical="center"/>
    </xf>
    <xf numFmtId="0" fontId="42" fillId="0" borderId="0" xfId="0" applyFont="1" applyFill="1" applyProtection="1">
      <alignment vertical="center"/>
    </xf>
    <xf numFmtId="0" fontId="42" fillId="0" borderId="0" xfId="0" applyFont="1" applyProtection="1">
      <alignment vertical="center"/>
    </xf>
    <xf numFmtId="0" fontId="23" fillId="0" borderId="0" xfId="7" applyFont="1" applyProtection="1">
      <alignment vertical="center"/>
    </xf>
    <xf numFmtId="0" fontId="22" fillId="0" borderId="0" xfId="0" applyFont="1" applyFill="1" applyProtection="1">
      <alignment vertical="center"/>
    </xf>
    <xf numFmtId="0" fontId="22" fillId="0" borderId="0" xfId="0" applyFont="1" applyProtection="1">
      <alignment vertical="center"/>
    </xf>
    <xf numFmtId="0" fontId="6" fillId="0" borderId="0" xfId="7" applyFont="1" applyProtection="1">
      <alignment vertical="center"/>
    </xf>
    <xf numFmtId="0" fontId="28" fillId="0" borderId="0" xfId="0" applyFont="1" applyFill="1" applyBorder="1" applyProtection="1">
      <alignment vertical="center"/>
    </xf>
    <xf numFmtId="0" fontId="28" fillId="0" borderId="0" xfId="0" applyFont="1" applyAlignment="1" applyProtection="1">
      <alignment horizontal="center" vertical="center"/>
    </xf>
    <xf numFmtId="0" fontId="29" fillId="0" borderId="0" xfId="7" applyFont="1" applyAlignment="1" applyProtection="1">
      <alignment vertical="center"/>
    </xf>
    <xf numFmtId="0" fontId="29" fillId="0" borderId="0" xfId="7" applyFont="1" applyBorder="1" applyProtection="1">
      <alignment vertical="center"/>
    </xf>
    <xf numFmtId="0" fontId="46"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8" fillId="0" borderId="0" xfId="0" applyFont="1" applyFill="1" applyProtection="1">
      <alignment vertical="center"/>
    </xf>
    <xf numFmtId="0" fontId="32" fillId="0" borderId="0" xfId="7" applyFont="1" applyProtection="1">
      <alignment vertical="center"/>
    </xf>
    <xf numFmtId="0" fontId="38" fillId="0" borderId="0" xfId="7" applyFont="1" applyProtection="1">
      <alignment vertical="center"/>
    </xf>
    <xf numFmtId="0" fontId="39" fillId="0" borderId="0" xfId="0" applyFont="1" applyBorder="1" applyAlignment="1" applyProtection="1">
      <alignment vertical="top"/>
    </xf>
    <xf numFmtId="0" fontId="29" fillId="0" borderId="0" xfId="2" applyFont="1" applyAlignment="1" applyProtection="1">
      <alignment vertical="center"/>
    </xf>
    <xf numFmtId="0" fontId="12" fillId="0" borderId="0" xfId="2" applyFont="1" applyProtection="1">
      <alignment vertical="center"/>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0" fontId="58" fillId="0" borderId="0" xfId="2" applyFont="1" applyProtection="1">
      <alignment vertical="center"/>
    </xf>
    <xf numFmtId="0" fontId="61" fillId="2" borderId="83" xfId="2" applyNumberFormat="1" applyFont="1" applyFill="1" applyBorder="1" applyAlignment="1" applyProtection="1">
      <alignment vertical="center"/>
      <protection hidden="1"/>
    </xf>
    <xf numFmtId="0" fontId="58" fillId="0" borderId="0" xfId="2" applyFont="1" applyAlignment="1" applyProtection="1">
      <alignment vertical="center" wrapText="1"/>
    </xf>
    <xf numFmtId="0" fontId="72" fillId="0" borderId="0" xfId="2" applyFont="1" applyAlignment="1" applyProtection="1">
      <alignment horizontal="left" vertical="center" wrapText="1"/>
    </xf>
    <xf numFmtId="0" fontId="50" fillId="0" borderId="0" xfId="2" applyFont="1" applyProtection="1">
      <alignment vertical="center"/>
    </xf>
    <xf numFmtId="38" fontId="58" fillId="0" borderId="0" xfId="3" applyFont="1" applyAlignment="1" applyProtection="1">
      <alignment vertical="center"/>
    </xf>
    <xf numFmtId="0" fontId="59" fillId="0" borderId="0" xfId="2" applyFont="1" applyProtection="1">
      <alignment vertical="center"/>
    </xf>
    <xf numFmtId="0" fontId="49" fillId="0" borderId="0" xfId="2" applyFont="1" applyBorder="1" applyAlignment="1" applyProtection="1">
      <alignment vertical="center"/>
    </xf>
    <xf numFmtId="0" fontId="71" fillId="0" borderId="0" xfId="2" applyFont="1" applyAlignment="1" applyProtection="1">
      <alignment vertical="center"/>
    </xf>
    <xf numFmtId="0" fontId="74" fillId="0" borderId="0" xfId="2" applyFont="1" applyAlignment="1" applyProtection="1">
      <alignment vertical="center"/>
    </xf>
    <xf numFmtId="0" fontId="58" fillId="0" borderId="0" xfId="2" applyFont="1" applyAlignment="1" applyProtection="1">
      <alignment vertical="center"/>
    </xf>
    <xf numFmtId="0" fontId="72" fillId="0" borderId="0" xfId="2" applyFont="1" applyFill="1" applyBorder="1" applyAlignment="1" applyProtection="1">
      <alignment horizontal="right"/>
    </xf>
    <xf numFmtId="38" fontId="72" fillId="3" borderId="8" xfId="1" applyNumberFormat="1" applyFont="1" applyFill="1" applyBorder="1" applyProtection="1">
      <alignment vertical="center"/>
      <protection hidden="1"/>
    </xf>
    <xf numFmtId="0" fontId="4" fillId="0" borderId="0" xfId="2" applyFont="1" applyFill="1" applyAlignment="1" applyProtection="1">
      <alignment vertical="center"/>
    </xf>
    <xf numFmtId="0" fontId="8" fillId="0" borderId="0" xfId="0" applyFont="1" applyFill="1" applyBorder="1" applyAlignment="1" applyProtection="1">
      <alignment horizontal="right" vertical="center"/>
    </xf>
    <xf numFmtId="0" fontId="58" fillId="0" borderId="0" xfId="2" applyFont="1" applyBorder="1" applyProtection="1">
      <alignment vertical="center"/>
    </xf>
    <xf numFmtId="0" fontId="72"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8" fillId="0" borderId="0" xfId="0" applyFont="1" applyProtection="1">
      <alignment vertical="center"/>
    </xf>
    <xf numFmtId="0" fontId="21" fillId="5" borderId="0" xfId="4" applyFont="1" applyFill="1" applyBorder="1" applyAlignment="1" applyProtection="1">
      <alignment horizontal="center" vertical="center"/>
    </xf>
    <xf numFmtId="0" fontId="79" fillId="0" borderId="0" xfId="0" applyFont="1" applyAlignment="1" applyProtection="1">
      <alignment vertical="center"/>
    </xf>
    <xf numFmtId="0" fontId="78" fillId="0" borderId="0" xfId="4" applyNumberFormat="1" applyFont="1" applyBorder="1" applyAlignment="1" applyProtection="1">
      <alignment horizontal="left" vertical="center"/>
    </xf>
    <xf numFmtId="0" fontId="78"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5" xfId="0" applyFont="1" applyBorder="1" applyAlignment="1" applyProtection="1">
      <alignment horizontal="righ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8" fillId="0" borderId="0" xfId="4" applyNumberFormat="1" applyFont="1" applyBorder="1" applyAlignment="1" applyProtection="1">
      <alignment horizontal="left" vertical="center"/>
    </xf>
    <xf numFmtId="0" fontId="78" fillId="0" borderId="0" xfId="4" applyFont="1" applyBorder="1" applyProtection="1"/>
    <xf numFmtId="0" fontId="79" fillId="0" borderId="0" xfId="4" applyFont="1" applyBorder="1" applyAlignment="1" applyProtection="1">
      <alignment horizontal="center" vertical="center"/>
    </xf>
    <xf numFmtId="49" fontId="78"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2" borderId="28" xfId="0" applyFont="1" applyFill="1" applyBorder="1" applyAlignment="1" applyProtection="1">
      <alignment horizontal="center" vertical="center"/>
    </xf>
    <xf numFmtId="0" fontId="16" fillId="2" borderId="32" xfId="0" applyFont="1" applyFill="1" applyBorder="1" applyAlignment="1" applyProtection="1">
      <alignment horizontal="center"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8" fillId="0" borderId="0" xfId="4" applyFont="1" applyBorder="1" applyAlignment="1" applyProtection="1"/>
    <xf numFmtId="0" fontId="78" fillId="0" borderId="0" xfId="4" applyFont="1" applyBorder="1" applyAlignment="1" applyProtection="1">
      <alignment vertical="center"/>
    </xf>
    <xf numFmtId="0" fontId="78" fillId="0" borderId="0" xfId="4" applyFont="1" applyBorder="1" applyAlignment="1" applyProtection="1">
      <alignment horizontal="left" vertical="center" wrapText="1"/>
    </xf>
    <xf numFmtId="179" fontId="8" fillId="3" borderId="43" xfId="6" applyNumberFormat="1" applyFont="1" applyFill="1" applyBorder="1" applyAlignment="1" applyProtection="1">
      <alignment horizontal="right" vertical="center"/>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2" borderId="11" xfId="2" applyFont="1" applyFill="1" applyBorder="1" applyAlignment="1" applyProtection="1">
      <alignment vertical="center" wrapText="1" shrinkToFit="1"/>
      <protection hidden="1"/>
    </xf>
    <xf numFmtId="0" fontId="12" fillId="2" borderId="12" xfId="2" applyFont="1" applyFill="1" applyBorder="1" applyAlignment="1" applyProtection="1">
      <alignment vertical="center" wrapText="1" shrinkToFit="1"/>
      <protection hidden="1"/>
    </xf>
    <xf numFmtId="0" fontId="12" fillId="2" borderId="13" xfId="2" applyFont="1" applyFill="1" applyBorder="1" applyAlignment="1" applyProtection="1">
      <alignment vertical="center" wrapText="1" shrinkToFit="1"/>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35" fillId="0" borderId="0" xfId="0" applyFont="1" applyAlignment="1" applyProtection="1">
      <alignment horizontal="left"/>
    </xf>
    <xf numFmtId="0" fontId="12" fillId="4" borderId="28" xfId="0" applyFont="1" applyFill="1" applyBorder="1" applyAlignment="1" applyProtection="1">
      <alignment horizontal="center" vertical="center" wrapText="1"/>
    </xf>
    <xf numFmtId="0" fontId="12" fillId="4" borderId="30" xfId="0" applyFont="1" applyFill="1" applyBorder="1" applyAlignment="1" applyProtection="1">
      <alignment horizontal="center" vertical="center" wrapText="1"/>
    </xf>
    <xf numFmtId="0" fontId="23" fillId="0" borderId="0" xfId="7" applyFont="1" applyBorder="1" applyAlignment="1" applyProtection="1">
      <alignment vertical="center"/>
    </xf>
    <xf numFmtId="0" fontId="42" fillId="0" borderId="0" xfId="0" applyFont="1" applyFill="1" applyBorder="1" applyProtection="1">
      <alignment vertical="center"/>
    </xf>
    <xf numFmtId="0" fontId="28" fillId="0" borderId="13" xfId="7" applyFont="1" applyBorder="1" applyAlignment="1" applyProtection="1">
      <alignment horizontal="center" vertical="center" wrapText="1"/>
    </xf>
    <xf numFmtId="0" fontId="29" fillId="4" borderId="8" xfId="7" applyFont="1" applyFill="1" applyBorder="1" applyProtection="1">
      <alignment vertical="center"/>
    </xf>
    <xf numFmtId="0" fontId="29" fillId="4" borderId="2" xfId="7" applyFont="1" applyFill="1" applyBorder="1" applyProtection="1">
      <alignment vertical="center"/>
    </xf>
    <xf numFmtId="0" fontId="23" fillId="0" borderId="0" xfId="7" applyFont="1" applyFill="1" applyBorder="1" applyAlignment="1" applyProtection="1">
      <alignment vertical="top"/>
    </xf>
    <xf numFmtId="176" fontId="12" fillId="0" borderId="12" xfId="0" applyNumberFormat="1" applyFont="1" applyFill="1" applyBorder="1" applyAlignment="1" applyProtection="1">
      <alignment horizontal="center" vertical="center"/>
    </xf>
    <xf numFmtId="0" fontId="22" fillId="8" borderId="30" xfId="0" applyFont="1" applyFill="1" applyBorder="1" applyAlignment="1" applyProtection="1">
      <alignment horizontal="center" vertical="center" wrapText="1"/>
    </xf>
    <xf numFmtId="0" fontId="8" fillId="8" borderId="30" xfId="0" applyFont="1" applyFill="1" applyBorder="1" applyAlignment="1" applyProtection="1">
      <alignment horizontal="center" vertical="center" wrapText="1"/>
    </xf>
    <xf numFmtId="0" fontId="6" fillId="9" borderId="11"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8" fillId="2" borderId="121" xfId="0" applyFont="1" applyFill="1" applyBorder="1" applyProtection="1">
      <alignment vertical="center"/>
    </xf>
    <xf numFmtId="0" fontId="6" fillId="0" borderId="0" xfId="2" applyFont="1" applyFill="1" applyBorder="1" applyAlignment="1" applyProtection="1">
      <alignment horizontal="left" vertical="center"/>
    </xf>
    <xf numFmtId="0" fontId="45" fillId="0" borderId="0" xfId="2" applyFont="1" applyFill="1" applyBorder="1" applyAlignment="1" applyProtection="1">
      <alignment horizontal="left" vertical="center"/>
    </xf>
    <xf numFmtId="0" fontId="34"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91" fillId="0" borderId="0" xfId="2" applyFont="1" applyFill="1" applyBorder="1" applyAlignment="1" applyProtection="1">
      <alignment horizontal="left" vertical="center"/>
    </xf>
    <xf numFmtId="0" fontId="93" fillId="0" borderId="0" xfId="2" applyFont="1" applyFill="1" applyBorder="1" applyProtection="1">
      <alignment vertical="center"/>
    </xf>
    <xf numFmtId="0" fontId="12" fillId="0" borderId="0" xfId="2" applyFont="1" applyFill="1" applyBorder="1" applyAlignment="1" applyProtection="1">
      <alignment horizontal="right" vertical="center"/>
    </xf>
    <xf numFmtId="0" fontId="94" fillId="0" borderId="0" xfId="2" applyFont="1" applyFill="1" applyBorder="1" applyProtection="1">
      <alignment vertical="center"/>
    </xf>
    <xf numFmtId="0" fontId="73" fillId="0" borderId="28" xfId="2" applyFont="1" applyFill="1" applyBorder="1" applyAlignment="1" applyProtection="1">
      <alignment horizontal="center" vertical="center" wrapText="1"/>
    </xf>
    <xf numFmtId="0" fontId="91" fillId="0" borderId="0" xfId="2" applyFont="1" applyFill="1" applyBorder="1" applyAlignment="1" applyProtection="1">
      <alignment vertical="top"/>
    </xf>
    <xf numFmtId="0" fontId="64" fillId="0" borderId="4" xfId="2" applyFont="1" applyFill="1" applyBorder="1" applyAlignment="1" applyProtection="1">
      <alignment horizontal="left" vertical="center" wrapText="1"/>
    </xf>
    <xf numFmtId="0" fontId="64" fillId="0" borderId="29" xfId="2" applyFont="1" applyFill="1" applyBorder="1" applyAlignment="1" applyProtection="1">
      <alignment horizontal="left" vertical="center" wrapText="1"/>
    </xf>
    <xf numFmtId="38" fontId="93" fillId="0" borderId="0" xfId="1" applyFont="1" applyFill="1" applyBorder="1" applyAlignment="1" applyProtection="1">
      <alignment horizontal="center" vertical="center"/>
    </xf>
    <xf numFmtId="0" fontId="45" fillId="8" borderId="8" xfId="2" applyFont="1" applyFill="1" applyBorder="1" applyAlignment="1" applyProtection="1">
      <alignment horizontal="left" vertical="center"/>
    </xf>
    <xf numFmtId="0" fontId="34" fillId="8" borderId="12" xfId="2" applyFont="1" applyFill="1" applyBorder="1" applyAlignment="1" applyProtection="1">
      <alignment horizontal="left" vertical="center"/>
    </xf>
    <xf numFmtId="0" fontId="45" fillId="8" borderId="6" xfId="2" applyFont="1" applyFill="1" applyBorder="1" applyAlignment="1" applyProtection="1">
      <alignment horizontal="left" vertical="center"/>
    </xf>
    <xf numFmtId="0" fontId="45" fillId="8" borderId="7" xfId="2" applyFont="1" applyFill="1" applyBorder="1" applyAlignment="1" applyProtection="1">
      <alignment horizontal="left" vertical="center"/>
    </xf>
    <xf numFmtId="38" fontId="96" fillId="0" borderId="0" xfId="1" applyFont="1" applyFill="1" applyBorder="1" applyAlignment="1" applyProtection="1">
      <alignment horizontal="center" vertical="center"/>
    </xf>
    <xf numFmtId="0" fontId="64" fillId="0" borderId="50" xfId="2" applyFont="1" applyFill="1" applyBorder="1" applyAlignment="1" applyProtection="1">
      <alignment horizontal="left" vertical="center"/>
    </xf>
    <xf numFmtId="0" fontId="91" fillId="0" borderId="0" xfId="2" applyFont="1" applyFill="1" applyBorder="1" applyAlignment="1" applyProtection="1">
      <alignment horizontal="right" vertical="center"/>
    </xf>
    <xf numFmtId="0" fontId="64" fillId="0" borderId="21" xfId="2" applyFont="1" applyFill="1" applyBorder="1" applyAlignment="1" applyProtection="1">
      <alignment horizontal="left" vertical="center"/>
    </xf>
    <xf numFmtId="0" fontId="64" fillId="0" borderId="36" xfId="2" applyFont="1" applyFill="1" applyBorder="1" applyAlignment="1" applyProtection="1">
      <alignment horizontal="left" vertical="center"/>
    </xf>
    <xf numFmtId="0" fontId="45" fillId="8" borderId="11" xfId="2" applyFont="1" applyFill="1" applyBorder="1" applyAlignment="1" applyProtection="1">
      <alignment horizontal="left" vertical="center"/>
    </xf>
    <xf numFmtId="0" fontId="45" fillId="8" borderId="12" xfId="2" applyFont="1" applyFill="1" applyBorder="1" applyAlignment="1" applyProtection="1">
      <alignment horizontal="left" vertical="center"/>
    </xf>
    <xf numFmtId="0" fontId="45" fillId="8" borderId="13" xfId="2" applyFont="1" applyFill="1" applyBorder="1" applyAlignment="1" applyProtection="1">
      <alignment horizontal="left" vertical="center"/>
    </xf>
    <xf numFmtId="0" fontId="64" fillId="0" borderId="10" xfId="2" applyFont="1" applyFill="1" applyBorder="1" applyAlignment="1" applyProtection="1">
      <alignment horizontal="left" vertical="center"/>
    </xf>
    <xf numFmtId="0" fontId="94" fillId="8" borderId="30" xfId="2" applyFont="1" applyFill="1" applyBorder="1" applyAlignment="1" applyProtection="1">
      <alignment vertical="center" wrapText="1"/>
    </xf>
    <xf numFmtId="38" fontId="93" fillId="0" borderId="0" xfId="1" applyFont="1" applyFill="1" applyBorder="1" applyProtection="1">
      <alignment vertical="center"/>
    </xf>
    <xf numFmtId="0" fontId="94"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94" fillId="8" borderId="13" xfId="2" applyFont="1" applyFill="1" applyBorder="1" applyProtection="1">
      <alignment vertical="center"/>
    </xf>
    <xf numFmtId="0" fontId="64" fillId="0" borderId="27" xfId="2" applyFont="1" applyFill="1" applyBorder="1" applyAlignment="1" applyProtection="1">
      <alignment horizontal="left" vertical="center"/>
    </xf>
    <xf numFmtId="183" fontId="93" fillId="0" borderId="0" xfId="2" applyNumberFormat="1" applyFont="1" applyFill="1" applyBorder="1" applyProtection="1">
      <alignment vertical="center"/>
    </xf>
    <xf numFmtId="0" fontId="97" fillId="8" borderId="28" xfId="2" applyFont="1" applyFill="1" applyBorder="1" applyAlignment="1" applyProtection="1">
      <alignment vertical="center" wrapText="1"/>
    </xf>
    <xf numFmtId="0" fontId="91" fillId="0" borderId="0" xfId="2" applyFont="1" applyFill="1" applyBorder="1" applyProtection="1">
      <alignment vertical="center"/>
    </xf>
    <xf numFmtId="183" fontId="12" fillId="8" borderId="61" xfId="2" applyNumberFormat="1" applyFont="1" applyFill="1" applyBorder="1" applyAlignment="1" applyProtection="1">
      <alignment horizontal="right" vertical="center" shrinkToFit="1"/>
    </xf>
    <xf numFmtId="0" fontId="94" fillId="8" borderId="34" xfId="2" applyFont="1" applyFill="1" applyBorder="1" applyProtection="1">
      <alignment vertical="center"/>
    </xf>
    <xf numFmtId="0" fontId="12" fillId="0" borderId="12"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94" fillId="0" borderId="12" xfId="2" applyFont="1" applyFill="1" applyBorder="1" applyProtection="1">
      <alignment vertical="center"/>
    </xf>
    <xf numFmtId="0" fontId="12" fillId="8" borderId="65"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5" fillId="0" borderId="66" xfId="2" applyNumberFormat="1" applyFont="1" applyFill="1" applyBorder="1" applyAlignment="1" applyProtection="1">
      <alignment horizontal="left" vertical="center"/>
      <protection hidden="1"/>
    </xf>
    <xf numFmtId="0" fontId="91" fillId="0" borderId="0" xfId="2" applyFont="1" applyFill="1" applyBorder="1" applyAlignment="1" applyProtection="1">
      <alignment horizontal="center" vertical="center"/>
    </xf>
    <xf numFmtId="0" fontId="93" fillId="0" borderId="0" xfId="2" applyFont="1" applyFill="1" applyBorder="1" applyAlignment="1" applyProtection="1">
      <alignment vertical="center"/>
    </xf>
    <xf numFmtId="0" fontId="64" fillId="8" borderId="33" xfId="2" applyFont="1" applyFill="1" applyBorder="1" applyAlignment="1" applyProtection="1">
      <alignment vertical="center"/>
    </xf>
    <xf numFmtId="177" fontId="12" fillId="8" borderId="67" xfId="2" applyNumberFormat="1" applyFont="1" applyFill="1" applyBorder="1" applyAlignment="1" applyProtection="1">
      <alignment horizontal="left" vertical="center"/>
    </xf>
    <xf numFmtId="0" fontId="64" fillId="8" borderId="34" xfId="2" applyFont="1" applyFill="1" applyBorder="1" applyAlignment="1" applyProtection="1">
      <alignment vertical="center"/>
    </xf>
    <xf numFmtId="0" fontId="64" fillId="8" borderId="60" xfId="2" applyFont="1" applyFill="1" applyBorder="1" applyAlignment="1" applyProtection="1">
      <alignment vertical="center"/>
    </xf>
    <xf numFmtId="0" fontId="91" fillId="0" borderId="0" xfId="2" applyFont="1" applyFill="1" applyBorder="1" applyAlignment="1" applyProtection="1">
      <alignment horizontal="left" vertical="top" wrapText="1"/>
    </xf>
    <xf numFmtId="0" fontId="91" fillId="0" borderId="0" xfId="2" applyFont="1" applyFill="1" applyBorder="1" applyAlignment="1" applyProtection="1">
      <alignment vertical="top" wrapText="1"/>
    </xf>
    <xf numFmtId="38" fontId="34" fillId="0" borderId="30" xfId="1" applyFont="1" applyFill="1" applyBorder="1" applyAlignment="1" applyProtection="1">
      <alignment horizontal="right" vertical="center"/>
      <protection hidden="1"/>
    </xf>
    <xf numFmtId="177" fontId="12" fillId="8" borderId="68"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5" xfId="2" applyFont="1" applyFill="1" applyBorder="1" applyAlignment="1" applyProtection="1">
      <alignment horizontal="left" vertical="center"/>
    </xf>
    <xf numFmtId="0" fontId="91" fillId="0" borderId="0" xfId="2" applyFont="1" applyFill="1" applyBorder="1" applyAlignment="1" applyProtection="1">
      <alignment horizontal="left" vertical="center" wrapText="1"/>
    </xf>
    <xf numFmtId="0" fontId="91"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5" xfId="2" applyFont="1" applyFill="1" applyBorder="1" applyAlignment="1" applyProtection="1">
      <alignment horizontal="left" vertical="top"/>
    </xf>
    <xf numFmtId="177" fontId="34" fillId="8" borderId="30" xfId="2" applyNumberFormat="1" applyFont="1" applyFill="1" applyBorder="1" applyAlignment="1" applyProtection="1">
      <alignment horizontal="right" vertical="center" shrinkToFit="1"/>
      <protection hidden="1"/>
    </xf>
    <xf numFmtId="177" fontId="34" fillId="8" borderId="28" xfId="2" applyNumberFormat="1" applyFont="1" applyFill="1" applyBorder="1" applyAlignment="1" applyProtection="1">
      <alignment horizontal="right" vertical="center" shrinkToFit="1"/>
      <protection hidden="1"/>
    </xf>
    <xf numFmtId="177" fontId="34" fillId="8" borderId="64" xfId="2" applyNumberFormat="1" applyFont="1" applyFill="1" applyBorder="1" applyAlignment="1" applyProtection="1">
      <alignment horizontal="right" vertical="center" shrinkToFit="1"/>
      <protection hidden="1"/>
    </xf>
    <xf numFmtId="177" fontId="34" fillId="8" borderId="34" xfId="2" applyNumberFormat="1" applyFont="1" applyFill="1" applyBorder="1" applyAlignment="1" applyProtection="1">
      <alignment horizontal="right" vertical="center" shrinkToFit="1"/>
      <protection hidden="1"/>
    </xf>
    <xf numFmtId="38" fontId="91" fillId="0" borderId="85" xfId="2" applyNumberFormat="1" applyFont="1" applyFill="1" applyBorder="1" applyAlignment="1" applyProtection="1">
      <alignment vertical="center"/>
    </xf>
    <xf numFmtId="3" fontId="91" fillId="0" borderId="85" xfId="2" applyNumberFormat="1" applyFont="1" applyFill="1" applyBorder="1" applyAlignment="1" applyProtection="1">
      <alignment vertical="center"/>
    </xf>
    <xf numFmtId="0" fontId="12" fillId="0" borderId="0" xfId="2" applyFont="1" applyFill="1" applyBorder="1" applyAlignment="1" applyProtection="1">
      <alignment horizontal="right" vertical="center" wrapText="1"/>
    </xf>
    <xf numFmtId="181" fontId="100"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99" fillId="0" borderId="0" xfId="0" applyFont="1" applyFill="1" applyBorder="1" applyAlignment="1" applyProtection="1">
      <alignment vertical="center"/>
    </xf>
    <xf numFmtId="0" fontId="87" fillId="0" borderId="0" xfId="7" applyFont="1" applyFill="1" applyBorder="1" applyAlignment="1" applyProtection="1">
      <alignment vertical="center"/>
    </xf>
    <xf numFmtId="0" fontId="101" fillId="0" borderId="0" xfId="7" applyFont="1" applyFill="1" applyBorder="1" applyAlignment="1" applyProtection="1">
      <alignment vertical="top"/>
    </xf>
    <xf numFmtId="0" fontId="94" fillId="0" borderId="0" xfId="7" applyFont="1" applyFill="1" applyBorder="1" applyAlignment="1" applyProtection="1">
      <alignment vertical="top"/>
    </xf>
    <xf numFmtId="0" fontId="102" fillId="0" borderId="0" xfId="7" applyFont="1" applyFill="1" applyBorder="1" applyAlignment="1" applyProtection="1">
      <alignment vertical="top"/>
    </xf>
    <xf numFmtId="0" fontId="94" fillId="0" borderId="0" xfId="0" applyFont="1" applyFill="1" applyBorder="1" applyProtection="1">
      <alignment vertical="center"/>
    </xf>
    <xf numFmtId="0" fontId="103" fillId="0" borderId="0" xfId="0" applyFont="1" applyFill="1" applyBorder="1" applyProtection="1">
      <alignment vertical="center"/>
    </xf>
    <xf numFmtId="0" fontId="101" fillId="0" borderId="0" xfId="7" applyFont="1" applyFill="1" applyBorder="1" applyProtection="1">
      <alignment vertical="center"/>
    </xf>
    <xf numFmtId="0" fontId="101" fillId="0" borderId="0" xfId="7" applyFont="1" applyFill="1" applyBorder="1" applyAlignment="1" applyProtection="1">
      <alignment vertical="center"/>
    </xf>
    <xf numFmtId="0" fontId="102" fillId="0" borderId="0" xfId="7" applyFont="1" applyFill="1" applyBorder="1" applyAlignment="1" applyProtection="1">
      <alignment vertical="center"/>
    </xf>
    <xf numFmtId="0" fontId="93" fillId="0" borderId="0" xfId="0" applyFont="1" applyFill="1" applyBorder="1" applyAlignment="1" applyProtection="1">
      <alignment vertical="center"/>
    </xf>
    <xf numFmtId="0" fontId="102" fillId="0" borderId="0" xfId="2" applyFont="1" applyFill="1" applyBorder="1" applyAlignment="1" applyProtection="1">
      <alignment vertical="center"/>
    </xf>
    <xf numFmtId="0" fontId="93" fillId="0" borderId="0" xfId="0" applyFont="1" applyFill="1" applyBorder="1" applyProtection="1">
      <alignment vertical="center"/>
    </xf>
    <xf numFmtId="0" fontId="101" fillId="0" borderId="0" xfId="2" applyFont="1" applyFill="1" applyBorder="1" applyAlignment="1" applyProtection="1">
      <alignment vertical="center"/>
    </xf>
    <xf numFmtId="0" fontId="101" fillId="0" borderId="0" xfId="2" applyFont="1" applyFill="1" applyBorder="1" applyAlignment="1" applyProtection="1">
      <alignment horizontal="left" vertical="center"/>
    </xf>
    <xf numFmtId="0" fontId="101" fillId="0" borderId="0" xfId="2" applyFont="1" applyFill="1" applyBorder="1" applyAlignment="1" applyProtection="1">
      <alignment horizontal="right" vertical="center"/>
    </xf>
    <xf numFmtId="0" fontId="94" fillId="0" borderId="0" xfId="2" applyFont="1" applyFill="1" applyBorder="1" applyAlignment="1" applyProtection="1">
      <alignment horizontal="right" vertical="center"/>
    </xf>
    <xf numFmtId="0" fontId="94" fillId="8" borderId="8" xfId="0" applyFont="1" applyFill="1" applyBorder="1" applyAlignment="1" applyProtection="1">
      <alignment horizontal="center" vertical="center" wrapText="1"/>
    </xf>
    <xf numFmtId="0" fontId="94" fillId="8" borderId="6" xfId="0" applyFont="1" applyFill="1" applyBorder="1" applyAlignment="1" applyProtection="1">
      <alignment horizontal="center" vertical="center" wrapText="1"/>
    </xf>
    <xf numFmtId="0" fontId="94" fillId="8" borderId="56" xfId="0" applyFont="1" applyFill="1" applyBorder="1" applyAlignment="1" applyProtection="1">
      <alignment horizontal="center" vertical="center" wrapText="1"/>
    </xf>
    <xf numFmtId="0" fontId="94" fillId="8" borderId="30" xfId="0" applyFont="1" applyFill="1" applyBorder="1" applyAlignment="1" applyProtection="1">
      <alignment horizontal="center" vertical="center" wrapText="1"/>
    </xf>
    <xf numFmtId="0" fontId="94" fillId="8" borderId="7" xfId="0" applyFont="1" applyFill="1" applyBorder="1" applyAlignment="1" applyProtection="1">
      <alignment horizontal="center" vertical="center" wrapText="1"/>
    </xf>
    <xf numFmtId="0" fontId="104" fillId="7" borderId="125" xfId="0" applyFont="1" applyFill="1" applyBorder="1" applyAlignment="1" applyProtection="1">
      <alignment horizontal="center" vertical="center" wrapText="1"/>
    </xf>
    <xf numFmtId="184" fontId="94" fillId="8" borderId="2" xfId="0" applyNumberFormat="1" applyFont="1" applyFill="1" applyBorder="1" applyAlignment="1" applyProtection="1">
      <alignment horizontal="center" vertical="center" wrapText="1"/>
    </xf>
    <xf numFmtId="38" fontId="12" fillId="10" borderId="0" xfId="1" applyFont="1" applyFill="1" applyBorder="1" applyAlignment="1" applyProtection="1">
      <alignment vertical="center" wrapText="1"/>
    </xf>
    <xf numFmtId="0" fontId="61" fillId="0" borderId="125" xfId="2" applyFont="1" applyFill="1" applyBorder="1" applyProtection="1">
      <alignment vertical="center"/>
    </xf>
    <xf numFmtId="0" fontId="99" fillId="0" borderId="125" xfId="2" applyFont="1" applyFill="1" applyBorder="1" applyProtection="1">
      <alignment vertical="center"/>
    </xf>
    <xf numFmtId="0" fontId="94" fillId="8" borderId="126" xfId="0" applyNumberFormat="1" applyFont="1" applyFill="1" applyBorder="1" applyAlignment="1" applyProtection="1">
      <alignment horizontal="center" vertical="center" wrapText="1"/>
    </xf>
    <xf numFmtId="0" fontId="12" fillId="8" borderId="127" xfId="0" applyNumberFormat="1" applyFont="1" applyFill="1" applyBorder="1" applyAlignment="1" applyProtection="1">
      <alignment horizontal="left" vertical="center" wrapText="1"/>
    </xf>
    <xf numFmtId="0" fontId="12" fillId="8" borderId="127" xfId="0" applyNumberFormat="1" applyFont="1" applyFill="1" applyBorder="1" applyAlignment="1" applyProtection="1">
      <alignment horizontal="right" vertical="center" wrapText="1"/>
    </xf>
    <xf numFmtId="0" fontId="12" fillId="8" borderId="127" xfId="0" applyNumberFormat="1" applyFont="1" applyFill="1" applyBorder="1" applyAlignment="1" applyProtection="1">
      <alignment vertical="center" wrapText="1"/>
    </xf>
    <xf numFmtId="38" fontId="12" fillId="8" borderId="128"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8" xfId="0" applyNumberFormat="1" applyFont="1" applyFill="1" applyBorder="1" applyAlignment="1" applyProtection="1">
      <alignment horizontal="left" vertical="center" wrapText="1"/>
    </xf>
    <xf numFmtId="0" fontId="99" fillId="7" borderId="125" xfId="0" applyFont="1" applyFill="1" applyBorder="1" applyProtection="1">
      <alignment vertical="center"/>
    </xf>
    <xf numFmtId="0" fontId="87" fillId="0" borderId="0" xfId="7" applyFont="1" applyFill="1" applyBorder="1" applyAlignment="1" applyProtection="1">
      <alignment vertical="top"/>
    </xf>
    <xf numFmtId="0" fontId="34" fillId="0" borderId="0" xfId="7" applyFont="1" applyFill="1" applyBorder="1" applyAlignment="1" applyProtection="1">
      <alignment vertical="top"/>
    </xf>
    <xf numFmtId="0" fontId="35"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94" fillId="8" borderId="130" xfId="0" applyFont="1" applyFill="1" applyBorder="1" applyAlignment="1" applyProtection="1">
      <alignment horizontal="center" vertical="center" wrapText="1"/>
    </xf>
    <xf numFmtId="0" fontId="94" fillId="8" borderId="131" xfId="2" applyFont="1" applyFill="1" applyBorder="1" applyAlignment="1" applyProtection="1">
      <alignment horizontal="center" vertical="center" wrapText="1" shrinkToFit="1"/>
    </xf>
    <xf numFmtId="0" fontId="94" fillId="8" borderId="132" xfId="2" applyFont="1" applyFill="1" applyBorder="1" applyAlignment="1" applyProtection="1">
      <alignment horizontal="center" vertical="center" wrapText="1" shrinkToFit="1"/>
    </xf>
    <xf numFmtId="0" fontId="94" fillId="8" borderId="133" xfId="2" applyFont="1" applyFill="1" applyBorder="1" applyAlignment="1" applyProtection="1">
      <alignment horizontal="center" vertical="center" wrapText="1"/>
    </xf>
    <xf numFmtId="0" fontId="104" fillId="7" borderId="134" xfId="2" applyFont="1" applyFill="1" applyBorder="1" applyAlignment="1" applyProtection="1">
      <alignment horizontal="left" vertical="center" wrapText="1"/>
    </xf>
    <xf numFmtId="185" fontId="94" fillId="8" borderId="135" xfId="0" applyNumberFormat="1" applyFont="1" applyFill="1" applyBorder="1" applyAlignment="1" applyProtection="1">
      <alignment horizontal="center" vertical="center"/>
    </xf>
    <xf numFmtId="0" fontId="61" fillId="0" borderId="134" xfId="2" applyFont="1" applyFill="1" applyBorder="1" applyProtection="1">
      <alignment vertical="center"/>
    </xf>
    <xf numFmtId="0" fontId="27" fillId="0" borderId="134" xfId="2" applyNumberFormat="1" applyFont="1" applyFill="1" applyBorder="1" applyProtection="1">
      <alignment vertical="center"/>
    </xf>
    <xf numFmtId="0" fontId="94" fillId="8" borderId="137" xfId="0" applyNumberFormat="1" applyFont="1" applyFill="1" applyBorder="1" applyAlignment="1" applyProtection="1">
      <alignment horizontal="center" vertical="center"/>
    </xf>
    <xf numFmtId="0" fontId="12" fillId="8" borderId="138" xfId="0" applyNumberFormat="1" applyFont="1" applyFill="1" applyBorder="1" applyAlignment="1" applyProtection="1">
      <alignment vertical="center" wrapText="1"/>
    </xf>
    <xf numFmtId="38" fontId="12" fillId="8" borderId="139" xfId="0" applyNumberFormat="1" applyFont="1" applyFill="1" applyBorder="1" applyAlignment="1" applyProtection="1">
      <alignment horizontal="right" vertical="center" wrapText="1"/>
    </xf>
    <xf numFmtId="38" fontId="12" fillId="8" borderId="129" xfId="0" applyNumberFormat="1" applyFont="1" applyFill="1" applyBorder="1" applyAlignment="1" applyProtection="1">
      <alignment vertical="center" wrapText="1"/>
    </xf>
    <xf numFmtId="0" fontId="12" fillId="8" borderId="140" xfId="0" applyNumberFormat="1" applyFont="1" applyFill="1" applyBorder="1" applyAlignment="1" applyProtection="1">
      <alignment vertical="center" wrapText="1"/>
    </xf>
    <xf numFmtId="0" fontId="8" fillId="7" borderId="134" xfId="0" applyFont="1" applyFill="1" applyBorder="1" applyProtection="1">
      <alignment vertical="center"/>
    </xf>
    <xf numFmtId="0" fontId="108" fillId="0" borderId="0" xfId="2" applyFont="1" applyFill="1" applyBorder="1" applyAlignment="1" applyProtection="1">
      <alignment vertical="center"/>
    </xf>
    <xf numFmtId="0" fontId="65" fillId="0" borderId="0" xfId="2" applyFont="1" applyFill="1" applyBorder="1" applyAlignment="1" applyProtection="1">
      <alignment vertical="center"/>
    </xf>
    <xf numFmtId="0" fontId="65" fillId="0" borderId="0" xfId="2" applyFont="1" applyFill="1" applyBorder="1" applyAlignment="1" applyProtection="1">
      <alignment vertical="center" wrapText="1"/>
    </xf>
    <xf numFmtId="0" fontId="94" fillId="0" borderId="0" xfId="0" applyFont="1" applyFill="1" applyBorder="1" applyAlignment="1" applyProtection="1">
      <alignment vertical="center"/>
    </xf>
    <xf numFmtId="0" fontId="61" fillId="0" borderId="0" xfId="7" applyFont="1" applyFill="1" applyBorder="1" applyAlignment="1" applyProtection="1">
      <alignment vertical="top" wrapText="1"/>
    </xf>
    <xf numFmtId="0" fontId="101" fillId="0" borderId="0" xfId="7" applyFont="1" applyFill="1" applyBorder="1" applyAlignment="1" applyProtection="1">
      <alignment vertical="top" wrapText="1"/>
    </xf>
    <xf numFmtId="0" fontId="27" fillId="0" borderId="0" xfId="2" applyFont="1" applyFill="1" applyBorder="1" applyProtection="1">
      <alignment vertical="center"/>
    </xf>
    <xf numFmtId="0" fontId="94"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94" fillId="8" borderId="132" xfId="2" applyFont="1" applyFill="1" applyBorder="1" applyAlignment="1" applyProtection="1">
      <alignment horizontal="center" vertical="center" wrapText="1"/>
    </xf>
    <xf numFmtId="0" fontId="94" fillId="8" borderId="131" xfId="0" applyFont="1" applyFill="1" applyBorder="1" applyAlignment="1" applyProtection="1">
      <alignment horizontal="center" vertical="center" wrapText="1"/>
    </xf>
    <xf numFmtId="0" fontId="104" fillId="7" borderId="125" xfId="2" applyFont="1" applyFill="1" applyBorder="1" applyAlignment="1" applyProtection="1">
      <alignment horizontal="left" vertical="center" wrapText="1"/>
    </xf>
    <xf numFmtId="0" fontId="94" fillId="0" borderId="0" xfId="2" applyFont="1" applyFill="1" applyBorder="1" applyAlignment="1" applyProtection="1">
      <alignment horizontal="left" vertical="center" wrapText="1"/>
    </xf>
    <xf numFmtId="188" fontId="94" fillId="8" borderId="135" xfId="0" applyNumberFormat="1" applyFont="1" applyFill="1" applyBorder="1" applyAlignment="1" applyProtection="1">
      <alignment horizontal="center" vertical="center"/>
      <protection hidden="1"/>
    </xf>
    <xf numFmtId="38" fontId="12" fillId="10" borderId="0" xfId="1" applyFont="1" applyFill="1" applyBorder="1" applyProtection="1">
      <alignment vertical="center"/>
      <protection hidden="1"/>
    </xf>
    <xf numFmtId="0" fontId="61" fillId="7" borderId="125" xfId="2" applyFont="1" applyFill="1" applyBorder="1" applyProtection="1">
      <alignment vertical="center"/>
      <protection hidden="1"/>
    </xf>
    <xf numFmtId="38" fontId="12" fillId="0" borderId="0" xfId="3" applyFont="1" applyFill="1" applyBorder="1" applyAlignment="1" applyProtection="1">
      <alignment vertical="center"/>
    </xf>
    <xf numFmtId="0" fontId="34" fillId="0" borderId="0" xfId="2" applyFont="1" applyFill="1" applyBorder="1" applyAlignment="1" applyProtection="1">
      <alignment vertical="center" wrapText="1"/>
    </xf>
    <xf numFmtId="0" fontId="27" fillId="7" borderId="125" xfId="2" applyNumberFormat="1" applyFont="1" applyFill="1" applyBorder="1" applyProtection="1">
      <alignment vertical="center"/>
      <protection hidden="1"/>
    </xf>
    <xf numFmtId="0" fontId="12" fillId="8" borderId="156" xfId="0" applyNumberFormat="1" applyFont="1" applyFill="1" applyBorder="1" applyAlignment="1" applyProtection="1">
      <alignment horizontal="center" vertical="center"/>
    </xf>
    <xf numFmtId="0" fontId="12" fillId="8" borderId="161" xfId="0" applyNumberFormat="1" applyFont="1" applyFill="1" applyBorder="1" applyAlignment="1" applyProtection="1">
      <alignment vertical="center"/>
    </xf>
    <xf numFmtId="0" fontId="12" fillId="8" borderId="162" xfId="0" applyNumberFormat="1" applyFont="1" applyFill="1" applyBorder="1" applyAlignment="1" applyProtection="1">
      <alignment vertical="center"/>
    </xf>
    <xf numFmtId="38" fontId="12" fillId="8" borderId="163" xfId="0" applyNumberFormat="1" applyFont="1" applyFill="1" applyBorder="1" applyAlignment="1" applyProtection="1">
      <alignment horizontal="right" vertical="center"/>
    </xf>
    <xf numFmtId="38" fontId="12" fillId="8" borderId="164" xfId="0" applyNumberFormat="1" applyFont="1" applyFill="1" applyBorder="1" applyAlignment="1" applyProtection="1">
      <alignment vertical="center"/>
      <protection hidden="1"/>
    </xf>
    <xf numFmtId="38" fontId="12" fillId="8" borderId="129" xfId="0" applyNumberFormat="1" applyFont="1" applyFill="1" applyBorder="1" applyAlignment="1" applyProtection="1">
      <alignment vertical="center"/>
      <protection hidden="1"/>
    </xf>
    <xf numFmtId="0" fontId="12" fillId="8" borderId="140" xfId="0" applyNumberFormat="1" applyFont="1" applyFill="1" applyBorder="1" applyAlignment="1" applyProtection="1">
      <alignment vertical="center"/>
    </xf>
    <xf numFmtId="0" fontId="27" fillId="7" borderId="125" xfId="0" applyFont="1" applyFill="1" applyBorder="1" applyProtection="1">
      <alignment vertical="center"/>
    </xf>
    <xf numFmtId="0" fontId="34" fillId="0" borderId="0" xfId="2" applyFont="1" applyFill="1" applyBorder="1" applyAlignment="1" applyProtection="1">
      <alignment horizontal="center" vertical="center" wrapText="1"/>
    </xf>
    <xf numFmtId="0" fontId="94" fillId="8" borderId="141" xfId="0" applyFont="1" applyFill="1" applyBorder="1" applyAlignment="1" applyProtection="1">
      <alignment horizontal="center" vertical="center" wrapText="1"/>
    </xf>
    <xf numFmtId="0" fontId="108" fillId="0" borderId="0" xfId="2" applyFont="1" applyFill="1" applyBorder="1" applyProtection="1">
      <alignment vertical="center"/>
    </xf>
    <xf numFmtId="0" fontId="108" fillId="7" borderId="0" xfId="2" applyFont="1" applyFill="1" applyBorder="1" applyProtection="1">
      <alignment vertical="center"/>
    </xf>
    <xf numFmtId="0" fontId="65" fillId="0" borderId="0" xfId="2" applyFont="1" applyFill="1" applyBorder="1" applyProtection="1">
      <alignment vertical="center"/>
    </xf>
    <xf numFmtId="0" fontId="94" fillId="8" borderId="142" xfId="0" applyFont="1" applyFill="1" applyBorder="1" applyAlignment="1" applyProtection="1">
      <alignment horizontal="center" vertical="center" wrapText="1"/>
    </xf>
    <xf numFmtId="0" fontId="104" fillId="7" borderId="125" xfId="2" applyFont="1" applyFill="1" applyBorder="1" applyAlignment="1" applyProtection="1">
      <alignment horizontal="center" vertical="center" wrapText="1"/>
    </xf>
    <xf numFmtId="189" fontId="94" fillId="8" borderId="135" xfId="0" applyNumberFormat="1" applyFont="1" applyFill="1" applyBorder="1" applyAlignment="1" applyProtection="1">
      <alignment horizontal="center" vertical="center"/>
      <protection hidden="1"/>
    </xf>
    <xf numFmtId="38" fontId="12" fillId="10" borderId="136" xfId="1" applyFont="1" applyFill="1" applyBorder="1" applyProtection="1">
      <alignment vertical="center"/>
      <protection hidden="1"/>
    </xf>
    <xf numFmtId="0" fontId="94" fillId="8" borderId="156" xfId="0" applyNumberFormat="1" applyFont="1" applyFill="1" applyBorder="1" applyAlignment="1" applyProtection="1">
      <alignment horizontal="center" vertical="center"/>
    </xf>
    <xf numFmtId="38" fontId="12" fillId="8" borderId="129" xfId="0" applyNumberFormat="1" applyFont="1" applyFill="1" applyBorder="1" applyAlignment="1" applyProtection="1">
      <alignment horizontal="right" vertical="center"/>
    </xf>
    <xf numFmtId="38" fontId="12" fillId="8" borderId="169" xfId="0" applyNumberFormat="1" applyFont="1" applyFill="1" applyBorder="1" applyProtection="1">
      <alignment vertical="center"/>
      <protection hidden="1"/>
    </xf>
    <xf numFmtId="0" fontId="29" fillId="0" borderId="86" xfId="2" applyFont="1" applyBorder="1" applyProtection="1">
      <alignment vertical="center"/>
    </xf>
    <xf numFmtId="0" fontId="25" fillId="0" borderId="86" xfId="2" applyFont="1" applyBorder="1" applyProtection="1">
      <alignment vertical="center"/>
    </xf>
    <xf numFmtId="0" fontId="12" fillId="0" borderId="86" xfId="2" applyFont="1" applyFill="1" applyBorder="1" applyProtection="1">
      <alignment vertical="center"/>
    </xf>
    <xf numFmtId="0" fontId="29" fillId="0" borderId="88" xfId="2" applyFont="1" applyBorder="1" applyProtection="1">
      <alignment vertical="center"/>
    </xf>
    <xf numFmtId="0" fontId="45" fillId="0" borderId="88" xfId="2" applyFont="1" applyBorder="1" applyProtection="1">
      <alignment vertical="center"/>
    </xf>
    <xf numFmtId="0" fontId="25" fillId="0" borderId="88" xfId="2" applyFont="1" applyBorder="1" applyProtection="1">
      <alignment vertical="center"/>
    </xf>
    <xf numFmtId="0" fontId="12" fillId="0" borderId="88" xfId="2" applyFont="1" applyFill="1" applyBorder="1" applyProtection="1">
      <alignment vertical="center"/>
    </xf>
    <xf numFmtId="0" fontId="25" fillId="0" borderId="88"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109" fillId="2" borderId="121"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38" fontId="25" fillId="3" borderId="8" xfId="1" applyNumberFormat="1" applyFont="1" applyFill="1" applyBorder="1" applyProtection="1">
      <alignment vertical="center"/>
    </xf>
    <xf numFmtId="0" fontId="45" fillId="2" borderId="121" xfId="2" applyNumberFormat="1" applyFont="1" applyFill="1" applyBorder="1" applyAlignment="1" applyProtection="1">
      <alignment vertical="center"/>
    </xf>
    <xf numFmtId="0" fontId="12" fillId="4" borderId="11" xfId="0" applyNumberFormat="1" applyFont="1" applyFill="1" applyBorder="1" applyAlignment="1" applyProtection="1">
      <alignment horizontal="center" vertical="center"/>
    </xf>
    <xf numFmtId="0" fontId="12" fillId="4" borderId="89"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70" xfId="2" applyFont="1" applyBorder="1" applyProtection="1">
      <alignment vertical="center"/>
    </xf>
    <xf numFmtId="0" fontId="8" fillId="0" borderId="86" xfId="2" applyFont="1" applyFill="1" applyBorder="1" applyAlignment="1" applyProtection="1">
      <alignment vertical="center" wrapText="1"/>
    </xf>
    <xf numFmtId="0" fontId="59" fillId="0" borderId="0" xfId="2" applyFont="1" applyFill="1" applyBorder="1" applyAlignment="1" applyProtection="1">
      <alignment vertical="center" wrapText="1"/>
    </xf>
    <xf numFmtId="0" fontId="102" fillId="0" borderId="0" xfId="7" applyFont="1" applyFill="1" applyBorder="1" applyAlignment="1" applyProtection="1">
      <alignment vertical="top" wrapText="1"/>
    </xf>
    <xf numFmtId="0" fontId="99" fillId="0" borderId="0" xfId="2" applyFont="1" applyFill="1" applyBorder="1" applyAlignment="1" applyProtection="1">
      <alignment vertical="center"/>
    </xf>
    <xf numFmtId="0" fontId="94" fillId="0" borderId="129" xfId="2" applyFont="1" applyFill="1" applyBorder="1" applyAlignment="1" applyProtection="1">
      <alignment horizontal="left" vertical="center" wrapText="1"/>
    </xf>
    <xf numFmtId="0" fontId="94" fillId="0" borderId="129" xfId="2" applyFont="1" applyFill="1" applyBorder="1" applyAlignment="1" applyProtection="1">
      <alignment horizontal="right" vertical="center" wrapText="1"/>
    </xf>
    <xf numFmtId="0" fontId="12" fillId="8" borderId="130" xfId="2" applyFont="1" applyFill="1" applyBorder="1" applyAlignment="1" applyProtection="1">
      <alignment horizontal="center" vertical="center" wrapText="1"/>
    </xf>
    <xf numFmtId="177" fontId="94" fillId="8" borderId="131" xfId="2" applyNumberFormat="1" applyFont="1" applyFill="1" applyBorder="1" applyAlignment="1" applyProtection="1">
      <alignment horizontal="center" vertical="center" wrapText="1"/>
    </xf>
    <xf numFmtId="177" fontId="104" fillId="7" borderId="125" xfId="2" applyNumberFormat="1" applyFont="1" applyFill="1" applyBorder="1" applyAlignment="1" applyProtection="1">
      <alignment horizontal="center" vertical="center" wrapText="1"/>
    </xf>
    <xf numFmtId="190" fontId="12" fillId="8" borderId="135"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36" xfId="1" applyFont="1" applyFill="1" applyBorder="1" applyAlignment="1" applyProtection="1">
      <alignment horizontal="right" vertical="center" wrapText="1"/>
      <protection hidden="1"/>
    </xf>
    <xf numFmtId="0" fontId="61" fillId="0" borderId="125" xfId="2" applyFont="1" applyFill="1" applyBorder="1" applyProtection="1">
      <alignment vertical="center"/>
      <protection hidden="1"/>
    </xf>
    <xf numFmtId="0" fontId="12" fillId="8" borderId="174" xfId="0" applyNumberFormat="1" applyFont="1" applyFill="1" applyBorder="1" applyAlignment="1" applyProtection="1">
      <alignment vertical="center"/>
    </xf>
    <xf numFmtId="0" fontId="12" fillId="8" borderId="175" xfId="0" applyNumberFormat="1" applyFont="1" applyFill="1" applyBorder="1" applyAlignment="1" applyProtection="1">
      <alignment horizontal="left" vertical="center" wrapText="1"/>
    </xf>
    <xf numFmtId="38" fontId="12" fillId="8" borderId="176" xfId="0" applyNumberFormat="1" applyFont="1" applyFill="1" applyBorder="1" applyAlignment="1" applyProtection="1">
      <alignment horizontal="left" vertical="center" wrapText="1"/>
    </xf>
    <xf numFmtId="38" fontId="12" fillId="8" borderId="176" xfId="0" applyNumberFormat="1" applyFont="1" applyFill="1" applyBorder="1" applyAlignment="1" applyProtection="1">
      <alignment horizontal="right" vertical="center" wrapText="1"/>
    </xf>
    <xf numFmtId="38" fontId="12" fillId="8" borderId="129" xfId="0" applyNumberFormat="1" applyFont="1" applyFill="1" applyBorder="1" applyAlignment="1" applyProtection="1">
      <alignment horizontal="right" vertical="center" wrapText="1"/>
      <protection hidden="1"/>
    </xf>
    <xf numFmtId="38" fontId="12" fillId="8" borderId="169" xfId="0" applyNumberFormat="1" applyFont="1" applyFill="1" applyBorder="1" applyAlignment="1" applyProtection="1">
      <alignment horizontal="right" vertical="center" wrapText="1"/>
      <protection hidden="1"/>
    </xf>
    <xf numFmtId="0" fontId="99" fillId="7" borderId="125" xfId="0" applyNumberFormat="1" applyFont="1" applyFill="1" applyBorder="1" applyAlignment="1" applyProtection="1">
      <alignment horizontal="center" vertical="center" wrapText="1"/>
    </xf>
    <xf numFmtId="0" fontId="94" fillId="0" borderId="5" xfId="2" applyFont="1" applyFill="1" applyBorder="1" applyAlignment="1" applyProtection="1">
      <alignment vertical="center" wrapText="1"/>
    </xf>
    <xf numFmtId="0" fontId="94" fillId="8" borderId="11" xfId="0" applyNumberFormat="1" applyFont="1" applyFill="1" applyBorder="1" applyAlignment="1" applyProtection="1">
      <alignment horizontal="center" vertical="center" wrapText="1"/>
    </xf>
    <xf numFmtId="0" fontId="12" fillId="8" borderId="177" xfId="0" applyNumberFormat="1" applyFont="1" applyFill="1" applyBorder="1" applyAlignment="1" applyProtection="1">
      <alignment horizontal="left" vertical="center" wrapText="1"/>
    </xf>
    <xf numFmtId="0" fontId="12" fillId="8" borderId="177" xfId="0" applyNumberFormat="1" applyFont="1" applyFill="1" applyBorder="1" applyAlignment="1" applyProtection="1">
      <alignment horizontal="right" vertical="center" wrapText="1"/>
    </xf>
    <xf numFmtId="0" fontId="12" fillId="8" borderId="177"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104" fillId="7" borderId="125" xfId="0" applyFont="1" applyFill="1" applyBorder="1" applyProtection="1">
      <alignment vertical="center"/>
    </xf>
    <xf numFmtId="38" fontId="93" fillId="0" borderId="0" xfId="1" applyFont="1" applyFill="1" applyBorder="1" applyAlignment="1" applyProtection="1">
      <alignment horizontal="center"/>
    </xf>
    <xf numFmtId="191" fontId="94" fillId="8" borderId="153" xfId="0" applyNumberFormat="1" applyFont="1" applyFill="1" applyBorder="1" applyAlignment="1" applyProtection="1">
      <alignment horizontal="center" vertical="center"/>
      <protection hidden="1"/>
    </xf>
    <xf numFmtId="38" fontId="12" fillId="10" borderId="8" xfId="1" applyNumberFormat="1" applyFont="1" applyFill="1" applyBorder="1" applyProtection="1">
      <alignment vertical="center"/>
      <protection hidden="1"/>
    </xf>
    <xf numFmtId="0" fontId="61" fillId="7" borderId="179" xfId="2" applyNumberFormat="1" applyFont="1" applyFill="1" applyBorder="1" applyAlignment="1" applyProtection="1">
      <alignment vertical="center"/>
      <protection hidden="1"/>
    </xf>
    <xf numFmtId="38" fontId="12" fillId="8" borderId="159" xfId="0" applyNumberFormat="1" applyFont="1" applyFill="1" applyBorder="1" applyAlignment="1" applyProtection="1">
      <alignment vertical="center"/>
      <protection hidden="1"/>
    </xf>
    <xf numFmtId="192" fontId="94" fillId="8" borderId="153" xfId="0" applyNumberFormat="1" applyFont="1" applyFill="1" applyBorder="1" applyAlignment="1" applyProtection="1">
      <alignment horizontal="center" vertical="center"/>
      <protection hidden="1"/>
    </xf>
    <xf numFmtId="185" fontId="94" fillId="8" borderId="135" xfId="0" applyNumberFormat="1" applyFont="1" applyFill="1" applyBorder="1" applyAlignment="1" applyProtection="1">
      <alignment horizontal="center" vertical="center"/>
      <protection hidden="1"/>
    </xf>
    <xf numFmtId="0" fontId="61" fillId="0" borderId="134" xfId="2" applyFont="1" applyFill="1" applyBorder="1" applyProtection="1">
      <alignment vertical="center"/>
      <protection hidden="1"/>
    </xf>
    <xf numFmtId="0" fontId="27" fillId="0" borderId="134" xfId="2" applyNumberFormat="1" applyFont="1" applyFill="1" applyBorder="1" applyProtection="1">
      <alignment vertical="center"/>
      <protection hidden="1"/>
    </xf>
    <xf numFmtId="0" fontId="12" fillId="8" borderId="161" xfId="0" applyNumberFormat="1" applyFont="1" applyFill="1" applyBorder="1" applyAlignment="1" applyProtection="1">
      <alignment vertical="center" wrapText="1"/>
    </xf>
    <xf numFmtId="0" fontId="12" fillId="8" borderId="162" xfId="0" applyNumberFormat="1" applyFont="1" applyFill="1" applyBorder="1" applyAlignment="1" applyProtection="1">
      <alignment vertical="center" wrapText="1"/>
    </xf>
    <xf numFmtId="38" fontId="12" fillId="8" borderId="129" xfId="0" applyNumberFormat="1" applyFont="1" applyFill="1" applyBorder="1" applyAlignment="1" applyProtection="1">
      <alignment vertical="center" wrapText="1"/>
      <protection hidden="1"/>
    </xf>
    <xf numFmtId="0" fontId="12" fillId="8" borderId="92" xfId="0" applyNumberFormat="1" applyFont="1" applyFill="1" applyBorder="1" applyAlignment="1" applyProtection="1">
      <alignment vertical="center"/>
    </xf>
    <xf numFmtId="0" fontId="12" fillId="0" borderId="185" xfId="2" applyFont="1" applyFill="1" applyBorder="1" applyProtection="1">
      <alignment vertical="center"/>
    </xf>
    <xf numFmtId="0" fontId="111" fillId="7" borderId="186" xfId="2" applyNumberFormat="1" applyFont="1" applyFill="1" applyBorder="1" applyAlignment="1" applyProtection="1">
      <alignment horizontal="left" vertical="center" wrapText="1"/>
    </xf>
    <xf numFmtId="0" fontId="45" fillId="7" borderId="186" xfId="2" applyNumberFormat="1" applyFont="1" applyFill="1" applyBorder="1" applyAlignment="1" applyProtection="1">
      <alignment vertical="center"/>
    </xf>
    <xf numFmtId="0" fontId="58" fillId="0" borderId="0" xfId="2" applyFont="1" applyFill="1" applyBorder="1" applyProtection="1">
      <alignment vertical="center"/>
    </xf>
    <xf numFmtId="0" fontId="28" fillId="0" borderId="87" xfId="2" applyFont="1" applyBorder="1" applyProtection="1">
      <alignment vertical="center"/>
    </xf>
    <xf numFmtId="0" fontId="29" fillId="0" borderId="87" xfId="2" applyFont="1" applyBorder="1" applyAlignment="1" applyProtection="1">
      <alignment horizontal="right" vertical="center"/>
    </xf>
    <xf numFmtId="0" fontId="28" fillId="0" borderId="91" xfId="2" applyFont="1" applyFill="1" applyBorder="1" applyAlignment="1" applyProtection="1">
      <alignment horizontal="center" vertical="center" wrapText="1" shrinkToFit="1"/>
    </xf>
    <xf numFmtId="0" fontId="28" fillId="0" borderId="91" xfId="2" applyFont="1" applyBorder="1" applyAlignment="1" applyProtection="1">
      <alignment horizontal="center" vertical="center"/>
    </xf>
    <xf numFmtId="0" fontId="34" fillId="0" borderId="0" xfId="7" applyFont="1" applyFill="1" applyBorder="1" applyAlignment="1" applyProtection="1">
      <alignment vertical="center"/>
    </xf>
    <xf numFmtId="0" fontId="35" fillId="0" borderId="0" xfId="7" applyFont="1" applyFill="1" applyBorder="1" applyAlignment="1" applyProtection="1">
      <alignment vertical="center"/>
    </xf>
    <xf numFmtId="0" fontId="66" fillId="0" borderId="0" xfId="2" applyFont="1" applyFill="1" applyBorder="1" applyAlignment="1" applyProtection="1">
      <alignment vertical="center"/>
    </xf>
    <xf numFmtId="0" fontId="16" fillId="4" borderId="28"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6" fillId="4" borderId="3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38" fontId="16" fillId="4" borderId="11" xfId="0" applyNumberFormat="1" applyFont="1" applyFill="1" applyBorder="1" applyAlignment="1" applyProtection="1">
      <alignment vertical="center"/>
    </xf>
    <xf numFmtId="0" fontId="16" fillId="4" borderId="7" xfId="0" applyFont="1" applyFill="1" applyBorder="1" applyAlignment="1" applyProtection="1">
      <alignment vertical="center"/>
    </xf>
    <xf numFmtId="0" fontId="16" fillId="4" borderId="27" xfId="0"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7" xfId="1" applyFont="1" applyFill="1" applyBorder="1" applyAlignment="1" applyProtection="1">
      <alignment horizontal="left" vertical="center"/>
    </xf>
    <xf numFmtId="0" fontId="16" fillId="4" borderId="36" xfId="0" applyFont="1" applyFill="1" applyBorder="1" applyAlignment="1" applyProtection="1">
      <alignment vertical="center"/>
    </xf>
    <xf numFmtId="0" fontId="16" fillId="4" borderId="12" xfId="0" applyFont="1" applyFill="1" applyBorder="1" applyAlignment="1" applyProtection="1">
      <alignment horizontal="center" vertical="center"/>
    </xf>
    <xf numFmtId="0" fontId="12" fillId="4" borderId="27" xfId="0" applyFont="1" applyFill="1" applyBorder="1" applyAlignment="1" applyProtection="1">
      <alignment horizontal="left" vertical="center"/>
    </xf>
    <xf numFmtId="0" fontId="16" fillId="4" borderId="8" xfId="0" applyFont="1" applyFill="1" applyBorder="1" applyAlignment="1" applyProtection="1">
      <alignment vertical="center" wrapText="1"/>
    </xf>
    <xf numFmtId="0" fontId="8" fillId="4" borderId="13" xfId="0" applyFont="1" applyFill="1" applyBorder="1" applyAlignment="1" applyProtection="1">
      <alignment horizontal="right" vertical="center"/>
    </xf>
    <xf numFmtId="38" fontId="99" fillId="10" borderId="30" xfId="1" applyFont="1" applyFill="1" applyBorder="1" applyAlignment="1" applyProtection="1">
      <alignment horizontal="right" vertical="center" wrapText="1"/>
    </xf>
    <xf numFmtId="38" fontId="99" fillId="8" borderId="30" xfId="1" applyFont="1" applyFill="1" applyBorder="1" applyAlignment="1" applyProtection="1">
      <alignment horizontal="right" vertical="center" wrapText="1"/>
    </xf>
    <xf numFmtId="193" fontId="72" fillId="4" borderId="77" xfId="0" applyNumberFormat="1" applyFont="1" applyFill="1" applyBorder="1" applyAlignment="1" applyProtection="1">
      <alignment horizontal="center" vertical="center"/>
      <protection hidden="1"/>
    </xf>
    <xf numFmtId="38" fontId="58" fillId="4" borderId="79" xfId="0" applyNumberFormat="1" applyFont="1" applyFill="1" applyBorder="1" applyAlignment="1" applyProtection="1">
      <alignment vertical="center"/>
      <protection hidden="1"/>
    </xf>
    <xf numFmtId="0" fontId="12" fillId="4" borderId="38" xfId="0"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39"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xf>
    <xf numFmtId="0" fontId="8" fillId="4" borderId="41" xfId="0" applyFont="1" applyFill="1" applyBorder="1" applyAlignment="1" applyProtection="1">
      <alignment horizontal="center" vertical="center"/>
    </xf>
    <xf numFmtId="0" fontId="8" fillId="4" borderId="44" xfId="0" applyFont="1" applyFill="1" applyBorder="1" applyAlignment="1" applyProtection="1">
      <alignment horizontal="center" vertical="center"/>
    </xf>
    <xf numFmtId="0" fontId="8" fillId="4" borderId="45"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0" fontId="12" fillId="9" borderId="156" xfId="0" applyNumberFormat="1" applyFont="1" applyFill="1" applyBorder="1" applyAlignment="1" applyProtection="1">
      <alignment horizontal="center" vertical="center"/>
    </xf>
    <xf numFmtId="176" fontId="4" fillId="3" borderId="12" xfId="2" applyNumberFormat="1" applyFont="1" applyFill="1" applyBorder="1" applyAlignment="1" applyProtection="1">
      <alignment horizontal="center" vertical="center"/>
      <protection hidden="1"/>
    </xf>
    <xf numFmtId="0" fontId="22" fillId="4" borderId="28" xfId="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xf>
    <xf numFmtId="0" fontId="22" fillId="4" borderId="31"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22" fillId="4" borderId="30" xfId="0" applyFont="1" applyFill="1" applyBorder="1" applyAlignment="1" applyProtection="1">
      <alignment horizontal="center" vertical="center" wrapText="1"/>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8" fillId="0" borderId="6" xfId="0" applyFont="1" applyBorder="1" applyAlignment="1" applyProtection="1">
      <alignment vertical="center"/>
    </xf>
    <xf numFmtId="0" fontId="8" fillId="0" borderId="0" xfId="0" applyFont="1" applyAlignment="1" applyProtection="1">
      <alignment vertical="center"/>
    </xf>
    <xf numFmtId="0" fontId="83" fillId="4" borderId="12" xfId="7" applyFont="1" applyFill="1" applyBorder="1" applyAlignment="1" applyProtection="1">
      <alignment horizontal="center" vertical="center" wrapText="1"/>
    </xf>
    <xf numFmtId="0" fontId="83" fillId="4" borderId="13" xfId="7" applyFont="1" applyFill="1" applyBorder="1" applyAlignment="1" applyProtection="1">
      <alignment horizontal="center"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12" fillId="8" borderId="30" xfId="2" applyFont="1" applyFill="1" applyBorder="1" applyAlignment="1" applyProtection="1">
      <alignment horizontal="center" vertical="center"/>
    </xf>
    <xf numFmtId="0" fontId="12" fillId="0" borderId="0" xfId="2" applyFont="1" applyFill="1" applyBorder="1" applyAlignment="1" applyProtection="1">
      <alignment vertical="center"/>
    </xf>
    <xf numFmtId="0" fontId="92" fillId="0" borderId="0" xfId="2" applyFont="1" applyFill="1" applyBorder="1" applyAlignment="1" applyProtection="1">
      <alignment horizontal="left" vertical="center" wrapText="1"/>
    </xf>
    <xf numFmtId="0" fontId="94" fillId="0" borderId="0" xfId="2" applyFont="1" applyFill="1" applyBorder="1" applyAlignment="1" applyProtection="1">
      <alignment vertical="center"/>
    </xf>
    <xf numFmtId="0" fontId="94" fillId="8" borderId="131" xfId="2" applyFont="1" applyFill="1" applyBorder="1" applyAlignment="1" applyProtection="1">
      <alignment horizontal="center" vertical="center" wrapText="1"/>
    </xf>
    <xf numFmtId="0" fontId="94" fillId="0" borderId="0" xfId="2" applyFont="1" applyFill="1" applyBorder="1" applyAlignment="1" applyProtection="1">
      <alignment vertical="center" wrapText="1"/>
    </xf>
    <xf numFmtId="0" fontId="94" fillId="0" borderId="0" xfId="2" applyFont="1" applyFill="1" applyBorder="1" applyAlignment="1" applyProtection="1">
      <alignment horizontal="left" vertical="center"/>
    </xf>
    <xf numFmtId="38" fontId="13" fillId="10" borderId="0" xfId="1" applyFont="1" applyFill="1" applyBorder="1" applyAlignment="1" applyProtection="1">
      <alignment vertical="center" wrapText="1"/>
    </xf>
    <xf numFmtId="177" fontId="13" fillId="10" borderId="33" xfId="2" applyNumberFormat="1" applyFont="1" applyFill="1" applyBorder="1" applyAlignment="1" applyProtection="1">
      <alignment horizontal="right" vertical="center" shrinkToFit="1"/>
      <protection hidden="1"/>
    </xf>
    <xf numFmtId="195" fontId="13" fillId="10" borderId="28" xfId="1" applyNumberFormat="1" applyFont="1" applyFill="1" applyBorder="1" applyAlignment="1" applyProtection="1">
      <alignment horizontal="right" vertical="center" shrinkToFit="1"/>
      <protection hidden="1"/>
    </xf>
    <xf numFmtId="177" fontId="13" fillId="10" borderId="60" xfId="2" applyNumberFormat="1" applyFont="1" applyFill="1" applyBorder="1" applyAlignment="1" applyProtection="1">
      <alignment vertical="center" wrapText="1" shrinkToFit="1"/>
      <protection hidden="1"/>
    </xf>
    <xf numFmtId="177" fontId="13" fillId="10" borderId="60" xfId="2" applyNumberFormat="1" applyFont="1" applyFill="1" applyBorder="1" applyAlignment="1" applyProtection="1">
      <alignment horizontal="right" vertical="center" shrinkToFit="1"/>
      <protection hidden="1"/>
    </xf>
    <xf numFmtId="195" fontId="13" fillId="10" borderId="35" xfId="1" applyNumberFormat="1" applyFont="1" applyFill="1" applyBorder="1" applyAlignment="1" applyProtection="1">
      <alignment horizontal="right" vertical="center" shrinkToFit="1"/>
      <protection hidden="1"/>
    </xf>
    <xf numFmtId="195" fontId="13" fillId="10" borderId="60" xfId="1" applyNumberFormat="1" applyFont="1" applyFill="1" applyBorder="1" applyAlignment="1" applyProtection="1">
      <alignment horizontal="right" vertical="center" shrinkToFit="1"/>
      <protection hidden="1"/>
    </xf>
    <xf numFmtId="195" fontId="13" fillId="10" borderId="59" xfId="1" applyNumberFormat="1" applyFont="1" applyFill="1" applyBorder="1" applyAlignment="1" applyProtection="1">
      <alignment horizontal="right" vertical="center" shrinkToFit="1"/>
      <protection hidden="1"/>
    </xf>
    <xf numFmtId="177" fontId="13" fillId="10" borderId="35" xfId="2" applyNumberFormat="1" applyFont="1" applyFill="1" applyBorder="1" applyAlignment="1" applyProtection="1">
      <alignment horizontal="right" vertical="center" shrinkToFit="1"/>
      <protection hidden="1"/>
    </xf>
    <xf numFmtId="177" fontId="13" fillId="10" borderId="34" xfId="2" applyNumberFormat="1" applyFont="1" applyFill="1" applyBorder="1" applyAlignment="1" applyProtection="1">
      <alignment horizontal="right" vertical="center" shrinkToFit="1"/>
      <protection hidden="1"/>
    </xf>
    <xf numFmtId="177" fontId="13" fillId="10" borderId="59" xfId="2" applyNumberFormat="1" applyFont="1" applyFill="1" applyBorder="1" applyAlignment="1" applyProtection="1">
      <alignment horizontal="right" vertical="center" shrinkToFit="1"/>
      <protection hidden="1"/>
    </xf>
    <xf numFmtId="195" fontId="13" fillId="10" borderId="35" xfId="2" applyNumberFormat="1" applyFont="1" applyFill="1" applyBorder="1" applyAlignment="1" applyProtection="1">
      <alignment horizontal="right" vertical="center" shrinkToFit="1"/>
      <protection hidden="1"/>
    </xf>
    <xf numFmtId="177" fontId="13" fillId="10" borderId="32" xfId="2" applyNumberFormat="1" applyFont="1" applyFill="1" applyBorder="1" applyAlignment="1" applyProtection="1">
      <alignment horizontal="right" vertical="center" shrinkToFit="1"/>
      <protection hidden="1"/>
    </xf>
    <xf numFmtId="195" fontId="13" fillId="10" borderId="32" xfId="0" applyNumberFormat="1" applyFont="1" applyFill="1" applyBorder="1" applyAlignment="1" applyProtection="1">
      <alignment horizontal="right" vertical="center"/>
      <protection hidden="1"/>
    </xf>
    <xf numFmtId="38" fontId="13" fillId="10" borderId="0" xfId="1" applyFont="1" applyFill="1" applyBorder="1" applyProtection="1">
      <alignment vertical="center"/>
      <protection hidden="1"/>
    </xf>
    <xf numFmtId="38" fontId="13" fillId="10" borderId="136" xfId="1" applyFont="1" applyFill="1" applyBorder="1" applyProtection="1">
      <alignment vertical="center"/>
      <protection hidden="1"/>
    </xf>
    <xf numFmtId="38" fontId="13" fillId="3" borderId="8" xfId="1" applyNumberFormat="1" applyFont="1" applyFill="1" applyBorder="1" applyProtection="1">
      <alignment vertical="center"/>
    </xf>
    <xf numFmtId="177" fontId="13" fillId="2" borderId="0" xfId="2" applyNumberFormat="1" applyFont="1" applyFill="1" applyBorder="1" applyAlignment="1" applyProtection="1">
      <alignment horizontal="center" vertical="center" wrapText="1"/>
      <protection hidden="1"/>
    </xf>
    <xf numFmtId="38" fontId="13" fillId="2" borderId="0" xfId="1" applyFont="1" applyFill="1" applyBorder="1" applyAlignment="1" applyProtection="1">
      <alignment vertical="center" wrapText="1"/>
      <protection hidden="1"/>
    </xf>
    <xf numFmtId="177" fontId="12" fillId="2" borderId="0" xfId="2" applyNumberFormat="1" applyFont="1" applyFill="1" applyBorder="1" applyAlignment="1" applyProtection="1">
      <alignment horizontal="center" vertical="center" wrapText="1"/>
      <protection hidden="1"/>
    </xf>
    <xf numFmtId="38" fontId="12" fillId="2" borderId="0" xfId="1" applyFont="1" applyFill="1" applyBorder="1" applyAlignment="1" applyProtection="1">
      <alignment vertical="center" wrapText="1"/>
      <protection hidden="1"/>
    </xf>
    <xf numFmtId="38" fontId="13" fillId="10" borderId="0" xfId="1" applyFont="1" applyFill="1" applyBorder="1" applyAlignment="1" applyProtection="1">
      <alignment horizontal="right" vertical="center" wrapText="1"/>
      <protection hidden="1"/>
    </xf>
    <xf numFmtId="38" fontId="13" fillId="10" borderId="136" xfId="1" applyFont="1" applyFill="1" applyBorder="1" applyAlignment="1" applyProtection="1">
      <alignment horizontal="right" vertical="center" wrapText="1"/>
      <protection hidden="1"/>
    </xf>
    <xf numFmtId="38" fontId="13" fillId="10" borderId="8" xfId="1" applyNumberFormat="1" applyFont="1" applyFill="1" applyBorder="1" applyProtection="1">
      <alignment vertical="center"/>
      <protection hidden="1"/>
    </xf>
    <xf numFmtId="38" fontId="13" fillId="10" borderId="0" xfId="1" applyFont="1" applyFill="1" applyBorder="1" applyAlignment="1" applyProtection="1">
      <alignment vertical="center" wrapText="1"/>
      <protection hidden="1"/>
    </xf>
    <xf numFmtId="38" fontId="27" fillId="10" borderId="30" xfId="1" applyFont="1" applyFill="1" applyBorder="1" applyAlignment="1" applyProtection="1">
      <alignment horizontal="right" vertical="center" wrapText="1"/>
    </xf>
    <xf numFmtId="38" fontId="123" fillId="3" borderId="8" xfId="1" applyNumberFormat="1" applyFont="1" applyFill="1" applyBorder="1" applyProtection="1">
      <alignment vertical="center"/>
      <protection hidden="1"/>
    </xf>
    <xf numFmtId="38" fontId="120" fillId="0" borderId="85" xfId="2" applyNumberFormat="1" applyFont="1" applyFill="1" applyBorder="1" applyAlignment="1" applyProtection="1">
      <alignment vertical="center"/>
    </xf>
    <xf numFmtId="0" fontId="4" fillId="4" borderId="11" xfId="2" applyFont="1" applyFill="1" applyBorder="1" applyAlignment="1" applyProtection="1">
      <alignment horizontal="centerContinuous" vertical="center"/>
    </xf>
    <xf numFmtId="0" fontId="4" fillId="4" borderId="12" xfId="2" applyFont="1" applyFill="1" applyBorder="1" applyAlignment="1" applyProtection="1">
      <alignment horizontal="centerContinuous" vertical="center"/>
    </xf>
    <xf numFmtId="0" fontId="4" fillId="4" borderId="13" xfId="2" applyFont="1" applyFill="1" applyBorder="1" applyAlignment="1" applyProtection="1">
      <alignment horizontal="centerContinuous" vertical="center"/>
    </xf>
    <xf numFmtId="0" fontId="4" fillId="0" borderId="11" xfId="2" applyFont="1" applyBorder="1" applyAlignment="1" applyProtection="1">
      <alignment vertical="center"/>
    </xf>
    <xf numFmtId="0" fontId="4" fillId="0" borderId="12" xfId="2" applyFont="1" applyBorder="1" applyAlignment="1" applyProtection="1">
      <alignment vertical="center"/>
    </xf>
    <xf numFmtId="0" fontId="4" fillId="0" borderId="13" xfId="2" applyFont="1" applyBorder="1" applyAlignment="1" applyProtection="1">
      <alignment vertical="center"/>
    </xf>
    <xf numFmtId="0" fontId="4" fillId="2" borderId="11" xfId="2" applyFont="1" applyFill="1" applyBorder="1" applyAlignment="1" applyProtection="1">
      <alignment vertical="center"/>
    </xf>
    <xf numFmtId="0" fontId="4" fillId="2" borderId="12" xfId="2" applyFont="1" applyFill="1" applyBorder="1" applyAlignment="1" applyProtection="1">
      <alignment vertical="center"/>
    </xf>
    <xf numFmtId="0" fontId="4" fillId="2" borderId="13" xfId="2" applyFont="1" applyFill="1" applyBorder="1" applyAlignment="1" applyProtection="1">
      <alignment vertical="center"/>
    </xf>
    <xf numFmtId="0" fontId="4" fillId="0" borderId="0" xfId="2" applyFont="1" applyFill="1" applyBorder="1" applyAlignment="1" applyProtection="1">
      <alignment horizontal="center" vertical="center"/>
    </xf>
    <xf numFmtId="0" fontId="4" fillId="0" borderId="0" xfId="2" applyFont="1" applyFill="1" applyBorder="1" applyAlignment="1" applyProtection="1">
      <alignment vertical="center"/>
    </xf>
    <xf numFmtId="0" fontId="7" fillId="0" borderId="0" xfId="2" applyFont="1" applyFill="1" applyBorder="1" applyAlignment="1" applyProtection="1">
      <alignment vertical="center"/>
    </xf>
    <xf numFmtId="38" fontId="27" fillId="0" borderId="12" xfId="1" applyFont="1" applyBorder="1" applyAlignment="1" applyProtection="1">
      <alignment horizontal="right" vertical="center" shrinkToFit="1"/>
    </xf>
    <xf numFmtId="0" fontId="115" fillId="0" borderId="30" xfId="0" applyFont="1" applyBorder="1" applyAlignment="1" applyProtection="1">
      <alignment horizontal="center" vertical="center" wrapText="1"/>
    </xf>
    <xf numFmtId="0" fontId="115" fillId="0" borderId="0" xfId="0" applyFont="1" applyAlignment="1" applyProtection="1">
      <alignment vertical="center" wrapText="1"/>
    </xf>
    <xf numFmtId="178" fontId="115" fillId="0" borderId="0" xfId="1" applyNumberFormat="1" applyFont="1" applyAlignment="1" applyProtection="1">
      <alignment horizontal="right" vertical="center" wrapText="1"/>
    </xf>
    <xf numFmtId="0" fontId="115"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178" fontId="8" fillId="0" borderId="0" xfId="1" applyNumberFormat="1" applyFont="1" applyAlignment="1" applyProtection="1">
      <alignment horizontal="right" vertical="center" wrapText="1"/>
    </xf>
    <xf numFmtId="0" fontId="8" fillId="0" borderId="0" xfId="0" applyFont="1" applyAlignment="1" applyProtection="1">
      <alignment horizontal="center" vertical="center" wrapText="1"/>
    </xf>
    <xf numFmtId="0" fontId="115" fillId="0" borderId="0" xfId="0" applyFont="1" applyAlignment="1" applyProtection="1">
      <alignment horizontal="left" vertical="top" wrapText="1"/>
    </xf>
    <xf numFmtId="0" fontId="115" fillId="0" borderId="30" xfId="0" applyFont="1" applyBorder="1" applyAlignment="1" applyProtection="1">
      <alignment horizontal="center" vertical="center"/>
    </xf>
    <xf numFmtId="0" fontId="8" fillId="0" borderId="30" xfId="0" applyFont="1" applyBorder="1" applyAlignment="1" applyProtection="1">
      <alignment horizontal="center" vertical="center"/>
    </xf>
    <xf numFmtId="0" fontId="115" fillId="0" borderId="30" xfId="0" applyFont="1" applyBorder="1" applyAlignment="1" applyProtection="1">
      <alignment horizontal="left" vertical="center" wrapText="1"/>
    </xf>
    <xf numFmtId="0" fontId="8" fillId="0" borderId="30" xfId="0" applyFont="1" applyBorder="1" applyAlignment="1" applyProtection="1">
      <alignment horizontal="left" vertical="center" wrapText="1"/>
    </xf>
    <xf numFmtId="0" fontId="115" fillId="0" borderId="42" xfId="0" applyFont="1" applyBorder="1" applyAlignment="1" applyProtection="1">
      <alignment horizontal="center" vertical="center" wrapText="1"/>
    </xf>
    <xf numFmtId="0" fontId="115" fillId="0" borderId="42" xfId="0" applyFont="1" applyBorder="1" applyAlignment="1" applyProtection="1">
      <alignment horizontal="center" vertical="center"/>
    </xf>
    <xf numFmtId="38" fontId="115" fillId="0" borderId="42" xfId="1" applyFont="1" applyBorder="1" applyAlignment="1" applyProtection="1">
      <alignment horizontal="right" vertical="center"/>
    </xf>
    <xf numFmtId="0" fontId="8" fillId="0" borderId="42" xfId="0" applyFont="1" applyBorder="1" applyAlignment="1" applyProtection="1">
      <alignment horizontal="center" vertical="center" wrapText="1"/>
    </xf>
    <xf numFmtId="0" fontId="8" fillId="0" borderId="42" xfId="0" applyFont="1" applyBorder="1" applyAlignment="1" applyProtection="1">
      <alignment horizontal="center" vertical="center"/>
    </xf>
    <xf numFmtId="195" fontId="8" fillId="0" borderId="42" xfId="1" applyNumberFormat="1" applyFont="1" applyBorder="1" applyAlignment="1" applyProtection="1">
      <alignment horizontal="right" vertical="center"/>
    </xf>
    <xf numFmtId="38" fontId="27" fillId="0" borderId="42" xfId="1" applyFont="1" applyBorder="1" applyAlignment="1" applyProtection="1">
      <alignment horizontal="right" vertical="center"/>
    </xf>
    <xf numFmtId="0" fontId="8" fillId="0" borderId="30" xfId="0" applyFont="1" applyFill="1" applyBorder="1" applyAlignment="1" applyProtection="1">
      <alignment horizontal="center" vertical="center" wrapText="1"/>
    </xf>
    <xf numFmtId="180" fontId="8" fillId="0" borderId="30" xfId="0" applyNumberFormat="1" applyFont="1" applyFill="1" applyBorder="1" applyAlignment="1" applyProtection="1">
      <alignment vertical="center"/>
    </xf>
    <xf numFmtId="0" fontId="43" fillId="0" borderId="0" xfId="0" applyFont="1" applyProtection="1">
      <alignment vertical="center"/>
    </xf>
    <xf numFmtId="0" fontId="25" fillId="0" borderId="0" xfId="2" applyFont="1" applyFill="1" applyBorder="1" applyAlignment="1" applyProtection="1">
      <alignment vertical="center"/>
    </xf>
    <xf numFmtId="0" fontId="28" fillId="0" borderId="0" xfId="0" applyFont="1" applyBorder="1" applyAlignment="1" applyProtection="1">
      <alignment horizontal="left" vertical="top" wrapText="1"/>
    </xf>
    <xf numFmtId="0" fontId="8" fillId="0" borderId="11" xfId="7" applyFont="1" applyBorder="1" applyAlignment="1" applyProtection="1">
      <alignment horizontal="center" vertical="center" wrapText="1"/>
    </xf>
    <xf numFmtId="0" fontId="8" fillId="0" borderId="12" xfId="7" applyFont="1" applyBorder="1" applyAlignment="1" applyProtection="1">
      <alignment horizontal="center" vertical="center" wrapText="1"/>
    </xf>
    <xf numFmtId="0" fontId="47" fillId="0" borderId="0" xfId="0" applyFont="1" applyFill="1" applyProtection="1">
      <alignment vertical="center"/>
    </xf>
    <xf numFmtId="0" fontId="28" fillId="0" borderId="0" xfId="0" applyFont="1" applyBorder="1" applyProtection="1">
      <alignment vertical="center"/>
    </xf>
    <xf numFmtId="0" fontId="29" fillId="0" borderId="0" xfId="0" applyFont="1" applyBorder="1" applyAlignment="1" applyProtection="1">
      <alignment vertical="top"/>
    </xf>
    <xf numFmtId="182" fontId="27" fillId="2" borderId="30" xfId="0" applyNumberFormat="1" applyFont="1" applyFill="1" applyBorder="1" applyAlignment="1" applyProtection="1">
      <alignment horizontal="center" vertical="center" wrapText="1"/>
    </xf>
    <xf numFmtId="182" fontId="8" fillId="2" borderId="30" xfId="0" applyNumberFormat="1" applyFont="1" applyFill="1" applyBorder="1" applyAlignment="1" applyProtection="1">
      <alignment horizontal="center" vertical="center" wrapText="1"/>
    </xf>
    <xf numFmtId="182" fontId="27" fillId="2" borderId="28" xfId="0" applyNumberFormat="1" applyFont="1" applyFill="1" applyBorder="1" applyAlignment="1" applyProtection="1">
      <alignment horizontal="center" vertical="center" wrapText="1"/>
    </xf>
    <xf numFmtId="182" fontId="8" fillId="2" borderId="28" xfId="0" applyNumberFormat="1" applyFont="1" applyFill="1" applyBorder="1" applyAlignment="1" applyProtection="1">
      <alignment horizontal="center" vertical="center" wrapText="1"/>
    </xf>
    <xf numFmtId="0" fontId="28" fillId="0" borderId="0" xfId="0" applyFont="1" applyAlignment="1" applyProtection="1">
      <alignment vertical="center"/>
    </xf>
    <xf numFmtId="0" fontId="28" fillId="0" borderId="0" xfId="0" applyFont="1" applyAlignment="1" applyProtection="1">
      <alignment vertical="center" wrapText="1"/>
    </xf>
    <xf numFmtId="0" fontId="33" fillId="0" borderId="0" xfId="0" applyFont="1" applyBorder="1" applyAlignment="1" applyProtection="1">
      <alignment vertical="top"/>
    </xf>
    <xf numFmtId="0" fontId="33" fillId="0" borderId="0" xfId="0" applyFont="1" applyBorder="1" applyAlignment="1" applyProtection="1">
      <alignment horizontal="left" vertical="center"/>
    </xf>
    <xf numFmtId="0" fontId="32" fillId="0" borderId="0" xfId="0" applyFont="1" applyProtection="1">
      <alignment vertical="center"/>
    </xf>
    <xf numFmtId="0" fontId="32" fillId="0" borderId="0" xfId="0" applyFont="1" applyBorder="1" applyProtection="1">
      <alignment vertical="center"/>
    </xf>
    <xf numFmtId="0" fontId="36" fillId="0" borderId="0" xfId="0" applyFont="1" applyAlignment="1" applyProtection="1">
      <alignment horizontal="left"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176" fontId="36" fillId="0" borderId="5" xfId="0" applyNumberFormat="1" applyFont="1" applyFill="1" applyBorder="1" applyAlignment="1" applyProtection="1">
      <alignment horizontal="center" vertical="center"/>
    </xf>
    <xf numFmtId="0" fontId="12" fillId="4" borderId="1" xfId="0" applyFont="1" applyFill="1" applyBorder="1" applyAlignment="1" applyProtection="1">
      <alignment vertical="center" textRotation="255"/>
    </xf>
    <xf numFmtId="0" fontId="12" fillId="0" borderId="80" xfId="0" applyFont="1" applyBorder="1" applyAlignment="1" applyProtection="1">
      <alignment horizontal="center" vertical="center" shrinkToFit="1"/>
    </xf>
    <xf numFmtId="0" fontId="12" fillId="0" borderId="202" xfId="0" applyFont="1" applyBorder="1" applyAlignment="1" applyProtection="1">
      <alignment horizontal="center" vertical="center" shrinkToFit="1"/>
    </xf>
    <xf numFmtId="0" fontId="12" fillId="0" borderId="53" xfId="0" applyFont="1" applyBorder="1" applyAlignment="1" applyProtection="1">
      <alignment horizontal="center" vertical="center" shrinkToFit="1"/>
    </xf>
    <xf numFmtId="0" fontId="12" fillId="0" borderId="117" xfId="0" applyFont="1" applyBorder="1" applyAlignment="1" applyProtection="1">
      <alignment horizontal="center" vertical="center" shrinkToFit="1"/>
    </xf>
    <xf numFmtId="0" fontId="12" fillId="0" borderId="55" xfId="0" applyFont="1" applyBorder="1" applyAlignment="1" applyProtection="1">
      <alignment horizontal="center" vertical="center" shrinkToFit="1"/>
    </xf>
    <xf numFmtId="0" fontId="12" fillId="0" borderId="19" xfId="0" applyFont="1" applyBorder="1" applyAlignment="1" applyProtection="1">
      <alignment horizontal="center" vertical="center" shrinkToFit="1"/>
    </xf>
    <xf numFmtId="0" fontId="12" fillId="0" borderId="118" xfId="0" applyFont="1" applyBorder="1" applyAlignment="1" applyProtection="1">
      <alignment horizontal="center" vertical="center" shrinkToFit="1"/>
    </xf>
    <xf numFmtId="0" fontId="36"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xf>
    <xf numFmtId="0" fontId="81" fillId="0" borderId="0" xfId="0" applyFont="1" applyFill="1" applyBorder="1" applyProtection="1">
      <alignment vertical="center"/>
    </xf>
    <xf numFmtId="0" fontId="76" fillId="7" borderId="12" xfId="0" applyFont="1" applyFill="1" applyBorder="1" applyAlignment="1" applyProtection="1">
      <alignment horizontal="center" vertical="center" wrapText="1"/>
    </xf>
    <xf numFmtId="0" fontId="6" fillId="7" borderId="12" xfId="0" applyFont="1" applyFill="1" applyBorder="1" applyAlignment="1" applyProtection="1">
      <alignment horizontal="center" vertical="center" wrapText="1"/>
    </xf>
    <xf numFmtId="0" fontId="97" fillId="0" borderId="33" xfId="2" applyFont="1" applyFill="1" applyBorder="1" applyProtection="1">
      <alignment vertical="center"/>
    </xf>
    <xf numFmtId="38" fontId="120" fillId="0" borderId="30" xfId="1" applyFont="1" applyFill="1" applyBorder="1" applyProtection="1">
      <alignment vertical="center"/>
    </xf>
    <xf numFmtId="0" fontId="97" fillId="0" borderId="60" xfId="2" applyFont="1" applyFill="1" applyBorder="1" applyProtection="1">
      <alignment vertical="center"/>
    </xf>
    <xf numFmtId="38" fontId="96" fillId="0" borderId="30" xfId="1" applyFont="1" applyFill="1" applyBorder="1" applyProtection="1">
      <alignment vertical="center"/>
    </xf>
    <xf numFmtId="0" fontId="97" fillId="0" borderId="35" xfId="2" applyFont="1" applyFill="1" applyBorder="1" applyProtection="1">
      <alignment vertical="center"/>
    </xf>
    <xf numFmtId="38" fontId="91" fillId="0" borderId="12" xfId="1" applyFont="1" applyFill="1" applyBorder="1" applyProtection="1">
      <alignment vertical="center"/>
    </xf>
    <xf numFmtId="0" fontId="97" fillId="0" borderId="34" xfId="2" applyFont="1" applyFill="1" applyBorder="1" applyProtection="1">
      <alignment vertical="center"/>
    </xf>
    <xf numFmtId="0" fontId="97" fillId="0" borderId="35" xfId="2" applyFont="1" applyFill="1" applyBorder="1" applyAlignment="1" applyProtection="1">
      <alignment vertical="center" wrapText="1"/>
    </xf>
    <xf numFmtId="38" fontId="91" fillId="0" borderId="0" xfId="1" applyFont="1" applyFill="1" applyBorder="1" applyProtection="1">
      <alignment vertical="center"/>
    </xf>
    <xf numFmtId="0" fontId="97" fillId="0" borderId="59" xfId="2" applyFont="1" applyFill="1" applyBorder="1" applyProtection="1">
      <alignment vertical="center"/>
    </xf>
    <xf numFmtId="0" fontId="97" fillId="0" borderId="32" xfId="2" applyFont="1" applyFill="1" applyBorder="1" applyAlignment="1" applyProtection="1">
      <alignment vertical="center" wrapText="1"/>
    </xf>
    <xf numFmtId="0" fontId="99" fillId="0" borderId="66" xfId="0" applyFont="1" applyFill="1" applyBorder="1" applyAlignment="1" applyProtection="1">
      <alignment horizontal="left" vertical="center"/>
    </xf>
    <xf numFmtId="38" fontId="13" fillId="0" borderId="33" xfId="1" applyFont="1" applyFill="1" applyBorder="1" applyAlignment="1" applyProtection="1">
      <alignment horizontal="right" vertical="center"/>
    </xf>
    <xf numFmtId="177" fontId="12" fillId="0" borderId="33" xfId="2" applyNumberFormat="1" applyFont="1" applyFill="1" applyBorder="1" applyAlignment="1" applyProtection="1">
      <alignment horizontal="left" vertical="center"/>
    </xf>
    <xf numFmtId="38" fontId="13" fillId="0" borderId="34" xfId="1" applyFont="1" applyFill="1" applyBorder="1" applyAlignment="1" applyProtection="1">
      <alignment horizontal="right" vertical="center"/>
    </xf>
    <xf numFmtId="177" fontId="13" fillId="0" borderId="34" xfId="2" applyNumberFormat="1" applyFont="1" applyFill="1" applyBorder="1" applyAlignment="1" applyProtection="1">
      <alignment horizontal="left" vertical="center"/>
    </xf>
    <xf numFmtId="177" fontId="13" fillId="0" borderId="60" xfId="2" applyNumberFormat="1" applyFont="1" applyFill="1" applyBorder="1" applyAlignment="1" applyProtection="1">
      <alignment horizontal="left" vertical="center"/>
    </xf>
    <xf numFmtId="177" fontId="12" fillId="0" borderId="34" xfId="2" applyNumberFormat="1" applyFont="1" applyFill="1" applyBorder="1" applyAlignment="1" applyProtection="1">
      <alignment horizontal="left" vertical="center"/>
    </xf>
    <xf numFmtId="38" fontId="13" fillId="0" borderId="60" xfId="1" applyFont="1" applyFill="1" applyBorder="1" applyAlignment="1" applyProtection="1">
      <alignment horizontal="right" vertical="center"/>
    </xf>
    <xf numFmtId="177" fontId="12" fillId="0" borderId="60" xfId="2" applyNumberFormat="1" applyFont="1" applyFill="1" applyBorder="1" applyAlignment="1" applyProtection="1">
      <alignment horizontal="left" vertical="center"/>
    </xf>
    <xf numFmtId="0" fontId="64" fillId="8" borderId="29" xfId="2" applyFont="1" applyFill="1" applyBorder="1" applyAlignment="1" applyProtection="1">
      <alignment vertical="center"/>
    </xf>
    <xf numFmtId="0" fontId="13" fillId="0" borderId="0" xfId="0" applyFont="1" applyBorder="1" applyAlignment="1" applyProtection="1">
      <alignment horizontal="left" vertical="center" wrapText="1"/>
    </xf>
    <xf numFmtId="38" fontId="13" fillId="0" borderId="0" xfId="1" applyFont="1" applyFill="1" applyBorder="1" applyProtection="1">
      <alignment vertical="center"/>
    </xf>
    <xf numFmtId="38" fontId="13" fillId="0" borderId="55" xfId="1" applyFont="1" applyBorder="1" applyAlignment="1" applyProtection="1">
      <alignment horizontal="center" vertical="center" wrapText="1"/>
    </xf>
    <xf numFmtId="38" fontId="13" fillId="0" borderId="0" xfId="1" applyFont="1" applyBorder="1" applyAlignment="1" applyProtection="1">
      <alignment vertical="center" wrapText="1"/>
    </xf>
    <xf numFmtId="0" fontId="13" fillId="0" borderId="10" xfId="0" applyFont="1" applyBorder="1" applyAlignment="1" applyProtection="1">
      <alignment horizontal="left" vertical="center" wrapText="1"/>
    </xf>
    <xf numFmtId="0" fontId="13" fillId="0" borderId="0" xfId="0" applyFont="1" applyFill="1" applyBorder="1" applyAlignment="1" applyProtection="1">
      <alignment horizontal="left" vertical="center" wrapText="1"/>
    </xf>
    <xf numFmtId="38" fontId="13" fillId="0" borderId="55" xfId="1" applyFont="1" applyFill="1" applyBorder="1" applyAlignment="1" applyProtection="1">
      <alignment horizontal="center" vertical="center" wrapText="1"/>
    </xf>
    <xf numFmtId="38" fontId="13" fillId="0" borderId="0" xfId="1" applyFont="1" applyFill="1" applyBorder="1" applyAlignment="1" applyProtection="1">
      <alignment vertical="center" wrapText="1"/>
    </xf>
    <xf numFmtId="0" fontId="12" fillId="0" borderId="0" xfId="0" applyFont="1" applyFill="1" applyBorder="1" applyAlignment="1" applyProtection="1">
      <alignment horizontal="left" vertical="center" wrapText="1"/>
    </xf>
    <xf numFmtId="38" fontId="12" fillId="0" borderId="0" xfId="1" applyFont="1" applyFill="1" applyBorder="1" applyProtection="1">
      <alignment vertical="center"/>
    </xf>
    <xf numFmtId="38" fontId="12" fillId="0" borderId="55" xfId="1" applyFont="1" applyFill="1" applyBorder="1" applyAlignment="1" applyProtection="1">
      <alignment horizontal="center" vertical="center" wrapText="1"/>
    </xf>
    <xf numFmtId="38" fontId="12" fillId="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xf>
    <xf numFmtId="0" fontId="13" fillId="0" borderId="0" xfId="0" applyFont="1" applyBorder="1" applyAlignment="1" applyProtection="1">
      <alignment horizontal="center" vertical="center" wrapText="1" shrinkToFit="1"/>
    </xf>
    <xf numFmtId="0" fontId="119" fillId="0" borderId="0" xfId="0" applyFont="1" applyAlignment="1" applyProtection="1">
      <alignment horizontal="right" vertical="center" wrapText="1"/>
    </xf>
    <xf numFmtId="38" fontId="13" fillId="0" borderId="0" xfId="1" applyFont="1" applyBorder="1" applyAlignment="1" applyProtection="1">
      <alignment horizontal="right" vertical="center" wrapText="1"/>
    </xf>
    <xf numFmtId="0" fontId="13" fillId="0" borderId="204" xfId="0" applyFont="1" applyBorder="1" applyAlignment="1" applyProtection="1">
      <alignment horizontal="left" vertical="center" wrapText="1"/>
    </xf>
    <xf numFmtId="0" fontId="12" fillId="0" borderId="0" xfId="0" applyFont="1" applyFill="1" applyBorder="1" applyAlignment="1" applyProtection="1">
      <alignment horizontal="center" vertical="center" wrapText="1" shrinkToFit="1"/>
    </xf>
    <xf numFmtId="0" fontId="12" fillId="0" borderId="0" xfId="0" applyFont="1" applyFill="1" applyBorder="1" applyAlignment="1" applyProtection="1">
      <alignment horizontal="right" vertical="center" wrapText="1"/>
    </xf>
    <xf numFmtId="38" fontId="12" fillId="0" borderId="0" xfId="1" applyFont="1" applyFill="1" applyBorder="1" applyAlignment="1" applyProtection="1">
      <alignment horizontal="right" vertical="center" wrapText="1"/>
    </xf>
    <xf numFmtId="0" fontId="12" fillId="0" borderId="136" xfId="0" applyFont="1" applyFill="1" applyBorder="1" applyAlignment="1" applyProtection="1">
      <alignment horizontal="left" vertical="center" wrapText="1"/>
    </xf>
    <xf numFmtId="0" fontId="12" fillId="0" borderId="0" xfId="2" applyFont="1" applyFill="1" applyBorder="1" applyAlignment="1" applyProtection="1">
      <alignment horizontal="center" vertical="center" wrapText="1" shrinkToFit="1"/>
    </xf>
    <xf numFmtId="0" fontId="12" fillId="0" borderId="136" xfId="2" applyFont="1" applyFill="1" applyBorder="1" applyAlignment="1" applyProtection="1">
      <alignment horizontal="left" vertical="center" wrapText="1"/>
    </xf>
    <xf numFmtId="0" fontId="13" fillId="0" borderId="205" xfId="0" applyFont="1" applyBorder="1" applyAlignment="1" applyProtection="1">
      <alignment horizontal="left" vertical="center" wrapText="1"/>
    </xf>
    <xf numFmtId="38" fontId="13" fillId="0" borderId="0" xfId="1" applyFont="1" applyBorder="1" applyAlignment="1" applyProtection="1">
      <alignment horizontal="right" vertical="center"/>
    </xf>
    <xf numFmtId="38" fontId="13" fillId="0" borderId="55" xfId="1" applyFont="1" applyBorder="1" applyAlignment="1" applyProtection="1">
      <alignment horizontal="center" vertical="center"/>
    </xf>
    <xf numFmtId="38" fontId="12" fillId="0" borderId="80" xfId="1" applyNumberFormat="1" applyFont="1" applyFill="1" applyBorder="1" applyAlignment="1" applyProtection="1">
      <alignment horizontal="right" vertical="center"/>
    </xf>
    <xf numFmtId="38" fontId="12" fillId="0" borderId="13" xfId="1" applyNumberFormat="1" applyFont="1" applyFill="1" applyBorder="1" applyAlignment="1" applyProtection="1">
      <alignment horizontal="center" vertical="center"/>
    </xf>
    <xf numFmtId="38" fontId="12" fillId="0" borderId="30" xfId="1" applyNumberFormat="1" applyFont="1" applyFill="1" applyBorder="1" applyAlignment="1" applyProtection="1">
      <alignment horizontal="right" vertical="center"/>
    </xf>
    <xf numFmtId="0" fontId="12" fillId="0" borderId="144" xfId="0" applyFont="1" applyFill="1" applyBorder="1" applyAlignment="1" applyProtection="1">
      <alignment horizontal="left" vertical="center" wrapText="1"/>
    </xf>
    <xf numFmtId="38" fontId="12" fillId="0" borderId="0" xfId="1" applyFont="1" applyFill="1" applyBorder="1" applyAlignment="1" applyProtection="1">
      <alignment horizontal="right" vertical="center"/>
    </xf>
    <xf numFmtId="38" fontId="12" fillId="0" borderId="55" xfId="1" applyFont="1" applyFill="1" applyBorder="1" applyAlignment="1" applyProtection="1">
      <alignment horizontal="center" vertical="center"/>
    </xf>
    <xf numFmtId="0" fontId="13" fillId="0" borderId="0" xfId="0" applyFont="1" applyBorder="1" applyAlignment="1" applyProtection="1">
      <alignment horizontal="left" vertical="center"/>
    </xf>
    <xf numFmtId="38" fontId="13" fillId="0" borderId="0" xfId="1" applyFont="1" applyFill="1" applyBorder="1" applyAlignment="1" applyProtection="1">
      <alignment horizontal="right" vertical="center"/>
    </xf>
    <xf numFmtId="0" fontId="12" fillId="0" borderId="0" xfId="0" applyFont="1" applyFill="1" applyBorder="1" applyAlignment="1" applyProtection="1">
      <alignment horizontal="left" vertical="center"/>
    </xf>
    <xf numFmtId="38" fontId="12" fillId="0" borderId="0" xfId="1" applyFont="1" applyFill="1" applyBorder="1" applyAlignment="1" applyProtection="1">
      <alignment horizontal="left" vertical="center"/>
    </xf>
    <xf numFmtId="0" fontId="123" fillId="0" borderId="8" xfId="0" applyFont="1" applyBorder="1" applyAlignment="1" applyProtection="1">
      <alignment horizontal="left" vertical="center" wrapText="1"/>
    </xf>
    <xf numFmtId="38" fontId="123" fillId="0" borderId="8" xfId="1" applyNumberFormat="1" applyFont="1" applyBorder="1" applyAlignment="1" applyProtection="1">
      <alignment horizontal="center" vertical="center"/>
    </xf>
    <xf numFmtId="0" fontId="25" fillId="0" borderId="8" xfId="0" applyFont="1" applyBorder="1" applyAlignment="1" applyProtection="1">
      <alignment horizontal="left" vertical="center" wrapText="1"/>
    </xf>
    <xf numFmtId="38" fontId="25" fillId="0" borderId="8" xfId="1" applyNumberFormat="1" applyFont="1" applyBorder="1" applyAlignment="1" applyProtection="1">
      <alignment horizontal="center" vertical="center"/>
    </xf>
    <xf numFmtId="0" fontId="12" fillId="0" borderId="8" xfId="2" applyNumberFormat="1" applyFont="1" applyBorder="1" applyAlignment="1" applyProtection="1">
      <alignment horizontal="left" vertical="center" wrapText="1"/>
    </xf>
    <xf numFmtId="38" fontId="12" fillId="0" borderId="8" xfId="1" applyNumberFormat="1" applyFont="1" applyBorder="1" applyAlignment="1" applyProtection="1">
      <alignment horizontal="center" vertical="center"/>
    </xf>
    <xf numFmtId="177" fontId="13" fillId="0" borderId="0" xfId="2" applyNumberFormat="1" applyFont="1" applyFill="1" applyBorder="1" applyAlignment="1" applyProtection="1">
      <alignment horizontal="left" vertical="center" wrapText="1"/>
    </xf>
    <xf numFmtId="38" fontId="13" fillId="0" borderId="0" xfId="1" applyFont="1" applyFill="1" applyBorder="1" applyAlignment="1" applyProtection="1">
      <alignment horizontal="left" vertical="center" wrapText="1"/>
    </xf>
    <xf numFmtId="38" fontId="13" fillId="0" borderId="0" xfId="1" applyFont="1" applyFill="1" applyBorder="1" applyAlignment="1" applyProtection="1">
      <alignment horizontal="right" vertical="center" wrapText="1"/>
    </xf>
    <xf numFmtId="177" fontId="12" fillId="0" borderId="0" xfId="2" applyNumberFormat="1" applyFont="1" applyFill="1" applyBorder="1" applyAlignment="1" applyProtection="1">
      <alignment horizontal="left" vertical="center" wrapText="1"/>
    </xf>
    <xf numFmtId="38" fontId="12" fillId="0" borderId="0" xfId="1" applyFont="1" applyFill="1" applyBorder="1" applyAlignment="1" applyProtection="1">
      <alignment horizontal="left" vertical="center" wrapText="1"/>
    </xf>
    <xf numFmtId="177" fontId="12" fillId="11" borderId="0" xfId="2" applyNumberFormat="1" applyFont="1" applyFill="1" applyBorder="1" applyAlignment="1" applyProtection="1">
      <alignment horizontal="center" vertical="center" wrapText="1"/>
    </xf>
    <xf numFmtId="38" fontId="12" fillId="11" borderId="0" xfId="1" applyFont="1" applyFill="1" applyBorder="1" applyAlignment="1" applyProtection="1">
      <alignment vertical="center" wrapText="1"/>
    </xf>
    <xf numFmtId="0" fontId="97" fillId="0" borderId="0" xfId="0" applyFont="1" applyFill="1" applyBorder="1" applyAlignment="1" applyProtection="1">
      <alignment horizontal="center" vertical="center" wrapText="1"/>
    </xf>
    <xf numFmtId="38" fontId="97" fillId="0" borderId="0" xfId="1" applyFont="1" applyFill="1" applyBorder="1" applyAlignment="1" applyProtection="1">
      <alignment horizontal="center" vertical="center" wrapText="1"/>
    </xf>
    <xf numFmtId="3" fontId="97" fillId="0" borderId="0" xfId="0" applyNumberFormat="1" applyFont="1" applyFill="1" applyBorder="1" applyAlignment="1" applyProtection="1">
      <alignment horizontal="center" vertical="center" wrapText="1"/>
    </xf>
    <xf numFmtId="0" fontId="12" fillId="0" borderId="0" xfId="0" applyFont="1" applyBorder="1" applyAlignment="1" applyProtection="1">
      <alignment horizontal="left" vertical="center" wrapText="1"/>
    </xf>
    <xf numFmtId="38" fontId="12" fillId="0" borderId="55" xfId="1" applyFont="1" applyBorder="1" applyAlignment="1" applyProtection="1">
      <alignment horizontal="center" vertical="center" wrapText="1"/>
    </xf>
    <xf numFmtId="38" fontId="12" fillId="0" borderId="0" xfId="1" applyFont="1" applyBorder="1" applyAlignment="1" applyProtection="1">
      <alignment vertical="center" wrapText="1"/>
    </xf>
    <xf numFmtId="0" fontId="107" fillId="8" borderId="178" xfId="0" applyFont="1" applyFill="1" applyBorder="1" applyAlignment="1" applyProtection="1">
      <alignment horizontal="center" vertical="center" wrapText="1"/>
    </xf>
    <xf numFmtId="0" fontId="94" fillId="8" borderId="150" xfId="2" applyNumberFormat="1" applyFont="1" applyFill="1" applyBorder="1" applyAlignment="1" applyProtection="1">
      <alignment horizontal="center" vertical="center" wrapText="1"/>
    </xf>
    <xf numFmtId="0" fontId="94" fillId="8" borderId="132" xfId="2" applyNumberFormat="1" applyFont="1" applyFill="1" applyBorder="1" applyAlignment="1" applyProtection="1">
      <alignment horizontal="center" vertical="center" wrapText="1"/>
    </xf>
    <xf numFmtId="0" fontId="94" fillId="8" borderId="150" xfId="0" applyFont="1" applyFill="1" applyBorder="1" applyAlignment="1" applyProtection="1">
      <alignment horizontal="center" vertical="center" wrapText="1"/>
    </xf>
    <xf numFmtId="0" fontId="94" fillId="8" borderId="178" xfId="2" applyNumberFormat="1" applyFont="1" applyFill="1" applyBorder="1" applyAlignment="1" applyProtection="1">
      <alignment horizontal="center" vertical="center" wrapText="1"/>
    </xf>
    <xf numFmtId="0" fontId="104" fillId="7" borderId="179" xfId="2" applyNumberFormat="1" applyFont="1" applyFill="1" applyBorder="1" applyAlignment="1" applyProtection="1">
      <alignment horizontal="left" vertical="center" wrapText="1"/>
    </xf>
    <xf numFmtId="191" fontId="13" fillId="0" borderId="28" xfId="0" applyNumberFormat="1" applyFont="1" applyFill="1" applyBorder="1" applyAlignment="1" applyProtection="1">
      <alignment horizontal="center" vertical="center"/>
    </xf>
    <xf numFmtId="0" fontId="13" fillId="0" borderId="8" xfId="0" applyFont="1" applyBorder="1" applyAlignment="1" applyProtection="1">
      <alignment horizontal="left" vertical="center" wrapText="1"/>
    </xf>
    <xf numFmtId="0" fontId="13" fillId="0" borderId="8" xfId="0" applyFont="1" applyBorder="1" applyAlignment="1" applyProtection="1">
      <alignment horizontal="center" vertical="center" wrapText="1"/>
    </xf>
    <xf numFmtId="38" fontId="13" fillId="0" borderId="8" xfId="1" applyNumberFormat="1" applyFont="1" applyBorder="1" applyAlignment="1" applyProtection="1">
      <alignment horizontal="right" vertical="center"/>
    </xf>
    <xf numFmtId="38" fontId="124" fillId="0" borderId="56" xfId="1" applyNumberFormat="1" applyFont="1" applyBorder="1" applyAlignment="1" applyProtection="1">
      <alignment horizontal="center" vertical="center"/>
    </xf>
    <xf numFmtId="0" fontId="13" fillId="0" borderId="223" xfId="0" applyFont="1" applyBorder="1" applyAlignment="1" applyProtection="1">
      <alignment horizontal="left" vertical="center" wrapText="1"/>
    </xf>
    <xf numFmtId="38" fontId="91" fillId="0" borderId="30" xfId="1" applyFont="1" applyFill="1" applyBorder="1" applyAlignment="1" applyProtection="1">
      <alignment horizontal="right" vertical="center"/>
    </xf>
    <xf numFmtId="191" fontId="12" fillId="0" borderId="28" xfId="0" applyNumberFormat="1" applyFont="1" applyFill="1" applyBorder="1" applyAlignment="1" applyProtection="1">
      <alignment horizontal="center" vertical="center"/>
    </xf>
    <xf numFmtId="0" fontId="53" fillId="0" borderId="8"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53" fillId="0" borderId="8" xfId="0" applyFont="1" applyBorder="1" applyAlignment="1" applyProtection="1">
      <alignment horizontal="center" vertical="center" wrapText="1"/>
    </xf>
    <xf numFmtId="38" fontId="12" fillId="0" borderId="8" xfId="1" applyNumberFormat="1" applyFont="1" applyBorder="1" applyAlignment="1" applyProtection="1">
      <alignment horizontal="right" vertical="center"/>
    </xf>
    <xf numFmtId="38" fontId="53" fillId="0" borderId="56" xfId="1" applyNumberFormat="1" applyFont="1" applyBorder="1" applyAlignment="1" applyProtection="1">
      <alignment horizontal="center" vertical="center"/>
    </xf>
    <xf numFmtId="0" fontId="53" fillId="0" borderId="28" xfId="0" applyFont="1" applyFill="1" applyBorder="1" applyAlignment="1" applyProtection="1">
      <alignment horizontal="left" vertical="center" wrapText="1"/>
    </xf>
    <xf numFmtId="38" fontId="91" fillId="0" borderId="28" xfId="1" applyFont="1" applyFill="1" applyBorder="1" applyAlignment="1" applyProtection="1">
      <alignment horizontal="right" vertical="center"/>
    </xf>
    <xf numFmtId="0" fontId="12" fillId="8" borderId="157" xfId="0" applyNumberFormat="1" applyFont="1" applyFill="1" applyBorder="1" applyAlignment="1" applyProtection="1">
      <alignment horizontal="center" vertical="center"/>
    </xf>
    <xf numFmtId="38" fontId="12" fillId="8" borderId="162" xfId="0" applyNumberFormat="1" applyFont="1" applyFill="1" applyBorder="1" applyAlignment="1" applyProtection="1">
      <alignment horizontal="right" vertical="center"/>
    </xf>
    <xf numFmtId="0" fontId="12" fillId="8" borderId="180" xfId="0" applyNumberFormat="1" applyFont="1" applyFill="1" applyBorder="1" applyAlignment="1" applyProtection="1">
      <alignment vertical="center"/>
    </xf>
    <xf numFmtId="0" fontId="27" fillId="7" borderId="181" xfId="0" applyFont="1" applyFill="1" applyBorder="1" applyProtection="1">
      <alignment vertical="center"/>
    </xf>
    <xf numFmtId="0" fontId="99" fillId="0" borderId="0" xfId="0" applyFont="1" applyFill="1" applyBorder="1" applyProtection="1">
      <alignment vertical="center"/>
    </xf>
    <xf numFmtId="0" fontId="94" fillId="8" borderId="182" xfId="2" applyNumberFormat="1" applyFont="1" applyFill="1" applyBorder="1" applyAlignment="1" applyProtection="1">
      <alignment horizontal="center" vertical="center" wrapText="1"/>
    </xf>
    <xf numFmtId="0" fontId="94" fillId="8" borderId="183" xfId="2" applyNumberFormat="1" applyFont="1" applyFill="1" applyBorder="1" applyAlignment="1" applyProtection="1">
      <alignment horizontal="center" vertical="center" wrapText="1"/>
    </xf>
    <xf numFmtId="38" fontId="115" fillId="0" borderId="0" xfId="1" applyFont="1" applyProtection="1">
      <alignment vertical="center"/>
    </xf>
    <xf numFmtId="38" fontId="13" fillId="0" borderId="56" xfId="1" applyNumberFormat="1" applyFont="1" applyBorder="1" applyAlignment="1" applyProtection="1">
      <alignment horizontal="center" vertical="center"/>
    </xf>
    <xf numFmtId="38" fontId="13" fillId="0" borderId="8" xfId="1" applyFont="1" applyBorder="1" applyAlignment="1" applyProtection="1">
      <alignment horizontal="right" vertical="center"/>
    </xf>
    <xf numFmtId="38" fontId="12" fillId="0" borderId="8" xfId="1" applyFont="1" applyBorder="1" applyAlignment="1" applyProtection="1">
      <alignment horizontal="right" vertical="center"/>
    </xf>
    <xf numFmtId="38" fontId="12" fillId="0" borderId="56" xfId="1" applyNumberFormat="1" applyFont="1" applyBorder="1" applyAlignment="1" applyProtection="1">
      <alignment horizontal="center" vertical="center"/>
    </xf>
    <xf numFmtId="0" fontId="53" fillId="0" borderId="184" xfId="0" applyFont="1" applyFill="1" applyBorder="1" applyAlignment="1" applyProtection="1">
      <alignment horizontal="left" vertical="center" wrapText="1"/>
    </xf>
    <xf numFmtId="0" fontId="12" fillId="0" borderId="204" xfId="0" applyFont="1" applyBorder="1" applyAlignment="1" applyProtection="1">
      <alignment horizontal="left" vertical="center" wrapText="1"/>
    </xf>
    <xf numFmtId="0" fontId="99" fillId="0" borderId="0" xfId="0" applyFont="1" applyFill="1" applyBorder="1" applyAlignment="1" applyProtection="1"/>
    <xf numFmtId="0" fontId="99" fillId="0" borderId="0" xfId="0" applyFont="1" applyFill="1" applyBorder="1" applyAlignment="1" applyProtection="1">
      <alignment horizontal="center"/>
    </xf>
    <xf numFmtId="0" fontId="90" fillId="0" borderId="0" xfId="0" applyFont="1" applyFill="1" applyBorder="1" applyAlignment="1" applyProtection="1"/>
    <xf numFmtId="0" fontId="99" fillId="0" borderId="0" xfId="0" applyFont="1" applyFill="1" applyBorder="1" applyAlignment="1" applyProtection="1">
      <alignment horizontal="center" vertical="center"/>
    </xf>
    <xf numFmtId="0" fontId="90" fillId="0" borderId="0" xfId="0" applyFont="1" applyFill="1" applyBorder="1" applyAlignment="1" applyProtection="1">
      <alignment vertical="center"/>
    </xf>
    <xf numFmtId="0" fontId="99"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0" fontId="99" fillId="0" borderId="0" xfId="0" applyFont="1" applyFill="1" applyBorder="1" applyAlignment="1" applyProtection="1">
      <alignment horizontal="right"/>
    </xf>
    <xf numFmtId="0" fontId="99" fillId="8" borderId="30" xfId="0" applyFont="1" applyFill="1" applyBorder="1" applyAlignment="1" applyProtection="1">
      <alignment horizontal="center" vertical="center" wrapText="1"/>
    </xf>
    <xf numFmtId="0" fontId="115" fillId="0" borderId="30" xfId="0" applyFont="1" applyFill="1" applyBorder="1" applyAlignment="1" applyProtection="1">
      <alignment horizontal="center" vertical="center" wrapText="1"/>
    </xf>
    <xf numFmtId="38" fontId="115" fillId="0" borderId="30" xfId="1" applyFont="1" applyFill="1" applyBorder="1" applyAlignment="1" applyProtection="1">
      <alignment horizontal="center" vertical="center" wrapText="1"/>
    </xf>
    <xf numFmtId="38" fontId="115" fillId="0" borderId="30" xfId="1" applyFont="1" applyBorder="1" applyAlignment="1" applyProtection="1">
      <alignment horizontal="right" vertical="center" wrapText="1"/>
    </xf>
    <xf numFmtId="0" fontId="90" fillId="8" borderId="0" xfId="0" applyFont="1" applyFill="1" applyBorder="1" applyAlignment="1" applyProtection="1">
      <alignment horizontal="center" vertical="center" wrapText="1"/>
    </xf>
    <xf numFmtId="0" fontId="99" fillId="0" borderId="30" xfId="0" applyFont="1" applyFill="1" applyBorder="1" applyAlignment="1" applyProtection="1">
      <alignment horizontal="center" vertical="center" wrapText="1"/>
    </xf>
    <xf numFmtId="38" fontId="99" fillId="0" borderId="30" xfId="1" applyFont="1" applyFill="1" applyBorder="1" applyAlignment="1" applyProtection="1">
      <alignment horizontal="center" vertical="center" wrapText="1"/>
    </xf>
    <xf numFmtId="38" fontId="99" fillId="0" borderId="30" xfId="1" applyFont="1" applyFill="1" applyBorder="1" applyAlignment="1" applyProtection="1">
      <alignment horizontal="right" vertical="center" wrapText="1"/>
    </xf>
    <xf numFmtId="0" fontId="90" fillId="0" borderId="0" xfId="0" applyFont="1" applyFill="1" applyBorder="1" applyAlignment="1" applyProtection="1">
      <alignment horizontal="justify" vertical="center"/>
    </xf>
    <xf numFmtId="0" fontId="90" fillId="0" borderId="0" xfId="0" applyFont="1" applyFill="1" applyBorder="1" applyAlignment="1" applyProtection="1">
      <alignment horizontal="center"/>
    </xf>
    <xf numFmtId="0" fontId="72" fillId="4" borderId="70" xfId="0" applyFont="1" applyFill="1" applyBorder="1" applyAlignment="1" applyProtection="1">
      <alignment horizontal="center" vertical="center" wrapText="1"/>
    </xf>
    <xf numFmtId="0" fontId="72" fillId="4" borderId="76" xfId="2" applyNumberFormat="1" applyFont="1" applyFill="1" applyBorder="1" applyAlignment="1" applyProtection="1">
      <alignment horizontal="center" vertical="center" wrapText="1"/>
    </xf>
    <xf numFmtId="0" fontId="72" fillId="4" borderId="71" xfId="2" applyNumberFormat="1" applyFont="1" applyFill="1" applyBorder="1" applyAlignment="1" applyProtection="1">
      <alignment horizontal="center" vertical="center" wrapText="1"/>
    </xf>
    <xf numFmtId="0" fontId="72" fillId="4" borderId="76" xfId="0" applyFont="1" applyFill="1" applyBorder="1" applyAlignment="1" applyProtection="1">
      <alignment horizontal="center" vertical="center" wrapText="1"/>
    </xf>
    <xf numFmtId="0" fontId="72" fillId="4" borderId="82" xfId="2" applyNumberFormat="1" applyFont="1" applyFill="1" applyBorder="1" applyAlignment="1" applyProtection="1">
      <alignment horizontal="center" vertical="center" wrapText="1"/>
    </xf>
    <xf numFmtId="0" fontId="60" fillId="2" borderId="83" xfId="2" applyNumberFormat="1" applyFont="1" applyFill="1" applyBorder="1" applyAlignment="1" applyProtection="1">
      <alignment horizontal="left" vertical="center" wrapText="1"/>
    </xf>
    <xf numFmtId="38" fontId="123" fillId="0" borderId="8" xfId="1" applyNumberFormat="1" applyFont="1" applyBorder="1" applyAlignment="1" applyProtection="1">
      <alignment horizontal="right" vertical="center"/>
    </xf>
    <xf numFmtId="38" fontId="127" fillId="0" borderId="56" xfId="1" applyNumberFormat="1" applyFont="1" applyBorder="1" applyAlignment="1" applyProtection="1">
      <alignment horizontal="center" vertical="center"/>
    </xf>
    <xf numFmtId="0" fontId="72" fillId="0" borderId="28" xfId="0" applyFont="1" applyBorder="1" applyAlignment="1" applyProtection="1">
      <alignment horizontal="left" vertical="center" wrapText="1"/>
    </xf>
    <xf numFmtId="38" fontId="72" fillId="0" borderId="8" xfId="1" applyNumberFormat="1" applyFont="1" applyBorder="1" applyAlignment="1" applyProtection="1">
      <alignment horizontal="right" vertical="center"/>
    </xf>
    <xf numFmtId="38" fontId="75" fillId="0" borderId="56" xfId="1" applyNumberFormat="1" applyFont="1" applyBorder="1" applyAlignment="1" applyProtection="1">
      <alignment horizontal="center" vertical="center"/>
    </xf>
    <xf numFmtId="0" fontId="58" fillId="4" borderId="72" xfId="0" applyNumberFormat="1" applyFont="1" applyFill="1" applyBorder="1" applyAlignment="1" applyProtection="1">
      <alignment horizontal="center" vertical="center"/>
    </xf>
    <xf numFmtId="0" fontId="58" fillId="4" borderId="78" xfId="0" applyNumberFormat="1" applyFont="1" applyFill="1" applyBorder="1" applyAlignment="1" applyProtection="1">
      <alignment horizontal="center" vertical="center"/>
    </xf>
    <xf numFmtId="0" fontId="58" fillId="4" borderId="73" xfId="0" applyNumberFormat="1" applyFont="1" applyFill="1" applyBorder="1" applyAlignment="1" applyProtection="1">
      <alignment vertical="center"/>
    </xf>
    <xf numFmtId="38" fontId="58" fillId="4" borderId="73" xfId="0" applyNumberFormat="1" applyFont="1" applyFill="1" applyBorder="1" applyAlignment="1" applyProtection="1">
      <alignment horizontal="right" vertical="center"/>
    </xf>
    <xf numFmtId="0" fontId="58" fillId="4" borderId="84" xfId="0" applyNumberFormat="1" applyFont="1" applyFill="1" applyBorder="1" applyAlignment="1" applyProtection="1">
      <alignment vertical="center"/>
    </xf>
    <xf numFmtId="0" fontId="27" fillId="2" borderId="69" xfId="0" applyFont="1" applyFill="1" applyBorder="1" applyProtection="1">
      <alignment vertical="center"/>
    </xf>
    <xf numFmtId="0" fontId="7" fillId="0" borderId="0" xfId="2" applyFont="1" applyBorder="1" applyAlignment="1" applyProtection="1">
      <alignment horizontal="left" vertical="center"/>
    </xf>
    <xf numFmtId="0" fontId="8" fillId="4" borderId="30" xfId="2" applyFont="1" applyFill="1" applyBorder="1" applyAlignment="1" applyProtection="1">
      <alignment horizontal="center" vertical="center"/>
    </xf>
    <xf numFmtId="38" fontId="9" fillId="3" borderId="30" xfId="3" quotePrefix="1" applyFont="1" applyFill="1" applyBorder="1" applyAlignment="1" applyProtection="1">
      <alignment horizontal="right" vertical="center"/>
      <protection hidden="1"/>
    </xf>
    <xf numFmtId="38" fontId="9" fillId="3" borderId="30" xfId="3" applyFont="1" applyFill="1" applyBorder="1" applyAlignment="1" applyProtection="1">
      <alignment horizontal="right" vertical="center"/>
      <protection hidden="1"/>
    </xf>
    <xf numFmtId="38" fontId="9" fillId="3" borderId="11" xfId="3" applyFont="1" applyFill="1" applyBorder="1" applyAlignment="1" applyProtection="1">
      <alignment horizontal="right" vertical="center"/>
      <protection hidden="1"/>
    </xf>
    <xf numFmtId="0" fontId="8" fillId="4" borderId="30" xfId="2" applyFont="1" applyFill="1" applyBorder="1" applyAlignment="1" applyProtection="1">
      <alignment horizontal="center" vertical="center" shrinkToFit="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pplyProtection="1">
      <alignment horizontal="center" vertical="center"/>
    </xf>
    <xf numFmtId="0" fontId="9" fillId="3" borderId="12" xfId="2" applyNumberFormat="1" applyFont="1" applyFill="1" applyBorder="1" applyAlignment="1" applyProtection="1">
      <alignment horizontal="center" vertical="center"/>
      <protection hidden="1"/>
    </xf>
    <xf numFmtId="0" fontId="27" fillId="0" borderId="12" xfId="0" applyNumberFormat="1" applyFont="1" applyBorder="1" applyAlignment="1" applyProtection="1">
      <alignment horizontal="center" vertical="center"/>
    </xf>
    <xf numFmtId="0" fontId="4" fillId="4" borderId="30" xfId="2" applyFont="1" applyFill="1" applyBorder="1" applyAlignment="1" applyProtection="1">
      <alignment horizontal="center" vertical="center" wrapText="1"/>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7" fillId="0" borderId="96" xfId="2" applyFont="1" applyBorder="1" applyAlignment="1" applyProtection="1">
      <alignment vertical="center"/>
    </xf>
    <xf numFmtId="0" fontId="7" fillId="0" borderId="97" xfId="2" applyFont="1" applyBorder="1" applyAlignment="1" applyProtection="1">
      <alignment vertical="center"/>
    </xf>
    <xf numFmtId="0" fontId="7" fillId="0" borderId="105" xfId="2" applyFont="1" applyBorder="1" applyAlignment="1" applyProtection="1">
      <alignment vertical="center"/>
    </xf>
    <xf numFmtId="0" fontId="4" fillId="0" borderId="106" xfId="2" applyFont="1" applyBorder="1" applyAlignment="1" applyProtection="1">
      <alignment horizontal="center" vertical="center"/>
    </xf>
    <xf numFmtId="0" fontId="4" fillId="0" borderId="95" xfId="2" applyFont="1" applyBorder="1" applyAlignment="1" applyProtection="1">
      <alignment horizontal="center" vertical="center"/>
    </xf>
    <xf numFmtId="0" fontId="4" fillId="0" borderId="107" xfId="2" applyFont="1" applyBorder="1" applyAlignment="1" applyProtection="1">
      <alignment horizontal="center" vertical="center"/>
    </xf>
    <xf numFmtId="0" fontId="4" fillId="0" borderId="109" xfId="2" applyFont="1" applyBorder="1" applyAlignment="1" applyProtection="1">
      <alignment horizontal="center" vertical="center"/>
    </xf>
    <xf numFmtId="0" fontId="4" fillId="0" borderId="93" xfId="2" applyFont="1" applyBorder="1" applyAlignment="1" applyProtection="1">
      <alignment horizontal="center" vertical="center"/>
    </xf>
    <xf numFmtId="0" fontId="4" fillId="0" borderId="110" xfId="2" applyFont="1" applyBorder="1" applyAlignment="1" applyProtection="1">
      <alignment horizontal="center" vertical="center"/>
    </xf>
    <xf numFmtId="0" fontId="4" fillId="0" borderId="112" xfId="2" applyFont="1" applyBorder="1" applyAlignment="1" applyProtection="1">
      <alignment horizontal="center" vertical="center"/>
    </xf>
    <xf numFmtId="0" fontId="4" fillId="0" borderId="94" xfId="2" applyFont="1" applyBorder="1" applyAlignment="1" applyProtection="1">
      <alignment horizontal="center" vertical="center"/>
    </xf>
    <xf numFmtId="0" fontId="4" fillId="0" borderId="113" xfId="2" applyFont="1" applyBorder="1" applyAlignment="1" applyProtection="1">
      <alignment horizontal="center" vertical="center"/>
    </xf>
    <xf numFmtId="0" fontId="4" fillId="0" borderId="106" xfId="2" applyFont="1" applyBorder="1" applyAlignment="1" applyProtection="1">
      <alignment horizontal="center" vertical="center" wrapText="1"/>
    </xf>
    <xf numFmtId="0" fontId="4" fillId="0" borderId="95" xfId="2" applyFont="1" applyBorder="1" applyAlignment="1" applyProtection="1">
      <alignment horizontal="center" vertical="center" wrapText="1"/>
    </xf>
    <xf numFmtId="0" fontId="4" fillId="0" borderId="107" xfId="2" applyFont="1" applyBorder="1" applyAlignment="1" applyProtection="1">
      <alignment horizontal="center" vertical="center" wrapText="1"/>
    </xf>
    <xf numFmtId="0" fontId="4" fillId="0" borderId="109" xfId="2" applyFont="1" applyBorder="1" applyAlignment="1" applyProtection="1">
      <alignment horizontal="center" vertical="center" wrapText="1"/>
    </xf>
    <xf numFmtId="0" fontId="4" fillId="0" borderId="93" xfId="2" applyFont="1" applyBorder="1" applyAlignment="1" applyProtection="1">
      <alignment horizontal="center" vertical="center" wrapText="1"/>
    </xf>
    <xf numFmtId="0" fontId="4" fillId="0" borderId="110" xfId="2" applyFont="1" applyBorder="1" applyAlignment="1" applyProtection="1">
      <alignment horizontal="center" vertical="center" wrapText="1"/>
    </xf>
    <xf numFmtId="0" fontId="4" fillId="0" borderId="112" xfId="2" applyFont="1" applyBorder="1" applyAlignment="1" applyProtection="1">
      <alignment horizontal="center" vertical="center" wrapText="1"/>
    </xf>
    <xf numFmtId="0" fontId="4" fillId="0" borderId="94" xfId="2" applyFont="1" applyBorder="1" applyAlignment="1" applyProtection="1">
      <alignment horizontal="center" vertical="center" wrapText="1"/>
    </xf>
    <xf numFmtId="0" fontId="4" fillId="0" borderId="113" xfId="2" applyFont="1" applyBorder="1" applyAlignment="1" applyProtection="1">
      <alignment horizontal="center" vertical="center" wrapText="1"/>
    </xf>
    <xf numFmtId="0" fontId="34" fillId="0" borderId="98" xfId="2" applyFont="1" applyBorder="1" applyAlignment="1" applyProtection="1">
      <alignment vertical="center"/>
    </xf>
    <xf numFmtId="0" fontId="34" fillId="0" borderId="99" xfId="2" applyFont="1" applyBorder="1" applyAlignment="1" applyProtection="1">
      <alignment vertical="center"/>
    </xf>
    <xf numFmtId="0" fontId="34" fillId="0" borderId="104" xfId="2" applyFont="1" applyBorder="1" applyAlignment="1" applyProtection="1">
      <alignment vertical="center"/>
    </xf>
    <xf numFmtId="0" fontId="4" fillId="0" borderId="11" xfId="2" applyFont="1" applyBorder="1" applyAlignment="1" applyProtection="1">
      <alignment horizontal="center" vertical="center"/>
    </xf>
    <xf numFmtId="0" fontId="4" fillId="0" borderId="12" xfId="2" applyFont="1" applyBorder="1" applyAlignment="1" applyProtection="1">
      <alignment horizontal="center" vertical="center"/>
    </xf>
    <xf numFmtId="0" fontId="4" fillId="0" borderId="13" xfId="2" applyFont="1" applyBorder="1" applyAlignment="1" applyProtection="1">
      <alignment horizontal="center" vertical="center"/>
    </xf>
    <xf numFmtId="0" fontId="9" fillId="0" borderId="108" xfId="2" applyFont="1" applyBorder="1" applyAlignment="1" applyProtection="1">
      <alignment horizontal="center" vertical="center"/>
    </xf>
    <xf numFmtId="0" fontId="9" fillId="0" borderId="99" xfId="2" applyFont="1" applyBorder="1" applyAlignment="1" applyProtection="1">
      <alignment horizontal="center" vertical="center"/>
    </xf>
    <xf numFmtId="0" fontId="9" fillId="0" borderId="100" xfId="2" applyFont="1" applyBorder="1" applyAlignment="1" applyProtection="1">
      <alignment horizontal="center" vertical="center"/>
    </xf>
    <xf numFmtId="0" fontId="4" fillId="0" borderId="111" xfId="2" applyFont="1" applyBorder="1" applyAlignment="1" applyProtection="1">
      <alignment horizontal="center" vertical="center"/>
    </xf>
    <xf numFmtId="0" fontId="4" fillId="0" borderId="101" xfId="2" applyFont="1" applyBorder="1" applyAlignment="1" applyProtection="1">
      <alignment horizontal="center" vertical="center"/>
    </xf>
    <xf numFmtId="0" fontId="4" fillId="0" borderId="102" xfId="2" applyFont="1" applyBorder="1" applyAlignment="1" applyProtection="1">
      <alignment horizontal="center" vertical="center"/>
    </xf>
    <xf numFmtId="0" fontId="4" fillId="0" borderId="108" xfId="2" applyFont="1" applyBorder="1" applyAlignment="1" applyProtection="1">
      <alignment horizontal="center" vertical="center"/>
    </xf>
    <xf numFmtId="0" fontId="4" fillId="0" borderId="99" xfId="2" applyFont="1" applyBorder="1" applyAlignment="1" applyProtection="1">
      <alignment horizontal="center" vertical="center"/>
    </xf>
    <xf numFmtId="0" fontId="4" fillId="0" borderId="100" xfId="2" applyFont="1" applyBorder="1" applyAlignment="1" applyProtection="1">
      <alignment horizontal="center" vertical="center"/>
    </xf>
    <xf numFmtId="0" fontId="9" fillId="0" borderId="114" xfId="2" applyFont="1" applyBorder="1" applyAlignment="1" applyProtection="1">
      <alignment horizontal="center" vertical="center"/>
    </xf>
    <xf numFmtId="0" fontId="9" fillId="0" borderId="97" xfId="2" applyFont="1" applyBorder="1" applyAlignment="1" applyProtection="1">
      <alignment horizontal="center" vertical="center"/>
    </xf>
    <xf numFmtId="0" fontId="9" fillId="0" borderId="103" xfId="2" applyFont="1" applyBorder="1" applyAlignment="1" applyProtection="1">
      <alignment horizontal="center" vertical="center"/>
    </xf>
    <xf numFmtId="0" fontId="7" fillId="0" borderId="98" xfId="2" applyFont="1" applyBorder="1" applyAlignment="1" applyProtection="1">
      <alignment vertical="center"/>
    </xf>
    <xf numFmtId="0" fontId="7" fillId="0" borderId="99" xfId="2" applyFont="1" applyBorder="1" applyAlignment="1" applyProtection="1">
      <alignment vertical="center"/>
    </xf>
    <xf numFmtId="0" fontId="7" fillId="0" borderId="104" xfId="2" applyFont="1" applyBorder="1" applyAlignment="1" applyProtection="1">
      <alignment vertical="center"/>
    </xf>
    <xf numFmtId="0" fontId="12" fillId="2" borderId="12" xfId="2" applyFont="1" applyFill="1" applyBorder="1" applyAlignment="1" applyProtection="1">
      <alignment horizontal="center" vertical="center" wrapText="1" shrinkToFit="1"/>
      <protection hidden="1"/>
    </xf>
    <xf numFmtId="0" fontId="13" fillId="2" borderId="12" xfId="2" applyFont="1" applyFill="1" applyBorder="1" applyAlignment="1" applyProtection="1">
      <alignment horizontal="center" vertical="center" wrapText="1" shrinkToFit="1"/>
    </xf>
    <xf numFmtId="0" fontId="4" fillId="4" borderId="30" xfId="2" applyFont="1" applyFill="1" applyBorder="1" applyAlignment="1" applyProtection="1">
      <alignment horizontal="center" vertical="center"/>
    </xf>
    <xf numFmtId="0" fontId="82"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27" fillId="3" borderId="11" xfId="2" applyFont="1" applyFill="1" applyBorder="1" applyAlignment="1" applyProtection="1">
      <alignment horizontal="left" vertical="center"/>
      <protection hidden="1"/>
    </xf>
    <xf numFmtId="0" fontId="27" fillId="3" borderId="12" xfId="2" applyFont="1" applyFill="1" applyBorder="1" applyAlignment="1" applyProtection="1">
      <alignment horizontal="left" vertical="center"/>
      <protection hidden="1"/>
    </xf>
    <xf numFmtId="0" fontId="27" fillId="3" borderId="13" xfId="2" applyFont="1" applyFill="1" applyBorder="1" applyAlignment="1" applyProtection="1">
      <alignment horizontal="left" vertical="center"/>
      <protection hidden="1"/>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0" xfId="0" applyFont="1" applyBorder="1" applyAlignment="1" applyProtection="1">
      <alignment horizontal="center" vertical="center"/>
    </xf>
    <xf numFmtId="0" fontId="9" fillId="3" borderId="8" xfId="2" applyFont="1" applyFill="1" applyBorder="1" applyAlignment="1" applyProtection="1">
      <alignment horizontal="left" vertical="center" wrapText="1"/>
      <protection hidden="1"/>
    </xf>
    <xf numFmtId="0" fontId="9" fillId="3" borderId="6" xfId="2" applyFont="1" applyFill="1" applyBorder="1" applyAlignment="1" applyProtection="1">
      <alignment horizontal="left" vertical="center" wrapText="1"/>
      <protection hidden="1"/>
    </xf>
    <xf numFmtId="0" fontId="9" fillId="3" borderId="7" xfId="2" applyFont="1" applyFill="1" applyBorder="1" applyAlignment="1" applyProtection="1">
      <alignment horizontal="left" vertical="center" wrapText="1"/>
      <protection hidden="1"/>
    </xf>
    <xf numFmtId="0" fontId="9" fillId="3" borderId="2" xfId="2" applyFont="1" applyFill="1" applyBorder="1" applyAlignment="1" applyProtection="1">
      <alignment horizontal="left" vertical="center" wrapText="1"/>
      <protection hidden="1"/>
    </xf>
    <xf numFmtId="0" fontId="9" fillId="3" borderId="0" xfId="2" applyFont="1" applyFill="1" applyBorder="1" applyAlignment="1" applyProtection="1">
      <alignment horizontal="left" vertical="center" wrapText="1"/>
      <protection hidden="1"/>
    </xf>
    <xf numFmtId="0" fontId="9" fillId="3" borderId="10" xfId="2" applyFont="1" applyFill="1" applyBorder="1" applyAlignment="1" applyProtection="1">
      <alignment horizontal="left" vertical="center" wrapText="1"/>
      <protection hidden="1"/>
    </xf>
    <xf numFmtId="0" fontId="9" fillId="3" borderId="4" xfId="2" applyFont="1" applyFill="1" applyBorder="1" applyAlignment="1" applyProtection="1">
      <alignment horizontal="left" vertical="center" wrapText="1"/>
      <protection hidden="1"/>
    </xf>
    <xf numFmtId="0" fontId="9" fillId="3" borderId="5" xfId="2" applyFont="1" applyFill="1" applyBorder="1" applyAlignment="1" applyProtection="1">
      <alignment horizontal="left" vertical="center" wrapText="1"/>
      <protection hidden="1"/>
    </xf>
    <xf numFmtId="0" fontId="9"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4" xfId="0" applyFont="1" applyBorder="1" applyAlignment="1" applyProtection="1">
      <alignment vertical="center"/>
    </xf>
    <xf numFmtId="0" fontId="28" fillId="0" borderId="5" xfId="0" applyFont="1" applyBorder="1" applyAlignment="1" applyProtection="1">
      <alignment vertical="center"/>
    </xf>
    <xf numFmtId="0" fontId="28" fillId="0" borderId="9" xfId="0" applyFont="1" applyBorder="1" applyAlignment="1" applyProtection="1">
      <alignment vertical="center"/>
    </xf>
    <xf numFmtId="0" fontId="9" fillId="3" borderId="8" xfId="2" applyFont="1" applyFill="1" applyBorder="1" applyAlignment="1" applyProtection="1">
      <alignment horizontal="left" vertical="center" shrinkToFit="1"/>
      <protection hidden="1"/>
    </xf>
    <xf numFmtId="0" fontId="9" fillId="3" borderId="6" xfId="2" applyFont="1" applyFill="1" applyBorder="1" applyAlignment="1" applyProtection="1">
      <alignment horizontal="left" vertical="center" shrinkToFit="1"/>
      <protection hidden="1"/>
    </xf>
    <xf numFmtId="0" fontId="9" fillId="3" borderId="7" xfId="2" applyFont="1" applyFill="1" applyBorder="1" applyAlignment="1" applyProtection="1">
      <alignment horizontal="left" vertical="center" shrinkToFit="1"/>
      <protection hidden="1"/>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9" xfId="0" applyFont="1" applyBorder="1" applyAlignment="1" applyProtection="1">
      <alignment vertical="center"/>
    </xf>
    <xf numFmtId="0" fontId="4" fillId="0" borderId="2" xfId="2"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9"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9" fillId="3" borderId="11" xfId="2" applyFont="1" applyFill="1" applyBorder="1" applyAlignment="1" applyProtection="1">
      <alignment horizontal="left" vertical="center" shrinkToFit="1"/>
      <protection hidden="1"/>
    </xf>
    <xf numFmtId="0" fontId="9" fillId="3" borderId="12" xfId="2" applyFont="1" applyFill="1" applyBorder="1" applyAlignment="1" applyProtection="1">
      <alignment horizontal="left" vertical="center" shrinkToFit="1"/>
      <protection hidden="1"/>
    </xf>
    <xf numFmtId="0" fontId="9"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9" fillId="3" borderId="4" xfId="2" applyFont="1" applyFill="1" applyBorder="1" applyAlignment="1" applyProtection="1">
      <alignment horizontal="left" vertical="center" shrinkToFit="1"/>
      <protection hidden="1"/>
    </xf>
    <xf numFmtId="0" fontId="9" fillId="3" borderId="5" xfId="2" applyFont="1" applyFill="1" applyBorder="1" applyAlignment="1" applyProtection="1">
      <alignment horizontal="left" vertical="center" shrinkToFit="1"/>
      <protection hidden="1"/>
    </xf>
    <xf numFmtId="0" fontId="7" fillId="0" borderId="0" xfId="2" applyFont="1" applyAlignment="1" applyProtection="1">
      <alignment horizontal="center" vertical="center"/>
    </xf>
    <xf numFmtId="0" fontId="7" fillId="0" borderId="12" xfId="2" applyFont="1" applyBorder="1" applyAlignment="1" applyProtection="1">
      <alignment vertical="center"/>
    </xf>
    <xf numFmtId="0" fontId="114" fillId="0" borderId="32" xfId="0" applyFont="1" applyFill="1" applyBorder="1" applyAlignment="1" applyProtection="1">
      <alignment horizontal="center" vertical="center"/>
    </xf>
    <xf numFmtId="0" fontId="22" fillId="4" borderId="28" xfId="0" applyFont="1" applyFill="1" applyBorder="1" applyAlignment="1" applyProtection="1">
      <alignment horizontal="center" vertical="center" wrapText="1"/>
    </xf>
    <xf numFmtId="0" fontId="114" fillId="0" borderId="15" xfId="0" applyFont="1" applyBorder="1" applyAlignment="1" applyProtection="1">
      <alignment horizontal="left" vertical="center" wrapText="1"/>
    </xf>
    <xf numFmtId="0" fontId="114" fillId="0" borderId="33" xfId="0" applyFont="1" applyBorder="1" applyAlignment="1" applyProtection="1">
      <alignment horizontal="left" vertical="center" wrapText="1"/>
    </xf>
    <xf numFmtId="0" fontId="114" fillId="0" borderId="16" xfId="0" applyFont="1" applyBorder="1" applyAlignment="1" applyProtection="1">
      <alignment horizontal="left" vertical="center" wrapText="1"/>
    </xf>
    <xf numFmtId="0" fontId="114" fillId="0" borderId="7" xfId="0" applyFont="1" applyBorder="1" applyAlignment="1" applyProtection="1">
      <alignment horizontal="left" vertical="center" wrapText="1"/>
    </xf>
    <xf numFmtId="0" fontId="114" fillId="0" borderId="28" xfId="0" applyFont="1" applyBorder="1" applyAlignment="1" applyProtection="1">
      <alignment horizontal="left" vertical="center" wrapText="1"/>
    </xf>
    <xf numFmtId="0" fontId="22" fillId="4" borderId="32" xfId="0" applyFont="1" applyFill="1" applyBorder="1" applyAlignment="1" applyProtection="1">
      <alignment horizontal="center" vertical="center" wrapText="1"/>
    </xf>
    <xf numFmtId="49" fontId="114" fillId="0" borderId="32" xfId="0" applyNumberFormat="1" applyFont="1" applyBorder="1" applyAlignment="1" applyProtection="1">
      <alignment horizontal="center" vertical="center"/>
    </xf>
    <xf numFmtId="0" fontId="22" fillId="4" borderId="30" xfId="0" applyFont="1" applyFill="1" applyBorder="1" applyAlignment="1" applyProtection="1">
      <alignment horizontal="center" vertical="center"/>
    </xf>
    <xf numFmtId="0" fontId="114" fillId="0" borderId="30" xfId="5" applyFont="1" applyBorder="1" applyAlignment="1" applyProtection="1">
      <alignment vertical="center" wrapText="1"/>
    </xf>
    <xf numFmtId="0" fontId="114" fillId="0" borderId="30" xfId="0" applyFont="1" applyBorder="1" applyAlignment="1" applyProtection="1">
      <alignment vertical="center" wrapText="1"/>
    </xf>
    <xf numFmtId="0" fontId="80" fillId="0" borderId="0" xfId="0" applyFont="1" applyAlignment="1" applyProtection="1">
      <alignment horizontal="center" vertical="center"/>
    </xf>
    <xf numFmtId="0" fontId="22" fillId="4" borderId="28" xfId="0" applyFont="1" applyFill="1" applyBorder="1" applyAlignment="1" applyProtection="1">
      <alignment horizontal="center" vertical="center"/>
    </xf>
    <xf numFmtId="0" fontId="114" fillId="0" borderId="28" xfId="0" applyFont="1" applyBorder="1" applyAlignment="1" applyProtection="1">
      <alignment horizontal="center" vertical="center" wrapText="1"/>
    </xf>
    <xf numFmtId="0" fontId="114" fillId="0" borderId="28" xfId="0" applyFont="1" applyFill="1" applyBorder="1" applyAlignment="1" applyProtection="1">
      <alignment horizontal="center" vertical="center"/>
    </xf>
    <xf numFmtId="0" fontId="22" fillId="4" borderId="31" xfId="0" applyFont="1" applyFill="1" applyBorder="1" applyAlignment="1" applyProtection="1">
      <alignment horizontal="center" vertical="center"/>
    </xf>
    <xf numFmtId="0" fontId="114" fillId="0" borderId="31" xfId="0" applyFont="1" applyBorder="1" applyAlignment="1" applyProtection="1">
      <alignment horizontal="center" vertical="center" wrapText="1"/>
    </xf>
    <xf numFmtId="0" fontId="114" fillId="0" borderId="31"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114" fillId="0" borderId="32" xfId="0" applyFont="1" applyBorder="1" applyAlignment="1" applyProtection="1">
      <alignment horizontal="center" vertical="center" wrapText="1"/>
    </xf>
    <xf numFmtId="0" fontId="16" fillId="4" borderId="30" xfId="0" applyFont="1" applyFill="1" applyBorder="1" applyAlignment="1" applyProtection="1">
      <alignment horizontal="center" vertical="center" wrapText="1"/>
    </xf>
    <xf numFmtId="0" fontId="16" fillId="0" borderId="15" xfId="0" applyFont="1" applyBorder="1" applyAlignment="1" applyProtection="1">
      <alignment horizontal="left" vertical="center" wrapText="1"/>
    </xf>
    <xf numFmtId="0" fontId="16" fillId="0" borderId="33" xfId="0" applyFont="1" applyBorder="1" applyAlignment="1" applyProtection="1">
      <alignment horizontal="left" vertical="center" wrapText="1"/>
    </xf>
    <xf numFmtId="0" fontId="16" fillId="0" borderId="16" xfId="0" applyFont="1" applyBorder="1" applyAlignment="1" applyProtection="1">
      <alignment horizontal="left" vertical="center" wrapText="1"/>
    </xf>
    <xf numFmtId="0" fontId="114" fillId="0" borderId="34" xfId="0" applyFont="1" applyBorder="1" applyAlignment="1" applyProtection="1">
      <alignment horizontal="left" vertical="center" wrapText="1"/>
    </xf>
    <xf numFmtId="49" fontId="16" fillId="0" borderId="32" xfId="0" applyNumberFormat="1" applyFont="1" applyBorder="1" applyAlignment="1" applyProtection="1">
      <alignment horizontal="center" vertical="center"/>
    </xf>
    <xf numFmtId="0" fontId="16" fillId="4" borderId="30" xfId="0" applyFont="1" applyFill="1" applyBorder="1" applyAlignment="1" applyProtection="1">
      <alignment horizontal="left" vertical="center" wrapText="1"/>
    </xf>
    <xf numFmtId="0" fontId="22" fillId="4" borderId="30" xfId="0" applyFont="1" applyFill="1" applyBorder="1" applyAlignment="1" applyProtection="1">
      <alignment horizontal="center" vertical="center" wrapText="1"/>
    </xf>
    <xf numFmtId="0" fontId="114" fillId="0" borderId="30" xfId="0" applyFont="1" applyBorder="1" applyAlignment="1" applyProtection="1">
      <alignment horizontal="center" vertical="center" wrapText="1"/>
    </xf>
    <xf numFmtId="0" fontId="114" fillId="0" borderId="30" xfId="0" applyFont="1" applyBorder="1" applyAlignment="1" applyProtection="1">
      <alignment horizontal="center" vertical="center"/>
    </xf>
    <xf numFmtId="0" fontId="114" fillId="0" borderId="32" xfId="5" applyFont="1" applyBorder="1" applyAlignment="1" applyProtection="1">
      <alignment horizontal="left" vertical="center"/>
    </xf>
    <xf numFmtId="0" fontId="114" fillId="0" borderId="32" xfId="0" applyFont="1" applyBorder="1" applyAlignment="1" applyProtection="1">
      <alignment horizontal="left" vertical="center"/>
    </xf>
    <xf numFmtId="0" fontId="114" fillId="0" borderId="29" xfId="0" applyFont="1" applyBorder="1" applyAlignment="1" applyProtection="1">
      <alignment horizontal="left" vertical="center"/>
    </xf>
    <xf numFmtId="177" fontId="12" fillId="4" borderId="32" xfId="0" applyNumberFormat="1" applyFont="1" applyFill="1" applyBorder="1" applyAlignment="1" applyProtection="1">
      <alignment horizontal="right" vertical="center" shrinkToFit="1"/>
    </xf>
    <xf numFmtId="177" fontId="12" fillId="4" borderId="23" xfId="0" applyNumberFormat="1" applyFont="1" applyFill="1" applyBorder="1" applyAlignment="1" applyProtection="1">
      <alignment horizontal="right" vertical="center" shrinkToFit="1"/>
    </xf>
    <xf numFmtId="38" fontId="114" fillId="0" borderId="27" xfId="1" applyFont="1" applyBorder="1" applyAlignment="1" applyProtection="1">
      <alignment horizontal="right" vertical="center"/>
    </xf>
    <xf numFmtId="38" fontId="114" fillId="0" borderId="32" xfId="1" applyFont="1" applyBorder="1" applyAlignment="1" applyProtection="1">
      <alignment horizontal="right" vertical="center"/>
    </xf>
    <xf numFmtId="38" fontId="114" fillId="0" borderId="23" xfId="1" applyFont="1" applyBorder="1" applyAlignment="1" applyProtection="1">
      <alignment horizontal="right" vertical="center"/>
    </xf>
    <xf numFmtId="38" fontId="27" fillId="0" borderId="30" xfId="1" applyFont="1" applyBorder="1" applyAlignment="1" applyProtection="1">
      <alignment horizontal="right" vertical="center"/>
    </xf>
    <xf numFmtId="38" fontId="27" fillId="0" borderId="11" xfId="1" applyFont="1" applyBorder="1" applyAlignment="1" applyProtection="1">
      <alignment horizontal="right" vertical="center"/>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8" fillId="0" borderId="30" xfId="5" applyFont="1" applyBorder="1" applyAlignment="1" applyProtection="1">
      <alignment horizontal="center" vertical="center"/>
    </xf>
    <xf numFmtId="0" fontId="16" fillId="4" borderId="3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58" fontId="114" fillId="0" borderId="13" xfId="0" applyNumberFormat="1" applyFont="1" applyBorder="1" applyAlignment="1" applyProtection="1">
      <alignment horizontal="center" vertical="center"/>
    </xf>
    <xf numFmtId="0" fontId="114" fillId="0" borderId="30" xfId="0" applyNumberFormat="1" applyFont="1" applyBorder="1" applyAlignment="1" applyProtection="1">
      <alignment horizontal="center" vertical="center"/>
    </xf>
    <xf numFmtId="38" fontId="114" fillId="0" borderId="28" xfId="1" applyFont="1" applyBorder="1" applyAlignment="1" applyProtection="1">
      <alignment horizontal="right" vertical="center"/>
    </xf>
    <xf numFmtId="38" fontId="114" fillId="0" borderId="8" xfId="1" applyFont="1" applyBorder="1" applyAlignment="1" applyProtection="1">
      <alignment horizontal="right" vertical="center"/>
    </xf>
    <xf numFmtId="0" fontId="114" fillId="2" borderId="30" xfId="0" applyFont="1" applyFill="1" applyBorder="1" applyAlignment="1" applyProtection="1">
      <alignment horizontal="left" vertical="center" wrapText="1"/>
    </xf>
    <xf numFmtId="0" fontId="114" fillId="2" borderId="8" xfId="0" applyFont="1" applyFill="1" applyBorder="1" applyAlignment="1" applyProtection="1">
      <alignment horizontal="center" vertical="center"/>
    </xf>
    <xf numFmtId="0" fontId="114" fillId="2" borderId="6" xfId="0" applyFont="1" applyFill="1" applyBorder="1" applyAlignment="1" applyProtection="1">
      <alignment horizontal="center" vertical="center"/>
    </xf>
    <xf numFmtId="0" fontId="114" fillId="2" borderId="7" xfId="0" applyFont="1" applyFill="1" applyBorder="1" applyAlignment="1" applyProtection="1">
      <alignment horizontal="center" vertical="center"/>
    </xf>
    <xf numFmtId="0" fontId="114" fillId="2" borderId="24" xfId="0" applyFont="1" applyFill="1" applyBorder="1" applyAlignment="1" applyProtection="1">
      <alignment horizontal="center" vertical="center" wrapText="1"/>
    </xf>
    <xf numFmtId="0" fontId="114" fillId="2" borderId="27" xfId="0" applyFont="1" applyFill="1" applyBorder="1" applyAlignment="1" applyProtection="1">
      <alignment horizontal="center" vertical="center" wrapText="1"/>
    </xf>
    <xf numFmtId="0" fontId="114" fillId="0" borderId="49" xfId="0" applyFont="1" applyBorder="1" applyAlignment="1" applyProtection="1">
      <alignment horizontal="left" vertical="center" wrapText="1"/>
    </xf>
    <xf numFmtId="0" fontId="114" fillId="0" borderId="14" xfId="0" applyFont="1" applyBorder="1" applyAlignment="1" applyProtection="1">
      <alignment horizontal="left" vertical="center" wrapText="1"/>
    </xf>
    <xf numFmtId="38" fontId="114" fillId="0" borderId="49" xfId="1" applyFont="1" applyBorder="1" applyAlignment="1" applyProtection="1">
      <alignment horizontal="right" vertical="center"/>
    </xf>
    <xf numFmtId="38" fontId="114" fillId="0" borderId="14" xfId="1" applyFont="1" applyBorder="1" applyAlignment="1" applyProtection="1">
      <alignment horizontal="right" vertical="center"/>
    </xf>
    <xf numFmtId="0" fontId="114" fillId="0" borderId="22" xfId="0" applyFont="1" applyBorder="1" applyAlignment="1" applyProtection="1">
      <alignment horizontal="left" vertical="center" wrapText="1"/>
    </xf>
    <xf numFmtId="0" fontId="114" fillId="0" borderId="18" xfId="0" applyFont="1" applyBorder="1" applyAlignment="1" applyProtection="1">
      <alignment horizontal="left" vertical="center" wrapText="1"/>
    </xf>
    <xf numFmtId="0" fontId="114" fillId="0" borderId="21" xfId="0" applyFont="1" applyBorder="1" applyAlignment="1" applyProtection="1">
      <alignment horizontal="left" vertical="center" wrapText="1"/>
    </xf>
    <xf numFmtId="38" fontId="114" fillId="0" borderId="22" xfId="1" applyFont="1" applyBorder="1" applyAlignment="1" applyProtection="1">
      <alignment horizontal="right" vertical="center"/>
    </xf>
    <xf numFmtId="38" fontId="114" fillId="0" borderId="18" xfId="1" applyFont="1" applyBorder="1" applyAlignment="1" applyProtection="1">
      <alignment horizontal="right" vertical="center"/>
    </xf>
    <xf numFmtId="0" fontId="114" fillId="0" borderId="23" xfId="0" applyFont="1" applyBorder="1" applyAlignment="1" applyProtection="1">
      <alignment horizontal="left" vertical="center" wrapText="1"/>
    </xf>
    <xf numFmtId="0" fontId="114" fillId="0" borderId="24" xfId="0" applyFont="1" applyBorder="1" applyAlignment="1" applyProtection="1">
      <alignment horizontal="left" vertical="center" wrapText="1"/>
    </xf>
    <xf numFmtId="0" fontId="114" fillId="0" borderId="27" xfId="0" applyFont="1" applyBorder="1" applyAlignment="1" applyProtection="1">
      <alignment horizontal="left" vertical="center" wrapText="1"/>
    </xf>
    <xf numFmtId="38" fontId="114" fillId="0" borderId="24" xfId="1" applyFont="1" applyBorder="1" applyAlignment="1" applyProtection="1">
      <alignment horizontal="right" vertical="center"/>
    </xf>
    <xf numFmtId="38" fontId="114" fillId="0" borderId="28" xfId="1" applyFont="1" applyFill="1" applyBorder="1" applyAlignment="1" applyProtection="1">
      <alignment horizontal="right" vertical="center"/>
    </xf>
    <xf numFmtId="38" fontId="114" fillId="0" borderId="8" xfId="1" applyFont="1" applyFill="1" applyBorder="1" applyAlignment="1" applyProtection="1">
      <alignment horizontal="right" vertical="center"/>
    </xf>
    <xf numFmtId="38" fontId="22" fillId="4" borderId="28" xfId="1" applyFont="1" applyFill="1" applyBorder="1" applyAlignment="1" applyProtection="1">
      <alignment horizontal="center" vertical="center"/>
    </xf>
    <xf numFmtId="38" fontId="16" fillId="0" borderId="30" xfId="1" applyFont="1" applyBorder="1" applyAlignment="1" applyProtection="1">
      <alignment horizontal="right" vertical="center"/>
    </xf>
    <xf numFmtId="38" fontId="16" fillId="0" borderId="11" xfId="1" applyFont="1" applyBorder="1" applyAlignment="1" applyProtection="1">
      <alignment horizontal="right" vertical="center"/>
    </xf>
    <xf numFmtId="38" fontId="16" fillId="0" borderId="30"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30" xfId="1" applyFont="1" applyFill="1" applyBorder="1" applyAlignment="1" applyProtection="1">
      <alignment horizontal="center" vertical="center"/>
    </xf>
    <xf numFmtId="38" fontId="22" fillId="4" borderId="32" xfId="1" applyFont="1" applyFill="1" applyBorder="1" applyAlignment="1" applyProtection="1">
      <alignment horizontal="center" vertical="center"/>
    </xf>
    <xf numFmtId="0" fontId="114" fillId="0" borderId="30" xfId="0" applyFont="1" applyFill="1" applyBorder="1" applyAlignment="1" applyProtection="1">
      <alignment horizontal="center" vertical="center"/>
    </xf>
    <xf numFmtId="0" fontId="114" fillId="0" borderId="11" xfId="0" applyFont="1" applyFill="1" applyBorder="1" applyAlignment="1" applyProtection="1">
      <alignment horizontal="center" vertical="center"/>
    </xf>
    <xf numFmtId="0" fontId="27" fillId="0" borderId="30" xfId="0" applyFont="1" applyBorder="1" applyAlignment="1" applyProtection="1">
      <alignment horizontal="center" vertical="center"/>
    </xf>
    <xf numFmtId="0" fontId="27" fillId="0" borderId="11" xfId="0" applyFont="1" applyBorder="1" applyAlignment="1" applyProtection="1">
      <alignment horizontal="center" vertical="center"/>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14" fillId="0" borderId="30" xfId="0" applyFont="1" applyFill="1" applyBorder="1" applyAlignment="1" applyProtection="1">
      <alignment horizontal="left" vertical="center" wrapText="1"/>
    </xf>
    <xf numFmtId="0" fontId="114" fillId="2" borderId="30" xfId="0" applyFont="1" applyFill="1" applyBorder="1" applyAlignment="1" applyProtection="1">
      <alignment horizontal="center" vertical="center"/>
    </xf>
    <xf numFmtId="0" fontId="114" fillId="0" borderId="13" xfId="0" applyFont="1" applyFill="1" applyBorder="1" applyAlignment="1" applyProtection="1">
      <alignment horizontal="left" vertical="center"/>
    </xf>
    <xf numFmtId="0" fontId="114" fillId="0" borderId="30" xfId="0" applyFont="1" applyFill="1" applyBorder="1" applyAlignment="1" applyProtection="1">
      <alignment horizontal="left" vertical="center"/>
    </xf>
    <xf numFmtId="0" fontId="70" fillId="0" borderId="30" xfId="0" applyFont="1" applyFill="1" applyBorder="1" applyAlignment="1" applyProtection="1">
      <alignment vertical="center"/>
    </xf>
    <xf numFmtId="0" fontId="70" fillId="0" borderId="11" xfId="0" applyFont="1" applyFill="1" applyBorder="1" applyAlignment="1" applyProtection="1">
      <alignment vertical="center"/>
    </xf>
    <xf numFmtId="0" fontId="114" fillId="0" borderId="37" xfId="0" applyFont="1" applyFill="1" applyBorder="1" applyAlignment="1" applyProtection="1">
      <alignment horizontal="left" vertical="center" shrinkToFit="1"/>
    </xf>
    <xf numFmtId="0" fontId="114" fillId="0" borderId="30" xfId="0" applyFont="1" applyFill="1" applyBorder="1" applyAlignment="1" applyProtection="1">
      <alignment horizontal="left" vertical="center" shrinkToFit="1"/>
    </xf>
    <xf numFmtId="0" fontId="22" fillId="4" borderId="30" xfId="0" applyFont="1" applyFill="1" applyBorder="1" applyAlignment="1" applyProtection="1">
      <alignment horizontal="center" vertical="center" textRotation="255" wrapText="1"/>
    </xf>
    <xf numFmtId="0" fontId="115" fillId="0" borderId="11" xfId="0" applyFont="1" applyBorder="1" applyAlignment="1" applyProtection="1">
      <alignment horizontal="left" vertical="center" wrapText="1"/>
    </xf>
    <xf numFmtId="0" fontId="115" fillId="0" borderId="12" xfId="0" applyFont="1" applyBorder="1" applyAlignment="1" applyProtection="1">
      <alignment horizontal="left" vertical="center" wrapText="1"/>
    </xf>
    <xf numFmtId="0" fontId="115" fillId="0" borderId="13" xfId="0" applyFont="1" applyBorder="1" applyAlignment="1" applyProtection="1">
      <alignment horizontal="left" vertical="center" wrapText="1"/>
    </xf>
    <xf numFmtId="0" fontId="4"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4" fillId="0" borderId="5" xfId="0" applyFont="1" applyBorder="1" applyAlignment="1" applyProtection="1">
      <alignment horizontal="left" vertical="center" wrapText="1"/>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8" fillId="0" borderId="11"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12" fillId="4" borderId="30" xfId="0" applyFont="1" applyFill="1" applyBorder="1" applyAlignment="1" applyProtection="1">
      <alignment horizontal="center" vertical="center"/>
    </xf>
    <xf numFmtId="0" fontId="8" fillId="0" borderId="30" xfId="0" applyNumberFormat="1" applyFont="1" applyFill="1" applyBorder="1" applyAlignment="1" applyProtection="1">
      <alignment horizontal="center" vertical="center" wrapText="1"/>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30" xfId="1" applyNumberFormat="1" applyFont="1" applyFill="1" applyBorder="1" applyAlignment="1" applyProtection="1">
      <alignment vertical="center"/>
    </xf>
    <xf numFmtId="0" fontId="4" fillId="0" borderId="0" xfId="0" applyFont="1" applyFill="1" applyAlignment="1" applyProtection="1">
      <alignment vertical="center" wrapText="1"/>
    </xf>
    <xf numFmtId="0" fontId="12" fillId="2" borderId="39" xfId="0" applyFont="1" applyFill="1" applyBorder="1" applyAlignment="1" applyProtection="1">
      <alignment horizontal="center" vertical="center"/>
    </xf>
    <xf numFmtId="0" fontId="12" fillId="4" borderId="46" xfId="0" applyFont="1" applyFill="1" applyBorder="1" applyAlignment="1" applyProtection="1">
      <alignment horizontal="center" vertical="center"/>
    </xf>
    <xf numFmtId="0" fontId="12" fillId="4" borderId="48"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115" fillId="0" borderId="8"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12" fillId="0" borderId="0" xfId="0" applyFont="1" applyBorder="1" applyAlignment="1" applyProtection="1">
      <alignment vertical="center" wrapText="1"/>
    </xf>
    <xf numFmtId="0" fontId="4" fillId="4" borderId="11" xfId="2" applyFont="1" applyFill="1" applyBorder="1" applyAlignment="1" applyProtection="1">
      <alignment horizontal="center" vertical="center" wrapText="1"/>
    </xf>
    <xf numFmtId="0" fontId="4" fillId="4" borderId="12" xfId="2" applyFont="1" applyFill="1" applyBorder="1" applyAlignment="1" applyProtection="1">
      <alignment horizontal="center" vertical="center" wrapText="1"/>
    </xf>
    <xf numFmtId="0" fontId="4" fillId="4" borderId="13" xfId="2" applyFont="1" applyFill="1" applyBorder="1" applyAlignment="1" applyProtection="1">
      <alignment horizontal="center" vertical="center" wrapText="1"/>
    </xf>
    <xf numFmtId="0" fontId="27" fillId="0" borderId="189" xfId="2" applyFont="1" applyFill="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xf>
    <xf numFmtId="0" fontId="8" fillId="0" borderId="12" xfId="7" applyFont="1" applyBorder="1" applyAlignment="1" applyProtection="1">
      <alignment horizontal="center" vertical="center" wrapText="1"/>
    </xf>
    <xf numFmtId="0" fontId="8" fillId="0" borderId="13" xfId="7" applyFont="1" applyBorder="1" applyAlignment="1" applyProtection="1">
      <alignment horizontal="center" vertical="center" wrapText="1"/>
    </xf>
    <xf numFmtId="0" fontId="83" fillId="4" borderId="11" xfId="7" applyFont="1" applyFill="1" applyBorder="1" applyAlignment="1" applyProtection="1">
      <alignment horizontal="center" vertical="center" wrapText="1"/>
    </xf>
    <xf numFmtId="0" fontId="83" fillId="4" borderId="12" xfId="7" applyFont="1" applyFill="1" applyBorder="1" applyAlignment="1" applyProtection="1">
      <alignment horizontal="center" vertical="center" wrapText="1"/>
    </xf>
    <xf numFmtId="0" fontId="83" fillId="4" borderId="13" xfId="7" applyFont="1" applyFill="1" applyBorder="1" applyAlignment="1" applyProtection="1">
      <alignment horizontal="center" vertical="center" wrapText="1"/>
    </xf>
    <xf numFmtId="0" fontId="28" fillId="0" borderId="11" xfId="7" applyFont="1" applyBorder="1" applyAlignment="1" applyProtection="1">
      <alignment horizontal="center" vertical="center" wrapText="1"/>
    </xf>
    <xf numFmtId="0" fontId="28" fillId="0" borderId="12" xfId="7" applyFont="1" applyBorder="1" applyAlignment="1" applyProtection="1">
      <alignment horizontal="center" vertical="center" wrapText="1"/>
    </xf>
    <xf numFmtId="0" fontId="28" fillId="0" borderId="13" xfId="7" applyFont="1" applyBorder="1" applyAlignment="1" applyProtection="1">
      <alignment horizontal="center" vertical="center" wrapText="1"/>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177" fontId="8" fillId="0" borderId="11" xfId="7" applyNumberFormat="1" applyFont="1" applyBorder="1" applyAlignment="1" applyProtection="1">
      <alignment horizontal="right" vertical="center"/>
    </xf>
    <xf numFmtId="177" fontId="8" fillId="0" borderId="12" xfId="7" applyNumberFormat="1" applyFont="1" applyBorder="1" applyAlignment="1" applyProtection="1">
      <alignment horizontal="right" vertical="center"/>
    </xf>
    <xf numFmtId="0" fontId="15" fillId="0" borderId="0" xfId="5" applyFont="1" applyAlignment="1" applyProtection="1">
      <alignment horizontal="center" vertical="center"/>
    </xf>
    <xf numFmtId="0" fontId="8" fillId="0" borderId="8"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8" fillId="0" borderId="11" xfId="7" applyFont="1" applyBorder="1" applyAlignment="1" applyProtection="1">
      <alignment horizontal="left" vertical="center" wrapText="1"/>
    </xf>
    <xf numFmtId="0" fontId="8" fillId="0" borderId="12" xfId="7" applyFont="1" applyBorder="1" applyAlignment="1" applyProtection="1">
      <alignment horizontal="left" vertical="center" wrapText="1"/>
    </xf>
    <xf numFmtId="0" fontId="8" fillId="0" borderId="13" xfId="7" applyFont="1" applyBorder="1" applyAlignment="1" applyProtection="1">
      <alignment horizontal="left" vertical="center" wrapText="1"/>
    </xf>
    <xf numFmtId="0" fontId="83" fillId="4" borderId="8" xfId="7" applyFont="1" applyFill="1" applyBorder="1" applyAlignment="1" applyProtection="1">
      <alignment horizontal="center" wrapText="1"/>
    </xf>
    <xf numFmtId="0" fontId="83" fillId="4" borderId="6" xfId="7" applyFont="1" applyFill="1" applyBorder="1" applyAlignment="1" applyProtection="1">
      <alignment horizontal="center" wrapText="1"/>
    </xf>
    <xf numFmtId="0" fontId="83" fillId="4" borderId="7" xfId="7" applyFont="1" applyFill="1" applyBorder="1" applyAlignment="1" applyProtection="1">
      <alignment horizontal="center" wrapText="1"/>
    </xf>
    <xf numFmtId="0" fontId="83" fillId="4" borderId="2" xfId="7" applyFont="1" applyFill="1" applyBorder="1" applyAlignment="1" applyProtection="1">
      <alignment horizontal="center" wrapText="1"/>
    </xf>
    <xf numFmtId="0" fontId="83" fillId="4" borderId="0" xfId="7" applyFont="1" applyFill="1" applyBorder="1" applyAlignment="1" applyProtection="1">
      <alignment horizontal="center" wrapText="1"/>
    </xf>
    <xf numFmtId="0" fontId="83"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xf>
    <xf numFmtId="0" fontId="8" fillId="0" borderId="6" xfId="7" applyFont="1" applyBorder="1" applyAlignment="1" applyProtection="1">
      <alignment horizontal="left" vertical="top" wrapText="1"/>
    </xf>
    <xf numFmtId="0" fontId="8" fillId="0" borderId="7" xfId="7" applyFont="1" applyBorder="1" applyAlignment="1" applyProtection="1">
      <alignment horizontal="left" vertical="top" wrapText="1"/>
    </xf>
    <xf numFmtId="0" fontId="8" fillId="0" borderId="2" xfId="7" applyFont="1" applyBorder="1" applyAlignment="1" applyProtection="1">
      <alignment horizontal="left" vertical="top" wrapText="1"/>
    </xf>
    <xf numFmtId="0" fontId="8" fillId="0" borderId="0" xfId="7" applyFont="1" applyBorder="1" applyAlignment="1" applyProtection="1">
      <alignment horizontal="left" vertical="top" wrapText="1"/>
    </xf>
    <xf numFmtId="0" fontId="8" fillId="0" borderId="10" xfId="7" applyFont="1" applyBorder="1" applyAlignment="1" applyProtection="1">
      <alignment horizontal="left" vertical="top" wrapText="1"/>
    </xf>
    <xf numFmtId="0" fontId="9" fillId="4" borderId="2" xfId="7" applyFont="1" applyFill="1" applyBorder="1" applyAlignment="1" applyProtection="1">
      <alignment horizontal="right" vertical="center" shrinkToFit="1"/>
      <protection hidden="1"/>
    </xf>
    <xf numFmtId="0" fontId="9" fillId="4" borderId="0" xfId="7" applyFont="1" applyFill="1" applyBorder="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29" fillId="4" borderId="11" xfId="0" applyFont="1" applyFill="1" applyBorder="1" applyAlignment="1" applyProtection="1">
      <alignment horizontal="left" vertical="center"/>
    </xf>
    <xf numFmtId="0" fontId="28" fillId="4" borderId="12" xfId="0" applyFont="1" applyFill="1" applyBorder="1" applyAlignment="1" applyProtection="1">
      <alignment horizontal="left" vertical="center"/>
    </xf>
    <xf numFmtId="0" fontId="27" fillId="4" borderId="12" xfId="0" applyFont="1" applyFill="1" applyBorder="1" applyAlignment="1" applyProtection="1">
      <alignment horizontal="left" vertical="center"/>
    </xf>
    <xf numFmtId="0" fontId="28" fillId="4" borderId="13" xfId="0" applyFont="1" applyFill="1" applyBorder="1" applyAlignment="1" applyProtection="1">
      <alignment horizontal="left" vertical="center"/>
    </xf>
    <xf numFmtId="0" fontId="27" fillId="0" borderId="190" xfId="7" applyFont="1" applyBorder="1" applyAlignment="1" applyProtection="1">
      <alignment horizontal="left" vertical="center" wrapText="1"/>
    </xf>
    <xf numFmtId="0" fontId="27" fillId="0" borderId="191" xfId="7" applyFont="1" applyBorder="1" applyAlignment="1" applyProtection="1">
      <alignment horizontal="left" vertical="center" wrapText="1"/>
    </xf>
    <xf numFmtId="0" fontId="27" fillId="0" borderId="192" xfId="7" applyFont="1" applyBorder="1" applyAlignment="1" applyProtection="1">
      <alignment horizontal="left" vertical="center" wrapText="1"/>
    </xf>
    <xf numFmtId="0" fontId="4" fillId="4" borderId="8" xfId="2" applyFont="1" applyFill="1" applyBorder="1" applyAlignment="1" applyProtection="1">
      <alignment horizontal="center" wrapText="1"/>
    </xf>
    <xf numFmtId="0" fontId="4" fillId="4" borderId="6" xfId="2" applyFont="1" applyFill="1" applyBorder="1" applyAlignment="1" applyProtection="1">
      <alignment horizontal="center" wrapText="1"/>
    </xf>
    <xf numFmtId="0" fontId="4" fillId="4" borderId="7" xfId="2" applyFont="1" applyFill="1" applyBorder="1" applyAlignment="1" applyProtection="1">
      <alignment horizontal="center" wrapText="1"/>
    </xf>
    <xf numFmtId="0" fontId="22" fillId="0" borderId="8" xfId="2" applyFont="1" applyFill="1" applyBorder="1" applyAlignment="1" applyProtection="1">
      <alignment horizontal="left" vertical="top" wrapText="1"/>
    </xf>
    <xf numFmtId="0" fontId="22" fillId="0" borderId="6" xfId="2" applyFont="1" applyFill="1" applyBorder="1" applyAlignment="1" applyProtection="1">
      <alignment horizontal="left" vertical="top" wrapText="1"/>
    </xf>
    <xf numFmtId="0" fontId="22" fillId="0" borderId="7" xfId="2" applyFont="1" applyFill="1" applyBorder="1" applyAlignment="1" applyProtection="1">
      <alignment horizontal="left" vertical="top" wrapText="1"/>
    </xf>
    <xf numFmtId="0" fontId="22" fillId="0" borderId="2" xfId="2" applyFont="1" applyFill="1" applyBorder="1" applyAlignment="1" applyProtection="1">
      <alignment horizontal="left" vertical="top" wrapText="1"/>
    </xf>
    <xf numFmtId="0" fontId="22" fillId="0" borderId="0" xfId="2" applyFont="1" applyFill="1" applyBorder="1" applyAlignment="1" applyProtection="1">
      <alignment horizontal="left" vertical="top" wrapText="1"/>
    </xf>
    <xf numFmtId="0" fontId="22" fillId="0" borderId="10" xfId="2" applyFont="1" applyFill="1" applyBorder="1" applyAlignment="1" applyProtection="1">
      <alignment horizontal="left" vertical="top" wrapText="1"/>
    </xf>
    <xf numFmtId="0" fontId="9" fillId="4" borderId="2" xfId="2" applyFont="1" applyFill="1" applyBorder="1" applyAlignment="1" applyProtection="1">
      <alignment horizontal="right" vertical="center" wrapText="1"/>
      <protection hidden="1"/>
    </xf>
    <xf numFmtId="0" fontId="9" fillId="4" borderId="0" xfId="2" applyFont="1" applyFill="1" applyBorder="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0" fontId="27" fillId="0" borderId="187" xfId="7" applyFont="1" applyBorder="1" applyAlignment="1" applyProtection="1">
      <alignment horizontal="left" vertical="center" wrapText="1"/>
    </xf>
    <xf numFmtId="0" fontId="27" fillId="0" borderId="6" xfId="7" applyFont="1" applyBorder="1" applyAlignment="1" applyProtection="1">
      <alignment horizontal="left" vertical="center" wrapText="1"/>
    </xf>
    <xf numFmtId="0" fontId="27" fillId="0" borderId="7" xfId="7" applyFont="1" applyBorder="1" applyAlignment="1" applyProtection="1">
      <alignment horizontal="left" vertical="center" wrapText="1"/>
    </xf>
    <xf numFmtId="0" fontId="27" fillId="0" borderId="188" xfId="7" applyFont="1" applyBorder="1" applyAlignment="1" applyProtection="1">
      <alignment horizontal="left" vertical="center" wrapText="1"/>
    </xf>
    <xf numFmtId="0" fontId="27" fillId="0" borderId="0" xfId="7" applyFont="1" applyBorder="1" applyAlignment="1" applyProtection="1">
      <alignment horizontal="left" vertical="center" wrapText="1"/>
    </xf>
    <xf numFmtId="0" fontId="27" fillId="0" borderId="10" xfId="7" applyFont="1" applyBorder="1" applyAlignment="1" applyProtection="1">
      <alignment horizontal="left" vertical="center" wrapText="1"/>
    </xf>
    <xf numFmtId="0" fontId="83" fillId="4" borderId="2" xfId="7" applyFont="1" applyFill="1" applyBorder="1" applyAlignment="1" applyProtection="1">
      <alignment horizontal="center" vertical="center" wrapText="1"/>
    </xf>
    <xf numFmtId="0" fontId="83" fillId="4" borderId="0" xfId="7" applyFont="1" applyFill="1" applyBorder="1" applyAlignment="1" applyProtection="1">
      <alignment horizontal="center" vertical="center" wrapText="1"/>
    </xf>
    <xf numFmtId="0" fontId="83"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5" fillId="4" borderId="11" xfId="2" applyFont="1" applyFill="1" applyBorder="1" applyAlignment="1" applyProtection="1">
      <alignment horizontal="left" vertical="center" wrapText="1"/>
    </xf>
    <xf numFmtId="0" fontId="35" fillId="4" borderId="12" xfId="2" applyFont="1" applyFill="1" applyBorder="1" applyAlignment="1" applyProtection="1">
      <alignment horizontal="left" vertical="center" wrapText="1"/>
    </xf>
    <xf numFmtId="0" fontId="35" fillId="4" borderId="13" xfId="2" applyFont="1" applyFill="1" applyBorder="1" applyAlignment="1" applyProtection="1">
      <alignment horizontal="left" vertical="center" wrapText="1"/>
    </xf>
    <xf numFmtId="0" fontId="28" fillId="4" borderId="28" xfId="7" applyFont="1" applyFill="1" applyBorder="1" applyAlignment="1" applyProtection="1">
      <alignment vertical="center" textRotation="255"/>
    </xf>
    <xf numFmtId="0" fontId="28" fillId="4" borderId="34" xfId="0" applyFont="1" applyFill="1" applyBorder="1" applyAlignment="1" applyProtection="1">
      <alignment vertical="center" textRotation="255"/>
    </xf>
    <xf numFmtId="0" fontId="28" fillId="4" borderId="29" xfId="0" applyFont="1" applyFill="1" applyBorder="1" applyAlignment="1" applyProtection="1">
      <alignment vertical="center" textRotation="255"/>
    </xf>
    <xf numFmtId="0" fontId="27" fillId="2" borderId="195" xfId="7" applyFont="1" applyFill="1" applyBorder="1" applyAlignment="1" applyProtection="1">
      <alignment horizontal="left" vertical="top" wrapText="1" shrinkToFit="1"/>
    </xf>
    <xf numFmtId="0" fontId="27" fillId="0" borderId="193" xfId="0" applyFont="1" applyBorder="1" applyAlignment="1" applyProtection="1">
      <alignment horizontal="left" vertical="top" wrapText="1"/>
    </xf>
    <xf numFmtId="0" fontId="27" fillId="0" borderId="36" xfId="0" applyFont="1" applyBorder="1" applyAlignment="1" applyProtection="1">
      <alignment horizontal="left" vertical="top" wrapText="1"/>
    </xf>
    <xf numFmtId="0" fontId="27" fillId="0" borderId="55" xfId="0" applyFont="1" applyBorder="1" applyAlignment="1" applyProtection="1">
      <alignment horizontal="left" vertical="top" wrapText="1"/>
    </xf>
    <xf numFmtId="0" fontId="27" fillId="0" borderId="0" xfId="0" applyFont="1" applyBorder="1" applyAlignment="1" applyProtection="1">
      <alignment horizontal="left" vertical="top" wrapText="1"/>
    </xf>
    <xf numFmtId="0" fontId="27" fillId="0" borderId="10" xfId="0" applyFont="1" applyBorder="1" applyAlignment="1" applyProtection="1">
      <alignment horizontal="left" vertical="top" wrapText="1"/>
    </xf>
    <xf numFmtId="0" fontId="27" fillId="0" borderId="196" xfId="0" applyFont="1" applyBorder="1" applyAlignment="1" applyProtection="1">
      <alignment horizontal="left" vertical="top" wrapText="1"/>
    </xf>
    <xf numFmtId="0" fontId="27" fillId="0" borderId="5" xfId="0" applyFont="1" applyBorder="1" applyAlignment="1" applyProtection="1">
      <alignment horizontal="left" vertical="top" wrapText="1"/>
    </xf>
    <xf numFmtId="0" fontId="27" fillId="0" borderId="9" xfId="0" applyFont="1" applyBorder="1" applyAlignment="1" applyProtection="1">
      <alignment horizontal="left" vertical="top" wrapText="1"/>
    </xf>
    <xf numFmtId="0" fontId="28" fillId="4" borderId="6" xfId="0" applyFont="1" applyFill="1" applyBorder="1" applyAlignment="1" applyProtection="1">
      <alignment vertical="center"/>
    </xf>
    <xf numFmtId="0" fontId="28" fillId="4" borderId="7" xfId="0" applyFont="1" applyFill="1" applyBorder="1" applyAlignment="1" applyProtection="1">
      <alignment vertical="center"/>
    </xf>
    <xf numFmtId="0" fontId="28" fillId="4" borderId="4" xfId="0" applyFont="1" applyFill="1" applyBorder="1" applyAlignment="1" applyProtection="1">
      <alignment vertical="center"/>
    </xf>
    <xf numFmtId="0" fontId="28" fillId="4" borderId="5" xfId="0" applyFont="1" applyFill="1" applyBorder="1" applyAlignment="1" applyProtection="1">
      <alignment vertical="center"/>
    </xf>
    <xf numFmtId="0" fontId="28" fillId="4" borderId="9" xfId="0" applyFont="1" applyFill="1" applyBorder="1" applyAlignment="1" applyProtection="1">
      <alignment vertical="center"/>
    </xf>
    <xf numFmtId="0" fontId="83" fillId="0" borderId="2" xfId="7" applyFont="1" applyFill="1" applyBorder="1" applyAlignment="1" applyProtection="1">
      <alignment horizontal="left" vertical="center"/>
    </xf>
    <xf numFmtId="0" fontId="83" fillId="0" borderId="0" xfId="0" applyFont="1" applyBorder="1" applyAlignment="1" applyProtection="1">
      <alignment vertical="center"/>
    </xf>
    <xf numFmtId="0" fontId="83" fillId="0" borderId="10" xfId="0" applyFont="1" applyBorder="1" applyAlignment="1" applyProtection="1">
      <alignment vertical="center"/>
    </xf>
    <xf numFmtId="0" fontId="28" fillId="4" borderId="6" xfId="7" applyFont="1" applyFill="1" applyBorder="1" applyAlignment="1" applyProtection="1">
      <alignment horizontal="center" vertical="center"/>
    </xf>
    <xf numFmtId="0" fontId="28" fillId="4" borderId="0" xfId="0" applyFont="1" applyFill="1" applyBorder="1" applyAlignment="1" applyProtection="1">
      <alignment vertical="center"/>
    </xf>
    <xf numFmtId="0" fontId="28" fillId="4" borderId="10" xfId="0" applyFont="1" applyFill="1" applyBorder="1" applyAlignment="1" applyProtection="1">
      <alignment vertical="center"/>
    </xf>
    <xf numFmtId="0" fontId="3" fillId="2" borderId="193" xfId="7" applyFont="1" applyFill="1" applyBorder="1" applyAlignment="1" applyProtection="1">
      <alignment horizontal="left" vertical="top" wrapText="1" shrinkToFit="1"/>
    </xf>
    <xf numFmtId="0" fontId="0" fillId="0" borderId="193" xfId="0" applyBorder="1" applyAlignment="1" applyProtection="1">
      <alignment horizontal="left" vertical="top" wrapText="1"/>
    </xf>
    <xf numFmtId="0" fontId="0" fillId="0" borderId="36"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94" xfId="0" applyBorder="1" applyAlignment="1" applyProtection="1">
      <alignment horizontal="left" vertical="top" wrapText="1"/>
    </xf>
    <xf numFmtId="0" fontId="0" fillId="0" borderId="50" xfId="0" applyBorder="1" applyAlignment="1" applyProtection="1">
      <alignment horizontal="left" vertical="top" wrapText="1"/>
    </xf>
    <xf numFmtId="0" fontId="35" fillId="4" borderId="8" xfId="7" applyFont="1" applyFill="1" applyBorder="1" applyAlignment="1" applyProtection="1">
      <alignment horizontal="left" vertical="center" wrapText="1"/>
    </xf>
    <xf numFmtId="0" fontId="28" fillId="4" borderId="8" xfId="7" applyFont="1" applyFill="1" applyBorder="1" applyAlignment="1" applyProtection="1">
      <alignment horizontal="center" vertical="center" wrapText="1"/>
    </xf>
    <xf numFmtId="0" fontId="27" fillId="0" borderId="8" xfId="7" applyFont="1" applyBorder="1" applyAlignment="1" applyProtection="1">
      <alignment horizontal="center" vertical="center"/>
    </xf>
    <xf numFmtId="0" fontId="27" fillId="0" borderId="7" xfId="7" applyFont="1" applyBorder="1" applyAlignment="1" applyProtection="1">
      <alignment horizontal="center" vertical="center"/>
    </xf>
    <xf numFmtId="0" fontId="27" fillId="0" borderId="4" xfId="7" applyFont="1" applyBorder="1" applyAlignment="1" applyProtection="1">
      <alignment horizontal="center" vertical="center"/>
    </xf>
    <xf numFmtId="0" fontId="27" fillId="0" borderId="9" xfId="7" applyFont="1" applyBorder="1" applyAlignment="1" applyProtection="1">
      <alignment horizontal="center" vertical="center"/>
    </xf>
    <xf numFmtId="0" fontId="28" fillId="4" borderId="6" xfId="7" applyFont="1" applyFill="1" applyBorder="1" applyAlignment="1" applyProtection="1">
      <alignment horizontal="center" vertical="center" wrapText="1"/>
    </xf>
    <xf numFmtId="0" fontId="28" fillId="4" borderId="7" xfId="7" applyFont="1" applyFill="1" applyBorder="1" applyAlignment="1" applyProtection="1">
      <alignment horizontal="center" vertical="center" wrapText="1"/>
    </xf>
    <xf numFmtId="0" fontId="28" fillId="4" borderId="4" xfId="7" applyFont="1" applyFill="1" applyBorder="1" applyAlignment="1" applyProtection="1">
      <alignment horizontal="center" vertical="center" wrapText="1"/>
    </xf>
    <xf numFmtId="0" fontId="28" fillId="4" borderId="5" xfId="7" applyFont="1" applyFill="1" applyBorder="1" applyAlignment="1" applyProtection="1">
      <alignment horizontal="center" vertical="center" wrapText="1"/>
    </xf>
    <xf numFmtId="0" fontId="28" fillId="4" borderId="9" xfId="7" applyFont="1" applyFill="1" applyBorder="1" applyAlignment="1" applyProtection="1">
      <alignment horizontal="center" vertical="center" wrapText="1"/>
    </xf>
    <xf numFmtId="0" fontId="8" fillId="0" borderId="8" xfId="7" applyFont="1" applyFill="1" applyBorder="1" applyAlignment="1" applyProtection="1">
      <alignment horizontal="left" vertical="center" wrapText="1"/>
    </xf>
    <xf numFmtId="0" fontId="8" fillId="0" borderId="6" xfId="7" applyFont="1" applyFill="1" applyBorder="1" applyAlignment="1" applyProtection="1">
      <alignment horizontal="left" vertical="center" wrapText="1"/>
    </xf>
    <xf numFmtId="0" fontId="8" fillId="0" borderId="7" xfId="7" applyFont="1" applyFill="1" applyBorder="1" applyAlignment="1" applyProtection="1">
      <alignment horizontal="left" vertical="center" wrapText="1"/>
    </xf>
    <xf numFmtId="0" fontId="8" fillId="0" borderId="4" xfId="7" applyFont="1" applyFill="1" applyBorder="1" applyAlignment="1" applyProtection="1">
      <alignment horizontal="left" vertical="center" wrapText="1"/>
    </xf>
    <xf numFmtId="0" fontId="8" fillId="0" borderId="5" xfId="7" applyFont="1" applyFill="1" applyBorder="1" applyAlignment="1" applyProtection="1">
      <alignment horizontal="left" vertical="center" wrapText="1"/>
    </xf>
    <xf numFmtId="0" fontId="8" fillId="0" borderId="9" xfId="7" applyFont="1" applyFill="1" applyBorder="1" applyAlignment="1" applyProtection="1">
      <alignment horizontal="left" vertical="center" wrapText="1"/>
    </xf>
    <xf numFmtId="0" fontId="28" fillId="4" borderId="8" xfId="7" applyFont="1" applyFill="1" applyBorder="1" applyAlignment="1" applyProtection="1">
      <alignment vertical="center" wrapText="1"/>
    </xf>
    <xf numFmtId="0" fontId="28" fillId="4" borderId="2" xfId="0" applyFont="1" applyFill="1" applyBorder="1" applyAlignment="1" applyProtection="1">
      <alignment vertical="center"/>
    </xf>
    <xf numFmtId="0" fontId="13" fillId="4" borderId="4" xfId="7" applyFont="1" applyFill="1" applyBorder="1" applyAlignment="1" applyProtection="1">
      <alignment horizontal="right" vertical="center" shrinkToFit="1"/>
    </xf>
    <xf numFmtId="0" fontId="8" fillId="0" borderId="8" xfId="7" applyFont="1" applyBorder="1" applyAlignment="1" applyProtection="1">
      <alignment vertical="top" wrapText="1"/>
    </xf>
    <xf numFmtId="0" fontId="8" fillId="0" borderId="6" xfId="7" applyFont="1" applyBorder="1" applyAlignment="1" applyProtection="1">
      <alignment vertical="top" wrapText="1"/>
    </xf>
    <xf numFmtId="0" fontId="8" fillId="0" borderId="7" xfId="7" applyFont="1" applyBorder="1" applyAlignment="1" applyProtection="1">
      <alignment vertical="top" wrapText="1"/>
    </xf>
    <xf numFmtId="0" fontId="8" fillId="0" borderId="2" xfId="7" applyFont="1" applyBorder="1" applyAlignment="1" applyProtection="1">
      <alignment vertical="top" wrapText="1"/>
    </xf>
    <xf numFmtId="0" fontId="8" fillId="0" borderId="0" xfId="7" applyFont="1" applyBorder="1" applyAlignment="1" applyProtection="1">
      <alignment vertical="top" wrapText="1"/>
    </xf>
    <xf numFmtId="0" fontId="8" fillId="0" borderId="10" xfId="7" applyFont="1" applyBorder="1" applyAlignment="1" applyProtection="1">
      <alignment vertical="top" wrapText="1"/>
    </xf>
    <xf numFmtId="0" fontId="8" fillId="0" borderId="4" xfId="7" applyFont="1" applyBorder="1" applyAlignment="1" applyProtection="1">
      <alignment vertical="top" wrapText="1"/>
    </xf>
    <xf numFmtId="0" fontId="8" fillId="0" borderId="5" xfId="7" applyFont="1" applyBorder="1" applyAlignment="1" applyProtection="1">
      <alignment vertical="top" wrapText="1"/>
    </xf>
    <xf numFmtId="0" fontId="8" fillId="0" borderId="9" xfId="7" applyFont="1" applyBorder="1" applyAlignment="1" applyProtection="1">
      <alignment vertical="top" wrapText="1"/>
    </xf>
    <xf numFmtId="0" fontId="8" fillId="4" borderId="8" xfId="7" applyFont="1" applyFill="1" applyBorder="1" applyAlignment="1" applyProtection="1">
      <alignment horizontal="center" vertical="center" wrapText="1"/>
    </xf>
    <xf numFmtId="0" fontId="8" fillId="4" borderId="6" xfId="7" applyFont="1" applyFill="1" applyBorder="1" applyAlignment="1" applyProtection="1">
      <alignment horizontal="center" vertical="center" wrapText="1"/>
    </xf>
    <xf numFmtId="0" fontId="8" fillId="4" borderId="7" xfId="7" applyFont="1" applyFill="1" applyBorder="1" applyAlignment="1" applyProtection="1">
      <alignment horizontal="center" vertical="center" wrapText="1"/>
    </xf>
    <xf numFmtId="0" fontId="8" fillId="4" borderId="4"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8" fillId="4" borderId="9" xfId="7" applyFont="1" applyFill="1" applyBorder="1" applyAlignment="1" applyProtection="1">
      <alignment horizontal="center" vertical="center" wrapText="1"/>
    </xf>
    <xf numFmtId="0" fontId="27" fillId="0" borderId="8" xfId="7" applyFont="1" applyBorder="1" applyAlignment="1" applyProtection="1">
      <alignment horizontal="center" vertical="center" wrapText="1"/>
    </xf>
    <xf numFmtId="0" fontId="27" fillId="0" borderId="6" xfId="7" applyFont="1" applyBorder="1" applyAlignment="1" applyProtection="1">
      <alignment horizontal="center" vertical="center" wrapText="1"/>
    </xf>
    <xf numFmtId="0" fontId="27" fillId="0" borderId="7" xfId="7" applyFont="1" applyBorder="1" applyAlignment="1" applyProtection="1">
      <alignment horizontal="center" vertical="center" wrapText="1"/>
    </xf>
    <xf numFmtId="0" fontId="27" fillId="0" borderId="4" xfId="7" applyFont="1" applyBorder="1" applyAlignment="1" applyProtection="1">
      <alignment horizontal="center" vertical="center" wrapText="1"/>
    </xf>
    <xf numFmtId="0" fontId="27" fillId="0" borderId="5" xfId="7" applyFont="1" applyBorder="1" applyAlignment="1" applyProtection="1">
      <alignment horizontal="center" vertical="center" wrapText="1"/>
    </xf>
    <xf numFmtId="0" fontId="27" fillId="0" borderId="9" xfId="7" applyFont="1" applyBorder="1" applyAlignment="1" applyProtection="1">
      <alignment horizontal="center" vertical="center" wrapText="1"/>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0" fontId="6" fillId="2" borderId="28" xfId="0" applyNumberFormat="1" applyFont="1" applyFill="1" applyBorder="1" applyAlignment="1" applyProtection="1">
      <alignment horizontal="center" vertical="center" wrapText="1"/>
    </xf>
    <xf numFmtId="0" fontId="6" fillId="2" borderId="34" xfId="0" applyNumberFormat="1"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vertical="center" wrapText="1"/>
    </xf>
    <xf numFmtId="0" fontId="6" fillId="4" borderId="28" xfId="0" applyNumberFormat="1" applyFont="1" applyFill="1" applyBorder="1" applyAlignment="1" applyProtection="1">
      <alignment horizontal="center" vertical="center" textRotation="255" wrapText="1"/>
    </xf>
    <xf numFmtId="0" fontId="6" fillId="4" borderId="34" xfId="0" applyNumberFormat="1" applyFont="1" applyFill="1" applyBorder="1" applyAlignment="1" applyProtection="1">
      <alignment horizontal="center" vertical="center" textRotation="255" wrapText="1"/>
    </xf>
    <xf numFmtId="0" fontId="6" fillId="4" borderId="29" xfId="0" applyNumberFormat="1" applyFont="1" applyFill="1" applyBorder="1" applyAlignment="1" applyProtection="1">
      <alignment horizontal="center" vertical="center" textRotation="255" wrapText="1"/>
    </xf>
    <xf numFmtId="49" fontId="8" fillId="2" borderId="8" xfId="0" applyNumberFormat="1" applyFont="1" applyFill="1" applyBorder="1" applyAlignment="1" applyProtection="1">
      <alignment horizontal="left" vertical="center" wrapText="1"/>
    </xf>
    <xf numFmtId="49" fontId="8" fillId="2" borderId="6" xfId="0" applyNumberFormat="1" applyFont="1" applyFill="1" applyBorder="1" applyAlignment="1" applyProtection="1">
      <alignment horizontal="left" vertical="center" wrapText="1"/>
    </xf>
    <xf numFmtId="49" fontId="8" fillId="2" borderId="7" xfId="0" applyNumberFormat="1" applyFont="1" applyFill="1" applyBorder="1" applyAlignment="1" applyProtection="1">
      <alignment horizontal="left" vertical="center" wrapText="1"/>
    </xf>
    <xf numFmtId="49" fontId="8" fillId="2" borderId="2" xfId="0" applyNumberFormat="1" applyFont="1" applyFill="1" applyBorder="1" applyAlignment="1" applyProtection="1">
      <alignment horizontal="left" vertical="center" wrapText="1"/>
    </xf>
    <xf numFmtId="49" fontId="8" fillId="2" borderId="0" xfId="0" applyNumberFormat="1" applyFont="1" applyFill="1" applyBorder="1" applyAlignment="1" applyProtection="1">
      <alignment horizontal="left" vertical="center" wrapText="1"/>
    </xf>
    <xf numFmtId="49" fontId="8" fillId="2" borderId="10" xfId="0" applyNumberFormat="1" applyFont="1" applyFill="1" applyBorder="1" applyAlignment="1" applyProtection="1">
      <alignment horizontal="left" vertical="center" wrapText="1"/>
    </xf>
    <xf numFmtId="49" fontId="8" fillId="2" borderId="4" xfId="0" applyNumberFormat="1" applyFont="1" applyFill="1" applyBorder="1" applyAlignment="1" applyProtection="1">
      <alignment horizontal="left" vertical="center" wrapText="1"/>
    </xf>
    <xf numFmtId="49" fontId="8" fillId="2" borderId="5" xfId="0" applyNumberFormat="1" applyFont="1" applyFill="1" applyBorder="1" applyAlignment="1" applyProtection="1">
      <alignment horizontal="left" vertical="center" wrapText="1"/>
    </xf>
    <xf numFmtId="49" fontId="8" fillId="2" borderId="9"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shrinkToFit="1"/>
    </xf>
    <xf numFmtId="182" fontId="12" fillId="4" borderId="6" xfId="0" applyNumberFormat="1" applyFont="1" applyFill="1" applyBorder="1" applyAlignment="1" applyProtection="1">
      <alignment horizontal="center" vertical="center" shrinkToFit="1"/>
    </xf>
    <xf numFmtId="182" fontId="12" fillId="4" borderId="7" xfId="0" applyNumberFormat="1" applyFont="1" applyFill="1" applyBorder="1" applyAlignment="1" applyProtection="1">
      <alignment horizontal="center" vertical="center" shrinkToFit="1"/>
    </xf>
    <xf numFmtId="0" fontId="23" fillId="0" borderId="0" xfId="0" applyFont="1" applyBorder="1" applyAlignment="1" applyProtection="1">
      <alignment vertical="center"/>
    </xf>
    <xf numFmtId="0" fontId="28" fillId="0" borderId="0" xfId="0" applyFont="1" applyBorder="1" applyAlignment="1" applyProtection="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28" fillId="4" borderId="11" xfId="0" applyFont="1" applyFill="1" applyBorder="1" applyAlignment="1" applyProtection="1">
      <alignment horizontal="left" vertical="center" wrapText="1"/>
    </xf>
    <xf numFmtId="0" fontId="28" fillId="4" borderId="12" xfId="0" applyFont="1" applyFill="1" applyBorder="1" applyAlignment="1" applyProtection="1">
      <alignment horizontal="left" vertical="center" wrapText="1"/>
    </xf>
    <xf numFmtId="0" fontId="2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4" fillId="4" borderId="11" xfId="0" applyFont="1" applyFill="1" applyBorder="1" applyAlignment="1" applyProtection="1">
      <alignment horizontal="center" vertical="center" wrapText="1"/>
    </xf>
    <xf numFmtId="0" fontId="35" fillId="4" borderId="13" xfId="0" applyFont="1" applyFill="1" applyBorder="1" applyAlignment="1" applyProtection="1">
      <alignment horizontal="center" vertical="center" wrapText="1"/>
    </xf>
    <xf numFmtId="0" fontId="52" fillId="4" borderId="11" xfId="0" applyFont="1" applyFill="1" applyBorder="1" applyAlignment="1" applyProtection="1">
      <alignment horizontal="center" vertical="center" wrapText="1"/>
    </xf>
    <xf numFmtId="0" fontId="35" fillId="4" borderId="12" xfId="0" applyFont="1" applyFill="1" applyBorder="1" applyAlignment="1" applyProtection="1">
      <alignment horizontal="center" vertical="center" wrapText="1"/>
    </xf>
    <xf numFmtId="0" fontId="35" fillId="4" borderId="11" xfId="0" applyFont="1" applyFill="1" applyBorder="1" applyAlignment="1" applyProtection="1">
      <alignment horizontal="center" vertical="center" wrapText="1"/>
    </xf>
    <xf numFmtId="0" fontId="33" fillId="0" borderId="6" xfId="0" applyFont="1" applyBorder="1" applyAlignment="1" applyProtection="1">
      <alignment horizontal="center" vertical="center"/>
    </xf>
    <xf numFmtId="0" fontId="0" fillId="0" borderId="6" xfId="0" applyBorder="1" applyAlignment="1" applyProtection="1">
      <alignment vertical="center"/>
    </xf>
    <xf numFmtId="0" fontId="29" fillId="0" borderId="28" xfId="0" applyFont="1" applyBorder="1" applyAlignment="1" applyProtection="1">
      <alignment horizontal="center" vertical="center" wrapText="1"/>
    </xf>
    <xf numFmtId="0" fontId="29" fillId="0" borderId="34" xfId="0" applyFont="1" applyBorder="1" applyAlignment="1" applyProtection="1">
      <alignment horizontal="center" vertical="center"/>
    </xf>
    <xf numFmtId="0" fontId="29" fillId="0" borderId="29" xfId="0" applyFont="1" applyBorder="1" applyAlignment="1" applyProtection="1">
      <alignment horizontal="center" vertical="center"/>
    </xf>
    <xf numFmtId="0" fontId="28" fillId="4" borderId="28" xfId="0" applyFont="1" applyFill="1" applyBorder="1" applyAlignment="1" applyProtection="1">
      <alignment horizontal="center" vertical="center" textRotation="255" wrapText="1"/>
    </xf>
    <xf numFmtId="0" fontId="28" fillId="4" borderId="34" xfId="0" applyFont="1" applyFill="1" applyBorder="1" applyAlignment="1" applyProtection="1">
      <alignment horizontal="center" vertical="center" textRotation="255" wrapText="1"/>
    </xf>
    <xf numFmtId="0" fontId="28" fillId="4" borderId="29" xfId="0" applyFont="1" applyFill="1" applyBorder="1" applyAlignment="1" applyProtection="1">
      <alignment horizontal="center" vertical="center" textRotation="255" wrapText="1"/>
    </xf>
    <xf numFmtId="0" fontId="8" fillId="0" borderId="8"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23" fillId="0" borderId="5"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30" xfId="0" applyFont="1" applyFill="1" applyBorder="1" applyAlignment="1" applyProtection="1">
      <alignment horizontal="center" vertical="center"/>
    </xf>
    <xf numFmtId="0" fontId="6" fillId="2" borderId="30" xfId="0" applyNumberFormat="1" applyFont="1" applyFill="1" applyBorder="1" applyAlignment="1" applyProtection="1">
      <alignment horizontal="center" vertical="center" wrapText="1"/>
    </xf>
    <xf numFmtId="0" fontId="27" fillId="4" borderId="28" xfId="0" applyNumberFormat="1" applyFont="1" applyFill="1" applyBorder="1" applyAlignment="1" applyProtection="1">
      <alignment horizontal="center" vertical="center" textRotation="255" wrapText="1"/>
    </xf>
    <xf numFmtId="0" fontId="27" fillId="4" borderId="34" xfId="0" applyNumberFormat="1" applyFont="1" applyFill="1" applyBorder="1" applyAlignment="1" applyProtection="1">
      <alignment horizontal="center" vertical="center" textRotation="255" wrapText="1"/>
    </xf>
    <xf numFmtId="0" fontId="27" fillId="4" borderId="29" xfId="0" applyNumberFormat="1" applyFont="1" applyFill="1" applyBorder="1" applyAlignment="1" applyProtection="1">
      <alignment horizontal="center" vertical="center" textRotation="255" wrapText="1"/>
    </xf>
    <xf numFmtId="0" fontId="23" fillId="0" borderId="5" xfId="0" applyFont="1" applyBorder="1" applyAlignment="1" applyProtection="1">
      <alignment vertical="center"/>
    </xf>
    <xf numFmtId="0" fontId="29" fillId="0" borderId="5" xfId="0" applyFont="1" applyBorder="1" applyAlignment="1" applyProtection="1">
      <alignment vertical="center"/>
    </xf>
    <xf numFmtId="0" fontId="28" fillId="0" borderId="5" xfId="0" applyFont="1" applyFill="1" applyBorder="1" applyAlignment="1" applyProtection="1">
      <alignment horizontal="left" vertical="center" wrapText="1"/>
    </xf>
    <xf numFmtId="0" fontId="34" fillId="4" borderId="8" xfId="0" applyFont="1" applyFill="1" applyBorder="1" applyAlignment="1" applyProtection="1">
      <alignment horizontal="center" vertical="center" wrapText="1"/>
    </xf>
    <xf numFmtId="0" fontId="52" fillId="4" borderId="8" xfId="0" applyFont="1" applyFill="1" applyBorder="1" applyAlignment="1" applyProtection="1">
      <alignment horizontal="center" vertical="center" wrapText="1"/>
    </xf>
    <xf numFmtId="0" fontId="35" fillId="4" borderId="6" xfId="0" applyFont="1" applyFill="1" applyBorder="1" applyAlignment="1" applyProtection="1">
      <alignment horizontal="center" vertical="center" wrapText="1"/>
    </xf>
    <xf numFmtId="0" fontId="35" fillId="4" borderId="7" xfId="0" applyFont="1" applyFill="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9" fillId="0" borderId="30" xfId="0" applyFont="1" applyBorder="1" applyAlignment="1" applyProtection="1">
      <alignment horizontal="center" vertical="center"/>
    </xf>
    <xf numFmtId="0" fontId="27" fillId="4" borderId="28" xfId="0" applyFont="1" applyFill="1" applyBorder="1" applyAlignment="1" applyProtection="1">
      <alignment horizontal="center" vertical="center" textRotation="255" wrapText="1"/>
    </xf>
    <xf numFmtId="0" fontId="27" fillId="4" borderId="34" xfId="0" applyFont="1" applyFill="1" applyBorder="1" applyAlignment="1" applyProtection="1">
      <alignment horizontal="center" vertical="center" textRotation="255" wrapText="1"/>
    </xf>
    <xf numFmtId="0" fontId="27" fillId="4" borderId="29" xfId="0" applyFont="1" applyFill="1" applyBorder="1" applyAlignment="1" applyProtection="1">
      <alignment horizontal="center" vertical="center" textRotation="255" wrapText="1"/>
    </xf>
    <xf numFmtId="0" fontId="28" fillId="0" borderId="5" xfId="0" applyFont="1" applyFill="1" applyBorder="1" applyAlignment="1" applyProtection="1">
      <alignment vertical="center"/>
    </xf>
    <xf numFmtId="0" fontId="8" fillId="0" borderId="7" xfId="7" applyFont="1" applyBorder="1" applyAlignment="1" applyProtection="1">
      <alignment horizontal="center" vertical="center" wrapText="1"/>
    </xf>
    <xf numFmtId="0" fontId="8" fillId="0" borderId="9" xfId="7" applyFont="1" applyBorder="1" applyAlignment="1" applyProtection="1">
      <alignment horizontal="center" vertical="center" wrapText="1"/>
    </xf>
    <xf numFmtId="38" fontId="27" fillId="3" borderId="8" xfId="1" applyFont="1" applyFill="1" applyBorder="1" applyAlignment="1" applyProtection="1">
      <alignment horizontal="right" vertical="center" wrapText="1"/>
      <protection hidden="1"/>
    </xf>
    <xf numFmtId="38" fontId="27" fillId="3" borderId="6" xfId="1" applyFont="1" applyFill="1" applyBorder="1" applyAlignment="1" applyProtection="1">
      <alignment horizontal="right" vertical="center" wrapText="1"/>
      <protection hidden="1"/>
    </xf>
    <xf numFmtId="38" fontId="27" fillId="3" borderId="4" xfId="1" applyFont="1" applyFill="1" applyBorder="1" applyAlignment="1" applyProtection="1">
      <alignment horizontal="right" vertical="center" wrapText="1"/>
      <protection hidden="1"/>
    </xf>
    <xf numFmtId="38" fontId="27" fillId="3" borderId="5" xfId="1" applyFont="1" applyFill="1" applyBorder="1" applyAlignment="1" applyProtection="1">
      <alignment horizontal="right" vertical="center" wrapText="1"/>
      <protection hidden="1"/>
    </xf>
    <xf numFmtId="0" fontId="83" fillId="4" borderId="8" xfId="7" applyFont="1" applyFill="1" applyBorder="1" applyAlignment="1" applyProtection="1">
      <alignment horizontal="center" vertical="center" wrapText="1"/>
    </xf>
    <xf numFmtId="0" fontId="83" fillId="4" borderId="7" xfId="7" applyFont="1" applyFill="1" applyBorder="1" applyAlignment="1" applyProtection="1">
      <alignment horizontal="center" vertical="center" wrapText="1"/>
    </xf>
    <xf numFmtId="0" fontId="83" fillId="4" borderId="4" xfId="7" applyFont="1" applyFill="1" applyBorder="1" applyAlignment="1" applyProtection="1">
      <alignment horizontal="center" vertical="center" wrapText="1"/>
    </xf>
    <xf numFmtId="0" fontId="83" fillId="4" borderId="9" xfId="7" applyFont="1" applyFill="1" applyBorder="1" applyAlignment="1" applyProtection="1">
      <alignment horizontal="center" vertical="center" wrapText="1"/>
    </xf>
    <xf numFmtId="0" fontId="115" fillId="0" borderId="195" xfId="7" applyFont="1" applyFill="1" applyBorder="1" applyAlignment="1" applyProtection="1">
      <alignment vertical="top" wrapText="1"/>
    </xf>
    <xf numFmtId="0" fontId="115" fillId="0" borderId="193" xfId="7" applyFont="1" applyFill="1" applyBorder="1" applyAlignment="1" applyProtection="1">
      <alignment vertical="top" wrapText="1"/>
    </xf>
    <xf numFmtId="0" fontId="115" fillId="0" borderId="36" xfId="7" applyFont="1" applyFill="1" applyBorder="1" applyAlignment="1" applyProtection="1">
      <alignment vertical="top" wrapText="1"/>
    </xf>
    <xf numFmtId="0" fontId="115" fillId="0" borderId="55" xfId="7" applyFont="1" applyFill="1" applyBorder="1" applyAlignment="1" applyProtection="1">
      <alignment vertical="top" wrapText="1"/>
    </xf>
    <xf numFmtId="0" fontId="115" fillId="0" borderId="0" xfId="7" applyFont="1" applyFill="1" applyBorder="1" applyAlignment="1" applyProtection="1">
      <alignment vertical="top" wrapText="1"/>
    </xf>
    <xf numFmtId="0" fontId="115" fillId="0" borderId="10" xfId="7" applyFont="1" applyFill="1" applyBorder="1" applyAlignment="1" applyProtection="1">
      <alignment vertical="top" wrapText="1"/>
    </xf>
    <xf numFmtId="0" fontId="115" fillId="0" borderId="200" xfId="7" applyFont="1" applyFill="1" applyBorder="1" applyAlignment="1" applyProtection="1">
      <alignment vertical="top" wrapText="1"/>
    </xf>
    <xf numFmtId="0" fontId="115" fillId="0" borderId="194" xfId="7" applyFont="1" applyFill="1" applyBorder="1" applyAlignment="1" applyProtection="1">
      <alignment vertical="top" wrapText="1"/>
    </xf>
    <xf numFmtId="0" fontId="115" fillId="0" borderId="50" xfId="7" applyFont="1" applyFill="1" applyBorder="1" applyAlignment="1" applyProtection="1">
      <alignment vertical="top" wrapText="1"/>
    </xf>
    <xf numFmtId="0" fontId="115" fillId="0" borderId="196" xfId="7" applyFont="1" applyFill="1" applyBorder="1" applyAlignment="1" applyProtection="1">
      <alignment vertical="top" wrapText="1"/>
    </xf>
    <xf numFmtId="0" fontId="115" fillId="0" borderId="5" xfId="7" applyFont="1" applyFill="1" applyBorder="1" applyAlignment="1" applyProtection="1">
      <alignment vertical="top" wrapText="1"/>
    </xf>
    <xf numFmtId="0" fontId="115" fillId="0" borderId="9" xfId="7" applyFont="1" applyFill="1" applyBorder="1" applyAlignment="1" applyProtection="1">
      <alignment vertical="top" wrapText="1"/>
    </xf>
    <xf numFmtId="0" fontId="28" fillId="0" borderId="7" xfId="7" applyFont="1" applyBorder="1" applyAlignment="1" applyProtection="1">
      <alignment horizontal="center" vertical="center" wrapText="1"/>
    </xf>
    <xf numFmtId="0" fontId="28" fillId="0" borderId="9" xfId="7" applyFont="1" applyBorder="1" applyAlignment="1" applyProtection="1">
      <alignment horizontal="center" vertical="center" wrapText="1"/>
    </xf>
    <xf numFmtId="0" fontId="83" fillId="4" borderId="6" xfId="7" applyFont="1" applyFill="1" applyBorder="1" applyAlignment="1" applyProtection="1">
      <alignment horizontal="center" vertical="center" wrapText="1"/>
    </xf>
    <xf numFmtId="0" fontId="83" fillId="4" borderId="5" xfId="7" applyFont="1" applyFill="1" applyBorder="1" applyAlignment="1" applyProtection="1">
      <alignment horizontal="center" vertical="center" wrapText="1"/>
    </xf>
    <xf numFmtId="0" fontId="116" fillId="0" borderId="2" xfId="7" applyFont="1" applyFill="1" applyBorder="1" applyAlignment="1" applyProtection="1">
      <alignment horizontal="left" vertical="center" wrapText="1"/>
    </xf>
    <xf numFmtId="0" fontId="116" fillId="0" borderId="0" xfId="7" applyFont="1" applyFill="1" applyBorder="1" applyAlignment="1" applyProtection="1">
      <alignment horizontal="left" vertical="center" wrapText="1"/>
    </xf>
    <xf numFmtId="0" fontId="116" fillId="0" borderId="10" xfId="7" applyFont="1" applyFill="1" applyBorder="1" applyAlignment="1" applyProtection="1">
      <alignment horizontal="left" vertical="center" wrapText="1"/>
    </xf>
    <xf numFmtId="0" fontId="116" fillId="0" borderId="4" xfId="7" applyFont="1" applyFill="1" applyBorder="1" applyAlignment="1" applyProtection="1">
      <alignment horizontal="left" vertical="center" wrapText="1"/>
    </xf>
    <xf numFmtId="0" fontId="116" fillId="0" borderId="5" xfId="7" applyFont="1" applyFill="1" applyBorder="1" applyAlignment="1" applyProtection="1">
      <alignment horizontal="left" vertical="center" wrapText="1"/>
    </xf>
    <xf numFmtId="0" fontId="116" fillId="0" borderId="9" xfId="7" applyFont="1" applyFill="1" applyBorder="1" applyAlignment="1" applyProtection="1">
      <alignment horizontal="left" vertical="center" wrapText="1"/>
    </xf>
    <xf numFmtId="0" fontId="83" fillId="4" borderId="16" xfId="7" applyFont="1" applyFill="1" applyBorder="1" applyAlignment="1" applyProtection="1">
      <alignment horizontal="center" vertical="center" wrapText="1"/>
    </xf>
    <xf numFmtId="0" fontId="83" fillId="4" borderId="115" xfId="7" applyFont="1" applyFill="1" applyBorder="1" applyAlignment="1" applyProtection="1">
      <alignment horizontal="center" vertical="center" wrapText="1"/>
    </xf>
    <xf numFmtId="0" fontId="83" fillId="4" borderId="25" xfId="7" applyFont="1" applyFill="1" applyBorder="1" applyAlignment="1" applyProtection="1">
      <alignment horizontal="center" vertical="center" wrapText="1"/>
    </xf>
    <xf numFmtId="0" fontId="83" fillId="4" borderId="116" xfId="7" applyFont="1" applyFill="1" applyBorder="1" applyAlignment="1" applyProtection="1">
      <alignment horizontal="center" vertical="center" wrapText="1"/>
    </xf>
    <xf numFmtId="0" fontId="115" fillId="0" borderId="198" xfId="7" applyFont="1" applyFill="1" applyBorder="1" applyAlignment="1" applyProtection="1">
      <alignment horizontal="center" vertical="center" wrapText="1"/>
    </xf>
    <xf numFmtId="0" fontId="115" fillId="0" borderId="52" xfId="7" applyFont="1" applyFill="1" applyBorder="1" applyAlignment="1" applyProtection="1">
      <alignment horizontal="center" vertical="center" wrapText="1"/>
    </xf>
    <xf numFmtId="0" fontId="83" fillId="4" borderId="81" xfId="7" applyFont="1" applyFill="1" applyBorder="1" applyAlignment="1" applyProtection="1">
      <alignment horizontal="center" vertical="center" wrapText="1"/>
    </xf>
    <xf numFmtId="0" fontId="83" fillId="4" borderId="58" xfId="7" applyFont="1" applyFill="1" applyBorder="1" applyAlignment="1" applyProtection="1">
      <alignment horizontal="center" vertical="center" wrapText="1"/>
    </xf>
    <xf numFmtId="0" fontId="115" fillId="0" borderId="199" xfId="7" applyFont="1" applyFill="1" applyBorder="1" applyAlignment="1" applyProtection="1">
      <alignment horizontal="center" vertical="center" wrapText="1"/>
    </xf>
    <xf numFmtId="0" fontId="115" fillId="0" borderId="57" xfId="7" applyFont="1" applyFill="1" applyBorder="1" applyAlignment="1" applyProtection="1">
      <alignment horizontal="center" vertical="center" wrapText="1"/>
    </xf>
    <xf numFmtId="0" fontId="115" fillId="0" borderId="197" xfId="7" applyFont="1" applyFill="1" applyBorder="1" applyAlignment="1" applyProtection="1">
      <alignment vertical="center" wrapText="1"/>
    </xf>
    <xf numFmtId="0" fontId="115" fillId="0" borderId="193" xfId="7" applyFont="1" applyFill="1" applyBorder="1" applyAlignment="1" applyProtection="1">
      <alignment vertical="center" wrapText="1"/>
    </xf>
    <xf numFmtId="0" fontId="115" fillId="0" borderId="36" xfId="7" applyFont="1" applyFill="1" applyBorder="1" applyAlignment="1" applyProtection="1">
      <alignment vertical="center" wrapText="1"/>
    </xf>
    <xf numFmtId="0" fontId="115" fillId="0" borderId="2" xfId="7" applyFont="1" applyFill="1" applyBorder="1" applyAlignment="1" applyProtection="1">
      <alignment vertical="center" wrapText="1"/>
    </xf>
    <xf numFmtId="0" fontId="115" fillId="0" borderId="0" xfId="7" applyFont="1" applyFill="1" applyBorder="1" applyAlignment="1" applyProtection="1">
      <alignment vertical="center" wrapText="1"/>
    </xf>
    <xf numFmtId="0" fontId="115" fillId="0" borderId="10" xfId="7" applyFont="1" applyFill="1" applyBorder="1" applyAlignment="1" applyProtection="1">
      <alignment vertical="center" wrapText="1"/>
    </xf>
    <xf numFmtId="0" fontId="115" fillId="0" borderId="4" xfId="7" applyFont="1" applyFill="1" applyBorder="1" applyAlignment="1" applyProtection="1">
      <alignment vertical="center" wrapText="1"/>
    </xf>
    <xf numFmtId="0" fontId="115" fillId="0" borderId="5" xfId="7" applyFont="1" applyFill="1" applyBorder="1" applyAlignment="1" applyProtection="1">
      <alignment vertical="center" wrapText="1"/>
    </xf>
    <xf numFmtId="0" fontId="115" fillId="0" borderId="9" xfId="7" applyFont="1" applyFill="1" applyBorder="1" applyAlignment="1" applyProtection="1">
      <alignment vertical="center" wrapText="1"/>
    </xf>
    <xf numFmtId="0" fontId="29" fillId="4" borderId="30" xfId="0" applyFont="1" applyFill="1" applyBorder="1" applyAlignment="1" applyProtection="1">
      <alignment horizontal="left" vertical="center" wrapText="1"/>
    </xf>
    <xf numFmtId="38" fontId="8" fillId="2" borderId="8" xfId="1" applyFont="1" applyFill="1" applyBorder="1" applyAlignment="1" applyProtection="1">
      <alignment horizontal="center" vertical="center" wrapText="1"/>
    </xf>
    <xf numFmtId="38" fontId="8" fillId="2" borderId="6" xfId="1" applyFont="1" applyFill="1" applyBorder="1" applyAlignment="1" applyProtection="1">
      <alignment horizontal="center" vertical="center" wrapText="1"/>
    </xf>
    <xf numFmtId="38" fontId="8" fillId="2" borderId="4" xfId="1" applyFont="1" applyFill="1" applyBorder="1" applyAlignment="1" applyProtection="1">
      <alignment horizontal="center" vertical="center" wrapText="1"/>
    </xf>
    <xf numFmtId="38" fontId="8" fillId="2" borderId="5" xfId="1"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29" fillId="2" borderId="30" xfId="0" applyFont="1" applyFill="1" applyBorder="1" applyAlignment="1" applyProtection="1">
      <alignment horizontal="right" vertical="center" wrapText="1"/>
    </xf>
    <xf numFmtId="0" fontId="29" fillId="4" borderId="8"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9"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8" fillId="2" borderId="8" xfId="0" applyFont="1" applyFill="1" applyBorder="1" applyAlignment="1" applyProtection="1">
      <alignment horizontal="left" vertical="top" wrapText="1"/>
    </xf>
    <xf numFmtId="0" fontId="8" fillId="2" borderId="6" xfId="0" applyFont="1" applyFill="1" applyBorder="1" applyAlignment="1" applyProtection="1">
      <alignment horizontal="left" vertical="top" wrapText="1"/>
    </xf>
    <xf numFmtId="0" fontId="8" fillId="2" borderId="7"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8" fillId="2" borderId="5" xfId="0" applyFont="1" applyFill="1" applyBorder="1" applyAlignment="1" applyProtection="1">
      <alignment horizontal="left" vertical="top" wrapText="1"/>
    </xf>
    <xf numFmtId="0" fontId="8" fillId="2" borderId="9" xfId="0" applyFont="1" applyFill="1" applyBorder="1" applyAlignment="1" applyProtection="1">
      <alignment horizontal="left" vertical="top" wrapText="1"/>
    </xf>
    <xf numFmtId="0" fontId="33" fillId="0" borderId="0" xfId="0" applyFont="1" applyBorder="1" applyAlignment="1" applyProtection="1">
      <alignment horizontal="center" vertical="top"/>
    </xf>
    <xf numFmtId="0" fontId="28" fillId="4" borderId="6" xfId="0" applyFont="1" applyFill="1" applyBorder="1" applyAlignment="1" applyProtection="1">
      <alignment horizontal="center" vertical="center" wrapText="1"/>
    </xf>
    <xf numFmtId="0" fontId="28" fillId="4" borderId="7" xfId="0" applyFont="1" applyFill="1" applyBorder="1" applyAlignment="1" applyProtection="1">
      <alignment horizontal="center" vertical="center" wrapText="1"/>
    </xf>
    <xf numFmtId="0" fontId="28" fillId="4" borderId="4" xfId="0" applyFont="1" applyFill="1" applyBorder="1" applyAlignment="1" applyProtection="1">
      <alignment horizontal="center" vertical="center" wrapText="1"/>
    </xf>
    <xf numFmtId="0" fontId="28" fillId="4" borderId="5"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wrapText="1"/>
    </xf>
    <xf numFmtId="0" fontId="15" fillId="0" borderId="0" xfId="5" applyAlignment="1" applyProtection="1">
      <alignment horizontal="center" vertical="center"/>
    </xf>
    <xf numFmtId="0" fontId="29" fillId="4" borderId="11"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0" fontId="23" fillId="0" borderId="5" xfId="7" applyFont="1" applyBorder="1" applyAlignment="1" applyProtection="1">
      <alignment vertical="center"/>
    </xf>
    <xf numFmtId="0" fontId="42" fillId="0" borderId="5" xfId="0" applyFont="1" applyBorder="1" applyAlignment="1" applyProtection="1">
      <alignment vertical="center"/>
    </xf>
    <xf numFmtId="0" fontId="12" fillId="4" borderId="11"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176" fontId="12" fillId="4" borderId="12" xfId="0" applyNumberFormat="1"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117" fillId="2" borderId="5" xfId="0" applyNumberFormat="1" applyFont="1" applyFill="1" applyBorder="1" applyAlignment="1" applyProtection="1">
      <alignment horizontal="center" vertical="center"/>
    </xf>
    <xf numFmtId="0" fontId="115" fillId="2" borderId="5"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27" fillId="0" borderId="12" xfId="0" applyNumberFormat="1" applyFont="1" applyFill="1" applyBorder="1" applyAlignment="1" applyProtection="1">
      <alignment horizontal="center" vertical="center"/>
    </xf>
    <xf numFmtId="0" fontId="117" fillId="2" borderId="12" xfId="0" applyNumberFormat="1" applyFont="1" applyFill="1" applyBorder="1" applyAlignment="1" applyProtection="1">
      <alignment horizontal="center" vertical="center"/>
    </xf>
    <xf numFmtId="0" fontId="115" fillId="2" borderId="12" xfId="0" applyNumberFormat="1" applyFont="1" applyFill="1" applyBorder="1" applyAlignment="1" applyProtection="1">
      <alignment horizontal="center" vertical="center"/>
    </xf>
    <xf numFmtId="0" fontId="12" fillId="0" borderId="81" xfId="0" applyFont="1" applyFill="1" applyBorder="1" applyAlignment="1" applyProtection="1">
      <alignment horizontal="center" vertical="center" textRotation="255"/>
    </xf>
    <xf numFmtId="0" fontId="12" fillId="0" borderId="52" xfId="0" applyFont="1" applyFill="1" applyBorder="1" applyAlignment="1" applyProtection="1">
      <alignment horizontal="center" vertical="center" textRotation="255"/>
    </xf>
    <xf numFmtId="0" fontId="12" fillId="0" borderId="58" xfId="0" applyFont="1" applyFill="1" applyBorder="1" applyAlignment="1" applyProtection="1">
      <alignment horizontal="center" vertical="center" textRotation="255"/>
    </xf>
    <xf numFmtId="0" fontId="12" fillId="0" borderId="120" xfId="0" applyFont="1" applyFill="1" applyBorder="1" applyAlignment="1" applyProtection="1">
      <alignment horizontal="center" vertical="center" textRotation="255"/>
    </xf>
    <xf numFmtId="0" fontId="12" fillId="0" borderId="51" xfId="0" applyFont="1" applyFill="1" applyBorder="1" applyAlignment="1" applyProtection="1">
      <alignment horizontal="center" vertical="center" textRotation="255"/>
    </xf>
    <xf numFmtId="0" fontId="12" fillId="0" borderId="54" xfId="0" applyFont="1" applyFill="1" applyBorder="1" applyAlignment="1" applyProtection="1">
      <alignment horizontal="center" vertical="center" textRotation="255"/>
    </xf>
    <xf numFmtId="0" fontId="12" fillId="4" borderId="33" xfId="0" applyFont="1" applyFill="1" applyBorder="1" applyAlignment="1" applyProtection="1">
      <alignment horizontal="center" vertical="center" wrapText="1"/>
    </xf>
    <xf numFmtId="0" fontId="12" fillId="4" borderId="60" xfId="0" applyFont="1" applyFill="1" applyBorder="1" applyAlignment="1" applyProtection="1">
      <alignment horizontal="center" vertical="center" wrapText="1"/>
    </xf>
    <xf numFmtId="0" fontId="12" fillId="4" borderId="32"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29"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textRotation="255"/>
    </xf>
    <xf numFmtId="0" fontId="12" fillId="0" borderId="17" xfId="0" applyFont="1" applyFill="1" applyBorder="1" applyAlignment="1" applyProtection="1">
      <alignment horizontal="center" vertical="center" textRotation="255"/>
    </xf>
    <xf numFmtId="0" fontId="12" fillId="0" borderId="25" xfId="0" applyFont="1" applyFill="1" applyBorder="1" applyAlignment="1" applyProtection="1">
      <alignment horizontal="center" vertical="center" textRotation="255"/>
    </xf>
    <xf numFmtId="0" fontId="12" fillId="0" borderId="115" xfId="0" applyFont="1" applyFill="1" applyBorder="1" applyAlignment="1" applyProtection="1">
      <alignment horizontal="center" vertical="center" textRotation="255"/>
    </xf>
    <xf numFmtId="0" fontId="12" fillId="0" borderId="57" xfId="0" applyFont="1" applyFill="1" applyBorder="1" applyAlignment="1" applyProtection="1">
      <alignment horizontal="center" vertical="center" textRotation="255"/>
    </xf>
    <xf numFmtId="0" fontId="12" fillId="0" borderId="116" xfId="0" applyFont="1" applyFill="1" applyBorder="1" applyAlignment="1" applyProtection="1">
      <alignment horizontal="center" vertical="center" textRotation="255"/>
    </xf>
    <xf numFmtId="0" fontId="12" fillId="0" borderId="119" xfId="0" applyFont="1" applyFill="1" applyBorder="1" applyAlignment="1" applyProtection="1">
      <alignment horizontal="center" vertical="center" textRotation="255"/>
    </xf>
    <xf numFmtId="0" fontId="12" fillId="0" borderId="20" xfId="0" applyFont="1" applyFill="1" applyBorder="1" applyAlignment="1" applyProtection="1">
      <alignment horizontal="center" vertical="center" textRotation="255"/>
    </xf>
    <xf numFmtId="0" fontId="12" fillId="0" borderId="26" xfId="0" applyFont="1" applyFill="1" applyBorder="1" applyAlignment="1" applyProtection="1">
      <alignment horizontal="center" vertical="center" textRotation="255"/>
    </xf>
    <xf numFmtId="0" fontId="12" fillId="2" borderId="81" xfId="0" applyFont="1" applyFill="1" applyBorder="1" applyAlignment="1" applyProtection="1">
      <alignment horizontal="center" vertical="center" textRotation="255"/>
    </xf>
    <xf numFmtId="0" fontId="12" fillId="2" borderId="52" xfId="0" applyFont="1" applyFill="1" applyBorder="1" applyAlignment="1" applyProtection="1">
      <alignment horizontal="center" vertical="center" textRotation="255"/>
    </xf>
    <xf numFmtId="0" fontId="12" fillId="2" borderId="58" xfId="0" applyFont="1" applyFill="1" applyBorder="1" applyAlignment="1" applyProtection="1">
      <alignment horizontal="center" vertical="center" textRotation="255"/>
    </xf>
    <xf numFmtId="0" fontId="12" fillId="2" borderId="115" xfId="0" applyFont="1" applyFill="1" applyBorder="1" applyAlignment="1" applyProtection="1">
      <alignment horizontal="center" vertical="center" textRotation="255"/>
    </xf>
    <xf numFmtId="0" fontId="12" fillId="2" borderId="57" xfId="0" applyFont="1" applyFill="1" applyBorder="1" applyAlignment="1" applyProtection="1">
      <alignment horizontal="center" vertical="center" textRotation="255"/>
    </xf>
    <xf numFmtId="0" fontId="12" fillId="2" borderId="116" xfId="0" applyFont="1" applyFill="1" applyBorder="1" applyAlignment="1" applyProtection="1">
      <alignment horizontal="center" vertical="center" textRotation="255"/>
    </xf>
    <xf numFmtId="0" fontId="12" fillId="2" borderId="16" xfId="0" applyFont="1" applyFill="1" applyBorder="1" applyAlignment="1" applyProtection="1">
      <alignment horizontal="center" vertical="center" textRotation="255"/>
    </xf>
    <xf numFmtId="0" fontId="12" fillId="2" borderId="17" xfId="0" applyFont="1" applyFill="1" applyBorder="1" applyAlignment="1" applyProtection="1">
      <alignment horizontal="center" vertical="center" textRotation="255"/>
    </xf>
    <xf numFmtId="0" fontId="12" fillId="2" borderId="25" xfId="0" applyFont="1" applyFill="1" applyBorder="1" applyAlignment="1" applyProtection="1">
      <alignment horizontal="center" vertical="center" textRotation="255"/>
    </xf>
    <xf numFmtId="0" fontId="117" fillId="0" borderId="20" xfId="0" applyFont="1" applyFill="1" applyBorder="1" applyAlignment="1" applyProtection="1">
      <alignment horizontal="center" vertical="center" textRotation="255"/>
    </xf>
    <xf numFmtId="0" fontId="117" fillId="0" borderId="17" xfId="0" applyFont="1" applyFill="1" applyBorder="1" applyAlignment="1" applyProtection="1">
      <alignment horizontal="center" vertical="center" textRotation="255"/>
    </xf>
    <xf numFmtId="0" fontId="117" fillId="0" borderId="52" xfId="0" applyFont="1" applyFill="1" applyBorder="1" applyAlignment="1" applyProtection="1">
      <alignment horizontal="center" vertical="center" textRotation="255"/>
    </xf>
    <xf numFmtId="0" fontId="117" fillId="2" borderId="52" xfId="0" applyFont="1" applyFill="1" applyBorder="1" applyAlignment="1" applyProtection="1">
      <alignment horizontal="center" vertical="center" textRotation="255"/>
    </xf>
    <xf numFmtId="0" fontId="117" fillId="2" borderId="36"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117" fillId="2" borderId="10" xfId="0" applyFont="1" applyFill="1" applyBorder="1" applyAlignment="1" applyProtection="1">
      <alignment horizontal="center" vertical="center" wrapText="1"/>
    </xf>
    <xf numFmtId="0" fontId="117" fillId="2" borderId="50"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textRotation="255"/>
    </xf>
    <xf numFmtId="0" fontId="12" fillId="2" borderId="20" xfId="0" applyFont="1" applyFill="1" applyBorder="1" applyAlignment="1" applyProtection="1">
      <alignment horizontal="center" vertical="center" textRotation="255"/>
    </xf>
    <xf numFmtId="0" fontId="12" fillId="2" borderId="26" xfId="0" applyFont="1" applyFill="1" applyBorder="1" applyAlignment="1" applyProtection="1">
      <alignment horizontal="center" vertical="center" textRotation="255"/>
    </xf>
    <xf numFmtId="0" fontId="117" fillId="2" borderId="7" xfId="0" applyFont="1" applyFill="1" applyBorder="1" applyAlignment="1" applyProtection="1">
      <alignment horizontal="center" vertical="center" wrapText="1"/>
    </xf>
    <xf numFmtId="0" fontId="117" fillId="2" borderId="201" xfId="0" applyFont="1" applyFill="1" applyBorder="1" applyAlignment="1" applyProtection="1">
      <alignment horizontal="center" vertical="center" textRotation="255"/>
    </xf>
    <xf numFmtId="0" fontId="117" fillId="2" borderId="51" xfId="0" applyFont="1" applyFill="1" applyBorder="1" applyAlignment="1" applyProtection="1">
      <alignment horizontal="center" vertical="center" textRotation="255"/>
    </xf>
    <xf numFmtId="0" fontId="117" fillId="2" borderId="200" xfId="0" applyFont="1" applyFill="1" applyBorder="1" applyAlignment="1" applyProtection="1">
      <alignment horizontal="center" vertical="center" textRotation="255"/>
    </xf>
    <xf numFmtId="0" fontId="117" fillId="2" borderId="20" xfId="0" applyFont="1" applyFill="1" applyBorder="1" applyAlignment="1" applyProtection="1">
      <alignment horizontal="center" vertical="center" textRotation="255"/>
    </xf>
    <xf numFmtId="0" fontId="117" fillId="2" borderId="81" xfId="0" applyFont="1" applyFill="1" applyBorder="1" applyAlignment="1" applyProtection="1">
      <alignment horizontal="center" vertical="center" textRotation="255"/>
    </xf>
    <xf numFmtId="0" fontId="12" fillId="4" borderId="2"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12" fillId="4" borderId="33"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64" fillId="4" borderId="28" xfId="0" applyFont="1" applyFill="1" applyBorder="1" applyAlignment="1" applyProtection="1">
      <alignment horizontal="center" vertical="center" wrapText="1"/>
    </xf>
    <xf numFmtId="0" fontId="64" fillId="4" borderId="29" xfId="0" applyFont="1" applyFill="1" applyBorder="1" applyAlignment="1" applyProtection="1">
      <alignment horizontal="center" vertical="center"/>
    </xf>
    <xf numFmtId="0" fontId="12" fillId="0" borderId="12"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4" borderId="11" xfId="0" applyNumberFormat="1" applyFont="1" applyFill="1" applyBorder="1" applyAlignment="1" applyProtection="1">
      <alignment horizontal="center" vertical="center"/>
    </xf>
    <xf numFmtId="0" fontId="12" fillId="4" borderId="12" xfId="0" applyNumberFormat="1" applyFont="1" applyFill="1" applyBorder="1" applyAlignment="1" applyProtection="1">
      <alignment horizontal="center" vertical="center"/>
    </xf>
    <xf numFmtId="0" fontId="12" fillId="4" borderId="13" xfId="0" applyNumberFormat="1"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8" fillId="4" borderId="11" xfId="0" applyFont="1" applyFill="1" applyBorder="1" applyAlignment="1" applyProtection="1">
      <alignment vertical="center"/>
    </xf>
    <xf numFmtId="0" fontId="8" fillId="4" borderId="12" xfId="0" applyFont="1" applyFill="1" applyBorder="1" applyAlignment="1" applyProtection="1">
      <alignment vertical="center"/>
    </xf>
    <xf numFmtId="0" fontId="29" fillId="4" borderId="30" xfId="0" applyFont="1" applyFill="1" applyBorder="1" applyAlignment="1" applyProtection="1">
      <alignment horizontal="left" vertical="center"/>
    </xf>
    <xf numFmtId="0" fontId="118" fillId="2" borderId="30" xfId="0" applyFont="1" applyFill="1" applyBorder="1" applyAlignment="1" applyProtection="1">
      <alignment horizontal="center" vertical="center"/>
    </xf>
    <xf numFmtId="0" fontId="29" fillId="4" borderId="11"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xf>
    <xf numFmtId="0" fontId="8" fillId="0" borderId="12" xfId="0" applyFont="1" applyFill="1" applyBorder="1" applyAlignment="1" applyProtection="1">
      <alignment horizontal="left" vertical="top" wrapText="1"/>
    </xf>
    <xf numFmtId="0" fontId="8" fillId="0" borderId="13" xfId="0" applyFont="1" applyFill="1" applyBorder="1" applyAlignment="1" applyProtection="1">
      <alignment horizontal="left" vertical="top" wrapText="1"/>
    </xf>
    <xf numFmtId="0" fontId="118" fillId="2" borderId="8" xfId="0" applyFont="1" applyFill="1" applyBorder="1" applyAlignment="1" applyProtection="1">
      <alignment horizontal="center" vertical="center"/>
    </xf>
    <xf numFmtId="0" fontId="118" fillId="2" borderId="6" xfId="0" applyFont="1" applyFill="1" applyBorder="1" applyAlignment="1" applyProtection="1">
      <alignment horizontal="center" vertical="center"/>
    </xf>
    <xf numFmtId="0" fontId="118" fillId="2" borderId="7" xfId="0" applyFont="1" applyFill="1" applyBorder="1" applyAlignment="1" applyProtection="1">
      <alignment horizontal="center" vertical="center"/>
    </xf>
    <xf numFmtId="0" fontId="118" fillId="2" borderId="203" xfId="0" applyFont="1" applyFill="1" applyBorder="1" applyAlignment="1" applyProtection="1">
      <alignment horizontal="center" vertical="center"/>
    </xf>
    <xf numFmtId="0" fontId="118" fillId="2" borderId="194" xfId="0" applyFont="1" applyFill="1" applyBorder="1" applyAlignment="1" applyProtection="1">
      <alignment horizontal="center" vertical="center"/>
    </xf>
    <xf numFmtId="0" fontId="118" fillId="2" borderId="50" xfId="0" applyFont="1" applyFill="1" applyBorder="1" applyAlignment="1" applyProtection="1">
      <alignment horizontal="center" vertical="center"/>
    </xf>
    <xf numFmtId="0" fontId="118" fillId="0" borderId="22" xfId="0" applyFont="1" applyBorder="1" applyAlignment="1" applyProtection="1">
      <alignment horizontal="center" vertical="center"/>
    </xf>
    <xf numFmtId="0" fontId="118" fillId="0" borderId="18" xfId="0" applyFont="1" applyBorder="1" applyAlignment="1" applyProtection="1">
      <alignment horizontal="center" vertical="center"/>
    </xf>
    <xf numFmtId="0" fontId="118" fillId="0" borderId="21" xfId="0" applyFont="1" applyBorder="1" applyAlignment="1" applyProtection="1">
      <alignment horizontal="center" vertical="center"/>
    </xf>
    <xf numFmtId="0" fontId="35" fillId="4" borderId="11" xfId="0" applyFont="1" applyFill="1" applyBorder="1" applyAlignment="1" applyProtection="1">
      <alignment horizontal="left" vertical="center" wrapText="1"/>
    </xf>
    <xf numFmtId="0" fontId="35" fillId="4" borderId="12" xfId="0" applyFont="1" applyFill="1" applyBorder="1" applyAlignment="1" applyProtection="1">
      <alignment horizontal="left" vertical="center" wrapText="1"/>
    </xf>
    <xf numFmtId="0" fontId="35" fillId="4" borderId="13" xfId="0" applyFont="1" applyFill="1" applyBorder="1" applyAlignment="1" applyProtection="1">
      <alignment horizontal="left" vertical="center" wrapText="1"/>
    </xf>
    <xf numFmtId="0" fontId="118" fillId="2" borderId="49" xfId="0" applyFont="1" applyFill="1" applyBorder="1" applyAlignment="1" applyProtection="1">
      <alignment horizontal="center" vertical="center" wrapText="1"/>
    </xf>
    <xf numFmtId="0" fontId="118" fillId="2" borderId="14" xfId="0" applyFont="1" applyFill="1" applyBorder="1" applyAlignment="1" applyProtection="1">
      <alignment horizontal="center" vertical="center" wrapText="1"/>
    </xf>
    <xf numFmtId="0" fontId="118" fillId="2" borderId="15" xfId="0" applyFont="1" applyFill="1" applyBorder="1" applyAlignment="1" applyProtection="1">
      <alignment horizontal="center" vertical="center" wrapText="1"/>
    </xf>
    <xf numFmtId="0" fontId="118" fillId="0" borderId="197" xfId="0" applyFont="1" applyBorder="1" applyAlignment="1" applyProtection="1">
      <alignment horizontal="center" vertical="center"/>
    </xf>
    <xf numFmtId="0" fontId="118" fillId="0" borderId="193" xfId="0" applyFont="1" applyBorder="1" applyAlignment="1" applyProtection="1">
      <alignment horizontal="center" vertical="center"/>
    </xf>
    <xf numFmtId="0" fontId="118" fillId="0" borderId="36" xfId="0" applyFont="1" applyBorder="1" applyAlignment="1" applyProtection="1">
      <alignment horizontal="center" vertical="center"/>
    </xf>
    <xf numFmtId="0" fontId="27" fillId="0" borderId="12" xfId="0" applyFont="1" applyBorder="1" applyAlignment="1" applyProtection="1">
      <alignment horizontal="center" vertical="center"/>
    </xf>
    <xf numFmtId="0" fontId="23" fillId="0" borderId="5" xfId="0" applyFont="1" applyFill="1" applyBorder="1" applyAlignment="1" applyProtection="1">
      <alignment horizontal="left" vertical="center"/>
    </xf>
    <xf numFmtId="0" fontId="82" fillId="4" borderId="8" xfId="0" applyFont="1" applyFill="1" applyBorder="1" applyAlignment="1" applyProtection="1">
      <alignment horizontal="left" vertical="center" wrapText="1"/>
    </xf>
    <xf numFmtId="0" fontId="82" fillId="4" borderId="6" xfId="0" applyFont="1" applyFill="1" applyBorder="1" applyAlignment="1" applyProtection="1">
      <alignment horizontal="left" vertical="center" wrapText="1"/>
    </xf>
    <xf numFmtId="0" fontId="27" fillId="0" borderId="8" xfId="0" applyFont="1" applyFill="1" applyBorder="1" applyAlignment="1" applyProtection="1">
      <alignment horizontal="center" vertical="center"/>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9" fillId="4" borderId="3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8" fillId="0" borderId="8" xfId="0" applyFont="1" applyFill="1" applyBorder="1" applyAlignment="1" applyProtection="1">
      <alignment horizontal="center" vertical="top" wrapText="1"/>
    </xf>
    <xf numFmtId="0" fontId="8" fillId="0" borderId="6" xfId="0" applyFont="1" applyFill="1" applyBorder="1" applyAlignment="1" applyProtection="1">
      <alignment horizontal="center" vertical="top" wrapText="1"/>
    </xf>
    <xf numFmtId="0" fontId="8" fillId="0" borderId="7" xfId="0" applyFont="1" applyFill="1" applyBorder="1" applyAlignment="1" applyProtection="1">
      <alignment horizontal="center" vertical="top" wrapText="1"/>
    </xf>
    <xf numFmtId="0" fontId="8" fillId="0" borderId="2" xfId="0" applyFont="1" applyFill="1" applyBorder="1" applyAlignment="1" applyProtection="1">
      <alignment horizontal="center" vertical="top" wrapText="1"/>
    </xf>
    <xf numFmtId="0" fontId="8" fillId="0" borderId="0" xfId="0" applyFont="1" applyFill="1" applyBorder="1" applyAlignment="1" applyProtection="1">
      <alignment horizontal="center" vertical="top" wrapText="1"/>
    </xf>
    <xf numFmtId="0" fontId="8" fillId="0" borderId="10" xfId="0" applyFont="1" applyFill="1" applyBorder="1" applyAlignment="1" applyProtection="1">
      <alignment horizontal="center" vertical="top" wrapText="1"/>
    </xf>
    <xf numFmtId="0" fontId="8" fillId="0" borderId="4" xfId="0" applyFont="1" applyFill="1" applyBorder="1" applyAlignment="1" applyProtection="1">
      <alignment horizontal="center" vertical="top" wrapText="1"/>
    </xf>
    <xf numFmtId="0" fontId="8" fillId="0" borderId="5" xfId="0" applyFont="1" applyFill="1" applyBorder="1" applyAlignment="1" applyProtection="1">
      <alignment horizontal="center" vertical="top" wrapText="1"/>
    </xf>
    <xf numFmtId="0" fontId="8" fillId="0" borderId="9" xfId="0" applyFont="1" applyFill="1" applyBorder="1" applyAlignment="1" applyProtection="1">
      <alignment horizontal="center" vertical="top" wrapText="1"/>
    </xf>
    <xf numFmtId="0" fontId="87" fillId="0" borderId="0" xfId="0" applyFont="1" applyFill="1" applyBorder="1" applyAlignment="1" applyProtection="1">
      <alignment vertical="center"/>
    </xf>
    <xf numFmtId="0" fontId="89" fillId="4" borderId="11" xfId="0" applyFont="1" applyFill="1" applyBorder="1" applyAlignment="1" applyProtection="1">
      <alignment horizontal="left" vertical="center" wrapText="1"/>
    </xf>
    <xf numFmtId="0" fontId="89" fillId="4" borderId="12" xfId="0" applyFont="1" applyFill="1" applyBorder="1" applyAlignment="1" applyProtection="1">
      <alignment horizontal="left" vertical="center"/>
    </xf>
    <xf numFmtId="0" fontId="89" fillId="4" borderId="13" xfId="0" applyFont="1" applyFill="1" applyBorder="1" applyAlignment="1" applyProtection="1">
      <alignment horizontal="left" vertical="center"/>
    </xf>
    <xf numFmtId="0" fontId="89" fillId="9" borderId="6" xfId="0" applyFont="1" applyFill="1" applyBorder="1" applyAlignment="1" applyProtection="1">
      <alignment vertical="center" wrapText="1"/>
    </xf>
    <xf numFmtId="0" fontId="89" fillId="9" borderId="6" xfId="0" applyFont="1" applyFill="1" applyBorder="1" applyAlignment="1" applyProtection="1">
      <alignment vertical="center"/>
    </xf>
    <xf numFmtId="0" fontId="89" fillId="9" borderId="0" xfId="0" applyFont="1" applyFill="1" applyBorder="1" applyAlignment="1" applyProtection="1">
      <alignment vertical="center" wrapText="1"/>
    </xf>
    <xf numFmtId="0" fontId="89" fillId="9" borderId="0" xfId="0" applyFont="1" applyFill="1" applyBorder="1" applyAlignment="1" applyProtection="1">
      <alignment vertical="center"/>
    </xf>
    <xf numFmtId="0" fontId="89" fillId="9" borderId="5" xfId="0" applyFont="1" applyFill="1" applyBorder="1" applyAlignment="1" applyProtection="1">
      <alignment vertical="center"/>
    </xf>
    <xf numFmtId="0" fontId="6" fillId="8" borderId="1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8" fillId="7" borderId="11"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8" fillId="7" borderId="13" xfId="0" applyFont="1" applyFill="1" applyBorder="1" applyAlignment="1" applyProtection="1">
      <alignment horizontal="center" vertical="center" wrapText="1"/>
    </xf>
    <xf numFmtId="0" fontId="27" fillId="7" borderId="11" xfId="0" applyFont="1" applyFill="1" applyBorder="1" applyAlignment="1" applyProtection="1">
      <alignment horizontal="center" vertical="center" wrapText="1"/>
    </xf>
    <xf numFmtId="0" fontId="27" fillId="7" borderId="12" xfId="0" applyFont="1" applyFill="1" applyBorder="1" applyAlignment="1" applyProtection="1">
      <alignment horizontal="center" vertical="center" wrapText="1"/>
    </xf>
    <xf numFmtId="0" fontId="27" fillId="7" borderId="13" xfId="0" applyFont="1" applyFill="1" applyBorder="1" applyAlignment="1" applyProtection="1">
      <alignment horizontal="center" vertical="center" wrapText="1"/>
    </xf>
    <xf numFmtId="0" fontId="22" fillId="7" borderId="11" xfId="0" applyFont="1" applyFill="1" applyBorder="1" applyAlignment="1" applyProtection="1">
      <alignment vertical="center" wrapText="1"/>
    </xf>
    <xf numFmtId="0" fontId="22" fillId="7" borderId="12" xfId="0" applyFont="1" applyFill="1" applyBorder="1" applyAlignment="1" applyProtection="1">
      <alignment vertical="center" wrapText="1"/>
    </xf>
    <xf numFmtId="0" fontId="22" fillId="7" borderId="13" xfId="0" applyFont="1" applyFill="1" applyBorder="1" applyAlignment="1" applyProtection="1">
      <alignment vertical="center" wrapText="1"/>
    </xf>
    <xf numFmtId="0" fontId="87" fillId="4" borderId="6" xfId="0" applyFont="1" applyFill="1" applyBorder="1" applyAlignment="1" applyProtection="1">
      <alignment vertical="center"/>
    </xf>
    <xf numFmtId="0" fontId="84" fillId="7" borderId="30" xfId="0" applyFont="1" applyFill="1" applyBorder="1" applyAlignment="1" applyProtection="1">
      <alignment vertical="center" wrapText="1"/>
    </xf>
    <xf numFmtId="0" fontId="6" fillId="9" borderId="12" xfId="0" applyFont="1" applyFill="1" applyBorder="1" applyAlignment="1" applyProtection="1">
      <alignment vertical="center" wrapText="1"/>
    </xf>
    <xf numFmtId="0" fontId="87" fillId="2" borderId="11" xfId="0" applyFont="1" applyFill="1" applyBorder="1" applyAlignment="1" applyProtection="1">
      <alignment vertical="center" wrapText="1"/>
    </xf>
    <xf numFmtId="0" fontId="87" fillId="2" borderId="12" xfId="0" applyFont="1" applyFill="1" applyBorder="1" applyAlignment="1" applyProtection="1">
      <alignment vertical="center" wrapText="1"/>
    </xf>
    <xf numFmtId="0" fontId="87" fillId="2" borderId="13" xfId="0" applyFont="1" applyFill="1" applyBorder="1" applyAlignment="1" applyProtection="1">
      <alignment vertical="center" wrapText="1"/>
    </xf>
    <xf numFmtId="0" fontId="70" fillId="7" borderId="11" xfId="0" applyFont="1" applyFill="1" applyBorder="1" applyAlignment="1" applyProtection="1">
      <alignment vertical="center" wrapText="1"/>
    </xf>
    <xf numFmtId="0" fontId="70" fillId="7" borderId="12" xfId="0" applyFont="1" applyFill="1" applyBorder="1" applyAlignment="1" applyProtection="1">
      <alignment vertical="center" wrapText="1"/>
    </xf>
    <xf numFmtId="0" fontId="70" fillId="7" borderId="13" xfId="0" applyFont="1" applyFill="1" applyBorder="1" applyAlignment="1" applyProtection="1">
      <alignment vertical="center" wrapText="1"/>
    </xf>
    <xf numFmtId="0" fontId="34" fillId="0" borderId="12" xfId="2" applyFont="1" applyFill="1" applyBorder="1" applyAlignment="1" applyProtection="1">
      <alignment horizontal="left" vertical="center"/>
    </xf>
    <xf numFmtId="0" fontId="12" fillId="0" borderId="28" xfId="2" applyFont="1" applyFill="1" applyBorder="1" applyAlignment="1" applyProtection="1">
      <alignment horizontal="center" vertical="center" textRotation="255"/>
    </xf>
    <xf numFmtId="0" fontId="12" fillId="0" borderId="34" xfId="2" applyFont="1" applyFill="1" applyBorder="1" applyAlignment="1" applyProtection="1">
      <alignment horizontal="center" vertical="center" textRotation="255"/>
    </xf>
    <xf numFmtId="0" fontId="12" fillId="0" borderId="29" xfId="2" applyFont="1" applyFill="1" applyBorder="1" applyAlignment="1" applyProtection="1">
      <alignment horizontal="center" vertical="center" textRotation="255"/>
    </xf>
    <xf numFmtId="0" fontId="34" fillId="8" borderId="8" xfId="2" applyFont="1" applyFill="1" applyBorder="1" applyAlignment="1" applyProtection="1">
      <alignment horizontal="center" vertical="center" wrapText="1"/>
    </xf>
    <xf numFmtId="0" fontId="34"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34" fillId="8" borderId="11" xfId="2" applyFont="1" applyFill="1" applyBorder="1" applyAlignment="1" applyProtection="1">
      <alignment horizontal="center" vertical="center" wrapText="1"/>
    </xf>
    <xf numFmtId="0" fontId="34" fillId="8" borderId="13" xfId="2" applyFont="1" applyFill="1" applyBorder="1" applyAlignment="1" applyProtection="1">
      <alignment horizontal="center" vertical="center" wrapText="1"/>
    </xf>
    <xf numFmtId="0" fontId="34" fillId="8" borderId="122" xfId="2" applyFont="1" applyFill="1" applyBorder="1" applyAlignment="1" applyProtection="1">
      <alignment horizontal="center" vertical="center"/>
    </xf>
    <xf numFmtId="0" fontId="34" fillId="8" borderId="123" xfId="2" applyFont="1" applyFill="1" applyBorder="1" applyAlignment="1" applyProtection="1">
      <alignment horizontal="center" vertical="center"/>
    </xf>
    <xf numFmtId="0" fontId="34" fillId="8" borderId="124" xfId="2" applyFont="1" applyFill="1" applyBorder="1" applyAlignment="1" applyProtection="1">
      <alignment horizontal="center" vertical="center"/>
    </xf>
    <xf numFmtId="0" fontId="34" fillId="8" borderId="62" xfId="2" applyFont="1" applyFill="1" applyBorder="1" applyAlignment="1" applyProtection="1">
      <alignment horizontal="center" vertical="center"/>
    </xf>
    <xf numFmtId="0" fontId="34" fillId="8" borderId="63"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4" fillId="8" borderId="28" xfId="2" applyFont="1" applyFill="1" applyBorder="1" applyAlignment="1" applyProtection="1">
      <alignment horizontal="center" vertical="top" textRotation="255"/>
    </xf>
    <xf numFmtId="0" fontId="64" fillId="8" borderId="34" xfId="2" applyFont="1" applyFill="1" applyBorder="1" applyAlignment="1" applyProtection="1">
      <alignment horizontal="center" vertical="top" textRotation="255"/>
    </xf>
    <xf numFmtId="0" fontId="64" fillId="8" borderId="29" xfId="2" applyFont="1" applyFill="1" applyBorder="1" applyAlignment="1" applyProtection="1">
      <alignment horizontal="center" vertical="top" textRotation="255"/>
    </xf>
    <xf numFmtId="0" fontId="12" fillId="8" borderId="30" xfId="2" applyFont="1" applyFill="1" applyBorder="1" applyAlignment="1" applyProtection="1">
      <alignment horizontal="center" vertical="center"/>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92" fillId="0" borderId="0" xfId="2" applyFont="1" applyFill="1" applyBorder="1" applyAlignment="1" applyProtection="1">
      <alignment horizontal="left" vertical="center" wrapText="1"/>
    </xf>
    <xf numFmtId="0" fontId="94" fillId="0" borderId="28" xfId="2" applyFont="1" applyFill="1" applyBorder="1" applyAlignment="1" applyProtection="1">
      <alignment horizontal="center" vertical="center"/>
    </xf>
    <xf numFmtId="0" fontId="94" fillId="0" borderId="29" xfId="2" applyFont="1" applyFill="1" applyBorder="1" applyAlignment="1" applyProtection="1">
      <alignment horizontal="center" vertical="center"/>
    </xf>
    <xf numFmtId="0" fontId="34" fillId="0" borderId="8" xfId="2" applyFont="1" applyFill="1" applyBorder="1" applyAlignment="1" applyProtection="1">
      <alignment horizontal="center" vertical="center"/>
    </xf>
    <xf numFmtId="0" fontId="34" fillId="0" borderId="6" xfId="2" applyFont="1" applyFill="1" applyBorder="1" applyAlignment="1" applyProtection="1">
      <alignment horizontal="center" vertical="center"/>
    </xf>
    <xf numFmtId="0" fontId="34" fillId="0" borderId="4" xfId="2" applyFont="1" applyFill="1" applyBorder="1" applyAlignment="1" applyProtection="1">
      <alignment horizontal="center" vertical="center"/>
    </xf>
    <xf numFmtId="0" fontId="34" fillId="0" borderId="5" xfId="2" applyFont="1" applyFill="1" applyBorder="1" applyAlignment="1" applyProtection="1">
      <alignment horizontal="center" vertical="center"/>
    </xf>
    <xf numFmtId="0" fontId="12" fillId="0" borderId="1" xfId="2" applyFont="1" applyFill="1" applyBorder="1" applyAlignment="1" applyProtection="1">
      <alignment vertical="center" wrapText="1"/>
    </xf>
    <xf numFmtId="0" fontId="45" fillId="0" borderId="0" xfId="2" applyFont="1" applyFill="1" applyBorder="1" applyAlignment="1" applyProtection="1">
      <alignment vertical="center" wrapText="1"/>
    </xf>
    <xf numFmtId="0" fontId="45" fillId="0" borderId="0" xfId="2" applyFont="1" applyFill="1" applyBorder="1" applyAlignment="1" applyProtection="1">
      <alignment vertical="center"/>
    </xf>
    <xf numFmtId="0" fontId="45" fillId="0" borderId="129" xfId="2" applyFont="1" applyFill="1" applyBorder="1" applyAlignment="1" applyProtection="1">
      <alignment vertical="center"/>
    </xf>
    <xf numFmtId="0" fontId="94" fillId="0" borderId="0" xfId="2" applyFont="1" applyFill="1" applyBorder="1" applyAlignment="1" applyProtection="1">
      <alignment vertical="center"/>
    </xf>
    <xf numFmtId="0" fontId="94" fillId="8" borderId="30" xfId="2" applyNumberFormat="1" applyFont="1" applyFill="1" applyBorder="1" applyAlignment="1" applyProtection="1">
      <alignment horizontal="center" vertical="center"/>
    </xf>
    <xf numFmtId="0" fontId="94" fillId="8" borderId="143" xfId="2" applyFont="1" applyFill="1" applyBorder="1" applyAlignment="1" applyProtection="1">
      <alignment horizontal="center" vertical="center"/>
    </xf>
    <xf numFmtId="0" fontId="94" fillId="8" borderId="30" xfId="2" applyFont="1" applyFill="1" applyBorder="1" applyAlignment="1" applyProtection="1">
      <alignment horizontal="center" vertical="center"/>
    </xf>
    <xf numFmtId="0" fontId="94" fillId="8" borderId="30" xfId="2" applyFont="1" applyFill="1" applyBorder="1" applyAlignment="1" applyProtection="1">
      <alignment horizontal="center" vertical="center" shrinkToFit="1"/>
    </xf>
    <xf numFmtId="186" fontId="94" fillId="8" borderId="30" xfId="2" applyNumberFormat="1" applyFont="1" applyFill="1" applyBorder="1" applyAlignment="1" applyProtection="1">
      <alignment horizontal="center" vertical="center"/>
    </xf>
    <xf numFmtId="0" fontId="94" fillId="8" borderId="153" xfId="2" applyFont="1" applyFill="1" applyBorder="1" applyAlignment="1" applyProtection="1">
      <alignment horizontal="center" vertical="center"/>
    </xf>
    <xf numFmtId="0" fontId="94" fillId="8" borderId="6" xfId="2" applyFont="1" applyFill="1" applyBorder="1" applyAlignment="1" applyProtection="1">
      <alignment horizontal="center" vertical="center"/>
    </xf>
    <xf numFmtId="0" fontId="94" fillId="8" borderId="7" xfId="2" applyFont="1" applyFill="1" applyBorder="1" applyAlignment="1" applyProtection="1">
      <alignment horizontal="center" vertical="center"/>
    </xf>
    <xf numFmtId="0" fontId="94" fillId="8" borderId="135" xfId="2" applyFont="1" applyFill="1" applyBorder="1" applyAlignment="1" applyProtection="1">
      <alignment horizontal="center" vertical="center"/>
    </xf>
    <xf numFmtId="0" fontId="94" fillId="8" borderId="0" xfId="2" applyFont="1" applyFill="1" applyBorder="1" applyAlignment="1" applyProtection="1">
      <alignment horizontal="center" vertical="center"/>
    </xf>
    <xf numFmtId="0" fontId="94" fillId="8" borderId="10" xfId="2" applyFont="1" applyFill="1" applyBorder="1" applyAlignment="1" applyProtection="1">
      <alignment horizontal="center" vertical="center"/>
    </xf>
    <xf numFmtId="0" fontId="94" fillId="8" borderId="155" xfId="2" applyFont="1" applyFill="1" applyBorder="1" applyAlignment="1" applyProtection="1">
      <alignment horizontal="center" vertical="center"/>
    </xf>
    <xf numFmtId="0" fontId="94" fillId="8" borderId="5" xfId="2" applyFont="1" applyFill="1" applyBorder="1" applyAlignment="1" applyProtection="1">
      <alignment horizontal="center" vertical="center"/>
    </xf>
    <xf numFmtId="0" fontId="94" fillId="8" borderId="9" xfId="2" applyFont="1" applyFill="1" applyBorder="1" applyAlignment="1" applyProtection="1">
      <alignment horizontal="center" vertical="center"/>
    </xf>
    <xf numFmtId="0" fontId="94" fillId="0" borderId="11" xfId="2" applyFont="1" applyFill="1" applyBorder="1" applyAlignment="1" applyProtection="1">
      <alignment horizontal="center" vertical="center"/>
    </xf>
    <xf numFmtId="0" fontId="94" fillId="0" borderId="12" xfId="2" applyFont="1" applyFill="1" applyBorder="1" applyAlignment="1" applyProtection="1">
      <alignment horizontal="center" vertical="center"/>
    </xf>
    <xf numFmtId="0" fontId="94" fillId="0" borderId="154" xfId="2" applyFont="1" applyFill="1" applyBorder="1" applyAlignment="1" applyProtection="1">
      <alignment horizontal="center" vertical="center"/>
    </xf>
    <xf numFmtId="0" fontId="94" fillId="0" borderId="13" xfId="2" applyFont="1" applyFill="1" applyBorder="1" applyAlignment="1" applyProtection="1">
      <alignment horizontal="center" vertical="center"/>
    </xf>
    <xf numFmtId="49" fontId="94" fillId="0" borderId="11" xfId="2" applyNumberFormat="1" applyFont="1" applyFill="1" applyBorder="1" applyAlignment="1" applyProtection="1">
      <alignment horizontal="center" vertical="center"/>
    </xf>
    <xf numFmtId="49" fontId="94" fillId="0" borderId="12" xfId="2" applyNumberFormat="1" applyFont="1" applyFill="1" applyBorder="1" applyAlignment="1" applyProtection="1">
      <alignment horizontal="center" vertical="center"/>
    </xf>
    <xf numFmtId="49" fontId="94" fillId="0" borderId="154" xfId="2" applyNumberFormat="1" applyFont="1" applyFill="1" applyBorder="1" applyAlignment="1" applyProtection="1">
      <alignment horizontal="center" vertical="center"/>
    </xf>
    <xf numFmtId="0" fontId="94" fillId="0" borderId="11" xfId="2" applyFont="1" applyFill="1" applyBorder="1" applyAlignment="1" applyProtection="1">
      <alignment horizontal="left" vertical="center" wrapText="1"/>
    </xf>
    <xf numFmtId="0" fontId="94" fillId="0" borderId="12" xfId="2" applyFont="1" applyFill="1" applyBorder="1" applyAlignment="1" applyProtection="1">
      <alignment horizontal="left" vertical="center" wrapText="1"/>
    </xf>
    <xf numFmtId="0" fontId="94" fillId="0" borderId="154" xfId="2" applyFont="1" applyFill="1" applyBorder="1" applyAlignment="1" applyProtection="1">
      <alignment horizontal="left" vertical="center" wrapText="1"/>
    </xf>
    <xf numFmtId="0" fontId="94" fillId="0" borderId="11" xfId="2" applyFont="1" applyFill="1" applyBorder="1" applyAlignment="1" applyProtection="1">
      <alignment horizontal="center" vertical="center" wrapText="1"/>
    </xf>
    <xf numFmtId="0" fontId="94" fillId="0" borderId="12" xfId="2" applyFont="1" applyFill="1" applyBorder="1" applyAlignment="1" applyProtection="1">
      <alignment horizontal="center" vertical="center" wrapText="1"/>
    </xf>
    <xf numFmtId="0" fontId="94" fillId="0" borderId="13" xfId="2" applyFont="1" applyFill="1" applyBorder="1" applyAlignment="1" applyProtection="1">
      <alignment horizontal="center" vertical="center" wrapText="1"/>
    </xf>
    <xf numFmtId="187" fontId="94" fillId="8" borderId="12" xfId="2" applyNumberFormat="1" applyFont="1" applyFill="1" applyBorder="1" applyAlignment="1" applyProtection="1">
      <alignment horizontal="center" vertical="center"/>
    </xf>
    <xf numFmtId="187" fontId="94" fillId="8" borderId="154" xfId="2" applyNumberFormat="1" applyFont="1" applyFill="1" applyBorder="1" applyAlignment="1" applyProtection="1">
      <alignment horizontal="center" vertical="center"/>
    </xf>
    <xf numFmtId="0" fontId="94" fillId="0" borderId="149" xfId="2" applyFont="1" applyFill="1" applyBorder="1" applyAlignment="1" applyProtection="1">
      <alignment horizontal="center" vertical="center" wrapText="1"/>
    </xf>
    <xf numFmtId="0" fontId="94" fillId="0" borderId="147" xfId="2" applyFont="1" applyFill="1" applyBorder="1" applyAlignment="1" applyProtection="1">
      <alignment horizontal="center" vertical="center" wrapText="1"/>
    </xf>
    <xf numFmtId="0" fontId="94" fillId="0" borderId="148" xfId="2" applyFont="1" applyFill="1" applyBorder="1" applyAlignment="1" applyProtection="1">
      <alignment horizontal="center" vertical="center" wrapText="1"/>
    </xf>
    <xf numFmtId="0" fontId="12" fillId="8" borderId="152"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xf>
    <xf numFmtId="0" fontId="94" fillId="0" borderId="11" xfId="2" applyNumberFormat="1" applyFont="1" applyFill="1" applyBorder="1" applyAlignment="1" applyProtection="1">
      <alignment horizontal="left" vertical="center" wrapText="1"/>
    </xf>
    <xf numFmtId="0" fontId="94" fillId="0" borderId="12" xfId="2" applyNumberFormat="1" applyFont="1" applyFill="1" applyBorder="1" applyAlignment="1" applyProtection="1">
      <alignment horizontal="left" vertical="center" wrapText="1"/>
    </xf>
    <xf numFmtId="0" fontId="94" fillId="0" borderId="154" xfId="2" applyNumberFormat="1" applyFont="1" applyFill="1" applyBorder="1" applyAlignment="1" applyProtection="1">
      <alignment horizontal="left" vertical="center" wrapText="1"/>
    </xf>
    <xf numFmtId="0" fontId="94" fillId="8" borderId="153" xfId="2" applyFont="1" applyFill="1" applyBorder="1" applyAlignment="1" applyProtection="1">
      <alignment horizontal="center" vertical="center" wrapText="1"/>
    </xf>
    <xf numFmtId="38" fontId="94" fillId="0" borderId="11" xfId="1" applyFont="1" applyFill="1" applyBorder="1" applyAlignment="1" applyProtection="1">
      <alignment horizontal="right" vertical="center"/>
    </xf>
    <xf numFmtId="38" fontId="94" fillId="0" borderId="12" xfId="1" applyFont="1" applyFill="1" applyBorder="1" applyAlignment="1" applyProtection="1">
      <alignment horizontal="right" vertical="center"/>
    </xf>
    <xf numFmtId="0" fontId="94" fillId="8" borderId="12" xfId="2" applyNumberFormat="1" applyFont="1" applyFill="1" applyBorder="1" applyAlignment="1" applyProtection="1">
      <alignment horizontal="center" vertical="center"/>
    </xf>
    <xf numFmtId="0" fontId="94" fillId="8" borderId="13" xfId="2" applyNumberFormat="1" applyFont="1" applyFill="1" applyBorder="1" applyAlignment="1" applyProtection="1">
      <alignment horizontal="center" vertical="center"/>
    </xf>
    <xf numFmtId="38" fontId="94" fillId="0" borderId="11" xfId="1" applyFont="1" applyFill="1" applyBorder="1" applyAlignment="1" applyProtection="1">
      <alignment horizontal="right" vertical="center" wrapText="1"/>
    </xf>
    <xf numFmtId="38" fontId="94" fillId="0" borderId="12" xfId="1" applyFont="1" applyFill="1" applyBorder="1" applyAlignment="1" applyProtection="1">
      <alignment horizontal="right" vertical="center" wrapText="1"/>
    </xf>
    <xf numFmtId="0" fontId="94" fillId="8" borderId="154" xfId="2" applyNumberFormat="1" applyFont="1" applyFill="1" applyBorder="1" applyAlignment="1" applyProtection="1">
      <alignment horizontal="center" vertical="center"/>
    </xf>
    <xf numFmtId="0" fontId="64" fillId="8" borderId="11" xfId="2" applyFont="1" applyFill="1" applyBorder="1" applyAlignment="1" applyProtection="1">
      <alignment horizontal="left" vertical="center" wrapText="1"/>
    </xf>
    <xf numFmtId="0" fontId="64" fillId="8" borderId="12" xfId="2" applyFont="1" applyFill="1" applyBorder="1" applyAlignment="1" applyProtection="1">
      <alignment horizontal="left" vertical="center" wrapText="1"/>
    </xf>
    <xf numFmtId="0" fontId="64"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xf>
    <xf numFmtId="0" fontId="12" fillId="7" borderId="12" xfId="2" applyFont="1" applyFill="1" applyBorder="1" applyAlignment="1" applyProtection="1">
      <alignment horizontal="left" vertical="center" wrapText="1"/>
    </xf>
    <xf numFmtId="0" fontId="12" fillId="7" borderId="154" xfId="2" applyFont="1" applyFill="1" applyBorder="1" applyAlignment="1" applyProtection="1">
      <alignment horizontal="left" vertical="center" wrapText="1"/>
    </xf>
    <xf numFmtId="187" fontId="94" fillId="8" borderId="11" xfId="2" applyNumberFormat="1" applyFont="1" applyFill="1" applyBorder="1" applyAlignment="1" applyProtection="1">
      <alignment horizontal="center" vertical="center" shrinkToFit="1"/>
    </xf>
    <xf numFmtId="187" fontId="94" fillId="8" borderId="12" xfId="2" applyNumberFormat="1" applyFont="1" applyFill="1" applyBorder="1" applyAlignment="1" applyProtection="1">
      <alignment horizontal="center" vertical="center" shrinkToFit="1"/>
    </xf>
    <xf numFmtId="0" fontId="94" fillId="0" borderId="12" xfId="2" applyNumberFormat="1" applyFont="1" applyFill="1" applyBorder="1" applyAlignment="1" applyProtection="1">
      <alignment horizontal="center" vertical="center"/>
    </xf>
    <xf numFmtId="0" fontId="94" fillId="8" borderId="12" xfId="2" applyFont="1" applyFill="1" applyBorder="1" applyAlignment="1" applyProtection="1">
      <alignment horizontal="center" vertical="center"/>
    </xf>
    <xf numFmtId="0" fontId="94" fillId="8" borderId="13" xfId="2" applyFont="1" applyFill="1" applyBorder="1" applyAlignment="1" applyProtection="1">
      <alignment horizontal="center" vertical="center"/>
    </xf>
    <xf numFmtId="0" fontId="94" fillId="8" borderId="11" xfId="2" applyFont="1" applyFill="1" applyBorder="1" applyAlignment="1" applyProtection="1">
      <alignment horizontal="center" vertical="center"/>
    </xf>
    <xf numFmtId="38" fontId="12" fillId="0" borderId="11" xfId="1" applyFont="1" applyFill="1" applyBorder="1" applyAlignment="1" applyProtection="1">
      <alignment horizontal="right" vertical="center"/>
    </xf>
    <xf numFmtId="38" fontId="12" fillId="0" borderId="12" xfId="1" applyFont="1" applyFill="1" applyBorder="1" applyAlignment="1" applyProtection="1">
      <alignment horizontal="right" vertical="center"/>
    </xf>
    <xf numFmtId="0" fontId="12" fillId="4" borderId="211" xfId="2" applyFont="1" applyFill="1" applyBorder="1" applyAlignment="1" applyProtection="1">
      <alignment horizontal="center" vertical="center" wrapText="1"/>
    </xf>
    <xf numFmtId="0" fontId="12" fillId="4" borderId="12" xfId="2" applyFont="1" applyFill="1" applyBorder="1" applyAlignment="1" applyProtection="1">
      <alignment horizontal="center" vertical="center" wrapText="1"/>
    </xf>
    <xf numFmtId="0" fontId="12" fillId="4" borderId="13" xfId="2" applyFont="1" applyFill="1" applyBorder="1" applyAlignment="1" applyProtection="1">
      <alignment horizontal="center" vertical="center" wrapText="1"/>
    </xf>
    <xf numFmtId="0" fontId="25" fillId="0" borderId="11" xfId="2" applyNumberFormat="1" applyFont="1" applyBorder="1" applyAlignment="1" applyProtection="1">
      <alignment horizontal="left" vertical="center" wrapText="1"/>
    </xf>
    <xf numFmtId="0" fontId="25" fillId="0" borderId="12" xfId="2" applyNumberFormat="1" applyFont="1" applyBorder="1" applyAlignment="1" applyProtection="1">
      <alignment horizontal="left" vertical="center" wrapText="1"/>
    </xf>
    <xf numFmtId="0" fontId="25" fillId="0" borderId="213" xfId="2" applyNumberFormat="1" applyFont="1" applyBorder="1" applyAlignment="1" applyProtection="1">
      <alignment horizontal="left" vertical="center" wrapText="1"/>
    </xf>
    <xf numFmtId="0" fontId="25" fillId="4" borderId="77" xfId="2" applyFont="1" applyFill="1" applyBorder="1" applyAlignment="1" applyProtection="1">
      <alignment horizontal="center" vertical="center" wrapText="1"/>
    </xf>
    <xf numFmtId="0" fontId="25" fillId="4" borderId="6" xfId="2" applyFont="1" applyFill="1" applyBorder="1" applyAlignment="1" applyProtection="1">
      <alignment horizontal="center" vertical="center"/>
    </xf>
    <xf numFmtId="0" fontId="25" fillId="4" borderId="7" xfId="2" applyFont="1" applyFill="1" applyBorder="1" applyAlignment="1" applyProtection="1">
      <alignment horizontal="center" vertical="center"/>
    </xf>
    <xf numFmtId="0" fontId="25" fillId="4" borderId="215" xfId="2" applyFont="1" applyFill="1" applyBorder="1" applyAlignment="1" applyProtection="1">
      <alignment horizontal="center" vertical="center"/>
    </xf>
    <xf numFmtId="0" fontId="25" fillId="4" borderId="5" xfId="2" applyFont="1" applyFill="1" applyBorder="1" applyAlignment="1" applyProtection="1">
      <alignment horizontal="center" vertical="center"/>
    </xf>
    <xf numFmtId="0" fontId="25" fillId="4" borderId="9" xfId="2" applyFont="1" applyFill="1" applyBorder="1" applyAlignment="1" applyProtection="1">
      <alignment horizontal="center" vertical="center"/>
    </xf>
    <xf numFmtId="38" fontId="13" fillId="0" borderId="11" xfId="1" applyFont="1" applyBorder="1" applyAlignment="1" applyProtection="1">
      <alignment horizontal="right" vertical="center"/>
    </xf>
    <xf numFmtId="38" fontId="13" fillId="0" borderId="12" xfId="1" applyFont="1" applyBorder="1" applyAlignment="1" applyProtection="1">
      <alignment horizontal="right" vertical="center"/>
    </xf>
    <xf numFmtId="0" fontId="25" fillId="4" borderId="12" xfId="2" applyNumberFormat="1" applyFont="1" applyFill="1" applyBorder="1" applyAlignment="1" applyProtection="1">
      <alignment horizontal="center" vertical="center"/>
    </xf>
    <xf numFmtId="0" fontId="25" fillId="4" borderId="13" xfId="2" applyNumberFormat="1" applyFont="1" applyFill="1" applyBorder="1" applyAlignment="1" applyProtection="1">
      <alignment horizontal="center" vertical="center"/>
    </xf>
    <xf numFmtId="0" fontId="25" fillId="4" borderId="11" xfId="2" applyNumberFormat="1" applyFont="1" applyFill="1" applyBorder="1" applyAlignment="1" applyProtection="1">
      <alignment horizontal="center" vertical="center"/>
    </xf>
    <xf numFmtId="38" fontId="13" fillId="0" borderId="11" xfId="1" applyFont="1" applyBorder="1" applyAlignment="1" applyProtection="1">
      <alignment horizontal="right" vertical="center" wrapText="1"/>
    </xf>
    <xf numFmtId="38" fontId="13" fillId="0" borderId="12" xfId="1" applyFont="1" applyBorder="1" applyAlignment="1" applyProtection="1">
      <alignment horizontal="right" vertical="center" wrapText="1"/>
    </xf>
    <xf numFmtId="0" fontId="25" fillId="4" borderId="213" xfId="2" applyNumberFormat="1" applyFont="1" applyFill="1" applyBorder="1" applyAlignment="1" applyProtection="1">
      <alignment horizontal="center" vertical="center"/>
    </xf>
    <xf numFmtId="0" fontId="64" fillId="4" borderId="11" xfId="2" applyFont="1" applyFill="1" applyBorder="1" applyAlignment="1" applyProtection="1">
      <alignment horizontal="left" vertical="center" wrapText="1"/>
    </xf>
    <xf numFmtId="0" fontId="64" fillId="4" borderId="12" xfId="2" applyFont="1" applyFill="1" applyBorder="1" applyAlignment="1" applyProtection="1">
      <alignment horizontal="left" vertical="center" wrapText="1"/>
    </xf>
    <xf numFmtId="0" fontId="64" fillId="4" borderId="13" xfId="2" applyFont="1" applyFill="1" applyBorder="1" applyAlignment="1" applyProtection="1">
      <alignment horizontal="left" vertical="center" wrapText="1"/>
    </xf>
    <xf numFmtId="0" fontId="12" fillId="2" borderId="11" xfId="2" applyFont="1" applyFill="1" applyBorder="1" applyAlignment="1" applyProtection="1">
      <alignment horizontal="left" vertical="center" wrapText="1"/>
    </xf>
    <xf numFmtId="0" fontId="12" fillId="2" borderId="12" xfId="2" applyFont="1" applyFill="1" applyBorder="1" applyAlignment="1" applyProtection="1">
      <alignment horizontal="left" vertical="center" wrapText="1"/>
    </xf>
    <xf numFmtId="0" fontId="12" fillId="2" borderId="213" xfId="2" applyFont="1" applyFill="1" applyBorder="1" applyAlignment="1" applyProtection="1">
      <alignment horizontal="left" vertical="center" wrapText="1"/>
    </xf>
    <xf numFmtId="0" fontId="25" fillId="0" borderId="12" xfId="2" applyFont="1" applyFill="1" applyBorder="1" applyAlignment="1" applyProtection="1">
      <alignment horizontal="center" vertical="center"/>
    </xf>
    <xf numFmtId="0" fontId="25" fillId="4" borderId="12" xfId="2" applyFont="1" applyFill="1" applyBorder="1" applyAlignment="1" applyProtection="1">
      <alignment horizontal="center" vertical="center"/>
    </xf>
    <xf numFmtId="0" fontId="25" fillId="4" borderId="13" xfId="2" applyFont="1" applyFill="1" applyBorder="1" applyAlignment="1" applyProtection="1">
      <alignment horizontal="center" vertical="center"/>
    </xf>
    <xf numFmtId="0" fontId="25" fillId="4" borderId="11" xfId="2" applyFont="1" applyFill="1" applyBorder="1" applyAlignment="1" applyProtection="1">
      <alignment horizontal="center" vertical="center"/>
    </xf>
    <xf numFmtId="0" fontId="25" fillId="4" borderId="77" xfId="2" applyFont="1" applyFill="1" applyBorder="1" applyAlignment="1" applyProtection="1">
      <alignment horizontal="center" vertical="center"/>
    </xf>
    <xf numFmtId="0" fontId="25" fillId="4" borderId="214" xfId="2" applyFont="1" applyFill="1" applyBorder="1" applyAlignment="1" applyProtection="1">
      <alignment horizontal="center" vertical="center"/>
    </xf>
    <xf numFmtId="0" fontId="25" fillId="4" borderId="0" xfId="2" applyFont="1" applyFill="1" applyBorder="1" applyAlignment="1" applyProtection="1">
      <alignment horizontal="center" vertical="center"/>
    </xf>
    <xf numFmtId="0" fontId="25" fillId="4" borderId="10" xfId="2" applyFont="1" applyFill="1" applyBorder="1" applyAlignment="1" applyProtection="1">
      <alignment horizontal="center" vertical="center"/>
    </xf>
    <xf numFmtId="0" fontId="13" fillId="0" borderId="11" xfId="2" applyFont="1" applyBorder="1" applyAlignment="1" applyProtection="1">
      <alignment horizontal="left" vertical="center"/>
    </xf>
    <xf numFmtId="0" fontId="13" fillId="0" borderId="12" xfId="2" applyFont="1" applyBorder="1" applyAlignment="1" applyProtection="1">
      <alignment horizontal="left" vertical="center"/>
    </xf>
    <xf numFmtId="0" fontId="13" fillId="0" borderId="213" xfId="2" applyFont="1" applyBorder="1" applyAlignment="1" applyProtection="1">
      <alignment horizontal="left" vertical="center"/>
    </xf>
    <xf numFmtId="0" fontId="25" fillId="0" borderId="11" xfId="2" applyFont="1" applyBorder="1" applyAlignment="1" applyProtection="1">
      <alignment horizontal="center" vertical="center"/>
    </xf>
    <xf numFmtId="0" fontId="25" fillId="0" borderId="12" xfId="2" applyFont="1" applyBorder="1" applyAlignment="1" applyProtection="1">
      <alignment horizontal="center" vertical="center"/>
    </xf>
    <xf numFmtId="0" fontId="25" fillId="0" borderId="13" xfId="2" applyFont="1" applyBorder="1" applyAlignment="1" applyProtection="1">
      <alignment horizontal="center" vertical="center"/>
    </xf>
    <xf numFmtId="186" fontId="25" fillId="4" borderId="11" xfId="2" applyNumberFormat="1" applyFont="1" applyFill="1" applyBorder="1" applyAlignment="1" applyProtection="1">
      <alignment horizontal="center" vertical="center"/>
    </xf>
    <xf numFmtId="186" fontId="25" fillId="4" borderId="12" xfId="2" applyNumberFormat="1" applyFont="1" applyFill="1" applyBorder="1" applyAlignment="1" applyProtection="1">
      <alignment horizontal="center" vertical="center"/>
    </xf>
    <xf numFmtId="186" fontId="25" fillId="4" borderId="13" xfId="2" applyNumberFormat="1" applyFont="1" applyFill="1" applyBorder="1" applyAlignment="1" applyProtection="1">
      <alignment horizontal="center" vertical="center"/>
    </xf>
    <xf numFmtId="49" fontId="25" fillId="0" borderId="11" xfId="2" applyNumberFormat="1" applyFont="1" applyBorder="1" applyAlignment="1" applyProtection="1">
      <alignment horizontal="center" vertical="center"/>
    </xf>
    <xf numFmtId="49" fontId="25" fillId="0" borderId="12" xfId="2" applyNumberFormat="1" applyFont="1" applyBorder="1" applyAlignment="1" applyProtection="1">
      <alignment horizontal="center" vertical="center"/>
    </xf>
    <xf numFmtId="49" fontId="25" fillId="0" borderId="213" xfId="2" applyNumberFormat="1" applyFont="1" applyBorder="1" applyAlignment="1" applyProtection="1">
      <alignment horizontal="center" vertical="center"/>
    </xf>
    <xf numFmtId="0" fontId="25" fillId="4" borderId="11" xfId="2" applyFont="1" applyFill="1" applyBorder="1" applyAlignment="1" applyProtection="1">
      <alignment horizontal="center" vertical="center" shrinkToFit="1"/>
    </xf>
    <xf numFmtId="0" fontId="25" fillId="4" borderId="12" xfId="2" applyFont="1" applyFill="1" applyBorder="1" applyAlignment="1" applyProtection="1">
      <alignment horizontal="center" vertical="center" shrinkToFit="1"/>
    </xf>
    <xf numFmtId="0" fontId="25" fillId="4" borderId="13" xfId="2" applyFont="1" applyFill="1" applyBorder="1" applyAlignment="1" applyProtection="1">
      <alignment horizontal="center" vertical="center" shrinkToFit="1"/>
    </xf>
    <xf numFmtId="0" fontId="25" fillId="0" borderId="11" xfId="2" applyFont="1" applyBorder="1" applyAlignment="1" applyProtection="1">
      <alignment horizontal="left" vertical="center" wrapText="1"/>
    </xf>
    <xf numFmtId="0" fontId="25" fillId="0" borderId="12" xfId="2" applyFont="1" applyBorder="1" applyAlignment="1" applyProtection="1">
      <alignment horizontal="left" vertical="center" wrapText="1"/>
    </xf>
    <xf numFmtId="0" fontId="25" fillId="0" borderId="213" xfId="2" applyFont="1" applyBorder="1" applyAlignment="1" applyProtection="1">
      <alignment horizontal="left" vertical="center" wrapText="1"/>
    </xf>
    <xf numFmtId="0" fontId="25" fillId="0" borderId="11" xfId="2" applyFont="1" applyBorder="1" applyAlignment="1" applyProtection="1">
      <alignment horizontal="center" vertical="center" wrapText="1"/>
    </xf>
    <xf numFmtId="0" fontId="25" fillId="0" borderId="12" xfId="2" applyFont="1" applyBorder="1" applyAlignment="1" applyProtection="1">
      <alignment horizontal="center" vertical="center" wrapText="1"/>
    </xf>
    <xf numFmtId="0" fontId="25" fillId="0" borderId="13" xfId="2" applyFont="1" applyBorder="1" applyAlignment="1" applyProtection="1">
      <alignment horizontal="center" vertical="center" wrapText="1"/>
    </xf>
    <xf numFmtId="0" fontId="25" fillId="0" borderId="213" xfId="2" applyFont="1" applyBorder="1" applyAlignment="1" applyProtection="1">
      <alignment horizontal="center" vertical="center"/>
    </xf>
    <xf numFmtId="187" fontId="25" fillId="4" borderId="12" xfId="2" applyNumberFormat="1" applyFont="1" applyFill="1" applyBorder="1" applyAlignment="1" applyProtection="1">
      <alignment horizontal="center" vertical="center"/>
    </xf>
    <xf numFmtId="187" fontId="25" fillId="4" borderId="213" xfId="2" applyNumberFormat="1" applyFont="1" applyFill="1" applyBorder="1" applyAlignment="1" applyProtection="1">
      <alignment horizontal="center" vertical="center"/>
    </xf>
    <xf numFmtId="0" fontId="25" fillId="4" borderId="211" xfId="2" applyFont="1" applyFill="1" applyBorder="1" applyAlignment="1" applyProtection="1">
      <alignment horizontal="center" vertical="center"/>
    </xf>
    <xf numFmtId="187" fontId="25" fillId="4" borderId="11" xfId="2" applyNumberFormat="1" applyFont="1" applyFill="1" applyBorder="1" applyAlignment="1" applyProtection="1">
      <alignment horizontal="center" vertical="center" shrinkToFit="1"/>
    </xf>
    <xf numFmtId="187" fontId="25" fillId="4" borderId="12" xfId="2" applyNumberFormat="1" applyFont="1" applyFill="1" applyBorder="1" applyAlignment="1" applyProtection="1">
      <alignment horizontal="center" vertical="center" shrinkToFit="1"/>
    </xf>
    <xf numFmtId="0" fontId="25" fillId="0" borderId="12" xfId="2" applyNumberFormat="1" applyFont="1" applyBorder="1" applyAlignment="1" applyProtection="1">
      <alignment horizontal="center" vertical="center"/>
    </xf>
    <xf numFmtId="0" fontId="13" fillId="0" borderId="75" xfId="2" applyFont="1" applyFill="1" applyBorder="1" applyAlignment="1" applyProtection="1">
      <alignment horizontal="center" vertical="center" wrapText="1"/>
    </xf>
    <xf numFmtId="0" fontId="13" fillId="0" borderId="207" xfId="2" applyFont="1" applyFill="1" applyBorder="1" applyAlignment="1" applyProtection="1">
      <alignment horizontal="center" vertical="center" wrapText="1"/>
    </xf>
    <xf numFmtId="0" fontId="13" fillId="0" borderId="74" xfId="2" applyFont="1" applyFill="1" applyBorder="1" applyAlignment="1" applyProtection="1">
      <alignment horizontal="center" vertical="center" wrapText="1"/>
    </xf>
    <xf numFmtId="0" fontId="12" fillId="0" borderId="129" xfId="2" applyFont="1" applyFill="1" applyBorder="1" applyAlignment="1" applyProtection="1">
      <alignment vertical="center"/>
    </xf>
    <xf numFmtId="0" fontId="121" fillId="4" borderId="206" xfId="2" applyFont="1" applyFill="1" applyBorder="1" applyAlignment="1" applyProtection="1">
      <alignment horizontal="center" vertical="center" wrapText="1"/>
    </xf>
    <xf numFmtId="0" fontId="121" fillId="4" borderId="207" xfId="2" applyFont="1" applyFill="1" applyBorder="1" applyAlignment="1" applyProtection="1">
      <alignment horizontal="center" vertical="center" wrapText="1"/>
    </xf>
    <xf numFmtId="0" fontId="121" fillId="4" borderId="74" xfId="2" applyFont="1" applyFill="1" applyBorder="1" applyAlignment="1" applyProtection="1">
      <alignment horizontal="center" vertical="center" wrapText="1"/>
    </xf>
    <xf numFmtId="0" fontId="25" fillId="0" borderId="75" xfId="2" applyFont="1" applyFill="1" applyBorder="1" applyAlignment="1" applyProtection="1">
      <alignment horizontal="center" vertical="center"/>
    </xf>
    <xf numFmtId="0" fontId="25" fillId="0" borderId="207" xfId="2" applyFont="1" applyFill="1" applyBorder="1" applyAlignment="1" applyProtection="1">
      <alignment horizontal="center" vertical="center"/>
    </xf>
    <xf numFmtId="0" fontId="25" fillId="0" borderId="74" xfId="2" applyFont="1" applyFill="1" applyBorder="1" applyAlignment="1" applyProtection="1">
      <alignment horizontal="center" vertical="center"/>
    </xf>
    <xf numFmtId="0" fontId="25" fillId="4" borderId="75" xfId="2" applyFont="1" applyFill="1" applyBorder="1" applyAlignment="1" applyProtection="1">
      <alignment horizontal="center" vertical="center"/>
    </xf>
    <xf numFmtId="0" fontId="25" fillId="4" borderId="207" xfId="2" applyFont="1" applyFill="1" applyBorder="1" applyAlignment="1" applyProtection="1">
      <alignment horizontal="center" vertical="center"/>
    </xf>
    <xf numFmtId="0" fontId="25" fillId="4" borderId="74" xfId="2" applyFont="1" applyFill="1" applyBorder="1" applyAlignment="1" applyProtection="1">
      <alignment horizontal="center" vertical="center"/>
    </xf>
    <xf numFmtId="0" fontId="25" fillId="4" borderId="76" xfId="2" applyFont="1" applyFill="1" applyBorder="1" applyAlignment="1" applyProtection="1">
      <alignment horizontal="center" vertical="center" wrapText="1"/>
    </xf>
    <xf numFmtId="0" fontId="25" fillId="4" borderId="208" xfId="2" applyFont="1" applyFill="1" applyBorder="1" applyAlignment="1" applyProtection="1">
      <alignment horizontal="center" vertical="center" wrapText="1"/>
    </xf>
    <xf numFmtId="0" fontId="25" fillId="4" borderId="209" xfId="2" applyFont="1" applyFill="1" applyBorder="1" applyAlignment="1" applyProtection="1">
      <alignment horizontal="center" vertical="center" wrapText="1"/>
    </xf>
    <xf numFmtId="0" fontId="25" fillId="4" borderId="4" xfId="2" applyFont="1" applyFill="1" applyBorder="1" applyAlignment="1" applyProtection="1">
      <alignment horizontal="center" vertical="center" wrapText="1"/>
    </xf>
    <xf numFmtId="0" fontId="25" fillId="4" borderId="5" xfId="2" applyFont="1" applyFill="1" applyBorder="1" applyAlignment="1" applyProtection="1">
      <alignment horizontal="center" vertical="center" wrapText="1"/>
    </xf>
    <xf numFmtId="0" fontId="25" fillId="4" borderId="9" xfId="2" applyFont="1" applyFill="1" applyBorder="1" applyAlignment="1" applyProtection="1">
      <alignment horizontal="center" vertical="center" wrapText="1"/>
    </xf>
    <xf numFmtId="0" fontId="25" fillId="0" borderId="76" xfId="2" applyFont="1" applyFill="1" applyBorder="1" applyAlignment="1" applyProtection="1">
      <alignment horizontal="left" vertical="center" wrapText="1"/>
    </xf>
    <xf numFmtId="0" fontId="25" fillId="0" borderId="208" xfId="2" applyFont="1" applyFill="1" applyBorder="1" applyAlignment="1" applyProtection="1">
      <alignment horizontal="left" vertical="center" wrapText="1"/>
    </xf>
    <xf numFmtId="0" fontId="25" fillId="0" borderId="210" xfId="2" applyFont="1" applyFill="1" applyBorder="1" applyAlignment="1" applyProtection="1">
      <alignment horizontal="left" vertical="center" wrapText="1"/>
    </xf>
    <xf numFmtId="0" fontId="25" fillId="0" borderId="4" xfId="2" applyFont="1" applyFill="1" applyBorder="1" applyAlignment="1" applyProtection="1">
      <alignment horizontal="left" vertical="center" wrapText="1"/>
    </xf>
    <xf numFmtId="0" fontId="25" fillId="0" borderId="5" xfId="2" applyFont="1" applyFill="1" applyBorder="1" applyAlignment="1" applyProtection="1">
      <alignment horizontal="left" vertical="center" wrapText="1"/>
    </xf>
    <xf numFmtId="0" fontId="25" fillId="0" borderId="212" xfId="2" applyFont="1" applyFill="1" applyBorder="1" applyAlignment="1" applyProtection="1">
      <alignment horizontal="left" vertical="center" wrapText="1"/>
    </xf>
    <xf numFmtId="0" fontId="25" fillId="0" borderId="11" xfId="2" applyFont="1" applyFill="1" applyBorder="1" applyAlignment="1" applyProtection="1">
      <alignment horizontal="left" vertical="center" wrapText="1"/>
    </xf>
    <xf numFmtId="0" fontId="25" fillId="0" borderId="12" xfId="2" applyFont="1" applyFill="1" applyBorder="1" applyAlignment="1" applyProtection="1">
      <alignment horizontal="left" vertical="center" wrapText="1"/>
    </xf>
    <xf numFmtId="0" fontId="25" fillId="0" borderId="13" xfId="2" applyFont="1" applyFill="1" applyBorder="1" applyAlignment="1" applyProtection="1">
      <alignment horizontal="left" vertical="center" wrapText="1"/>
    </xf>
    <xf numFmtId="0" fontId="25" fillId="4" borderId="72" xfId="2" applyFont="1" applyFill="1" applyBorder="1" applyAlignment="1" applyProtection="1">
      <alignment horizontal="center" vertical="center" shrinkToFit="1"/>
    </xf>
    <xf numFmtId="0" fontId="25" fillId="4" borderId="78" xfId="2" applyFont="1" applyFill="1" applyBorder="1" applyAlignment="1" applyProtection="1">
      <alignment horizontal="center" vertical="center" shrinkToFit="1"/>
    </xf>
    <xf numFmtId="0" fontId="25" fillId="4" borderId="216" xfId="2" applyFont="1" applyFill="1" applyBorder="1" applyAlignment="1" applyProtection="1">
      <alignment horizontal="center" vertical="center" shrinkToFit="1"/>
    </xf>
    <xf numFmtId="0" fontId="13" fillId="0" borderId="79" xfId="2" applyNumberFormat="1" applyFont="1" applyFill="1" applyBorder="1" applyAlignment="1" applyProtection="1">
      <alignment horizontal="center" vertical="center"/>
    </xf>
    <xf numFmtId="0" fontId="13" fillId="0" borderId="78" xfId="2" applyNumberFormat="1" applyFont="1" applyFill="1" applyBorder="1" applyAlignment="1" applyProtection="1">
      <alignment horizontal="center" vertical="center"/>
    </xf>
    <xf numFmtId="0" fontId="13" fillId="0" borderId="217" xfId="2" applyNumberFormat="1" applyFont="1" applyFill="1" applyBorder="1" applyAlignment="1" applyProtection="1">
      <alignment horizontal="center" vertical="center"/>
    </xf>
    <xf numFmtId="0" fontId="107" fillId="8" borderId="146" xfId="2" applyFont="1" applyFill="1" applyBorder="1" applyAlignment="1" applyProtection="1">
      <alignment horizontal="center" vertical="center" wrapText="1"/>
    </xf>
    <xf numFmtId="0" fontId="107" fillId="8" borderId="147" xfId="2" applyFont="1" applyFill="1" applyBorder="1" applyAlignment="1" applyProtection="1">
      <alignment horizontal="center" vertical="center"/>
    </xf>
    <xf numFmtId="0" fontId="94" fillId="0" borderId="149" xfId="2" applyFont="1" applyFill="1" applyBorder="1" applyAlignment="1" applyProtection="1">
      <alignment horizontal="center" vertical="center"/>
    </xf>
    <xf numFmtId="0" fontId="94" fillId="0" borderId="147" xfId="2" applyFont="1" applyFill="1" applyBorder="1" applyAlignment="1" applyProtection="1">
      <alignment horizontal="center" vertical="center"/>
    </xf>
    <xf numFmtId="0" fontId="94" fillId="0" borderId="148" xfId="2" applyFont="1" applyFill="1" applyBorder="1" applyAlignment="1" applyProtection="1">
      <alignment horizontal="center" vertical="center"/>
    </xf>
    <xf numFmtId="0" fontId="94" fillId="8" borderId="147" xfId="2" applyFont="1" applyFill="1" applyBorder="1" applyAlignment="1" applyProtection="1">
      <alignment horizontal="center" vertical="center"/>
    </xf>
    <xf numFmtId="0" fontId="94" fillId="8" borderId="148" xfId="2" applyFont="1" applyFill="1" applyBorder="1" applyAlignment="1" applyProtection="1">
      <alignment horizontal="center" vertical="center"/>
    </xf>
    <xf numFmtId="0" fontId="94" fillId="8" borderId="131" xfId="2" applyFont="1" applyFill="1" applyBorder="1" applyAlignment="1" applyProtection="1">
      <alignment horizontal="center" vertical="center" wrapText="1"/>
    </xf>
    <xf numFmtId="0" fontId="94" fillId="8" borderId="131" xfId="2" applyFont="1" applyFill="1" applyBorder="1" applyAlignment="1" applyProtection="1">
      <alignment horizontal="center" vertical="center"/>
    </xf>
    <xf numFmtId="0" fontId="94" fillId="0" borderId="150" xfId="2" applyFont="1" applyFill="1" applyBorder="1" applyAlignment="1" applyProtection="1">
      <alignment horizontal="left" vertical="center" wrapText="1"/>
    </xf>
    <xf numFmtId="0" fontId="94" fillId="0" borderId="131" xfId="2" applyFont="1" applyFill="1" applyBorder="1" applyAlignment="1" applyProtection="1">
      <alignment horizontal="left" vertical="center"/>
    </xf>
    <xf numFmtId="0" fontId="94" fillId="0" borderId="133" xfId="2" applyFont="1" applyFill="1" applyBorder="1" applyAlignment="1" applyProtection="1">
      <alignment horizontal="left" vertical="center"/>
    </xf>
    <xf numFmtId="0" fontId="94" fillId="0" borderId="4" xfId="2" applyFont="1" applyFill="1" applyBorder="1" applyAlignment="1" applyProtection="1">
      <alignment horizontal="left" vertical="center"/>
    </xf>
    <xf numFmtId="0" fontId="94" fillId="0" borderId="5" xfId="2" applyFont="1" applyFill="1" applyBorder="1" applyAlignment="1" applyProtection="1">
      <alignment horizontal="left" vertical="center"/>
    </xf>
    <xf numFmtId="0" fontId="94" fillId="0" borderId="145" xfId="2" applyFont="1" applyFill="1" applyBorder="1" applyAlignment="1" applyProtection="1">
      <alignment horizontal="left" vertical="center"/>
    </xf>
    <xf numFmtId="0" fontId="94" fillId="8" borderId="152" xfId="2" applyFont="1" applyFill="1" applyBorder="1" applyAlignment="1" applyProtection="1">
      <alignment horizontal="center" vertical="center"/>
    </xf>
    <xf numFmtId="0" fontId="94" fillId="0" borderId="13" xfId="2" applyFont="1" applyFill="1" applyBorder="1" applyAlignment="1" applyProtection="1">
      <alignment horizontal="left" vertical="center" wrapText="1"/>
    </xf>
    <xf numFmtId="0" fontId="94" fillId="8" borderId="156" xfId="2" applyFont="1" applyFill="1" applyBorder="1" applyAlignment="1" applyProtection="1">
      <alignment horizontal="center" vertical="center" shrinkToFit="1"/>
    </xf>
    <xf numFmtId="0" fontId="94" fillId="8" borderId="157" xfId="2" applyFont="1" applyFill="1" applyBorder="1" applyAlignment="1" applyProtection="1">
      <alignment horizontal="center" vertical="center" shrinkToFit="1"/>
    </xf>
    <xf numFmtId="0" fontId="94" fillId="8" borderId="158" xfId="2" applyFont="1" applyFill="1" applyBorder="1" applyAlignment="1" applyProtection="1">
      <alignment horizontal="center" vertical="center" shrinkToFit="1"/>
    </xf>
    <xf numFmtId="0" fontId="94" fillId="0" borderId="159" xfId="2" applyNumberFormat="1" applyFont="1" applyFill="1" applyBorder="1" applyAlignment="1" applyProtection="1">
      <alignment horizontal="center" vertical="center"/>
    </xf>
    <xf numFmtId="0" fontId="94" fillId="0" borderId="157" xfId="2" applyNumberFormat="1" applyFont="1" applyFill="1" applyBorder="1" applyAlignment="1" applyProtection="1">
      <alignment horizontal="center" vertical="center"/>
    </xf>
    <xf numFmtId="0" fontId="94" fillId="0" borderId="160" xfId="2" applyNumberFormat="1" applyFont="1" applyFill="1" applyBorder="1" applyAlignment="1" applyProtection="1">
      <alignment horizontal="center" vertical="center"/>
    </xf>
    <xf numFmtId="0" fontId="94" fillId="0" borderId="11" xfId="2" applyFont="1" applyFill="1" applyBorder="1" applyAlignment="1" applyProtection="1">
      <alignment horizontal="left" vertical="center"/>
    </xf>
    <xf numFmtId="0" fontId="94" fillId="0" borderId="12" xfId="2" applyFont="1" applyFill="1" applyBorder="1" applyAlignment="1" applyProtection="1">
      <alignment horizontal="left" vertical="center"/>
    </xf>
    <xf numFmtId="0" fontId="94" fillId="0" borderId="13" xfId="2" applyFont="1" applyFill="1" applyBorder="1" applyAlignment="1" applyProtection="1">
      <alignment horizontal="left" vertical="center"/>
    </xf>
    <xf numFmtId="0" fontId="12" fillId="0" borderId="8" xfId="2" applyFont="1" applyFill="1" applyBorder="1" applyAlignment="1" applyProtection="1">
      <alignment horizontal="left" vertical="center" wrapText="1"/>
    </xf>
    <xf numFmtId="0" fontId="12" fillId="0" borderId="6"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12" fillId="0" borderId="154" xfId="2" applyFont="1" applyFill="1" applyBorder="1" applyAlignment="1" applyProtection="1">
      <alignment horizontal="left" vertical="center" wrapText="1"/>
    </xf>
    <xf numFmtId="0" fontId="12" fillId="8" borderId="155"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0" fontId="12" fillId="0" borderId="11" xfId="2" applyFont="1" applyFill="1" applyBorder="1" applyAlignment="1" applyProtection="1">
      <alignment horizontal="left" vertical="center" wrapText="1" shrinkToFit="1"/>
    </xf>
    <xf numFmtId="0" fontId="12" fillId="0" borderId="12" xfId="2" applyFont="1" applyFill="1" applyBorder="1" applyAlignment="1" applyProtection="1">
      <alignment horizontal="left" vertical="center" wrapText="1" shrinkToFit="1"/>
    </xf>
    <xf numFmtId="0" fontId="12" fillId="0" borderId="154" xfId="2" applyFont="1" applyFill="1" applyBorder="1" applyAlignment="1" applyProtection="1">
      <alignment horizontal="left" vertical="center" wrapText="1" shrinkToFit="1"/>
    </xf>
    <xf numFmtId="0" fontId="12" fillId="8" borderId="152" xfId="2" applyFont="1" applyFill="1" applyBorder="1" applyAlignment="1" applyProtection="1">
      <alignment horizontal="center" vertical="center"/>
    </xf>
    <xf numFmtId="0" fontId="12" fillId="0" borderId="11" xfId="2" applyFont="1" applyFill="1" applyBorder="1" applyAlignment="1" applyProtection="1">
      <alignment horizontal="left" vertical="center" wrapText="1"/>
    </xf>
    <xf numFmtId="0" fontId="12" fillId="8" borderId="154" xfId="2"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54" xfId="2" applyNumberFormat="1" applyFont="1" applyFill="1" applyBorder="1" applyAlignment="1" applyProtection="1">
      <alignment horizontal="left" vertical="center"/>
    </xf>
    <xf numFmtId="0" fontId="12" fillId="0" borderId="12" xfId="2" applyFont="1" applyFill="1" applyBorder="1" applyAlignment="1" applyProtection="1">
      <alignment horizontal="center" vertical="center"/>
    </xf>
    <xf numFmtId="186" fontId="12" fillId="8" borderId="152"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186" fontId="12" fillId="0" borderId="11" xfId="2" applyNumberFormat="1" applyFont="1" applyFill="1" applyBorder="1" applyAlignment="1" applyProtection="1">
      <alignment horizontal="left" vertical="center"/>
    </xf>
    <xf numFmtId="186" fontId="12" fillId="0" borderId="12" xfId="2" applyNumberFormat="1" applyFont="1" applyFill="1" applyBorder="1" applyAlignment="1" applyProtection="1">
      <alignment horizontal="left" vertical="center"/>
    </xf>
    <xf numFmtId="186" fontId="12" fillId="0" borderId="154" xfId="2" applyNumberFormat="1" applyFont="1" applyFill="1" applyBorder="1" applyAlignment="1" applyProtection="1">
      <alignment horizontal="left" vertical="center"/>
    </xf>
    <xf numFmtId="186" fontId="12" fillId="0" borderId="11" xfId="2" applyNumberFormat="1" applyFont="1" applyFill="1" applyBorder="1" applyAlignment="1" applyProtection="1">
      <alignment horizontal="center" vertical="center"/>
    </xf>
    <xf numFmtId="186" fontId="12" fillId="0" borderId="12" xfId="2" applyNumberFormat="1" applyFont="1" applyFill="1" applyBorder="1" applyAlignment="1" applyProtection="1">
      <alignment horizontal="center" vertical="center"/>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0" fontId="12" fillId="0" borderId="154" xfId="2" applyFont="1" applyFill="1" applyBorder="1" applyAlignment="1" applyProtection="1">
      <alignment horizontal="center" vertical="center"/>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186" fontId="12" fillId="8" borderId="165" xfId="2" applyNumberFormat="1" applyFont="1" applyFill="1" applyBorder="1" applyAlignment="1" applyProtection="1">
      <alignment horizontal="center" vertical="center" wrapText="1"/>
    </xf>
    <xf numFmtId="186" fontId="12" fillId="8" borderId="166" xfId="2" applyNumberFormat="1" applyFont="1" applyFill="1" applyBorder="1" applyAlignment="1" applyProtection="1">
      <alignment horizontal="center" vertical="center" wrapText="1"/>
    </xf>
    <xf numFmtId="0" fontId="12" fillId="8" borderId="146" xfId="2" applyFont="1" applyFill="1" applyBorder="1" applyAlignment="1" applyProtection="1">
      <alignment horizontal="center" vertical="center"/>
    </xf>
    <xf numFmtId="0" fontId="12" fillId="8" borderId="147" xfId="2" applyFont="1" applyFill="1" applyBorder="1" applyAlignment="1" applyProtection="1">
      <alignment horizontal="center" vertical="center"/>
    </xf>
    <xf numFmtId="0" fontId="12" fillId="8" borderId="148" xfId="2" applyFont="1" applyFill="1" applyBorder="1" applyAlignment="1" applyProtection="1">
      <alignment horizontal="center" vertical="center"/>
    </xf>
    <xf numFmtId="0" fontId="12" fillId="0" borderId="149" xfId="2" applyFont="1" applyFill="1" applyBorder="1" applyAlignment="1" applyProtection="1">
      <alignment horizontal="center" vertical="center"/>
    </xf>
    <xf numFmtId="0" fontId="12" fillId="0" borderId="147" xfId="2" applyFont="1" applyFill="1" applyBorder="1" applyAlignment="1" applyProtection="1">
      <alignment horizontal="center" vertical="center"/>
    </xf>
    <xf numFmtId="0" fontId="12" fillId="0" borderId="165" xfId="2" applyFont="1" applyFill="1" applyBorder="1" applyAlignment="1" applyProtection="1">
      <alignment horizontal="center" vertical="center"/>
    </xf>
    <xf numFmtId="0" fontId="12" fillId="0" borderId="166" xfId="2" applyFont="1" applyFill="1" applyBorder="1" applyAlignment="1" applyProtection="1">
      <alignment horizontal="center" vertical="center"/>
    </xf>
    <xf numFmtId="0" fontId="12" fillId="0" borderId="167" xfId="2" applyFont="1" applyFill="1" applyBorder="1" applyAlignment="1" applyProtection="1">
      <alignment horizontal="center" vertical="center"/>
    </xf>
    <xf numFmtId="186" fontId="12" fillId="0" borderId="4" xfId="2" applyNumberFormat="1" applyFont="1" applyFill="1" applyBorder="1" applyAlignment="1" applyProtection="1">
      <alignment horizontal="center" vertical="center"/>
    </xf>
    <xf numFmtId="186" fontId="12" fillId="0" borderId="5" xfId="2" applyNumberFormat="1" applyFont="1" applyFill="1" applyBorder="1" applyAlignment="1" applyProtection="1">
      <alignment horizontal="center" vertical="center"/>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2" fillId="0" borderId="5" xfId="2" applyNumberFormat="1" applyFont="1" applyFill="1" applyBorder="1" applyAlignment="1" applyProtection="1">
      <alignment horizontal="center" vertical="center"/>
    </xf>
    <xf numFmtId="49" fontId="12" fillId="0" borderId="145" xfId="2" applyNumberFormat="1" applyFont="1" applyFill="1" applyBorder="1" applyAlignment="1" applyProtection="1">
      <alignment horizontal="center" vertical="center"/>
    </xf>
    <xf numFmtId="0" fontId="12" fillId="4" borderId="211" xfId="2" applyFont="1" applyFill="1" applyBorder="1" applyAlignment="1" applyProtection="1">
      <alignment horizontal="center" vertical="center"/>
    </xf>
    <xf numFmtId="0" fontId="12" fillId="4" borderId="12" xfId="2" applyFont="1" applyFill="1" applyBorder="1" applyAlignment="1" applyProtection="1">
      <alignment horizontal="center" vertical="center"/>
    </xf>
    <xf numFmtId="0" fontId="12" fillId="4" borderId="13" xfId="2" applyFont="1" applyFill="1" applyBorder="1" applyAlignment="1" applyProtection="1">
      <alignment horizontal="center" vertical="center"/>
    </xf>
    <xf numFmtId="0" fontId="13" fillId="0" borderId="11" xfId="2" applyFont="1" applyBorder="1" applyAlignment="1" applyProtection="1">
      <alignment horizontal="left" vertical="center" wrapText="1"/>
    </xf>
    <xf numFmtId="0" fontId="13" fillId="0" borderId="12" xfId="2" applyFont="1" applyBorder="1" applyAlignment="1" applyProtection="1">
      <alignment horizontal="left" vertical="center" wrapText="1"/>
    </xf>
    <xf numFmtId="0" fontId="13" fillId="0" borderId="213" xfId="2" applyFont="1" applyBorder="1" applyAlignment="1" applyProtection="1">
      <alignment horizontal="left" vertical="center" wrapText="1"/>
    </xf>
    <xf numFmtId="0" fontId="12" fillId="4" borderId="72" xfId="2" applyFont="1" applyFill="1" applyBorder="1" applyAlignment="1" applyProtection="1">
      <alignment horizontal="center" vertical="center" shrinkToFit="1"/>
    </xf>
    <xf numFmtId="0" fontId="12" fillId="4" borderId="78" xfId="2" applyFont="1" applyFill="1" applyBorder="1" applyAlignment="1" applyProtection="1">
      <alignment horizontal="center" vertical="center" shrinkToFit="1"/>
    </xf>
    <xf numFmtId="0" fontId="12" fillId="4" borderId="222" xfId="2" applyFont="1" applyFill="1" applyBorder="1" applyAlignment="1" applyProtection="1">
      <alignment horizontal="center" vertical="center" shrinkToFit="1"/>
    </xf>
    <xf numFmtId="0" fontId="12" fillId="4" borderId="216" xfId="2" applyFont="1" applyFill="1" applyBorder="1" applyAlignment="1" applyProtection="1">
      <alignment horizontal="center" vertical="center" shrinkToFit="1"/>
    </xf>
    <xf numFmtId="0" fontId="13" fillId="0" borderId="79" xfId="2" applyFont="1" applyBorder="1" applyAlignment="1" applyProtection="1">
      <alignment horizontal="center" vertical="center" wrapText="1"/>
    </xf>
    <xf numFmtId="0" fontId="13" fillId="0" borderId="78" xfId="2" applyFont="1" applyBorder="1" applyAlignment="1" applyProtection="1">
      <alignment horizontal="center" vertical="center" wrapText="1"/>
    </xf>
    <xf numFmtId="0" fontId="13" fillId="0" borderId="217" xfId="2" applyFont="1" applyBorder="1" applyAlignment="1" applyProtection="1">
      <alignment horizontal="center" vertical="center" wrapText="1"/>
    </xf>
    <xf numFmtId="0" fontId="12" fillId="4" borderId="206" xfId="2" applyFont="1" applyFill="1" applyBorder="1" applyAlignment="1" applyProtection="1">
      <alignment horizontal="center" vertical="center" wrapText="1"/>
    </xf>
    <xf numFmtId="0" fontId="12" fillId="4" borderId="207" xfId="2" applyFont="1" applyFill="1" applyBorder="1" applyAlignment="1" applyProtection="1">
      <alignment horizontal="center" vertical="center" wrapText="1"/>
    </xf>
    <xf numFmtId="0" fontId="12" fillId="4" borderId="221" xfId="2" applyFont="1" applyFill="1" applyBorder="1" applyAlignment="1" applyProtection="1">
      <alignment horizontal="center" vertical="center" wrapText="1"/>
    </xf>
    <xf numFmtId="0" fontId="13" fillId="0" borderId="8" xfId="2" applyFont="1" applyBorder="1" applyAlignment="1" applyProtection="1">
      <alignment horizontal="left" vertical="center" wrapText="1"/>
    </xf>
    <xf numFmtId="0" fontId="13" fillId="0" borderId="6" xfId="2" applyFont="1" applyBorder="1" applyAlignment="1" applyProtection="1">
      <alignment horizontal="left" vertical="center" wrapText="1"/>
    </xf>
    <xf numFmtId="0" fontId="12" fillId="4" borderId="77" xfId="2" applyFont="1" applyFill="1" applyBorder="1" applyAlignment="1" applyProtection="1">
      <alignment horizontal="center" vertical="center" wrapText="1"/>
    </xf>
    <xf numFmtId="0" fontId="12" fillId="4" borderId="6" xfId="2" applyFont="1" applyFill="1" applyBorder="1" applyAlignment="1" applyProtection="1">
      <alignment horizontal="center" vertical="center"/>
    </xf>
    <xf numFmtId="0" fontId="12" fillId="4" borderId="215" xfId="2" applyFont="1" applyFill="1" applyBorder="1" applyAlignment="1" applyProtection="1">
      <alignment horizontal="center" vertical="center"/>
    </xf>
    <xf numFmtId="0" fontId="12" fillId="4" borderId="5" xfId="2" applyFont="1" applyFill="1" applyBorder="1" applyAlignment="1" applyProtection="1">
      <alignment horizontal="center" vertical="center"/>
    </xf>
    <xf numFmtId="38" fontId="12" fillId="0" borderId="12" xfId="1" applyFont="1" applyBorder="1" applyAlignment="1" applyProtection="1">
      <alignment vertical="center" wrapText="1"/>
    </xf>
    <xf numFmtId="0" fontId="12" fillId="4" borderId="11" xfId="2" applyFont="1" applyFill="1" applyBorder="1" applyAlignment="1" applyProtection="1">
      <alignment horizontal="center" vertical="center"/>
    </xf>
    <xf numFmtId="0" fontId="12" fillId="4" borderId="30" xfId="2" applyFont="1" applyFill="1" applyBorder="1" applyAlignment="1" applyProtection="1">
      <alignment horizontal="center" vertical="center" wrapText="1"/>
    </xf>
    <xf numFmtId="0" fontId="12" fillId="4" borderId="205" xfId="2" applyFont="1" applyFill="1" applyBorder="1" applyAlignment="1" applyProtection="1">
      <alignment horizontal="center" vertical="center" wrapText="1"/>
    </xf>
    <xf numFmtId="0" fontId="12" fillId="4" borderId="72" xfId="2" applyFont="1" applyFill="1" applyBorder="1" applyAlignment="1" applyProtection="1">
      <alignment horizontal="center" vertical="center" wrapText="1"/>
    </xf>
    <xf numFmtId="0" fontId="12" fillId="4" borderId="78" xfId="2" applyFont="1" applyFill="1" applyBorder="1" applyAlignment="1" applyProtection="1">
      <alignment horizontal="center" vertical="center" wrapText="1"/>
    </xf>
    <xf numFmtId="0" fontId="12" fillId="4" borderId="217" xfId="2" applyFont="1" applyFill="1" applyBorder="1" applyAlignment="1" applyProtection="1">
      <alignment horizontal="center" vertical="center" wrapText="1"/>
    </xf>
    <xf numFmtId="0" fontId="12" fillId="0" borderId="12" xfId="2" applyFont="1" applyBorder="1" applyAlignment="1" applyProtection="1">
      <alignment horizontal="left" vertical="center" wrapText="1"/>
    </xf>
    <xf numFmtId="0" fontId="12" fillId="0" borderId="213" xfId="2" applyFont="1" applyBorder="1" applyAlignment="1" applyProtection="1">
      <alignment horizontal="left" vertical="center" wrapText="1"/>
    </xf>
    <xf numFmtId="178" fontId="12" fillId="4" borderId="12" xfId="2" applyNumberFormat="1" applyFont="1" applyFill="1" applyBorder="1" applyAlignment="1" applyProtection="1">
      <alignment horizontal="left" vertical="center"/>
    </xf>
    <xf numFmtId="178" fontId="12" fillId="4" borderId="213" xfId="2" applyNumberFormat="1" applyFont="1" applyFill="1" applyBorder="1" applyAlignment="1" applyProtection="1">
      <alignment horizontal="left" vertical="center"/>
    </xf>
    <xf numFmtId="0" fontId="12" fillId="4" borderId="215" xfId="2" applyFont="1" applyFill="1" applyBorder="1" applyAlignment="1" applyProtection="1">
      <alignment horizontal="center" vertical="center" wrapText="1" shrinkToFit="1"/>
    </xf>
    <xf numFmtId="0" fontId="12" fillId="4" borderId="5" xfId="2" applyFont="1" applyFill="1" applyBorder="1" applyAlignment="1" applyProtection="1">
      <alignment horizontal="center" vertical="center" wrapText="1" shrinkToFit="1"/>
    </xf>
    <xf numFmtId="0" fontId="12" fillId="4" borderId="9" xfId="2" applyFont="1" applyFill="1" applyBorder="1" applyAlignment="1" applyProtection="1">
      <alignment horizontal="center" vertical="center" wrapText="1" shrinkToFit="1"/>
    </xf>
    <xf numFmtId="186" fontId="13" fillId="0" borderId="11" xfId="2" applyNumberFormat="1" applyFont="1" applyFill="1" applyBorder="1" applyAlignment="1" applyProtection="1">
      <alignment horizontal="center" vertical="center"/>
    </xf>
    <xf numFmtId="186" fontId="13" fillId="0" borderId="12" xfId="2" applyNumberFormat="1" applyFont="1" applyFill="1" applyBorder="1" applyAlignment="1" applyProtection="1">
      <alignment horizontal="center" vertical="center"/>
    </xf>
    <xf numFmtId="0" fontId="12" fillId="12" borderId="11" xfId="0" applyFont="1" applyFill="1" applyBorder="1" applyAlignment="1" applyProtection="1">
      <alignment horizontal="center" vertical="center"/>
    </xf>
    <xf numFmtId="0" fontId="12" fillId="12" borderId="12" xfId="0" applyFont="1" applyFill="1" applyBorder="1" applyAlignment="1" applyProtection="1">
      <alignment horizontal="center" vertical="center"/>
    </xf>
    <xf numFmtId="0" fontId="12" fillId="12" borderId="13" xfId="0" applyFont="1" applyFill="1" applyBorder="1" applyAlignment="1" applyProtection="1">
      <alignment horizontal="center" vertical="center"/>
    </xf>
    <xf numFmtId="186" fontId="12" fillId="4" borderId="211" xfId="2" applyNumberFormat="1" applyFont="1" applyFill="1" applyBorder="1" applyAlignment="1" applyProtection="1">
      <alignment horizontal="center" vertical="center"/>
    </xf>
    <xf numFmtId="186" fontId="12" fillId="4" borderId="12" xfId="2" applyNumberFormat="1" applyFont="1" applyFill="1" applyBorder="1" applyAlignment="1" applyProtection="1">
      <alignment horizontal="center" vertical="center"/>
    </xf>
    <xf numFmtId="186" fontId="12" fillId="4" borderId="13" xfId="2" applyNumberFormat="1" applyFont="1" applyFill="1" applyBorder="1" applyAlignment="1" applyProtection="1">
      <alignment horizontal="center" vertical="center"/>
    </xf>
    <xf numFmtId="186" fontId="13" fillId="0" borderId="4" xfId="2" applyNumberFormat="1" applyFont="1" applyFill="1" applyBorder="1" applyAlignment="1" applyProtection="1">
      <alignment horizontal="center" vertical="center"/>
    </xf>
    <xf numFmtId="186" fontId="13" fillId="0" borderId="5" xfId="2" applyNumberFormat="1" applyFont="1" applyFill="1" applyBorder="1" applyAlignment="1" applyProtection="1">
      <alignment horizontal="center" vertical="center"/>
    </xf>
    <xf numFmtId="0" fontId="12" fillId="12" borderId="4" xfId="0" applyFont="1" applyFill="1" applyBorder="1" applyAlignment="1" applyProtection="1">
      <alignment horizontal="center" vertical="center"/>
    </xf>
    <xf numFmtId="0" fontId="12" fillId="12" borderId="5" xfId="0" applyFont="1" applyFill="1" applyBorder="1" applyAlignment="1" applyProtection="1">
      <alignment horizontal="center" vertical="center"/>
    </xf>
    <xf numFmtId="0" fontId="12" fillId="12" borderId="9" xfId="0" applyFont="1" applyFill="1" applyBorder="1" applyAlignment="1" applyProtection="1">
      <alignment horizontal="center" vertical="center"/>
    </xf>
    <xf numFmtId="49" fontId="12" fillId="0" borderId="5" xfId="2" applyNumberFormat="1" applyFont="1" applyBorder="1" applyAlignment="1" applyProtection="1">
      <alignment horizontal="center" vertical="center"/>
    </xf>
    <xf numFmtId="49" fontId="12" fillId="0" borderId="212" xfId="2" applyNumberFormat="1" applyFont="1" applyBorder="1" applyAlignment="1" applyProtection="1">
      <alignment horizontal="center" vertical="center"/>
    </xf>
    <xf numFmtId="186" fontId="13" fillId="0" borderId="11" xfId="2" applyNumberFormat="1" applyFont="1" applyFill="1" applyBorder="1" applyAlignment="1" applyProtection="1">
      <alignment horizontal="left" vertical="center"/>
    </xf>
    <xf numFmtId="186" fontId="13" fillId="0" borderId="12" xfId="2" applyNumberFormat="1" applyFont="1" applyFill="1" applyBorder="1" applyAlignment="1" applyProtection="1">
      <alignment horizontal="left" vertical="center"/>
    </xf>
    <xf numFmtId="186" fontId="13" fillId="0" borderId="213" xfId="2" applyNumberFormat="1" applyFont="1" applyFill="1" applyBorder="1" applyAlignment="1" applyProtection="1">
      <alignment horizontal="left" vertical="center"/>
    </xf>
    <xf numFmtId="186" fontId="12" fillId="4" borderId="218" xfId="2" applyNumberFormat="1" applyFont="1" applyFill="1" applyBorder="1" applyAlignment="1" applyProtection="1">
      <alignment horizontal="center" vertical="center" wrapText="1"/>
    </xf>
    <xf numFmtId="186" fontId="12" fillId="4" borderId="219" xfId="2" applyNumberFormat="1" applyFont="1" applyFill="1" applyBorder="1" applyAlignment="1" applyProtection="1">
      <alignment horizontal="center" vertical="center" wrapText="1"/>
    </xf>
    <xf numFmtId="0" fontId="12" fillId="4" borderId="206" xfId="2" applyFont="1" applyFill="1" applyBorder="1" applyAlignment="1" applyProtection="1">
      <alignment horizontal="center" vertical="center"/>
    </xf>
    <xf numFmtId="0" fontId="12" fillId="4" borderId="207" xfId="2" applyFont="1" applyFill="1" applyBorder="1" applyAlignment="1" applyProtection="1">
      <alignment horizontal="center" vertical="center"/>
    </xf>
    <xf numFmtId="0" fontId="12" fillId="4" borderId="74" xfId="2" applyFont="1" applyFill="1" applyBorder="1" applyAlignment="1" applyProtection="1">
      <alignment horizontal="center" vertical="center"/>
    </xf>
    <xf numFmtId="0" fontId="12" fillId="0" borderId="75" xfId="2" applyFont="1" applyFill="1" applyBorder="1" applyAlignment="1" applyProtection="1">
      <alignment horizontal="center" vertical="center"/>
    </xf>
    <xf numFmtId="0" fontId="12" fillId="0" borderId="207" xfId="2" applyFont="1" applyFill="1" applyBorder="1" applyAlignment="1" applyProtection="1">
      <alignment horizontal="center" vertical="center"/>
    </xf>
    <xf numFmtId="0" fontId="13" fillId="0" borderId="218" xfId="2" applyFont="1" applyFill="1" applyBorder="1" applyAlignment="1" applyProtection="1">
      <alignment horizontal="center" vertical="center"/>
    </xf>
    <xf numFmtId="0" fontId="13" fillId="0" borderId="219" xfId="2" applyFont="1" applyFill="1" applyBorder="1" applyAlignment="1" applyProtection="1">
      <alignment horizontal="center" vertical="center"/>
    </xf>
    <xf numFmtId="0" fontId="13" fillId="0" borderId="220" xfId="2" applyFont="1" applyFill="1" applyBorder="1" applyAlignment="1" applyProtection="1">
      <alignment horizontal="center" vertical="center"/>
    </xf>
    <xf numFmtId="0" fontId="13" fillId="0" borderId="12" xfId="2" applyFont="1" applyBorder="1" applyAlignment="1" applyProtection="1">
      <alignment horizontal="center" vertical="center"/>
    </xf>
    <xf numFmtId="0" fontId="13" fillId="0" borderId="213" xfId="2" applyFont="1" applyBorder="1" applyAlignment="1" applyProtection="1">
      <alignment horizontal="center" vertical="center"/>
    </xf>
    <xf numFmtId="0" fontId="13" fillId="0" borderId="11" xfId="2" applyFont="1" applyFill="1" applyBorder="1" applyAlignment="1" applyProtection="1">
      <alignment horizontal="left" vertical="center" wrapText="1" shrinkToFit="1"/>
    </xf>
    <xf numFmtId="0" fontId="13" fillId="0" borderId="12" xfId="2" applyFont="1" applyFill="1" applyBorder="1" applyAlignment="1" applyProtection="1">
      <alignment horizontal="left" vertical="center" wrapText="1" shrinkToFit="1"/>
    </xf>
    <xf numFmtId="0" fontId="13" fillId="0" borderId="213" xfId="2" applyFont="1" applyFill="1" applyBorder="1" applyAlignment="1" applyProtection="1">
      <alignment horizontal="left" vertical="center" wrapText="1" shrinkToFit="1"/>
    </xf>
    <xf numFmtId="0" fontId="12" fillId="12" borderId="12" xfId="2" applyFont="1" applyFill="1" applyBorder="1" applyAlignment="1" applyProtection="1">
      <alignment horizontal="center" vertical="center"/>
    </xf>
    <xf numFmtId="0" fontId="12" fillId="12" borderId="213" xfId="2" applyFont="1" applyFill="1" applyBorder="1" applyAlignment="1" applyProtection="1">
      <alignment horizontal="center" vertical="center"/>
    </xf>
    <xf numFmtId="0" fontId="12" fillId="8" borderId="156" xfId="2" applyFont="1" applyFill="1" applyBorder="1" applyAlignment="1" applyProtection="1">
      <alignment horizontal="center" vertical="center" shrinkToFit="1"/>
    </xf>
    <xf numFmtId="0" fontId="12" fillId="8" borderId="157" xfId="2" applyFont="1" applyFill="1" applyBorder="1" applyAlignment="1" applyProtection="1">
      <alignment horizontal="center" vertical="center" shrinkToFit="1"/>
    </xf>
    <xf numFmtId="0" fontId="12" fillId="8" borderId="129" xfId="2" applyFont="1" applyFill="1" applyBorder="1" applyAlignment="1" applyProtection="1">
      <alignment horizontal="center" vertical="center" shrinkToFit="1"/>
    </xf>
    <xf numFmtId="0" fontId="12" fillId="8" borderId="158" xfId="2" applyFont="1" applyFill="1" applyBorder="1" applyAlignment="1" applyProtection="1">
      <alignment horizontal="center" vertical="center" shrinkToFit="1"/>
    </xf>
    <xf numFmtId="0" fontId="12" fillId="0" borderId="159" xfId="2" applyFont="1" applyFill="1" applyBorder="1" applyAlignment="1" applyProtection="1">
      <alignment horizontal="center" vertical="center" wrapText="1"/>
    </xf>
    <xf numFmtId="0" fontId="12" fillId="0" borderId="157" xfId="2" applyFont="1" applyFill="1" applyBorder="1" applyAlignment="1" applyProtection="1">
      <alignment horizontal="center" vertical="center" wrapText="1"/>
    </xf>
    <xf numFmtId="0" fontId="12" fillId="0" borderId="160" xfId="2" applyFont="1" applyFill="1" applyBorder="1" applyAlignment="1" applyProtection="1">
      <alignment horizontal="center" vertical="center" wrapText="1"/>
    </xf>
    <xf numFmtId="0" fontId="12" fillId="8" borderId="13" xfId="2" applyFont="1" applyFill="1" applyBorder="1" applyAlignment="1" applyProtection="1">
      <alignment horizontal="center" vertical="center" wrapText="1"/>
    </xf>
    <xf numFmtId="0" fontId="12" fillId="8" borderId="30" xfId="2" applyFont="1" applyFill="1" applyBorder="1" applyAlignment="1" applyProtection="1">
      <alignment horizontal="center" vertical="center" wrapText="1"/>
    </xf>
    <xf numFmtId="0" fontId="12" fillId="8" borderId="144" xfId="2" applyFont="1" applyFill="1" applyBorder="1" applyAlignment="1" applyProtection="1">
      <alignment horizontal="center" vertical="center" wrapText="1"/>
    </xf>
    <xf numFmtId="0" fontId="12" fillId="8" borderId="156" xfId="2" applyFont="1" applyFill="1" applyBorder="1" applyAlignment="1" applyProtection="1">
      <alignment horizontal="center" vertical="center" wrapText="1"/>
    </xf>
    <xf numFmtId="0" fontId="12" fillId="8" borderId="157" xfId="2" applyFont="1" applyFill="1" applyBorder="1" applyAlignment="1" applyProtection="1">
      <alignment horizontal="center" vertical="center" wrapText="1"/>
    </xf>
    <xf numFmtId="0" fontId="12" fillId="8" borderId="160" xfId="2" applyFont="1" applyFill="1" applyBorder="1" applyAlignment="1" applyProtection="1">
      <alignment horizontal="center" vertical="center" wrapText="1"/>
    </xf>
    <xf numFmtId="0" fontId="12" fillId="8" borderId="146" xfId="2" applyFont="1" applyFill="1" applyBorder="1" applyAlignment="1" applyProtection="1">
      <alignment horizontal="center" vertical="center" wrapText="1"/>
    </xf>
    <xf numFmtId="0" fontId="12" fillId="8" borderId="147" xfId="2" applyFont="1" applyFill="1" applyBorder="1" applyAlignment="1" applyProtection="1">
      <alignment horizontal="center" vertical="center" wrapText="1"/>
    </xf>
    <xf numFmtId="0" fontId="12" fillId="8" borderId="168" xfId="2" applyFont="1" applyFill="1" applyBorder="1" applyAlignment="1" applyProtection="1">
      <alignment horizontal="center" vertical="center" wrapText="1"/>
    </xf>
    <xf numFmtId="0" fontId="12" fillId="8" borderId="153"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155"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38" fontId="12" fillId="0" borderId="12" xfId="1" applyFont="1" applyFill="1" applyBorder="1" applyAlignment="1" applyProtection="1">
      <alignment vertical="center" wrapText="1"/>
    </xf>
    <xf numFmtId="0" fontId="12" fillId="8" borderId="12" xfId="2" applyFont="1" applyFill="1" applyBorder="1" applyAlignment="1" applyProtection="1">
      <alignment horizontal="center" vertical="center" wrapText="1"/>
    </xf>
    <xf numFmtId="0" fontId="8" fillId="0" borderId="171" xfId="2" applyFont="1" applyFill="1" applyBorder="1" applyAlignment="1" applyProtection="1">
      <alignment vertical="center" wrapText="1"/>
    </xf>
    <xf numFmtId="0" fontId="8" fillId="0" borderId="172" xfId="2" applyFont="1" applyFill="1" applyBorder="1" applyAlignment="1" applyProtection="1">
      <alignment vertical="center" wrapText="1"/>
    </xf>
    <xf numFmtId="0" fontId="8" fillId="0" borderId="173" xfId="2" applyFont="1" applyFill="1" applyBorder="1" applyAlignment="1" applyProtection="1">
      <alignment vertical="center" wrapText="1"/>
    </xf>
    <xf numFmtId="0" fontId="12" fillId="0" borderId="12" xfId="2" applyFont="1" applyBorder="1" applyAlignment="1" applyProtection="1">
      <alignment horizontal="center" vertical="center"/>
    </xf>
    <xf numFmtId="0" fontId="12" fillId="4" borderId="213" xfId="2" applyFont="1" applyFill="1" applyBorder="1" applyAlignment="1" applyProtection="1">
      <alignment horizontal="center" vertical="center"/>
    </xf>
    <xf numFmtId="0" fontId="8" fillId="0" borderId="0" xfId="2" applyFont="1" applyFill="1" applyBorder="1" applyAlignment="1" applyProtection="1">
      <alignment vertical="center" wrapText="1"/>
    </xf>
    <xf numFmtId="0" fontId="73" fillId="0" borderId="0" xfId="2" applyFont="1" applyFill="1" applyBorder="1" applyAlignment="1" applyProtection="1">
      <alignment vertical="center"/>
    </xf>
    <xf numFmtId="0" fontId="99" fillId="0" borderId="0" xfId="2" applyFont="1" applyFill="1" applyBorder="1" applyAlignment="1" applyProtection="1">
      <alignment horizontal="left" vertical="center" wrapText="1"/>
    </xf>
    <xf numFmtId="0" fontId="94"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78" fontId="12" fillId="12" borderId="12" xfId="2" applyNumberFormat="1" applyFont="1" applyFill="1" applyBorder="1" applyAlignment="1" applyProtection="1">
      <alignment horizontal="left" vertical="center"/>
    </xf>
    <xf numFmtId="178" fontId="12" fillId="12" borderId="213" xfId="2" applyNumberFormat="1" applyFont="1" applyFill="1" applyBorder="1" applyAlignment="1" applyProtection="1">
      <alignment horizontal="left" vertical="center"/>
    </xf>
    <xf numFmtId="195" fontId="81" fillId="0" borderId="8" xfId="0" applyNumberFormat="1" applyFont="1" applyFill="1" applyBorder="1" applyAlignment="1" applyProtection="1">
      <alignment horizontal="center" vertical="center"/>
    </xf>
    <xf numFmtId="195" fontId="81" fillId="0" borderId="7" xfId="0" applyNumberFormat="1" applyFont="1" applyFill="1" applyBorder="1" applyAlignment="1" applyProtection="1">
      <alignment horizontal="center" vertical="center"/>
    </xf>
    <xf numFmtId="195" fontId="81" fillId="0" borderId="4" xfId="0" applyNumberFormat="1" applyFont="1" applyFill="1" applyBorder="1" applyAlignment="1" applyProtection="1">
      <alignment horizontal="center" vertical="center"/>
    </xf>
    <xf numFmtId="195" fontId="81" fillId="0" borderId="9" xfId="0" applyNumberFormat="1" applyFont="1" applyFill="1" applyBorder="1" applyAlignment="1" applyProtection="1">
      <alignment horizontal="center" vertical="center"/>
    </xf>
    <xf numFmtId="0" fontId="91" fillId="0" borderId="0" xfId="2" applyFont="1" applyFill="1" applyBorder="1" applyAlignment="1" applyProtection="1">
      <alignment horizontal="center" vertical="center" wrapText="1"/>
    </xf>
    <xf numFmtId="0" fontId="91" fillId="0" borderId="5" xfId="2" applyFont="1" applyFill="1" applyBorder="1" applyAlignment="1" applyProtection="1">
      <alignment horizontal="center" vertical="center" wrapText="1"/>
    </xf>
    <xf numFmtId="0" fontId="94" fillId="8" borderId="149" xfId="2" applyNumberFormat="1" applyFont="1" applyFill="1" applyBorder="1" applyAlignment="1" applyProtection="1">
      <alignment horizontal="center" vertical="center" wrapText="1"/>
    </xf>
    <xf numFmtId="0" fontId="94" fillId="8" borderId="148" xfId="2" applyNumberFormat="1" applyFont="1" applyFill="1" applyBorder="1" applyAlignment="1" applyProtection="1">
      <alignment horizontal="center" vertical="center" wrapText="1"/>
    </xf>
    <xf numFmtId="192" fontId="12" fillId="0" borderId="11" xfId="0" applyNumberFormat="1" applyFont="1" applyFill="1" applyBorder="1" applyAlignment="1" applyProtection="1">
      <alignment horizontal="center" vertical="center" wrapText="1"/>
    </xf>
    <xf numFmtId="192" fontId="12" fillId="0" borderId="13" xfId="0" applyNumberFormat="1" applyFont="1" applyFill="1" applyBorder="1" applyAlignment="1" applyProtection="1">
      <alignment horizontal="center" vertical="center" wrapText="1"/>
    </xf>
    <xf numFmtId="0" fontId="53" fillId="0" borderId="11" xfId="0" applyFont="1" applyBorder="1" applyAlignment="1" applyProtection="1">
      <alignment horizontal="left" vertical="center" wrapText="1"/>
    </xf>
    <xf numFmtId="0" fontId="53" fillId="0" borderId="13" xfId="0" applyFont="1" applyBorder="1" applyAlignment="1" applyProtection="1">
      <alignment horizontal="left" vertical="center" wrapText="1"/>
    </xf>
    <xf numFmtId="192" fontId="13" fillId="0" borderId="11" xfId="0" applyNumberFormat="1" applyFont="1" applyFill="1" applyBorder="1" applyAlignment="1" applyProtection="1">
      <alignment horizontal="center" vertical="center" wrapText="1"/>
    </xf>
    <xf numFmtId="192" fontId="13" fillId="0" borderId="13" xfId="0" applyNumberFormat="1" applyFont="1" applyFill="1" applyBorder="1" applyAlignment="1" applyProtection="1">
      <alignment horizontal="center" vertical="center" wrapText="1"/>
    </xf>
    <xf numFmtId="0" fontId="13" fillId="0" borderId="11"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13" fillId="0" borderId="11" xfId="2" applyFont="1" applyBorder="1" applyAlignment="1" applyProtection="1">
      <alignment horizontal="center" vertical="center"/>
    </xf>
    <xf numFmtId="0" fontId="13" fillId="0" borderId="13" xfId="2" applyFont="1" applyBorder="1" applyAlignment="1" applyProtection="1">
      <alignment horizontal="center" vertical="center"/>
    </xf>
    <xf numFmtId="186" fontId="25" fillId="12" borderId="11" xfId="2" applyNumberFormat="1" applyFont="1" applyFill="1" applyBorder="1" applyAlignment="1" applyProtection="1">
      <alignment horizontal="center" vertical="center"/>
    </xf>
    <xf numFmtId="186" fontId="25" fillId="12" borderId="12" xfId="2" applyNumberFormat="1" applyFont="1" applyFill="1" applyBorder="1" applyAlignment="1" applyProtection="1">
      <alignment horizontal="center" vertical="center"/>
    </xf>
    <xf numFmtId="186" fontId="25" fillId="12" borderId="13" xfId="2" applyNumberFormat="1" applyFont="1" applyFill="1" applyBorder="1" applyAlignment="1" applyProtection="1">
      <alignment horizontal="center" vertical="center"/>
    </xf>
    <xf numFmtId="38" fontId="25" fillId="0" borderId="11" xfId="1" applyFont="1" applyBorder="1" applyAlignment="1" applyProtection="1">
      <alignment horizontal="right" vertical="center"/>
    </xf>
    <xf numFmtId="38" fontId="25" fillId="0" borderId="12" xfId="1" applyFont="1" applyBorder="1" applyAlignment="1" applyProtection="1">
      <alignment horizontal="right" vertical="center"/>
    </xf>
    <xf numFmtId="38" fontId="25" fillId="0" borderId="11" xfId="1" applyFont="1" applyBorder="1" applyAlignment="1" applyProtection="1">
      <alignment horizontal="right" vertical="center" wrapText="1"/>
    </xf>
    <xf numFmtId="38" fontId="25" fillId="0" borderId="12" xfId="1" applyFont="1" applyBorder="1" applyAlignment="1" applyProtection="1">
      <alignment horizontal="right" vertical="center" wrapText="1"/>
    </xf>
    <xf numFmtId="0" fontId="25" fillId="12" borderId="11" xfId="2" applyFont="1" applyFill="1" applyBorder="1" applyAlignment="1" applyProtection="1">
      <alignment horizontal="center" vertical="center" shrinkToFit="1"/>
    </xf>
    <xf numFmtId="0" fontId="25" fillId="12" borderId="12" xfId="2" applyFont="1" applyFill="1" applyBorder="1" applyAlignment="1" applyProtection="1">
      <alignment horizontal="center" vertical="center" shrinkToFit="1"/>
    </xf>
    <xf numFmtId="0" fontId="25" fillId="12" borderId="13" xfId="2" applyFont="1" applyFill="1" applyBorder="1" applyAlignment="1" applyProtection="1">
      <alignment horizontal="center" vertical="center" shrinkToFit="1"/>
    </xf>
    <xf numFmtId="0" fontId="13" fillId="0" borderId="76" xfId="2" applyFont="1" applyFill="1" applyBorder="1" applyAlignment="1" applyProtection="1">
      <alignment horizontal="left" vertical="center" wrapText="1"/>
    </xf>
    <xf numFmtId="0" fontId="13" fillId="0" borderId="208" xfId="2" applyFont="1" applyFill="1" applyBorder="1" applyAlignment="1" applyProtection="1">
      <alignment horizontal="left" vertical="center" wrapText="1"/>
    </xf>
    <xf numFmtId="0" fontId="13" fillId="0" borderId="210" xfId="2" applyFont="1" applyFill="1" applyBorder="1" applyAlignment="1" applyProtection="1">
      <alignment horizontal="left" vertical="center" wrapText="1"/>
    </xf>
    <xf numFmtId="0" fontId="13" fillId="0" borderId="4" xfId="2" applyFont="1" applyFill="1" applyBorder="1" applyAlignment="1" applyProtection="1">
      <alignment horizontal="left" vertical="center" wrapText="1"/>
    </xf>
    <xf numFmtId="0" fontId="13" fillId="0" borderId="5" xfId="2" applyFont="1" applyFill="1" applyBorder="1" applyAlignment="1" applyProtection="1">
      <alignment horizontal="left" vertical="center" wrapText="1"/>
    </xf>
    <xf numFmtId="0" fontId="13" fillId="0" borderId="212" xfId="2" applyFont="1" applyFill="1" applyBorder="1" applyAlignment="1" applyProtection="1">
      <alignment horizontal="left" vertical="center" wrapText="1"/>
    </xf>
    <xf numFmtId="0" fontId="13" fillId="0" borderId="11" xfId="2" applyFont="1" applyBorder="1" applyAlignment="1" applyProtection="1">
      <alignment horizontal="center" vertical="center" wrapText="1"/>
    </xf>
    <xf numFmtId="0" fontId="13" fillId="0" borderId="12" xfId="2" applyFont="1" applyBorder="1" applyAlignment="1" applyProtection="1">
      <alignment horizontal="center" vertical="center" wrapText="1"/>
    </xf>
    <xf numFmtId="0" fontId="13" fillId="0" borderId="13" xfId="2" applyFont="1" applyBorder="1" applyAlignment="1" applyProtection="1">
      <alignment horizontal="center" vertical="center" wrapText="1"/>
    </xf>
    <xf numFmtId="0" fontId="13" fillId="0" borderId="11"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3" fillId="0" borderId="13" xfId="2" applyFont="1" applyFill="1" applyBorder="1" applyAlignment="1" applyProtection="1">
      <alignment horizontal="left" vertical="center" wrapText="1"/>
    </xf>
    <xf numFmtId="0" fontId="13" fillId="0" borderId="12" xfId="2" applyNumberFormat="1" applyFont="1" applyBorder="1" applyAlignment="1" applyProtection="1">
      <alignment horizontal="center" vertical="center"/>
    </xf>
    <xf numFmtId="0" fontId="13" fillId="0" borderId="12" xfId="2" applyFont="1" applyFill="1" applyBorder="1" applyAlignment="1" applyProtection="1">
      <alignment horizontal="center" vertical="center"/>
    </xf>
    <xf numFmtId="0" fontId="107" fillId="8" borderId="147" xfId="2" applyFont="1" applyFill="1" applyBorder="1" applyAlignment="1" applyProtection="1">
      <alignment horizontal="center" vertical="center" wrapText="1"/>
    </xf>
    <xf numFmtId="0" fontId="107" fillId="8" borderId="148" xfId="2" applyFont="1" applyFill="1" applyBorder="1" applyAlignment="1" applyProtection="1">
      <alignment horizontal="center" vertical="center" wrapText="1"/>
    </xf>
    <xf numFmtId="0" fontId="94" fillId="8" borderId="149" xfId="2" applyFont="1" applyFill="1" applyBorder="1" applyAlignment="1" applyProtection="1">
      <alignment horizontal="center" vertical="center"/>
    </xf>
    <xf numFmtId="0" fontId="94" fillId="8" borderId="150" xfId="2" applyFont="1" applyFill="1" applyBorder="1" applyAlignment="1" applyProtection="1">
      <alignment horizontal="center" vertical="center" wrapText="1"/>
    </xf>
    <xf numFmtId="0" fontId="94" fillId="8" borderId="151" xfId="2" applyFont="1" applyFill="1" applyBorder="1" applyAlignment="1" applyProtection="1">
      <alignment horizontal="center" vertical="center" wrapText="1"/>
    </xf>
    <xf numFmtId="0" fontId="94" fillId="8" borderId="4" xfId="2" applyFont="1" applyFill="1" applyBorder="1" applyAlignment="1" applyProtection="1">
      <alignment horizontal="center" vertical="center" wrapText="1"/>
    </xf>
    <xf numFmtId="0" fontId="94" fillId="8" borderId="5" xfId="2" applyFont="1" applyFill="1" applyBorder="1" applyAlignment="1" applyProtection="1">
      <alignment horizontal="center" vertical="center" wrapText="1"/>
    </xf>
    <xf numFmtId="0" fontId="94" fillId="8" borderId="9" xfId="2" applyFont="1" applyFill="1" applyBorder="1" applyAlignment="1" applyProtection="1">
      <alignment horizontal="center" vertical="center" wrapText="1"/>
    </xf>
    <xf numFmtId="0" fontId="94" fillId="0" borderId="131" xfId="2" applyFont="1" applyFill="1" applyBorder="1" applyAlignment="1" applyProtection="1">
      <alignment horizontal="left" vertical="center" wrapText="1"/>
    </xf>
    <xf numFmtId="0" fontId="94" fillId="0" borderId="133" xfId="2" applyFont="1" applyFill="1" applyBorder="1" applyAlignment="1" applyProtection="1">
      <alignment horizontal="left" vertical="center" wrapText="1"/>
    </xf>
    <xf numFmtId="0" fontId="94" fillId="0" borderId="4" xfId="2" applyFont="1" applyFill="1" applyBorder="1" applyAlignment="1" applyProtection="1">
      <alignment horizontal="left" vertical="center" wrapText="1"/>
    </xf>
    <xf numFmtId="0" fontId="94" fillId="0" borderId="5" xfId="2" applyFont="1" applyFill="1" applyBorder="1" applyAlignment="1" applyProtection="1">
      <alignment horizontal="left" vertical="center" wrapText="1"/>
    </xf>
    <xf numFmtId="0" fontId="94" fillId="0" borderId="145" xfId="2" applyFont="1" applyFill="1" applyBorder="1" applyAlignment="1" applyProtection="1">
      <alignment horizontal="left" vertical="center" wrapText="1"/>
    </xf>
    <xf numFmtId="186" fontId="94" fillId="8" borderId="11" xfId="2" applyNumberFormat="1" applyFont="1" applyFill="1" applyBorder="1" applyAlignment="1" applyProtection="1">
      <alignment horizontal="center" vertical="center"/>
    </xf>
    <xf numFmtId="186" fontId="94" fillId="8" borderId="12" xfId="2" applyNumberFormat="1" applyFont="1" applyFill="1" applyBorder="1" applyAlignment="1" applyProtection="1">
      <alignment horizontal="center" vertical="center"/>
    </xf>
    <xf numFmtId="186" fontId="94" fillId="8" borderId="13" xfId="2" applyNumberFormat="1" applyFont="1" applyFill="1" applyBorder="1" applyAlignment="1" applyProtection="1">
      <alignment horizontal="center" vertical="center"/>
    </xf>
    <xf numFmtId="0" fontId="94" fillId="8" borderId="11" xfId="2" applyFont="1" applyFill="1" applyBorder="1" applyAlignment="1" applyProtection="1">
      <alignment horizontal="center" vertical="center" shrinkToFit="1"/>
    </xf>
    <xf numFmtId="0" fontId="94" fillId="8" borderId="12" xfId="2" applyFont="1" applyFill="1" applyBorder="1" applyAlignment="1" applyProtection="1">
      <alignment horizontal="center" vertical="center" shrinkToFit="1"/>
    </xf>
    <xf numFmtId="0" fontId="94" fillId="8" borderId="13" xfId="2" applyFont="1" applyFill="1" applyBorder="1" applyAlignment="1" applyProtection="1">
      <alignment horizontal="center" vertical="center" shrinkToFit="1"/>
    </xf>
    <xf numFmtId="0" fontId="94" fillId="8" borderId="11" xfId="2" applyNumberFormat="1" applyFont="1" applyFill="1" applyBorder="1" applyAlignment="1" applyProtection="1">
      <alignment horizontal="center" vertical="center"/>
    </xf>
    <xf numFmtId="0" fontId="99" fillId="8" borderId="11" xfId="0" applyFont="1" applyFill="1" applyBorder="1" applyAlignment="1" applyProtection="1">
      <alignment horizontal="center" vertical="center" wrapText="1"/>
    </xf>
    <xf numFmtId="0" fontId="99" fillId="8" borderId="12" xfId="0" applyFont="1" applyFill="1" applyBorder="1" applyAlignment="1" applyProtection="1">
      <alignment horizontal="center" vertical="center" wrapText="1"/>
    </xf>
    <xf numFmtId="0" fontId="99" fillId="8" borderId="13" xfId="0" applyFont="1" applyFill="1" applyBorder="1" applyAlignment="1" applyProtection="1">
      <alignment horizontal="center" vertical="center" wrapText="1"/>
    </xf>
    <xf numFmtId="0" fontId="99" fillId="0" borderId="0" xfId="0" applyFont="1" applyFill="1" applyBorder="1" applyAlignment="1" applyProtection="1">
      <alignment vertical="center"/>
    </xf>
    <xf numFmtId="0" fontId="99" fillId="0" borderId="0" xfId="0" applyFont="1" applyFill="1" applyBorder="1" applyAlignment="1" applyProtection="1">
      <alignment vertical="center" wrapText="1"/>
    </xf>
    <xf numFmtId="0" fontId="112" fillId="4" borderId="11" xfId="2" applyFont="1" applyFill="1" applyBorder="1" applyAlignment="1" applyProtection="1">
      <alignment horizontal="center" vertical="center"/>
    </xf>
    <xf numFmtId="0" fontId="112" fillId="4" borderId="12" xfId="2" applyFont="1" applyFill="1" applyBorder="1" applyAlignment="1" applyProtection="1">
      <alignment horizontal="center" vertical="center"/>
    </xf>
    <xf numFmtId="0" fontId="112" fillId="4" borderId="13" xfId="2" applyFont="1" applyFill="1" applyBorder="1" applyAlignment="1" applyProtection="1">
      <alignment horizontal="center" vertical="center"/>
    </xf>
    <xf numFmtId="0" fontId="13" fillId="0" borderId="11" xfId="2" applyNumberFormat="1" applyFont="1" applyFill="1" applyBorder="1" applyAlignment="1" applyProtection="1">
      <alignment horizontal="center" vertical="center"/>
    </xf>
    <xf numFmtId="0" fontId="13" fillId="0" borderId="12" xfId="2" applyNumberFormat="1" applyFont="1" applyFill="1" applyBorder="1" applyAlignment="1" applyProtection="1">
      <alignment horizontal="center" vertical="center"/>
    </xf>
    <xf numFmtId="0" fontId="13" fillId="0" borderId="13" xfId="2" applyNumberFormat="1" applyFont="1" applyFill="1" applyBorder="1" applyAlignment="1" applyProtection="1">
      <alignment horizontal="center" vertical="center"/>
    </xf>
    <xf numFmtId="0" fontId="27" fillId="0" borderId="12" xfId="2" applyFont="1" applyBorder="1" applyAlignment="1" applyProtection="1">
      <alignment horizontal="center" vertical="center"/>
    </xf>
    <xf numFmtId="0" fontId="28" fillId="4" borderId="12" xfId="2" applyFont="1" applyFill="1" applyBorder="1" applyAlignment="1" applyProtection="1">
      <alignment horizontal="center" vertical="center"/>
    </xf>
    <xf numFmtId="0" fontId="28" fillId="4" borderId="12" xfId="2" applyFont="1" applyFill="1" applyBorder="1" applyAlignment="1" applyProtection="1">
      <alignment horizontal="left" vertical="center"/>
    </xf>
    <xf numFmtId="0" fontId="28" fillId="4" borderId="13" xfId="2" applyFont="1" applyFill="1" applyBorder="1" applyAlignment="1" applyProtection="1">
      <alignment horizontal="left" vertical="center"/>
    </xf>
    <xf numFmtId="38" fontId="27" fillId="0" borderId="12" xfId="1" applyFont="1" applyBorder="1" applyAlignment="1" applyProtection="1">
      <alignment horizontal="right" vertical="center"/>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28" fillId="4" borderId="11"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7" fillId="0" borderId="11" xfId="2" applyFont="1" applyBorder="1" applyAlignment="1" applyProtection="1">
      <alignment horizontal="left" vertical="center" wrapText="1"/>
    </xf>
    <xf numFmtId="0" fontId="27" fillId="0" borderId="12" xfId="2" applyFont="1" applyBorder="1" applyAlignment="1" applyProtection="1">
      <alignment horizontal="left" vertical="center" wrapText="1"/>
    </xf>
    <xf numFmtId="0" fontId="27" fillId="0" borderId="13" xfId="2" applyFont="1" applyBorder="1" applyAlignment="1" applyProtection="1">
      <alignment horizontal="left" vertical="center" wrapText="1"/>
    </xf>
    <xf numFmtId="0" fontId="28" fillId="4" borderId="8" xfId="2" applyFont="1" applyFill="1" applyBorder="1" applyAlignment="1" applyProtection="1">
      <alignment horizontal="center" vertical="center" wrapText="1"/>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38" fontId="28" fillId="0" borderId="13" xfId="1" applyFont="1" applyBorder="1" applyAlignment="1" applyProtection="1">
      <alignment horizontal="center" vertical="center" wrapText="1"/>
    </xf>
    <xf numFmtId="38" fontId="28" fillId="0" borderId="30" xfId="1" applyFont="1" applyBorder="1" applyAlignment="1" applyProtection="1">
      <alignment horizontal="center" vertical="center" wrapText="1"/>
    </xf>
    <xf numFmtId="38" fontId="28" fillId="0" borderId="11" xfId="1" applyFont="1" applyBorder="1" applyAlignment="1" applyProtection="1">
      <alignment horizontal="center" vertical="center" wrapText="1"/>
    </xf>
    <xf numFmtId="0" fontId="28" fillId="4" borderId="13" xfId="2" applyFont="1" applyFill="1" applyBorder="1" applyAlignment="1" applyProtection="1">
      <alignment horizontal="center" vertical="center" wrapText="1"/>
    </xf>
    <xf numFmtId="0" fontId="28" fillId="4" borderId="30" xfId="2" applyFont="1" applyFill="1" applyBorder="1" applyAlignment="1" applyProtection="1">
      <alignment horizontal="center" vertical="center" wrapText="1"/>
    </xf>
    <xf numFmtId="38" fontId="28" fillId="0" borderId="12" xfId="1" applyFont="1" applyBorder="1" applyAlignment="1" applyProtection="1">
      <alignment horizontal="center" vertical="center" wrapText="1"/>
    </xf>
    <xf numFmtId="0" fontId="28" fillId="4" borderId="11" xfId="2" applyFont="1" applyFill="1" applyBorder="1" applyAlignment="1" applyProtection="1">
      <alignment horizontal="center" vertical="center" wrapText="1"/>
    </xf>
    <xf numFmtId="0" fontId="28" fillId="0" borderId="11" xfId="2" applyFont="1" applyBorder="1" applyAlignment="1" applyProtection="1">
      <alignment horizontal="left" vertical="center" wrapText="1"/>
    </xf>
    <xf numFmtId="0" fontId="28" fillId="0" borderId="12" xfId="2" applyFont="1" applyBorder="1" applyAlignment="1" applyProtection="1">
      <alignment horizontal="left" vertical="center" wrapText="1"/>
    </xf>
    <xf numFmtId="0" fontId="28" fillId="0" borderId="13" xfId="2" applyFont="1" applyBorder="1" applyAlignment="1" applyProtection="1">
      <alignment horizontal="left" vertical="center" wrapText="1"/>
    </xf>
    <xf numFmtId="0" fontId="125" fillId="0" borderId="11" xfId="2" applyFont="1" applyFill="1" applyBorder="1" applyAlignment="1" applyProtection="1">
      <alignment horizontal="left" vertical="center" wrapText="1" shrinkToFit="1"/>
    </xf>
    <xf numFmtId="0" fontId="125" fillId="0" borderId="12" xfId="2" applyFont="1" applyFill="1" applyBorder="1" applyAlignment="1" applyProtection="1">
      <alignment horizontal="left" vertical="center" wrapText="1" shrinkToFit="1"/>
    </xf>
    <xf numFmtId="0" fontId="125" fillId="0" borderId="13" xfId="2" applyFont="1" applyFill="1" applyBorder="1" applyAlignment="1" applyProtection="1">
      <alignment horizontal="left" vertical="center" wrapText="1" shrinkToFit="1"/>
    </xf>
    <xf numFmtId="0" fontId="8" fillId="4" borderId="12" xfId="2" applyFont="1" applyFill="1" applyBorder="1" applyAlignment="1" applyProtection="1">
      <alignment horizontal="center" vertical="center"/>
    </xf>
    <xf numFmtId="0" fontId="8" fillId="4" borderId="13" xfId="2" applyFont="1" applyFill="1" applyBorder="1" applyAlignment="1" applyProtection="1">
      <alignment horizontal="center" vertical="center"/>
    </xf>
    <xf numFmtId="0" fontId="28" fillId="4" borderId="11" xfId="2" applyFont="1" applyFill="1" applyBorder="1" applyAlignment="1" applyProtection="1">
      <alignment horizontal="right" vertical="center"/>
    </xf>
    <xf numFmtId="0" fontId="28" fillId="4" borderId="12" xfId="2" applyFont="1" applyFill="1" applyBorder="1" applyAlignment="1" applyProtection="1">
      <alignment horizontal="right" vertical="center"/>
    </xf>
    <xf numFmtId="186" fontId="28" fillId="4" borderId="11" xfId="2" applyNumberFormat="1" applyFont="1" applyFill="1" applyBorder="1" applyAlignment="1" applyProtection="1">
      <alignment horizontal="center" vertical="center"/>
    </xf>
    <xf numFmtId="186" fontId="28" fillId="4" borderId="12" xfId="2" applyNumberFormat="1" applyFont="1" applyFill="1" applyBorder="1" applyAlignment="1" applyProtection="1">
      <alignment horizontal="center" vertical="center"/>
    </xf>
    <xf numFmtId="186" fontId="28" fillId="4" borderId="13" xfId="2" applyNumberFormat="1" applyFont="1" applyFill="1" applyBorder="1" applyAlignment="1" applyProtection="1">
      <alignment horizontal="center" vertical="center"/>
    </xf>
    <xf numFmtId="0" fontId="8" fillId="0" borderId="90" xfId="2" applyFont="1" applyFill="1" applyBorder="1" applyAlignment="1" applyProtection="1">
      <alignment vertical="center" wrapText="1"/>
    </xf>
    <xf numFmtId="0" fontId="28" fillId="0" borderId="11" xfId="2" applyFont="1" applyFill="1" applyBorder="1" applyAlignment="1" applyProtection="1">
      <alignment horizontal="center" vertical="center" wrapText="1"/>
    </xf>
    <xf numFmtId="0" fontId="28" fillId="0" borderId="12" xfId="2" applyFont="1" applyFill="1" applyBorder="1" applyAlignment="1" applyProtection="1">
      <alignment horizontal="center" vertical="center" wrapText="1"/>
    </xf>
    <xf numFmtId="0" fontId="28" fillId="0" borderId="13" xfId="2" applyFont="1" applyFill="1" applyBorder="1" applyAlignment="1" applyProtection="1">
      <alignment horizontal="center" vertical="center" wrapText="1"/>
    </xf>
    <xf numFmtId="0" fontId="125" fillId="0" borderId="11" xfId="2" applyFont="1" applyFill="1" applyBorder="1" applyAlignment="1" applyProtection="1">
      <alignment horizontal="left" vertical="center" wrapText="1"/>
    </xf>
    <xf numFmtId="0" fontId="125" fillId="0" borderId="12" xfId="2" applyFont="1" applyFill="1" applyBorder="1" applyAlignment="1" applyProtection="1">
      <alignment horizontal="left" vertical="center" wrapText="1"/>
    </xf>
    <xf numFmtId="0" fontId="125" fillId="0" borderId="13" xfId="2" applyFont="1" applyFill="1" applyBorder="1" applyAlignment="1" applyProtection="1">
      <alignment horizontal="left" vertical="center" wrapText="1"/>
    </xf>
    <xf numFmtId="186" fontId="125" fillId="0" borderId="11" xfId="2" applyNumberFormat="1" applyFont="1" applyFill="1" applyBorder="1" applyAlignment="1" applyProtection="1">
      <alignment horizontal="center" vertical="center" wrapText="1"/>
    </xf>
    <xf numFmtId="186" fontId="125" fillId="0" borderId="12" xfId="2" applyNumberFormat="1" applyFont="1" applyFill="1" applyBorder="1" applyAlignment="1" applyProtection="1">
      <alignment horizontal="center" vertical="center" wrapText="1"/>
    </xf>
    <xf numFmtId="0" fontId="126" fillId="4" borderId="11" xfId="0" applyFont="1" applyFill="1" applyBorder="1" applyAlignment="1" applyProtection="1">
      <alignment horizontal="center" vertical="center"/>
    </xf>
    <xf numFmtId="0" fontId="126" fillId="4" borderId="12" xfId="0" applyFont="1" applyFill="1" applyBorder="1" applyAlignment="1" applyProtection="1">
      <alignment horizontal="center" vertical="center"/>
    </xf>
    <xf numFmtId="0" fontId="126" fillId="4" borderId="13" xfId="0" applyFont="1" applyFill="1" applyBorder="1" applyAlignment="1" applyProtection="1">
      <alignment horizontal="center" vertical="center"/>
    </xf>
    <xf numFmtId="0" fontId="125" fillId="0" borderId="12" xfId="2" applyFont="1" applyBorder="1" applyAlignment="1" applyProtection="1">
      <alignment horizontal="left" vertical="center" wrapText="1"/>
    </xf>
    <xf numFmtId="0" fontId="125" fillId="0" borderId="13" xfId="2" applyFont="1" applyBorder="1" applyAlignment="1" applyProtection="1">
      <alignment horizontal="left" vertical="center" wrapText="1"/>
    </xf>
    <xf numFmtId="186" fontId="125" fillId="0" borderId="11" xfId="2" applyNumberFormat="1" applyFont="1" applyFill="1" applyBorder="1" applyAlignment="1" applyProtection="1">
      <alignment horizontal="left" vertical="center" wrapText="1"/>
    </xf>
    <xf numFmtId="186" fontId="125" fillId="0" borderId="12" xfId="2" applyNumberFormat="1" applyFont="1" applyFill="1" applyBorder="1" applyAlignment="1" applyProtection="1">
      <alignment horizontal="left" vertical="center" wrapText="1"/>
    </xf>
    <xf numFmtId="186" fontId="125" fillId="0" borderId="13" xfId="2" applyNumberFormat="1" applyFont="1" applyFill="1" applyBorder="1" applyAlignment="1" applyProtection="1">
      <alignment horizontal="left" vertical="center" wrapText="1"/>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0" fontId="126" fillId="0" borderId="12" xfId="2" applyFont="1" applyBorder="1" applyAlignment="1" applyProtection="1">
      <alignment horizontal="left" vertical="center" wrapText="1"/>
    </xf>
    <xf numFmtId="0" fontId="126" fillId="0" borderId="13" xfId="2" applyFont="1" applyBorder="1" applyAlignment="1" applyProtection="1">
      <alignment horizontal="left" vertical="center" wrapText="1"/>
    </xf>
    <xf numFmtId="49" fontId="126" fillId="0" borderId="12" xfId="2" applyNumberFormat="1" applyFont="1" applyBorder="1" applyAlignment="1" applyProtection="1">
      <alignment horizontal="left" vertical="center" wrapText="1"/>
    </xf>
    <xf numFmtId="49" fontId="126" fillId="0" borderId="13" xfId="2" applyNumberFormat="1" applyFont="1" applyBorder="1" applyAlignment="1" applyProtection="1">
      <alignment horizontal="left" vertical="center" wrapText="1"/>
    </xf>
    <xf numFmtId="0" fontId="125" fillId="0" borderId="11" xfId="2" applyFont="1" applyBorder="1" applyAlignment="1" applyProtection="1">
      <alignment horizontal="left" vertical="center" wrapText="1"/>
    </xf>
    <xf numFmtId="0" fontId="94" fillId="0" borderId="0" xfId="2" applyFont="1" applyFill="1" applyBorder="1" applyAlignment="1" applyProtection="1">
      <alignment horizontal="left" vertical="center"/>
    </xf>
    <xf numFmtId="0" fontId="12" fillId="0" borderId="213" xfId="2" applyFont="1" applyBorder="1" applyAlignment="1" applyProtection="1">
      <alignment horizontal="center" vertical="center"/>
    </xf>
    <xf numFmtId="0" fontId="12" fillId="0" borderId="11" xfId="2" applyFont="1" applyBorder="1" applyAlignment="1" applyProtection="1">
      <alignment horizontal="left" vertical="center" wrapText="1"/>
    </xf>
    <xf numFmtId="0" fontId="12" fillId="0" borderId="8" xfId="2" applyFont="1" applyBorder="1" applyAlignment="1" applyProtection="1">
      <alignment horizontal="left" vertical="center" wrapText="1"/>
    </xf>
    <xf numFmtId="0" fontId="12" fillId="0" borderId="6" xfId="2" applyFont="1" applyBorder="1" applyAlignment="1" applyProtection="1">
      <alignment horizontal="left" vertical="center" wrapText="1"/>
    </xf>
    <xf numFmtId="0" fontId="72" fillId="4" borderId="75" xfId="2" applyNumberFormat="1" applyFont="1" applyFill="1" applyBorder="1" applyAlignment="1" applyProtection="1">
      <alignment horizontal="center" vertical="center" wrapText="1"/>
    </xf>
    <xf numFmtId="0" fontId="72" fillId="4" borderId="74" xfId="2" applyNumberFormat="1" applyFont="1" applyFill="1" applyBorder="1" applyAlignment="1" applyProtection="1">
      <alignment horizontal="center" vertical="center" wrapText="1"/>
    </xf>
    <xf numFmtId="193" fontId="123" fillId="0" borderId="11" xfId="0" applyNumberFormat="1" applyFont="1" applyFill="1" applyBorder="1" applyAlignment="1" applyProtection="1">
      <alignment horizontal="left" vertical="center" wrapText="1"/>
    </xf>
    <xf numFmtId="193" fontId="123" fillId="0" borderId="13" xfId="0" applyNumberFormat="1" applyFont="1" applyFill="1" applyBorder="1" applyAlignment="1" applyProtection="1">
      <alignment horizontal="left" vertical="center" wrapText="1"/>
    </xf>
    <xf numFmtId="0" fontId="123" fillId="0" borderId="11" xfId="0" applyFont="1" applyBorder="1" applyAlignment="1" applyProtection="1">
      <alignment horizontal="left" vertical="center" wrapText="1"/>
    </xf>
    <xf numFmtId="0" fontId="123" fillId="0" borderId="13" xfId="0" applyFont="1" applyBorder="1" applyAlignment="1" applyProtection="1">
      <alignment horizontal="left" vertical="center" wrapText="1"/>
    </xf>
    <xf numFmtId="193" fontId="72" fillId="0" borderId="11" xfId="0" applyNumberFormat="1" applyFont="1" applyFill="1" applyBorder="1" applyAlignment="1" applyProtection="1">
      <alignment horizontal="left" vertical="center" wrapText="1"/>
    </xf>
    <xf numFmtId="193" fontId="72" fillId="0" borderId="13" xfId="0" applyNumberFormat="1" applyFont="1" applyFill="1" applyBorder="1" applyAlignment="1" applyProtection="1">
      <alignment horizontal="left" vertical="center" wrapText="1"/>
    </xf>
    <xf numFmtId="0" fontId="72" fillId="0" borderId="11" xfId="0" applyFont="1" applyBorder="1" applyAlignment="1" applyProtection="1">
      <alignment horizontal="left" vertical="center" wrapText="1"/>
    </xf>
    <xf numFmtId="0" fontId="72" fillId="0" borderId="13" xfId="0" applyFont="1" applyBorder="1" applyAlignment="1" applyProtection="1">
      <alignment horizontal="left" vertical="center" wrapText="1"/>
    </xf>
  </cellXfs>
  <cellStyles count="9">
    <cellStyle name="パーセント" xfId="6" builtinId="5"/>
    <cellStyle name="ハイパーリンク" xfId="5" builtinId="8"/>
    <cellStyle name="桁区切り" xfId="1" builtinId="6"/>
    <cellStyle name="桁区切り 2" xfId="3"/>
    <cellStyle name="標準" xfId="0" builtinId="0"/>
    <cellStyle name="標準 2" xfId="2"/>
    <cellStyle name="標準 2 2 2" xfId="7"/>
    <cellStyle name="標準 3" xfId="4"/>
    <cellStyle name="標準 4" xfId="8"/>
  </cellStyles>
  <dxfs count="345">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rgb="FFFF0000"/>
        <name val="ＭＳ Ｐゴシック"/>
        <scheme val="none"/>
      </font>
      <alignment horizontal="left" vertical="center" textRotation="0" wrapText="1" indent="0" justifyLastLine="0" shrinkToFit="0" readingOrder="0"/>
      <border diagonalUp="0" diagonalDown="0">
        <left/>
        <right style="thin">
          <color theme="1"/>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rgb="FFFF0000"/>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rgb="FFFF0000"/>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center" vertical="center" textRotation="0" wrapText="0" indent="0" justifyLastLine="0" shrinkToFit="0" readingOrder="0"/>
      <border diagonalUp="0" diagonalDown="0">
        <left style="hair">
          <color indexed="64"/>
        </left>
        <right/>
        <top/>
        <bottom/>
        <vertical/>
        <horizontal/>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protection locked="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A6A6A6"/>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strike val="0"/>
        <outline val="0"/>
        <shadow val="0"/>
        <u val="none"/>
        <vertAlign val="baseline"/>
        <sz val="9"/>
        <color rgb="FF000000"/>
        <name val="ＭＳ Ｐゴシック"/>
        <scheme val="none"/>
      </font>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1"/>
        <color rgb="FF000000"/>
        <name val="ＭＳ Ｐゴシック"/>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border diagonalUp="0" diagonalDown="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fill>
        <patternFill patternType="solid">
          <fgColor rgb="FF000000"/>
          <bgColor rgb="FFDDEBF7"/>
        </patternFill>
      </fill>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000000"/>
        <name val="ＭＳ Ｐゴシック"/>
        <scheme val="none"/>
      </font>
      <fill>
        <patternFill patternType="solid">
          <fgColor rgb="FF000000"/>
          <bgColor rgb="FFFFFFFF"/>
        </patternFill>
      </fill>
      <border diagonalUp="0" diagonalDown="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0625">
          <bgColor rgb="FFFFC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344"/>
      <tableStyleElement type="totalRow" dxfId="343"/>
      <tableStyleElement type="firstColumn" dxfId="342"/>
    </tableStyle>
    <tableStyle name="テーブル スタイル 8" pivot="0" count="4">
      <tableStyleElement type="wholeTable" dxfId="341"/>
      <tableStyleElement type="headerRow" dxfId="340"/>
      <tableStyleElement type="totalRow" dxfId="339"/>
      <tableStyleElement type="firstColumn" dxfId="338"/>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182880</xdr:colOff>
          <xdr:row>24</xdr:row>
          <xdr:rowOff>0</xdr:rowOff>
        </xdr:from>
        <xdr:to>
          <xdr:col>25</xdr:col>
          <xdr:colOff>182880</xdr:colOff>
          <xdr:row>25</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55</xdr:col>
      <xdr:colOff>54118</xdr:colOff>
      <xdr:row>0</xdr:row>
      <xdr:rowOff>46183</xdr:rowOff>
    </xdr:from>
    <xdr:ext cx="2880000" cy="1926168"/>
    <xdr:sp macro="" textlink="">
      <xdr:nvSpPr>
        <xdr:cNvPr id="14" name="正方形/長方形 13"/>
        <xdr:cNvSpPr/>
      </xdr:nvSpPr>
      <xdr:spPr>
        <a:xfrm>
          <a:off x="12211482" y="46183"/>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助成事業の計画①</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194831</xdr:rowOff>
    </xdr:from>
    <xdr:ext cx="1852636" cy="571500"/>
    <xdr:sp macro="" textlink="">
      <xdr:nvSpPr>
        <xdr:cNvPr id="20" name="正方形/長方形 19"/>
        <xdr:cNvSpPr/>
      </xdr:nvSpPr>
      <xdr:spPr>
        <a:xfrm>
          <a:off x="8751864" y="11071474"/>
          <a:ext cx="1852636"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29068</xdr:colOff>
      <xdr:row>46</xdr:row>
      <xdr:rowOff>155420</xdr:rowOff>
    </xdr:from>
    <xdr:ext cx="4606432" cy="642484"/>
    <xdr:sp macro="" textlink="">
      <xdr:nvSpPr>
        <xdr:cNvPr id="26" name="正方形/長方形 25"/>
        <xdr:cNvSpPr/>
      </xdr:nvSpPr>
      <xdr:spPr>
        <a:xfrm>
          <a:off x="8665068" y="11757777"/>
          <a:ext cx="4606432" cy="642484"/>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＜設備投資・事業環境整備フェーズ＞の終了予定日を記入してください。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＜設備投資・事業環境整備フェーズ＞を実施しない場合は入力不要です。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22</xdr:col>
      <xdr:colOff>535215</xdr:colOff>
      <xdr:row>9</xdr:row>
      <xdr:rowOff>27215</xdr:rowOff>
    </xdr:from>
    <xdr:to>
      <xdr:col>26</xdr:col>
      <xdr:colOff>145142</xdr:colOff>
      <xdr:row>12</xdr:row>
      <xdr:rowOff>127000</xdr:rowOff>
    </xdr:to>
    <xdr:sp macro="" textlink="">
      <xdr:nvSpPr>
        <xdr:cNvPr id="3" name="正方形/長方形 2"/>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xdr:cNvSpPr/>
      </xdr:nvSpPr>
      <xdr:spPr>
        <a:xfrm>
          <a:off x="7665357"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71436</xdr:colOff>
      <xdr:row>3</xdr:row>
      <xdr:rowOff>317500</xdr:rowOff>
    </xdr:from>
    <xdr:to>
      <xdr:col>18</xdr:col>
      <xdr:colOff>222249</xdr:colOff>
      <xdr:row>5</xdr:row>
      <xdr:rowOff>239714</xdr:rowOff>
    </xdr:to>
    <xdr:sp macro="" textlink="">
      <xdr:nvSpPr>
        <xdr:cNvPr id="5" name="正方形/長方形 4"/>
        <xdr:cNvSpPr/>
      </xdr:nvSpPr>
      <xdr:spPr>
        <a:xfrm>
          <a:off x="1785936" y="1054100"/>
          <a:ext cx="4360863" cy="119221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a:t>
          </a:r>
          <a:r>
            <a:rPr kumimoji="1" lang="en-US" altLang="ja-JP" sz="1200" b="0">
              <a:solidFill>
                <a:srgbClr val="FF0000"/>
              </a:solidFill>
              <a:latin typeface="HGPｺﾞｼｯｸE" panose="020B0900000000000000" pitchFamily="50" charset="-128"/>
              <a:ea typeface="HGPｺﾞｼｯｸE" panose="020B0900000000000000" pitchFamily="50" charset="-128"/>
            </a:rPr>
            <a:t>10</a:t>
          </a:r>
          <a:r>
            <a:rPr kumimoji="1" lang="ja-JP" altLang="en-US" sz="1200" b="0">
              <a:solidFill>
                <a:srgbClr val="FF0000"/>
              </a:solidFill>
              <a:latin typeface="HGPｺﾞｼｯｸE" panose="020B0900000000000000" pitchFamily="50" charset="-128"/>
              <a:ea typeface="HGPｺﾞｼｯｸE" panose="020B0900000000000000" pitchFamily="50" charset="-128"/>
            </a:rPr>
            <a:t>．ステップアップ目標」に記載した目標を達成するために、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開発又は改良上想定される事業化に向けた課題とその解決方法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52355</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235857</xdr:colOff>
      <xdr:row>65</xdr:row>
      <xdr:rowOff>47727</xdr:rowOff>
    </xdr:from>
    <xdr:to>
      <xdr:col>21</xdr:col>
      <xdr:colOff>347508</xdr:colOff>
      <xdr:row>65</xdr:row>
      <xdr:rowOff>48987</xdr:rowOff>
    </xdr:to>
    <xdr:cxnSp macro="">
      <xdr:nvCxnSpPr>
        <xdr:cNvPr id="18" name="直線矢印コネクタ 17"/>
        <xdr:cNvCxnSpPr/>
      </xdr:nvCxnSpPr>
      <xdr:spPr>
        <a:xfrm flipH="1" flipV="1">
          <a:off x="8336643" y="1424451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241113</xdr:colOff>
      <xdr:row>63</xdr:row>
      <xdr:rowOff>117929</xdr:rowOff>
    </xdr:from>
    <xdr:ext cx="2362387" cy="571500"/>
    <xdr:sp macro="" textlink="">
      <xdr:nvSpPr>
        <xdr:cNvPr id="19" name="正方形/長方形 18"/>
        <xdr:cNvSpPr/>
      </xdr:nvSpPr>
      <xdr:spPr>
        <a:xfrm>
          <a:off x="9004113" y="13960929"/>
          <a:ext cx="2362387"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editAs="oneCell">
    <xdr:from>
      <xdr:col>1</xdr:col>
      <xdr:colOff>390072</xdr:colOff>
      <xdr:row>18</xdr:row>
      <xdr:rowOff>136072</xdr:rowOff>
    </xdr:from>
    <xdr:to>
      <xdr:col>16</xdr:col>
      <xdr:colOff>402376</xdr:colOff>
      <xdr:row>30</xdr:row>
      <xdr:rowOff>75293</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522" y="4123872"/>
          <a:ext cx="6394054" cy="2682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299358</xdr:colOff>
      <xdr:row>17</xdr:row>
      <xdr:rowOff>36286</xdr:rowOff>
    </xdr:from>
    <xdr:to>
      <xdr:col>5</xdr:col>
      <xdr:colOff>263605</xdr:colOff>
      <xdr:row>18</xdr:row>
      <xdr:rowOff>114300</xdr:rowOff>
    </xdr:to>
    <xdr:sp macro="" textlink="">
      <xdr:nvSpPr>
        <xdr:cNvPr id="10" name="テキスト ボックス 9"/>
        <xdr:cNvSpPr txBox="1"/>
      </xdr:nvSpPr>
      <xdr:spPr>
        <a:xfrm>
          <a:off x="724808" y="3795486"/>
          <a:ext cx="1666047" cy="30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社内体制（例）</a:t>
          </a:r>
        </a:p>
      </xdr:txBody>
    </xdr:sp>
    <xdr:clientData/>
  </xdr:twoCellAnchor>
  <xdr:twoCellAnchor>
    <xdr:from>
      <xdr:col>11</xdr:col>
      <xdr:colOff>381001</xdr:colOff>
      <xdr:row>17</xdr:row>
      <xdr:rowOff>81643</xdr:rowOff>
    </xdr:from>
    <xdr:to>
      <xdr:col>15</xdr:col>
      <xdr:colOff>345249</xdr:colOff>
      <xdr:row>18</xdr:row>
      <xdr:rowOff>159657</xdr:rowOff>
    </xdr:to>
    <xdr:sp macro="" textlink="">
      <xdr:nvSpPr>
        <xdr:cNvPr id="11" name="テキスト ボックス 10"/>
        <xdr:cNvSpPr txBox="1"/>
      </xdr:nvSpPr>
      <xdr:spPr>
        <a:xfrm>
          <a:off x="5060951" y="3840843"/>
          <a:ext cx="1666048" cy="30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社内体制（例）</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21</xdr:col>
      <xdr:colOff>90713</xdr:colOff>
      <xdr:row>57</xdr:row>
      <xdr:rowOff>18143</xdr:rowOff>
    </xdr:from>
    <xdr:ext cx="2376000" cy="1926168"/>
    <xdr:sp macro="" textlink="">
      <xdr:nvSpPr>
        <xdr:cNvPr id="3" name="正方形/長方形 2"/>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261938</xdr:colOff>
      <xdr:row>4</xdr:row>
      <xdr:rowOff>198437</xdr:rowOff>
    </xdr:from>
    <xdr:to>
      <xdr:col>18</xdr:col>
      <xdr:colOff>42863</xdr:colOff>
      <xdr:row>8</xdr:row>
      <xdr:rowOff>46037</xdr:rowOff>
    </xdr:to>
    <xdr:sp macro="" textlink="">
      <xdr:nvSpPr>
        <xdr:cNvPr id="4" name="正方形/長方形 3"/>
        <xdr:cNvSpPr/>
      </xdr:nvSpPr>
      <xdr:spPr>
        <a:xfrm>
          <a:off x="611188" y="1138237"/>
          <a:ext cx="5857875" cy="7620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想定される対象顧客を具体的に記入してください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214312</xdr:colOff>
      <xdr:row>15</xdr:row>
      <xdr:rowOff>103187</xdr:rowOff>
    </xdr:from>
    <xdr:to>
      <xdr:col>17</xdr:col>
      <xdr:colOff>344487</xdr:colOff>
      <xdr:row>18</xdr:row>
      <xdr:rowOff>180974</xdr:rowOff>
    </xdr:to>
    <xdr:sp macro="" textlink="">
      <xdr:nvSpPr>
        <xdr:cNvPr id="5" name="正方形/長方形 4"/>
        <xdr:cNvSpPr/>
      </xdr:nvSpPr>
      <xdr:spPr>
        <a:xfrm>
          <a:off x="563562" y="3557587"/>
          <a:ext cx="5857875" cy="76358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対象顧客・市場とそのニーズを対応させて記入してください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198437</xdr:colOff>
      <xdr:row>26</xdr:row>
      <xdr:rowOff>222250</xdr:rowOff>
    </xdr:from>
    <xdr:to>
      <xdr:col>17</xdr:col>
      <xdr:colOff>328612</xdr:colOff>
      <xdr:row>30</xdr:row>
      <xdr:rowOff>69850</xdr:rowOff>
    </xdr:to>
    <xdr:sp macro="" textlink="">
      <xdr:nvSpPr>
        <xdr:cNvPr id="6" name="正方形/長方形 5"/>
        <xdr:cNvSpPr/>
      </xdr:nvSpPr>
      <xdr:spPr>
        <a:xfrm>
          <a:off x="547687" y="6191250"/>
          <a:ext cx="5857875" cy="7620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競合する製品・サービス、競合企業を具体的に記入してください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214312</xdr:colOff>
      <xdr:row>37</xdr:row>
      <xdr:rowOff>214313</xdr:rowOff>
    </xdr:from>
    <xdr:to>
      <xdr:col>17</xdr:col>
      <xdr:colOff>334509</xdr:colOff>
      <xdr:row>41</xdr:row>
      <xdr:rowOff>128134</xdr:rowOff>
    </xdr:to>
    <xdr:sp macro="" textlink="">
      <xdr:nvSpPr>
        <xdr:cNvPr id="7" name="正方形/長方形 6"/>
        <xdr:cNvSpPr/>
      </xdr:nvSpPr>
      <xdr:spPr>
        <a:xfrm>
          <a:off x="563562" y="8685213"/>
          <a:ext cx="5847897" cy="828221"/>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ターゲットとなる市場・顧客への周知方法、販売ルートの確立手法等を記入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11</xdr:col>
      <xdr:colOff>277813</xdr:colOff>
      <xdr:row>48</xdr:row>
      <xdr:rowOff>150812</xdr:rowOff>
    </xdr:from>
    <xdr:to>
      <xdr:col>17</xdr:col>
      <xdr:colOff>312738</xdr:colOff>
      <xdr:row>51</xdr:row>
      <xdr:rowOff>93106</xdr:rowOff>
    </xdr:to>
    <xdr:sp macro="" textlink="">
      <xdr:nvSpPr>
        <xdr:cNvPr id="8" name="正方形/長方形 7"/>
        <xdr:cNvSpPr/>
      </xdr:nvSpPr>
      <xdr:spPr>
        <a:xfrm>
          <a:off x="4262438" y="11271250"/>
          <a:ext cx="2130425" cy="63285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上記８．（３）の</a:t>
          </a:r>
          <a:endParaRPr lang="en-US" altLang="ja-JP" b="0">
            <a:solidFill>
              <a:srgbClr val="FF0000"/>
            </a:solidFill>
            <a:effectLst/>
            <a:latin typeface="HGPｺﾞｼｯｸE" panose="020B0900000000000000" pitchFamily="50" charset="-128"/>
            <a:ea typeface="HGPｺﾞｼｯｸE" panose="020B0900000000000000" pitchFamily="50" charset="-128"/>
          </a:endParaRPr>
        </a:p>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市場規模を基に算出</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10</xdr:col>
      <xdr:colOff>166688</xdr:colOff>
      <xdr:row>60</xdr:row>
      <xdr:rowOff>126999</xdr:rowOff>
    </xdr:from>
    <xdr:to>
      <xdr:col>16</xdr:col>
      <xdr:colOff>201613</xdr:colOff>
      <xdr:row>63</xdr:row>
      <xdr:rowOff>126443</xdr:rowOff>
    </xdr:to>
    <xdr:sp macro="" textlink="">
      <xdr:nvSpPr>
        <xdr:cNvPr id="9" name="正方形/長方形 8"/>
        <xdr:cNvSpPr/>
      </xdr:nvSpPr>
      <xdr:spPr>
        <a:xfrm>
          <a:off x="3802063" y="14263687"/>
          <a:ext cx="2130425" cy="69000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上記８．（５）①に記入した売上高の算出根拠を３年分記入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108</xdr:col>
      <xdr:colOff>62254</xdr:colOff>
      <xdr:row>6</xdr:row>
      <xdr:rowOff>159373</xdr:rowOff>
    </xdr:from>
    <xdr:to>
      <xdr:col>128</xdr:col>
      <xdr:colOff>70843</xdr:colOff>
      <xdr:row>21</xdr:row>
      <xdr:rowOff>169335</xdr:rowOff>
    </xdr:to>
    <xdr:sp macro="" textlink="">
      <xdr:nvSpPr>
        <xdr:cNvPr id="5" name="正方形/長方形 4"/>
        <xdr:cNvSpPr/>
      </xdr:nvSpPr>
      <xdr:spPr>
        <a:xfrm>
          <a:off x="22244921" y="2741706"/>
          <a:ext cx="3395255" cy="318496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oneCell">
    <xdr:from>
      <xdr:col>27</xdr:col>
      <xdr:colOff>115772</xdr:colOff>
      <xdr:row>14</xdr:row>
      <xdr:rowOff>11041</xdr:rowOff>
    </xdr:from>
    <xdr:to>
      <xdr:col>62</xdr:col>
      <xdr:colOff>132000</xdr:colOff>
      <xdr:row>22</xdr:row>
      <xdr:rowOff>25858</xdr:rowOff>
    </xdr:to>
    <xdr:pic>
      <xdr:nvPicPr>
        <xdr:cNvPr id="20" name="図 19"/>
        <xdr:cNvPicPr>
          <a:picLocks noChangeAspect="1"/>
        </xdr:cNvPicPr>
      </xdr:nvPicPr>
      <xdr:blipFill rotWithShape="1">
        <a:blip xmlns:r="http://schemas.openxmlformats.org/officeDocument/2006/relationships" r:embed="rId1"/>
        <a:srcRect r="28697"/>
        <a:stretch/>
      </xdr:blipFill>
      <xdr:spPr>
        <a:xfrm>
          <a:off x="8575383" y="4808819"/>
          <a:ext cx="5695950" cy="1708150"/>
        </a:xfrm>
        <a:prstGeom prst="rect">
          <a:avLst/>
        </a:prstGeom>
      </xdr:spPr>
    </xdr:pic>
    <xdr:clientData/>
  </xdr:twoCellAnchor>
  <xdr:twoCellAnchor editAs="oneCell">
    <xdr:from>
      <xdr:col>27</xdr:col>
      <xdr:colOff>96625</xdr:colOff>
      <xdr:row>25</xdr:row>
      <xdr:rowOff>50350</xdr:rowOff>
    </xdr:from>
    <xdr:to>
      <xdr:col>84</xdr:col>
      <xdr:colOff>78683</xdr:colOff>
      <xdr:row>33</xdr:row>
      <xdr:rowOff>160418</xdr:rowOff>
    </xdr:to>
    <xdr:pic>
      <xdr:nvPicPr>
        <xdr:cNvPr id="21" name="図 20"/>
        <xdr:cNvPicPr>
          <a:picLocks noChangeAspect="1"/>
        </xdr:cNvPicPr>
      </xdr:nvPicPr>
      <xdr:blipFill>
        <a:blip xmlns:r="http://schemas.openxmlformats.org/officeDocument/2006/relationships" r:embed="rId2"/>
        <a:stretch>
          <a:fillRect/>
        </a:stretch>
      </xdr:blipFill>
      <xdr:spPr>
        <a:xfrm>
          <a:off x="8556236" y="7176461"/>
          <a:ext cx="9231891" cy="1803401"/>
        </a:xfrm>
        <a:prstGeom prst="rect">
          <a:avLst/>
        </a:prstGeom>
      </xdr:spPr>
    </xdr:pic>
    <xdr:clientData/>
  </xdr:twoCellAnchor>
  <xdr:oneCellAnchor>
    <xdr:from>
      <xdr:col>28</xdr:col>
      <xdr:colOff>91406</xdr:colOff>
      <xdr:row>1</xdr:row>
      <xdr:rowOff>7024</xdr:rowOff>
    </xdr:from>
    <xdr:ext cx="5307471" cy="1009251"/>
    <xdr:sp macro="" textlink="">
      <xdr:nvSpPr>
        <xdr:cNvPr id="24" name="正方形/長方形 23"/>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令和７年１１月３０日以前の日付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12</xdr:row>
      <xdr:rowOff>93062</xdr:rowOff>
    </xdr:from>
    <xdr:to>
      <xdr:col>40</xdr:col>
      <xdr:colOff>33626</xdr:colOff>
      <xdr:row>16</xdr:row>
      <xdr:rowOff>210002</xdr:rowOff>
    </xdr:to>
    <xdr:cxnSp macro="">
      <xdr:nvCxnSpPr>
        <xdr:cNvPr id="25" name="直線矢印コネクタ 24"/>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12</xdr:row>
      <xdr:rowOff>61312</xdr:rowOff>
    </xdr:from>
    <xdr:to>
      <xdr:col>59</xdr:col>
      <xdr:colOff>128750</xdr:colOff>
      <xdr:row>17</xdr:row>
      <xdr:rowOff>8269</xdr:rowOff>
    </xdr:to>
    <xdr:cxnSp macro="">
      <xdr:nvCxnSpPr>
        <xdr:cNvPr id="26" name="直線矢印コネクタ 25"/>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11</xdr:row>
      <xdr:rowOff>16889</xdr:rowOff>
    </xdr:from>
    <xdr:ext cx="583404" cy="275717"/>
    <xdr:sp macro="" textlink="">
      <xdr:nvSpPr>
        <xdr:cNvPr id="27" name="正方形/長方形 26"/>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11</xdr:row>
      <xdr:rowOff>20315</xdr:rowOff>
    </xdr:from>
    <xdr:ext cx="3238603" cy="459100"/>
    <xdr:sp macro="" textlink="">
      <xdr:nvSpPr>
        <xdr:cNvPr id="28" name="正方形/長方形 27"/>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11</xdr:row>
      <xdr:rowOff>18762</xdr:rowOff>
    </xdr:from>
    <xdr:ext cx="2857121" cy="459100"/>
    <xdr:sp macro="" textlink="">
      <xdr:nvSpPr>
        <xdr:cNvPr id="29" name="正方形/長方形 28"/>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18</xdr:row>
      <xdr:rowOff>51859</xdr:rowOff>
    </xdr:from>
    <xdr:to>
      <xdr:col>63</xdr:col>
      <xdr:colOff>151375</xdr:colOff>
      <xdr:row>18</xdr:row>
      <xdr:rowOff>66982</xdr:rowOff>
    </xdr:to>
    <xdr:cxnSp macro="">
      <xdr:nvCxnSpPr>
        <xdr:cNvPr id="30" name="直線矢印コネクタ 29"/>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18</xdr:row>
      <xdr:rowOff>41276</xdr:rowOff>
    </xdr:from>
    <xdr:to>
      <xdr:col>63</xdr:col>
      <xdr:colOff>151375</xdr:colOff>
      <xdr:row>27</xdr:row>
      <xdr:rowOff>85876</xdr:rowOff>
    </xdr:to>
    <xdr:cxnSp macro="">
      <xdr:nvCxnSpPr>
        <xdr:cNvPr id="31" name="直線矢印コネクタ 30"/>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16</xdr:row>
      <xdr:rowOff>49354</xdr:rowOff>
    </xdr:from>
    <xdr:ext cx="3561723" cy="842603"/>
    <xdr:sp macro="" textlink="">
      <xdr:nvSpPr>
        <xdr:cNvPr id="32" name="正方形/長方形 31"/>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19-</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16</xdr:row>
      <xdr:rowOff>28579</xdr:rowOff>
    </xdr:from>
    <xdr:to>
      <xdr:col>43</xdr:col>
      <xdr:colOff>61141</xdr:colOff>
      <xdr:row>18</xdr:row>
      <xdr:rowOff>188401</xdr:rowOff>
    </xdr:to>
    <xdr:sp macro="" textlink="">
      <xdr:nvSpPr>
        <xdr:cNvPr id="34" name="角丸四角形 33"/>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27</xdr:row>
      <xdr:rowOff>63354</xdr:rowOff>
    </xdr:from>
    <xdr:to>
      <xdr:col>30</xdr:col>
      <xdr:colOff>73239</xdr:colOff>
      <xdr:row>29</xdr:row>
      <xdr:rowOff>124434</xdr:rowOff>
    </xdr:to>
    <xdr:sp macro="" textlink="">
      <xdr:nvSpPr>
        <xdr:cNvPr id="35" name="角丸四角形 34"/>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48</xdr:row>
      <xdr:rowOff>183444</xdr:rowOff>
    </xdr:from>
    <xdr:ext cx="2376000" cy="1926168"/>
    <xdr:sp macro="" textlink="">
      <xdr:nvSpPr>
        <xdr:cNvPr id="37" name="正方形/長方形 36"/>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404813</xdr:colOff>
      <xdr:row>13</xdr:row>
      <xdr:rowOff>103188</xdr:rowOff>
    </xdr:from>
    <xdr:to>
      <xdr:col>11</xdr:col>
      <xdr:colOff>199438</xdr:colOff>
      <xdr:row>15</xdr:row>
      <xdr:rowOff>135171</xdr:rowOff>
    </xdr:to>
    <xdr:sp macro="" textlink="">
      <xdr:nvSpPr>
        <xdr:cNvPr id="19" name="正方形/長方形 18"/>
        <xdr:cNvSpPr/>
      </xdr:nvSpPr>
      <xdr:spPr>
        <a:xfrm>
          <a:off x="730251" y="4651376"/>
          <a:ext cx="4144375" cy="44473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sz="1200" b="0">
              <a:solidFill>
                <a:srgbClr val="FF0000"/>
              </a:solidFill>
              <a:effectLst/>
              <a:latin typeface="HGPｺﾞｼｯｸE" panose="020B0900000000000000" pitchFamily="50" charset="-128"/>
              <a:ea typeface="HGPｺﾞｼｯｸE" panose="020B0900000000000000" pitchFamily="50" charset="-128"/>
            </a:rPr>
            <a:t>本事業の全体像が分かるよう、経費が発生しない作業も記入</a:t>
          </a:r>
          <a:endParaRPr lang="ja-JP" altLang="ja-JP" sz="1200"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438831</xdr:colOff>
      <xdr:row>16</xdr:row>
      <xdr:rowOff>81642</xdr:rowOff>
    </xdr:from>
    <xdr:to>
      <xdr:col>10</xdr:col>
      <xdr:colOff>33551</xdr:colOff>
      <xdr:row>18</xdr:row>
      <xdr:rowOff>99337</xdr:rowOff>
    </xdr:to>
    <xdr:sp macro="" textlink="">
      <xdr:nvSpPr>
        <xdr:cNvPr id="22" name="正方形/長方形 21"/>
        <xdr:cNvSpPr/>
      </xdr:nvSpPr>
      <xdr:spPr>
        <a:xfrm>
          <a:off x="764269" y="5248955"/>
          <a:ext cx="3690470" cy="43044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sz="1200" b="0">
              <a:solidFill>
                <a:srgbClr val="FF0000"/>
              </a:solidFill>
              <a:effectLst/>
              <a:latin typeface="HGPｺﾞｼｯｸE" panose="020B0900000000000000" pitchFamily="50" charset="-128"/>
              <a:ea typeface="HGPｺﾞｼｯｸE" panose="020B0900000000000000" pitchFamily="50" charset="-128"/>
            </a:rPr>
            <a:t>自社作業に該当する期間に○、他社作業は●を記入</a:t>
          </a:r>
          <a:endParaRPr lang="ja-JP" altLang="ja-JP" sz="1200"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523833</xdr:rowOff>
    </xdr:to>
    <xdr:cxnSp macro="">
      <xdr:nvCxnSpPr>
        <xdr:cNvPr id="13" name="直線矢印コネクタ 12"/>
        <xdr:cNvCxnSpPr/>
      </xdr:nvCxnSpPr>
      <xdr:spPr>
        <a:xfrm flipH="1">
          <a:off x="7848472" y="2232730"/>
          <a:ext cx="597461" cy="560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294589</xdr:rowOff>
    </xdr:to>
    <xdr:cxnSp macro="">
      <xdr:nvCxnSpPr>
        <xdr:cNvPr id="14" name="直線矢印コネクタ 13"/>
        <xdr:cNvCxnSpPr/>
      </xdr:nvCxnSpPr>
      <xdr:spPr>
        <a:xfrm flipH="1">
          <a:off x="7837722" y="4287183"/>
          <a:ext cx="573020" cy="79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334313</xdr:rowOff>
    </xdr:to>
    <xdr:cxnSp macro="">
      <xdr:nvCxnSpPr>
        <xdr:cNvPr id="15" name="直線矢印コネクタ 14"/>
        <xdr:cNvCxnSpPr>
          <a:stCxn id="19" idx="1"/>
        </xdr:cNvCxnSpPr>
      </xdr:nvCxnSpPr>
      <xdr:spPr>
        <a:xfrm flipH="1">
          <a:off x="7853983" y="5596695"/>
          <a:ext cx="535773" cy="81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71523</xdr:colOff>
      <xdr:row>1</xdr:row>
      <xdr:rowOff>197240</xdr:rowOff>
    </xdr:from>
    <xdr:to>
      <xdr:col>19</xdr:col>
      <xdr:colOff>10067</xdr:colOff>
      <xdr:row>1</xdr:row>
      <xdr:rowOff>203778</xdr:rowOff>
    </xdr:to>
    <xdr:cxnSp macro="">
      <xdr:nvCxnSpPr>
        <xdr:cNvPr id="21" name="直線矢印コネクタ 20"/>
        <xdr:cNvCxnSpPr/>
      </xdr:nvCxnSpPr>
      <xdr:spPr>
        <a:xfrm flipH="1">
          <a:off x="7854809" y="514740"/>
          <a:ext cx="600758" cy="653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594175</xdr:colOff>
      <xdr:row>1</xdr:row>
      <xdr:rowOff>0</xdr:rowOff>
    </xdr:from>
    <xdr:ext cx="3515206" cy="459100"/>
    <xdr:sp macro="" textlink="">
      <xdr:nvSpPr>
        <xdr:cNvPr id="22" name="正方形/長方形 21"/>
        <xdr:cNvSpPr/>
      </xdr:nvSpPr>
      <xdr:spPr>
        <a:xfrm>
          <a:off x="8377461" y="317500"/>
          <a:ext cx="3515206"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本助成事業の内容が他者の特許等に抵触していないかについて十分に確認してください。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103189</xdr:colOff>
      <xdr:row>3</xdr:row>
      <xdr:rowOff>142875</xdr:rowOff>
    </xdr:from>
    <xdr:to>
      <xdr:col>16</xdr:col>
      <xdr:colOff>227386</xdr:colOff>
      <xdr:row>3</xdr:row>
      <xdr:rowOff>471581</xdr:rowOff>
    </xdr:to>
    <xdr:sp macro="" textlink="">
      <xdr:nvSpPr>
        <xdr:cNvPr id="12" name="正方形/長方形 11"/>
        <xdr:cNvSpPr/>
      </xdr:nvSpPr>
      <xdr:spPr>
        <a:xfrm>
          <a:off x="2198689" y="1222375"/>
          <a:ext cx="4751760" cy="32870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ja-JP" altLang="en-US" sz="1100" b="0">
              <a:solidFill>
                <a:srgbClr val="FF0000"/>
              </a:solidFill>
              <a:effectLst/>
              <a:latin typeface="HGPｺﾞｼｯｸE" panose="020B0900000000000000" pitchFamily="50" charset="-128"/>
              <a:ea typeface="HGPｺﾞｼｯｸE" panose="020B0900000000000000" pitchFamily="50" charset="-128"/>
            </a:rPr>
            <a:t>開発内容・技術が他者の特許等に抵触していないか十分に確認してください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5</xdr:col>
      <xdr:colOff>63500</xdr:colOff>
      <xdr:row>4</xdr:row>
      <xdr:rowOff>531812</xdr:rowOff>
    </xdr:from>
    <xdr:to>
      <xdr:col>17</xdr:col>
      <xdr:colOff>238125</xdr:colOff>
      <xdr:row>4</xdr:row>
      <xdr:rowOff>1412875</xdr:rowOff>
    </xdr:to>
    <xdr:sp macro="" textlink="">
      <xdr:nvSpPr>
        <xdr:cNvPr id="23" name="正方形/長方形 22"/>
        <xdr:cNvSpPr/>
      </xdr:nvSpPr>
      <xdr:spPr>
        <a:xfrm>
          <a:off x="1809750" y="2246312"/>
          <a:ext cx="5675313" cy="8810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rtl="0">
            <a:lnSpc>
              <a:spcPct val="120000"/>
            </a:lnSpc>
          </a:pP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先行技術調査や産業財産権に関して、東京都知的財産総合センターで相談可能です</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a:p>
          <a:pPr algn="ctr"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相談窓口　ＴＥＬ</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０３－３８３２－３６５６</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17</xdr:col>
      <xdr:colOff>523868</xdr:colOff>
      <xdr:row>9</xdr:row>
      <xdr:rowOff>349071</xdr:rowOff>
    </xdr:from>
    <xdr:to>
      <xdr:col>18</xdr:col>
      <xdr:colOff>542569</xdr:colOff>
      <xdr:row>9</xdr:row>
      <xdr:rowOff>357189</xdr:rowOff>
    </xdr:to>
    <xdr:cxnSp macro="">
      <xdr:nvCxnSpPr>
        <xdr:cNvPr id="24" name="直線矢印コネクタ 23"/>
        <xdr:cNvCxnSpPr/>
      </xdr:nvCxnSpPr>
      <xdr:spPr>
        <a:xfrm flipH="1">
          <a:off x="7756518" y="5619571"/>
          <a:ext cx="539401" cy="81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507607</xdr:colOff>
      <xdr:row>5</xdr:row>
      <xdr:rowOff>309559</xdr:rowOff>
    </xdr:from>
    <xdr:to>
      <xdr:col>18</xdr:col>
      <xdr:colOff>563555</xdr:colOff>
      <xdr:row>5</xdr:row>
      <xdr:rowOff>317465</xdr:rowOff>
    </xdr:to>
    <xdr:cxnSp macro="">
      <xdr:nvCxnSpPr>
        <xdr:cNvPr id="25" name="直線矢印コネクタ 24"/>
        <xdr:cNvCxnSpPr/>
      </xdr:nvCxnSpPr>
      <xdr:spPr>
        <a:xfrm flipH="1">
          <a:off x="7740257" y="4310059"/>
          <a:ext cx="576648" cy="79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twoCellAnchor>
    <xdr:from>
      <xdr:col>0</xdr:col>
      <xdr:colOff>333375</xdr:colOff>
      <xdr:row>18</xdr:row>
      <xdr:rowOff>373062</xdr:rowOff>
    </xdr:from>
    <xdr:to>
      <xdr:col>17</xdr:col>
      <xdr:colOff>23812</xdr:colOff>
      <xdr:row>18</xdr:row>
      <xdr:rowOff>1960562</xdr:rowOff>
    </xdr:to>
    <xdr:sp macro="" textlink="">
      <xdr:nvSpPr>
        <xdr:cNvPr id="6" name="正方形/長方形 5"/>
        <xdr:cNvSpPr/>
      </xdr:nvSpPr>
      <xdr:spPr>
        <a:xfrm>
          <a:off x="333375" y="9239250"/>
          <a:ext cx="10683875" cy="1587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許認可等取得の要否についてや許認可証等紛失の場合は、その許認可を管轄する窓口（区市町村等）に確認・相談してください。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工場設置許可、特定施設の設置等に関する届出の要否については、購入設備の設置場所を管轄する区市町村の関連部署や媒体（役所</a:t>
          </a: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HP</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等）でご確認ください。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ご確認の結果「許認可等は不要」の場合は、確認した内容・日時・確認先・担当部署（媒体）を記載してください。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4</xdr:col>
      <xdr:colOff>239713</xdr:colOff>
      <xdr:row>2</xdr:row>
      <xdr:rowOff>136524</xdr:rowOff>
    </xdr:from>
    <xdr:to>
      <xdr:col>12</xdr:col>
      <xdr:colOff>508001</xdr:colOff>
      <xdr:row>2</xdr:row>
      <xdr:rowOff>1214437</xdr:rowOff>
    </xdr:to>
    <xdr:sp macro="" textlink="">
      <xdr:nvSpPr>
        <xdr:cNvPr id="7" name="正方形/長方形 6"/>
        <xdr:cNvSpPr/>
      </xdr:nvSpPr>
      <xdr:spPr>
        <a:xfrm>
          <a:off x="2668588" y="1271587"/>
          <a:ext cx="5538788" cy="10779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主に以下の点について記入してください</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（ア）本開発又は改良の成果物に対する安全性対策</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（イ）本開発又は改良を含む従来の企業活動における法令遵守への取り組み</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その他必要に応じ各自で説明項目を追加して下さい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7749</xdr:colOff>
      <xdr:row>9</xdr:row>
      <xdr:rowOff>47626</xdr:rowOff>
    </xdr:from>
    <xdr:ext cx="1979966" cy="1230312"/>
    <xdr:sp macro="" textlink="">
      <xdr:nvSpPr>
        <xdr:cNvPr id="16" name="四角形吹き出し 15"/>
        <xdr:cNvSpPr/>
      </xdr:nvSpPr>
      <xdr:spPr>
        <a:xfrm>
          <a:off x="10516999" y="1976439"/>
          <a:ext cx="1979966" cy="1230312"/>
        </a:xfrm>
        <a:prstGeom prst="wedgeRectCallout">
          <a:avLst>
            <a:gd name="adj1" fmla="val -82610"/>
            <a:gd name="adj2" fmla="val -76082"/>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228987</xdr:colOff>
      <xdr:row>0</xdr:row>
      <xdr:rowOff>125973</xdr:rowOff>
    </xdr:from>
    <xdr:ext cx="4153648" cy="897965"/>
    <xdr:sp macro="" textlink="">
      <xdr:nvSpPr>
        <xdr:cNvPr id="19" name="Text Box 2"/>
        <xdr:cNvSpPr txBox="1">
          <a:spLocks noChangeArrowheads="1"/>
        </xdr:cNvSpPr>
      </xdr:nvSpPr>
      <xdr:spPr bwMode="auto">
        <a:xfrm>
          <a:off x="10503287" y="125973"/>
          <a:ext cx="4153648" cy="897965"/>
        </a:xfrm>
        <a:prstGeom prst="rect">
          <a:avLst/>
        </a:prstGeom>
        <a:solidFill>
          <a:srgbClr val="FFFFFF"/>
        </a:solidFill>
        <a:ln w="12700">
          <a:solidFill>
            <a:srgbClr val="FF0000"/>
          </a:solidFill>
          <a:miter lim="800000"/>
          <a:headEnd/>
          <a:tailEnd/>
        </a:ln>
      </xdr:spPr>
      <xdr:txBody>
        <a:bodyPr vertOverflow="clip" wrap="square" lIns="36576" tIns="22860"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17</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．資金支出明細以降のシートを作成してください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1579562</xdr:colOff>
      <xdr:row>4</xdr:row>
      <xdr:rowOff>23813</xdr:rowOff>
    </xdr:from>
    <xdr:to>
      <xdr:col>6</xdr:col>
      <xdr:colOff>746125</xdr:colOff>
      <xdr:row>5</xdr:row>
      <xdr:rowOff>174626</xdr:rowOff>
    </xdr:to>
    <xdr:sp macro="" textlink="">
      <xdr:nvSpPr>
        <xdr:cNvPr id="31" name="正方形/長方形 30"/>
        <xdr:cNvSpPr/>
      </xdr:nvSpPr>
      <xdr:spPr>
        <a:xfrm>
          <a:off x="2032000" y="849313"/>
          <a:ext cx="5397500" cy="3571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0">
              <a:solidFill>
                <a:srgbClr val="FF0000"/>
              </a:solidFill>
              <a:latin typeface="HGPｺﾞｼｯｸE" panose="020B0900000000000000" pitchFamily="50" charset="-128"/>
              <a:ea typeface="HGPｺﾞｼｯｸE" panose="020B0900000000000000" pitchFamily="50" charset="-128"/>
            </a:rPr>
            <a:t>本ページの（１）経費区分別内訳は、自動転記のため入力不要</a:t>
          </a:r>
          <a:endParaRPr kumimoji="1" lang="en-US" altLang="ja-JP" sz="14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5</xdr:col>
      <xdr:colOff>882931</xdr:colOff>
      <xdr:row>29</xdr:row>
      <xdr:rowOff>182562</xdr:rowOff>
    </xdr:from>
    <xdr:to>
      <xdr:col>6</xdr:col>
      <xdr:colOff>544794</xdr:colOff>
      <xdr:row>31</xdr:row>
      <xdr:rowOff>117475</xdr:rowOff>
    </xdr:to>
    <xdr:sp macro="" textlink="">
      <xdr:nvSpPr>
        <xdr:cNvPr id="32" name="正方形/長方形 31"/>
        <xdr:cNvSpPr/>
      </xdr:nvSpPr>
      <xdr:spPr>
        <a:xfrm>
          <a:off x="6129619" y="6286500"/>
          <a:ext cx="1098550" cy="3556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一致させること</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3</xdr:col>
      <xdr:colOff>1373188</xdr:colOff>
      <xdr:row>29</xdr:row>
      <xdr:rowOff>55562</xdr:rowOff>
    </xdr:from>
    <xdr:to>
      <xdr:col>5</xdr:col>
      <xdr:colOff>896564</xdr:colOff>
      <xdr:row>30</xdr:row>
      <xdr:rowOff>166220</xdr:rowOff>
    </xdr:to>
    <xdr:cxnSp macro="">
      <xdr:nvCxnSpPr>
        <xdr:cNvPr id="35" name="直線矢印コネクタ 34"/>
        <xdr:cNvCxnSpPr/>
      </xdr:nvCxnSpPr>
      <xdr:spPr>
        <a:xfrm flipH="1" flipV="1">
          <a:off x="3746501" y="6159500"/>
          <a:ext cx="2396751" cy="324970"/>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47625</xdr:colOff>
      <xdr:row>30</xdr:row>
      <xdr:rowOff>174625</xdr:rowOff>
    </xdr:from>
    <xdr:to>
      <xdr:col>5</xdr:col>
      <xdr:colOff>904407</xdr:colOff>
      <xdr:row>36</xdr:row>
      <xdr:rowOff>38006</xdr:rowOff>
    </xdr:to>
    <xdr:cxnSp macro="">
      <xdr:nvCxnSpPr>
        <xdr:cNvPr id="36" name="直線矢印コネクタ 35"/>
        <xdr:cNvCxnSpPr/>
      </xdr:nvCxnSpPr>
      <xdr:spPr>
        <a:xfrm flipH="1">
          <a:off x="3857625" y="6492875"/>
          <a:ext cx="2293470" cy="1188944"/>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635000</xdr:colOff>
      <xdr:row>35</xdr:row>
      <xdr:rowOff>39688</xdr:rowOff>
    </xdr:from>
    <xdr:to>
      <xdr:col>6</xdr:col>
      <xdr:colOff>1120775</xdr:colOff>
      <xdr:row>36</xdr:row>
      <xdr:rowOff>165100</xdr:rowOff>
    </xdr:to>
    <xdr:sp macro="" textlink="">
      <xdr:nvSpPr>
        <xdr:cNvPr id="37" name="正方形/長方形 36"/>
        <xdr:cNvSpPr/>
      </xdr:nvSpPr>
      <xdr:spPr>
        <a:xfrm>
          <a:off x="4445000" y="7453313"/>
          <a:ext cx="3359150" cy="3556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共同申請の場合、共同申請者の負担額は「その他」に記入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54740</xdr:rowOff>
    </xdr:from>
    <xdr:ext cx="5629900" cy="4326890"/>
    <xdr:sp macro="" textlink="">
      <xdr:nvSpPr>
        <xdr:cNvPr id="16" name="正方形/長方形 15"/>
        <xdr:cNvSpPr/>
      </xdr:nvSpPr>
      <xdr:spPr>
        <a:xfrm>
          <a:off x="9631383" y="2928115"/>
          <a:ext cx="5629900" cy="43268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試作品（無償貸与品</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を含む）の開発・改良に直接使用し消費される原料、材料、副資材及び構成部品等の購入に要する経費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無償貸与品とは「テストマーケティング（試作品の検証・モニタリング）の実施」にて無償で貸与する試作品のことをいいます。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企業</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619125</xdr:colOff>
      <xdr:row>11</xdr:row>
      <xdr:rowOff>433291</xdr:rowOff>
    </xdr:from>
    <xdr:ext cx="1029367" cy="815475"/>
    <xdr:sp macro="" textlink="">
      <xdr:nvSpPr>
        <xdr:cNvPr id="7" name="正方形/長方形 6"/>
        <xdr:cNvSpPr/>
      </xdr:nvSpPr>
      <xdr:spPr>
        <a:xfrm>
          <a:off x="1103313" y="3782916"/>
          <a:ext cx="1029367" cy="8154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大きさ、材質、規格等を記入してください。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366058</xdr:colOff>
      <xdr:row>11</xdr:row>
      <xdr:rowOff>283879</xdr:rowOff>
    </xdr:from>
    <xdr:ext cx="895683" cy="573368"/>
    <xdr:sp macro="" textlink="">
      <xdr:nvSpPr>
        <xdr:cNvPr id="8" name="正方形/長方形 7"/>
        <xdr:cNvSpPr/>
      </xdr:nvSpPr>
      <xdr:spPr>
        <a:xfrm>
          <a:off x="4731683" y="3633504"/>
          <a:ext cx="895683" cy="573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553290</xdr:colOff>
      <xdr:row>11</xdr:row>
      <xdr:rowOff>318429</xdr:rowOff>
    </xdr:from>
    <xdr:ext cx="1651001" cy="1356384"/>
    <xdr:sp macro="" textlink="">
      <xdr:nvSpPr>
        <xdr:cNvPr id="9" name="正方形/長方形 8"/>
        <xdr:cNvSpPr/>
      </xdr:nvSpPr>
      <xdr:spPr>
        <a:xfrm>
          <a:off x="5720603" y="3668054"/>
          <a:ext cx="1651001" cy="13563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xdr:col>
      <xdr:colOff>165434</xdr:colOff>
      <xdr:row>11</xdr:row>
      <xdr:rowOff>44823</xdr:rowOff>
    </xdr:from>
    <xdr:ext cx="36567" cy="388468"/>
    <xdr:cxnSp macro="">
      <xdr:nvCxnSpPr>
        <xdr:cNvPr id="10" name="直線矢印コネクタ 9"/>
        <xdr:cNvCxnSpPr>
          <a:stCxn id="7" idx="0"/>
        </xdr:cNvCxnSpPr>
      </xdr:nvCxnSpPr>
      <xdr:spPr>
        <a:xfrm flipV="1">
          <a:off x="1617997" y="3394448"/>
          <a:ext cx="36567" cy="38846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484187</xdr:colOff>
      <xdr:row>11</xdr:row>
      <xdr:rowOff>0</xdr:rowOff>
    </xdr:from>
    <xdr:ext cx="11673" cy="500059"/>
    <xdr:cxnSp macro="">
      <xdr:nvCxnSpPr>
        <xdr:cNvPr id="11" name="直線矢印コネクタ 10"/>
        <xdr:cNvCxnSpPr/>
      </xdr:nvCxnSpPr>
      <xdr:spPr>
        <a:xfrm flipV="1">
          <a:off x="2682875" y="3349625"/>
          <a:ext cx="11673" cy="50005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134939</xdr:colOff>
      <xdr:row>11</xdr:row>
      <xdr:rowOff>23810</xdr:rowOff>
    </xdr:from>
    <xdr:ext cx="15873" cy="539749"/>
    <xdr:cxnSp macro="">
      <xdr:nvCxnSpPr>
        <xdr:cNvPr id="17" name="直線矢印コネクタ 16"/>
        <xdr:cNvCxnSpPr/>
      </xdr:nvCxnSpPr>
      <xdr:spPr>
        <a:xfrm flipH="1" flipV="1">
          <a:off x="3683002" y="3373435"/>
          <a:ext cx="15873" cy="53974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545354</xdr:colOff>
      <xdr:row>11</xdr:row>
      <xdr:rowOff>14939</xdr:rowOff>
    </xdr:from>
    <xdr:ext cx="268546" cy="268940"/>
    <xdr:cxnSp macro="">
      <xdr:nvCxnSpPr>
        <xdr:cNvPr id="18" name="直線矢印コネクタ 17"/>
        <xdr:cNvCxnSpPr>
          <a:stCxn id="8" idx="0"/>
        </xdr:cNvCxnSpPr>
      </xdr:nvCxnSpPr>
      <xdr:spPr>
        <a:xfrm flipH="1" flipV="1">
          <a:off x="4910979" y="3364564"/>
          <a:ext cx="268546"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383631</xdr:colOff>
      <xdr:row>11</xdr:row>
      <xdr:rowOff>37350</xdr:rowOff>
    </xdr:from>
    <xdr:ext cx="5307" cy="311897"/>
    <xdr:cxnSp macro="">
      <xdr:nvCxnSpPr>
        <xdr:cNvPr id="19" name="直線矢印コネクタ 18"/>
        <xdr:cNvCxnSpPr/>
      </xdr:nvCxnSpPr>
      <xdr:spPr>
        <a:xfrm flipH="1" flipV="1">
          <a:off x="6225631" y="3386975"/>
          <a:ext cx="5307" cy="31189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12212</xdr:colOff>
      <xdr:row>11</xdr:row>
      <xdr:rowOff>14939</xdr:rowOff>
    </xdr:from>
    <xdr:ext cx="224512" cy="268940"/>
    <xdr:cxnSp macro="">
      <xdr:nvCxnSpPr>
        <xdr:cNvPr id="20" name="直線矢印コネクタ 19"/>
        <xdr:cNvCxnSpPr>
          <a:stCxn id="8" idx="0"/>
        </xdr:cNvCxnSpPr>
      </xdr:nvCxnSpPr>
      <xdr:spPr>
        <a:xfrm flipV="1">
          <a:off x="5179525" y="3364564"/>
          <a:ext cx="224512"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57431</xdr:colOff>
      <xdr:row>12</xdr:row>
      <xdr:rowOff>40617</xdr:rowOff>
    </xdr:from>
    <xdr:ext cx="1157006" cy="1277008"/>
    <xdr:sp macro="" textlink="">
      <xdr:nvSpPr>
        <xdr:cNvPr id="21" name="正方形/長方形 20"/>
        <xdr:cNvSpPr/>
      </xdr:nvSpPr>
      <xdr:spPr>
        <a:xfrm>
          <a:off x="2256119" y="3834742"/>
          <a:ext cx="1157006" cy="127700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・○○部に組込</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・試験用</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274545</xdr:colOff>
      <xdr:row>12</xdr:row>
      <xdr:rowOff>68632</xdr:rowOff>
    </xdr:from>
    <xdr:ext cx="1156369" cy="1050556"/>
    <xdr:sp macro="" textlink="">
      <xdr:nvSpPr>
        <xdr:cNvPr id="22" name="正方形/長方形 21"/>
        <xdr:cNvSpPr/>
      </xdr:nvSpPr>
      <xdr:spPr>
        <a:xfrm>
          <a:off x="3473358" y="3862757"/>
          <a:ext cx="1156369" cy="105055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404091</xdr:rowOff>
    </xdr:to>
    <xdr:cxnSp macro="">
      <xdr:nvCxnSpPr>
        <xdr:cNvPr id="15" name="直線矢印コネクタ 3"/>
        <xdr:cNvCxnSpPr>
          <a:stCxn id="16" idx="1"/>
        </xdr:cNvCxnSpPr>
      </xdr:nvCxnSpPr>
      <xdr:spPr>
        <a:xfrm flipH="1">
          <a:off x="6996547" y="2339001"/>
          <a:ext cx="1919979" cy="472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307471</xdr:rowOff>
    </xdr:from>
    <xdr:ext cx="7767881" cy="3059940"/>
    <xdr:sp macro="" textlink="">
      <xdr:nvSpPr>
        <xdr:cNvPr id="17" name="正方形/長方形 16"/>
        <xdr:cNvSpPr/>
      </xdr:nvSpPr>
      <xdr:spPr>
        <a:xfrm>
          <a:off x="8926162" y="4960289"/>
          <a:ext cx="7767881"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［例：試作品を製作するための試作金型、計測機械、測定装置、サーバ、ソフトウエア、クラウドサービス利用料等］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72664</xdr:colOff>
      <xdr:row>18</xdr:row>
      <xdr:rowOff>420041</xdr:rowOff>
    </xdr:from>
    <xdr:ext cx="5830010" cy="1576137"/>
    <xdr:sp macro="" textlink="">
      <xdr:nvSpPr>
        <xdr:cNvPr id="20" name="正方形/長方形 19"/>
        <xdr:cNvSpPr/>
      </xdr:nvSpPr>
      <xdr:spPr>
        <a:xfrm>
          <a:off x="8916482" y="8224768"/>
          <a:ext cx="5830010"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a:t>
          </a:r>
        </a:p>
        <a:p>
          <a:pPr marL="54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oneCellAnchor>
    <xdr:from>
      <xdr:col>6</xdr:col>
      <xdr:colOff>171356</xdr:colOff>
      <xdr:row>13</xdr:row>
      <xdr:rowOff>406164</xdr:rowOff>
    </xdr:from>
    <xdr:ext cx="1932082" cy="1503946"/>
    <xdr:sp macro="" textlink="">
      <xdr:nvSpPr>
        <xdr:cNvPr id="10" name="正方形/長方形 9"/>
        <xdr:cNvSpPr/>
      </xdr:nvSpPr>
      <xdr:spPr>
        <a:xfrm>
          <a:off x="3647981" y="5890977"/>
          <a:ext cx="1932082" cy="150394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万円以上の購入品の場合は、購入計画書を記入してください。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併せて原則２者以上の見積書を提出してください。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498195</xdr:colOff>
      <xdr:row>10</xdr:row>
      <xdr:rowOff>442532</xdr:rowOff>
    </xdr:from>
    <xdr:ext cx="1914805" cy="1163053"/>
    <xdr:sp macro="" textlink="">
      <xdr:nvSpPr>
        <xdr:cNvPr id="11" name="正方形/長方形 10"/>
        <xdr:cNvSpPr/>
      </xdr:nvSpPr>
      <xdr:spPr>
        <a:xfrm>
          <a:off x="5022570" y="4593845"/>
          <a:ext cx="1914805" cy="116305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0</xdr:colOff>
      <xdr:row>11</xdr:row>
      <xdr:rowOff>372128</xdr:rowOff>
    </xdr:from>
    <xdr:ext cx="1457159" cy="941294"/>
    <xdr:sp macro="" textlink="">
      <xdr:nvSpPr>
        <xdr:cNvPr id="12" name="正方形/長方形 11"/>
        <xdr:cNvSpPr/>
      </xdr:nvSpPr>
      <xdr:spPr>
        <a:xfrm>
          <a:off x="428625" y="4967941"/>
          <a:ext cx="1457159" cy="941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生産・量産用の機械装置等に係る経費は計上できません。</a:t>
          </a:r>
        </a:p>
      </xdr:txBody>
    </xdr:sp>
    <xdr:clientData/>
  </xdr:oneCellAnchor>
  <xdr:oneCellAnchor>
    <xdr:from>
      <xdr:col>1</xdr:col>
      <xdr:colOff>985651</xdr:colOff>
      <xdr:row>10</xdr:row>
      <xdr:rowOff>70969</xdr:rowOff>
    </xdr:from>
    <xdr:ext cx="775369" cy="641684"/>
    <xdr:sp macro="" textlink="">
      <xdr:nvSpPr>
        <xdr:cNvPr id="21" name="正方形/長方形 20"/>
        <xdr:cNvSpPr/>
      </xdr:nvSpPr>
      <xdr:spPr>
        <a:xfrm>
          <a:off x="1414276" y="4222282"/>
          <a:ext cx="775369" cy="6416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○○加工</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xdr:col>
      <xdr:colOff>500063</xdr:colOff>
      <xdr:row>11</xdr:row>
      <xdr:rowOff>358587</xdr:rowOff>
    </xdr:from>
    <xdr:ext cx="1444625" cy="2705288"/>
    <xdr:sp macro="" textlink="">
      <xdr:nvSpPr>
        <xdr:cNvPr id="22" name="正方形/長方形 21"/>
        <xdr:cNvSpPr/>
      </xdr:nvSpPr>
      <xdr:spPr>
        <a:xfrm>
          <a:off x="1928813" y="4954400"/>
          <a:ext cx="1444625" cy="27052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333842</xdr:colOff>
      <xdr:row>10</xdr:row>
      <xdr:rowOff>70969</xdr:rowOff>
    </xdr:from>
    <xdr:ext cx="975896" cy="1262531"/>
    <xdr:sp macro="" textlink="">
      <xdr:nvSpPr>
        <xdr:cNvPr id="23" name="正方形/長方形 22"/>
        <xdr:cNvSpPr/>
      </xdr:nvSpPr>
      <xdr:spPr>
        <a:xfrm>
          <a:off x="3461217" y="4222282"/>
          <a:ext cx="975896" cy="12625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460376</xdr:colOff>
      <xdr:row>9</xdr:row>
      <xdr:rowOff>89647</xdr:rowOff>
    </xdr:from>
    <xdr:ext cx="39687" cy="1196228"/>
    <xdr:cxnSp macro="">
      <xdr:nvCxnSpPr>
        <xdr:cNvPr id="24" name="直線矢印コネクタ 23"/>
        <xdr:cNvCxnSpPr/>
      </xdr:nvCxnSpPr>
      <xdr:spPr>
        <a:xfrm flipV="1">
          <a:off x="889001" y="3796460"/>
          <a:ext cx="39687" cy="119622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344114</xdr:colOff>
      <xdr:row>9</xdr:row>
      <xdr:rowOff>14940</xdr:rowOff>
    </xdr:from>
    <xdr:ext cx="14941" cy="485588"/>
    <xdr:cxnSp macro="">
      <xdr:nvCxnSpPr>
        <xdr:cNvPr id="25" name="直線矢印コネクタ 24"/>
        <xdr:cNvCxnSpPr/>
      </xdr:nvCxnSpPr>
      <xdr:spPr>
        <a:xfrm flipV="1">
          <a:off x="1772864" y="3721753"/>
          <a:ext cx="14941" cy="4855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83577</xdr:colOff>
      <xdr:row>9</xdr:row>
      <xdr:rowOff>29881</xdr:rowOff>
    </xdr:from>
    <xdr:ext cx="7472" cy="1187824"/>
    <xdr:cxnSp macro="">
      <xdr:nvCxnSpPr>
        <xdr:cNvPr id="26" name="直線矢印コネクタ 25"/>
        <xdr:cNvCxnSpPr/>
      </xdr:nvCxnSpPr>
      <xdr:spPr>
        <a:xfrm flipH="1" flipV="1">
          <a:off x="2512452" y="3736694"/>
          <a:ext cx="7472" cy="11878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7004</xdr:colOff>
      <xdr:row>9</xdr:row>
      <xdr:rowOff>67234</xdr:rowOff>
    </xdr:from>
    <xdr:ext cx="171823" cy="433294"/>
    <xdr:cxnSp macro="">
      <xdr:nvCxnSpPr>
        <xdr:cNvPr id="27" name="直線矢印コネクタ 26"/>
        <xdr:cNvCxnSpPr/>
      </xdr:nvCxnSpPr>
      <xdr:spPr>
        <a:xfrm flipH="1" flipV="1">
          <a:off x="3483629" y="3774047"/>
          <a:ext cx="171823" cy="43329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289018</xdr:colOff>
      <xdr:row>9</xdr:row>
      <xdr:rowOff>0</xdr:rowOff>
    </xdr:from>
    <xdr:ext cx="187233" cy="301625"/>
    <xdr:cxnSp macro="">
      <xdr:nvCxnSpPr>
        <xdr:cNvPr id="28" name="直線矢印コネクタ 27"/>
        <xdr:cNvCxnSpPr/>
      </xdr:nvCxnSpPr>
      <xdr:spPr>
        <a:xfrm flipH="1" flipV="1">
          <a:off x="4813393" y="3706813"/>
          <a:ext cx="187233" cy="30162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71439</xdr:colOff>
      <xdr:row>9</xdr:row>
      <xdr:rowOff>14940</xdr:rowOff>
    </xdr:from>
    <xdr:ext cx="201704" cy="283883"/>
    <xdr:cxnSp macro="">
      <xdr:nvCxnSpPr>
        <xdr:cNvPr id="29" name="直線矢印コネクタ 28"/>
        <xdr:cNvCxnSpPr/>
      </xdr:nvCxnSpPr>
      <xdr:spPr>
        <a:xfrm flipV="1">
          <a:off x="5246689" y="3721753"/>
          <a:ext cx="201704" cy="2838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661615</xdr:colOff>
      <xdr:row>9</xdr:row>
      <xdr:rowOff>7469</xdr:rowOff>
    </xdr:from>
    <xdr:ext cx="246528" cy="2151530"/>
    <xdr:cxnSp macro="">
      <xdr:nvCxnSpPr>
        <xdr:cNvPr id="30" name="直線矢印コネクタ 29"/>
        <xdr:cNvCxnSpPr/>
      </xdr:nvCxnSpPr>
      <xdr:spPr>
        <a:xfrm flipH="1" flipV="1">
          <a:off x="4439865" y="3714282"/>
          <a:ext cx="246528" cy="215153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158750</xdr:colOff>
      <xdr:row>9</xdr:row>
      <xdr:rowOff>309562</xdr:rowOff>
    </xdr:from>
    <xdr:ext cx="895683" cy="560294"/>
    <xdr:sp macro="" textlink="">
      <xdr:nvSpPr>
        <xdr:cNvPr id="31" name="正方形/長方形 30"/>
        <xdr:cNvSpPr/>
      </xdr:nvSpPr>
      <xdr:spPr>
        <a:xfrm>
          <a:off x="4683125" y="4016375"/>
          <a:ext cx="895683" cy="560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483723</xdr:colOff>
      <xdr:row>9</xdr:row>
      <xdr:rowOff>0</xdr:rowOff>
    </xdr:from>
    <xdr:ext cx="16340" cy="917948"/>
    <xdr:cxnSp macro="">
      <xdr:nvCxnSpPr>
        <xdr:cNvPr id="32" name="直線矢印コネクタ 31"/>
        <xdr:cNvCxnSpPr/>
      </xdr:nvCxnSpPr>
      <xdr:spPr>
        <a:xfrm flipV="1">
          <a:off x="6333661" y="3706813"/>
          <a:ext cx="16340" cy="91794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19.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oneCellAnchor>
    <xdr:from>
      <xdr:col>14</xdr:col>
      <xdr:colOff>261937</xdr:colOff>
      <xdr:row>12</xdr:row>
      <xdr:rowOff>95249</xdr:rowOff>
    </xdr:from>
    <xdr:ext cx="4341813" cy="801688"/>
    <xdr:sp macro="" textlink="">
      <xdr:nvSpPr>
        <xdr:cNvPr id="6" name="正方形/長方形 5"/>
        <xdr:cNvSpPr/>
      </xdr:nvSpPr>
      <xdr:spPr>
        <a:xfrm>
          <a:off x="2713037" y="3448049"/>
          <a:ext cx="4341813" cy="801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16</xdr:col>
      <xdr:colOff>71438</xdr:colOff>
      <xdr:row>8</xdr:row>
      <xdr:rowOff>18143</xdr:rowOff>
    </xdr:from>
    <xdr:ext cx="1899151" cy="1069294"/>
    <xdr:sp macro="" textlink="">
      <xdr:nvSpPr>
        <xdr:cNvPr id="7" name="正方形/長方形 6"/>
        <xdr:cNvSpPr/>
      </xdr:nvSpPr>
      <xdr:spPr>
        <a:xfrm>
          <a:off x="3068638" y="2100943"/>
          <a:ext cx="1899151" cy="1069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原則東京都内の自社の事業所等（他社は不可）で、公社が検査時に確認できる場所としてください。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24</xdr:col>
      <xdr:colOff>142875</xdr:colOff>
      <xdr:row>6</xdr:row>
      <xdr:rowOff>179160</xdr:rowOff>
    </xdr:from>
    <xdr:ext cx="19277" cy="519340"/>
    <xdr:cxnSp macro="">
      <xdr:nvCxnSpPr>
        <xdr:cNvPr id="8" name="直線矢印コネクタ 7"/>
        <xdr:cNvCxnSpPr/>
      </xdr:nvCxnSpPr>
      <xdr:spPr>
        <a:xfrm flipV="1">
          <a:off x="4410075" y="1626960"/>
          <a:ext cx="19277" cy="5193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37</xdr:col>
      <xdr:colOff>30618</xdr:colOff>
      <xdr:row>9</xdr:row>
      <xdr:rowOff>224518</xdr:rowOff>
    </xdr:from>
    <xdr:ext cx="281213" cy="480786"/>
    <xdr:cxnSp macro="">
      <xdr:nvCxnSpPr>
        <xdr:cNvPr id="9" name="直線矢印コネクタ 8"/>
        <xdr:cNvCxnSpPr/>
      </xdr:nvCxnSpPr>
      <xdr:spPr>
        <a:xfrm flipH="1">
          <a:off x="6361568" y="2624818"/>
          <a:ext cx="281213" cy="48078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34</xdr:col>
      <xdr:colOff>89581</xdr:colOff>
      <xdr:row>7</xdr:row>
      <xdr:rowOff>6803</xdr:rowOff>
    </xdr:from>
    <xdr:ext cx="1724526" cy="1310822"/>
    <xdr:sp macro="" textlink="">
      <xdr:nvSpPr>
        <xdr:cNvPr id="10" name="正方形/長方形 9"/>
        <xdr:cNvSpPr/>
      </xdr:nvSpPr>
      <xdr:spPr>
        <a:xfrm>
          <a:off x="5931581" y="1776866"/>
          <a:ext cx="1724526" cy="13108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19-(2)</a:t>
          </a:r>
          <a:r>
            <a:rPr lang="ja-JP" altLang="en-US" sz="1100" b="0">
              <a:solidFill>
                <a:schemeClr val="tx1"/>
              </a:solidFill>
              <a:effectLst/>
              <a:latin typeface="ＭＳ Ｐゴシック" panose="020B0600070205080204" pitchFamily="50" charset="-128"/>
              <a:ea typeface="+mn-ea"/>
              <a:cs typeface="+mn-cs"/>
            </a:rPr>
            <a:t>機械装置・工具器具費」の「助成事業に要する経費（税込）」の金額を記入してください。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42</xdr:col>
      <xdr:colOff>63500</xdr:colOff>
      <xdr:row>14</xdr:row>
      <xdr:rowOff>150812</xdr:rowOff>
    </xdr:from>
    <xdr:ext cx="508001" cy="373063"/>
    <xdr:cxnSp macro="">
      <xdr:nvCxnSpPr>
        <xdr:cNvPr id="11" name="直線矢印コネクタ 10"/>
        <xdr:cNvCxnSpPr/>
      </xdr:nvCxnSpPr>
      <xdr:spPr>
        <a:xfrm flipH="1">
          <a:off x="7188200" y="4837112"/>
          <a:ext cx="508001" cy="37306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45</xdr:col>
      <xdr:colOff>111124</xdr:colOff>
      <xdr:row>12</xdr:row>
      <xdr:rowOff>873124</xdr:rowOff>
    </xdr:from>
    <xdr:ext cx="2492376" cy="1127125"/>
    <xdr:sp macro="" textlink="">
      <xdr:nvSpPr>
        <xdr:cNvPr id="12" name="正方形/長方形 11"/>
        <xdr:cNvSpPr/>
      </xdr:nvSpPr>
      <xdr:spPr>
        <a:xfrm>
          <a:off x="7699374" y="4230687"/>
          <a:ext cx="2492376"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相手先と自社の間に資本関係があるか等について、関連あり・関連なしの一方を必ず選択してください。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45</xdr:col>
      <xdr:colOff>87313</xdr:colOff>
      <xdr:row>16</xdr:row>
      <xdr:rowOff>44223</xdr:rowOff>
    </xdr:from>
    <xdr:ext cx="3763211" cy="1122589"/>
    <xdr:sp macro="" textlink="">
      <xdr:nvSpPr>
        <xdr:cNvPr id="13" name="正方形/長方形 12"/>
        <xdr:cNvSpPr/>
      </xdr:nvSpPr>
      <xdr:spPr>
        <a:xfrm>
          <a:off x="7675563" y="5560786"/>
          <a:ext cx="3763211" cy="11225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33</xdr:col>
      <xdr:colOff>63501</xdr:colOff>
      <xdr:row>14</xdr:row>
      <xdr:rowOff>404814</xdr:rowOff>
    </xdr:from>
    <xdr:ext cx="1928812" cy="1026204"/>
    <xdr:cxnSp macro="">
      <xdr:nvCxnSpPr>
        <xdr:cNvPr id="14" name="直線矢印コネクタ 13"/>
        <xdr:cNvCxnSpPr>
          <a:stCxn id="13" idx="1"/>
        </xdr:cNvCxnSpPr>
      </xdr:nvCxnSpPr>
      <xdr:spPr>
        <a:xfrm flipH="1" flipV="1">
          <a:off x="5746751" y="5095877"/>
          <a:ext cx="1928812" cy="10262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18</xdr:row>
      <xdr:rowOff>158980</xdr:rowOff>
    </xdr:from>
    <xdr:ext cx="5766707" cy="1559401"/>
    <xdr:sp macro="" textlink="">
      <xdr:nvSpPr>
        <xdr:cNvPr id="6" name="正方形/長方形 5"/>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19</xdr:row>
      <xdr:rowOff>512828</xdr:rowOff>
    </xdr:from>
    <xdr:to>
      <xdr:col>25</xdr:col>
      <xdr:colOff>423231</xdr:colOff>
      <xdr:row>19</xdr:row>
      <xdr:rowOff>513915</xdr:rowOff>
    </xdr:to>
    <xdr:cxnSp macro="">
      <xdr:nvCxnSpPr>
        <xdr:cNvPr id="7" name="直線矢印コネクタ 6"/>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388039</xdr:colOff>
      <xdr:row>27</xdr:row>
      <xdr:rowOff>167344</xdr:rowOff>
    </xdr:from>
    <xdr:ext cx="2376000" cy="1926168"/>
    <xdr:sp macro="" textlink="">
      <xdr:nvSpPr>
        <xdr:cNvPr id="8" name="正方形/長方形 7"/>
        <xdr:cNvSpPr/>
      </xdr:nvSpPr>
      <xdr:spPr>
        <a:xfrm>
          <a:off x="9012494" y="1060443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6</xdr:row>
      <xdr:rowOff>228966</xdr:rowOff>
    </xdr:from>
    <xdr:to>
      <xdr:col>25</xdr:col>
      <xdr:colOff>432350</xdr:colOff>
      <xdr:row>6</xdr:row>
      <xdr:rowOff>230226</xdr:rowOff>
    </xdr:to>
    <xdr:cxnSp macro="">
      <xdr:nvCxnSpPr>
        <xdr:cNvPr id="9" name="直線矢印コネクタ 8"/>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6</xdr:row>
      <xdr:rowOff>92367</xdr:rowOff>
    </xdr:from>
    <xdr:ext cx="3957627" cy="275717"/>
    <xdr:sp macro="" textlink="">
      <xdr:nvSpPr>
        <xdr:cNvPr id="10" name="正方形/長方形 9"/>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322851</xdr:colOff>
      <xdr:row>8</xdr:row>
      <xdr:rowOff>71348</xdr:rowOff>
    </xdr:from>
    <xdr:ext cx="2797048" cy="300723"/>
    <xdr:sp macro="" textlink="">
      <xdr:nvSpPr>
        <xdr:cNvPr id="11" name="正方形/長方形 10"/>
        <xdr:cNvSpPr/>
      </xdr:nvSpPr>
      <xdr:spPr>
        <a:xfrm>
          <a:off x="3662951" y="3005048"/>
          <a:ext cx="2797048" cy="30072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spAutoFit/>
        </a:bodyPr>
        <a:lstStyle/>
        <a:p>
          <a:pPr algn="ctr"/>
          <a:r>
            <a:rPr kumimoji="1" lang="ja-JP" altLang="en-US" sz="1250" b="0">
              <a:solidFill>
                <a:srgbClr val="FF0000"/>
              </a:solidFill>
              <a:latin typeface="ＭＳ Ｐゴシック" panose="020B0600070205080204" pitchFamily="50" charset="-128"/>
              <a:ea typeface="+mn-ea"/>
            </a:rPr>
            <a:t>本店所在地と同じ場合は「同上」と入力</a:t>
          </a:r>
          <a:endParaRPr kumimoji="1" lang="en-US" altLang="ja-JP" sz="1250" b="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xdr:cNvSpPr/>
      </xdr:nvSpPr>
      <xdr:spPr>
        <a:xfrm>
          <a:off x="9227413"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53</xdr:col>
      <xdr:colOff>71731</xdr:colOff>
      <xdr:row>4</xdr:row>
      <xdr:rowOff>149070</xdr:rowOff>
    </xdr:from>
    <xdr:ext cx="2376000" cy="1926168"/>
    <xdr:sp macro="" textlink="">
      <xdr:nvSpPr>
        <xdr:cNvPr id="10" name="正方形/長方形 9"/>
        <xdr:cNvSpPr/>
      </xdr:nvSpPr>
      <xdr:spPr>
        <a:xfrm>
          <a:off x="15005437" y="112024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120642</xdr:colOff>
      <xdr:row>14</xdr:row>
      <xdr:rowOff>213682</xdr:rowOff>
    </xdr:from>
    <xdr:ext cx="7259917" cy="5260543"/>
    <xdr:sp macro="" textlink="">
      <xdr:nvSpPr>
        <xdr:cNvPr id="16" name="正方形/長方形 15"/>
        <xdr:cNvSpPr/>
      </xdr:nvSpPr>
      <xdr:spPr>
        <a:xfrm>
          <a:off x="9227289" y="5547682"/>
          <a:ext cx="7259917" cy="526054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委託</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試作品の開発・改良のうち、自企業内で直接実施することができない試作・検査等を外部の事業者等に依頼する経費で、実施するものにおいて創意工夫、検討が必要なもの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外注</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特注部品の製造の場合は、受払簿の作成が必要です。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事業協同組合等が行う開発・改良で、その構成員である中小企業に開発・改良を委託する場合に要する経費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試作品の広報を目的とした広報物の制作に要する経費は「広告・宣伝費」に計上してください。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xdr:txBody>
    </xdr:sp>
    <xdr:clientData/>
  </xdr:oneCellAnchor>
  <xdr:oneCellAnchor>
    <xdr:from>
      <xdr:col>14</xdr:col>
      <xdr:colOff>120643</xdr:colOff>
      <xdr:row>30</xdr:row>
      <xdr:rowOff>123859</xdr:rowOff>
    </xdr:from>
    <xdr:ext cx="4950283" cy="1226105"/>
    <xdr:sp macro="" textlink="">
      <xdr:nvSpPr>
        <xdr:cNvPr id="17" name="正方形/長方形 16"/>
        <xdr:cNvSpPr/>
      </xdr:nvSpPr>
      <xdr:spPr>
        <a:xfrm>
          <a:off x="9227290" y="10926330"/>
          <a:ext cx="4950283"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xdr:txBody>
    </xdr:sp>
    <xdr:clientData/>
  </xdr:oneCellAnchor>
  <xdr:oneCellAnchor>
    <xdr:from>
      <xdr:col>1</xdr:col>
      <xdr:colOff>1052512</xdr:colOff>
      <xdr:row>7</xdr:row>
      <xdr:rowOff>85725</xdr:rowOff>
    </xdr:from>
    <xdr:ext cx="127389" cy="285750"/>
    <xdr:cxnSp macro="">
      <xdr:nvCxnSpPr>
        <xdr:cNvPr id="14" name="直線矢印コネクタ 13"/>
        <xdr:cNvCxnSpPr/>
      </xdr:nvCxnSpPr>
      <xdr:spPr>
        <a:xfrm flipH="1" flipV="1">
          <a:off x="1536700" y="2276475"/>
          <a:ext cx="127389" cy="2857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134937</xdr:colOff>
      <xdr:row>7</xdr:row>
      <xdr:rowOff>385763</xdr:rowOff>
    </xdr:from>
    <xdr:ext cx="2261377" cy="647700"/>
    <xdr:sp macro="" textlink="">
      <xdr:nvSpPr>
        <xdr:cNvPr id="15" name="正方形/長方形 14"/>
        <xdr:cNvSpPr/>
      </xdr:nvSpPr>
      <xdr:spPr>
        <a:xfrm>
          <a:off x="619125" y="2576513"/>
          <a:ext cx="2261377" cy="6477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423603</xdr:colOff>
      <xdr:row>10</xdr:row>
      <xdr:rowOff>76038</xdr:rowOff>
    </xdr:from>
    <xdr:ext cx="2261377" cy="831614"/>
    <xdr:sp macro="" textlink="">
      <xdr:nvSpPr>
        <xdr:cNvPr id="18" name="正方形/長方形 17"/>
        <xdr:cNvSpPr/>
      </xdr:nvSpPr>
      <xdr:spPr>
        <a:xfrm>
          <a:off x="2511166" y="3600288"/>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391853</xdr:colOff>
      <xdr:row>7</xdr:row>
      <xdr:rowOff>352329</xdr:rowOff>
    </xdr:from>
    <xdr:ext cx="1004336" cy="695422"/>
    <xdr:sp macro="" textlink="">
      <xdr:nvSpPr>
        <xdr:cNvPr id="19" name="正方形/長方形 18"/>
        <xdr:cNvSpPr/>
      </xdr:nvSpPr>
      <xdr:spPr>
        <a:xfrm>
          <a:off x="4416166" y="2543079"/>
          <a:ext cx="1004336" cy="6954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7</xdr:col>
      <xdr:colOff>65345</xdr:colOff>
      <xdr:row>8</xdr:row>
      <xdr:rowOff>382264</xdr:rowOff>
    </xdr:from>
    <xdr:ext cx="1442779" cy="1657675"/>
    <xdr:sp macro="" textlink="">
      <xdr:nvSpPr>
        <xdr:cNvPr id="20" name="正方形/長方形 19"/>
        <xdr:cNvSpPr/>
      </xdr:nvSpPr>
      <xdr:spPr>
        <a:xfrm>
          <a:off x="5693033" y="3017514"/>
          <a:ext cx="1442779" cy="16576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4</xdr:col>
      <xdr:colOff>411292</xdr:colOff>
      <xdr:row>7</xdr:row>
      <xdr:rowOff>163513</xdr:rowOff>
    </xdr:from>
    <xdr:ext cx="44320" cy="1246025"/>
    <xdr:cxnSp macro="">
      <xdr:nvCxnSpPr>
        <xdr:cNvPr id="21" name="直線矢印コネクタ 20"/>
        <xdr:cNvCxnSpPr>
          <a:stCxn id="18" idx="0"/>
        </xdr:cNvCxnSpPr>
      </xdr:nvCxnSpPr>
      <xdr:spPr>
        <a:xfrm flipV="1">
          <a:off x="3641855" y="2354263"/>
          <a:ext cx="44320" cy="124602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269875</xdr:colOff>
      <xdr:row>7</xdr:row>
      <xdr:rowOff>150813</xdr:rowOff>
    </xdr:from>
    <xdr:ext cx="133350" cy="177800"/>
    <xdr:cxnSp macro="">
      <xdr:nvCxnSpPr>
        <xdr:cNvPr id="22" name="直線矢印コネクタ 21"/>
        <xdr:cNvCxnSpPr/>
      </xdr:nvCxnSpPr>
      <xdr:spPr>
        <a:xfrm flipV="1">
          <a:off x="5095875" y="2341563"/>
          <a:ext cx="133350" cy="1778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601662</xdr:colOff>
      <xdr:row>7</xdr:row>
      <xdr:rowOff>157163</xdr:rowOff>
    </xdr:from>
    <xdr:ext cx="165100" cy="177800"/>
    <xdr:cxnSp macro="">
      <xdr:nvCxnSpPr>
        <xdr:cNvPr id="23" name="直線矢印コネクタ 22"/>
        <xdr:cNvCxnSpPr/>
      </xdr:nvCxnSpPr>
      <xdr:spPr>
        <a:xfrm flipH="1" flipV="1">
          <a:off x="4625975" y="2347913"/>
          <a:ext cx="165100" cy="1778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484187</xdr:colOff>
      <xdr:row>7</xdr:row>
      <xdr:rowOff>188913</xdr:rowOff>
    </xdr:from>
    <xdr:ext cx="0" cy="635000"/>
    <xdr:cxnSp macro="">
      <xdr:nvCxnSpPr>
        <xdr:cNvPr id="24" name="直線矢印コネクタ 23"/>
        <xdr:cNvCxnSpPr/>
      </xdr:nvCxnSpPr>
      <xdr:spPr>
        <a:xfrm flipV="1">
          <a:off x="6111875" y="2379663"/>
          <a:ext cx="0" cy="6350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1.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46</xdr:col>
      <xdr:colOff>31751</xdr:colOff>
      <xdr:row>8</xdr:row>
      <xdr:rowOff>4150</xdr:rowOff>
    </xdr:from>
    <xdr:ext cx="4774912" cy="2676438"/>
    <xdr:sp macro="" textlink="">
      <xdr:nvSpPr>
        <xdr:cNvPr id="11" name="正方形/長方形 10"/>
        <xdr:cNvSpPr/>
      </xdr:nvSpPr>
      <xdr:spPr>
        <a:xfrm>
          <a:off x="8620126" y="2091713"/>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oneCellAnchor>
    <xdr:from>
      <xdr:col>14</xdr:col>
      <xdr:colOff>87313</xdr:colOff>
      <xdr:row>9</xdr:row>
      <xdr:rowOff>2592</xdr:rowOff>
    </xdr:from>
    <xdr:ext cx="3641725" cy="521283"/>
    <xdr:cxnSp macro="">
      <xdr:nvCxnSpPr>
        <xdr:cNvPr id="7" name="直線矢印コネクタ 6"/>
        <xdr:cNvCxnSpPr/>
      </xdr:nvCxnSpPr>
      <xdr:spPr>
        <a:xfrm flipH="1">
          <a:off x="2754313" y="2402892"/>
          <a:ext cx="3641725" cy="5212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7938</xdr:colOff>
      <xdr:row>12</xdr:row>
      <xdr:rowOff>1</xdr:rowOff>
    </xdr:from>
    <xdr:ext cx="968375" cy="246061"/>
    <xdr:cxnSp macro="">
      <xdr:nvCxnSpPr>
        <xdr:cNvPr id="8" name="直線矢印コネクタ 7"/>
        <xdr:cNvCxnSpPr/>
      </xdr:nvCxnSpPr>
      <xdr:spPr>
        <a:xfrm flipH="1" flipV="1">
          <a:off x="4198938" y="3543301"/>
          <a:ext cx="968375" cy="2460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79376</xdr:colOff>
      <xdr:row>14</xdr:row>
      <xdr:rowOff>357187</xdr:rowOff>
    </xdr:from>
    <xdr:ext cx="1555749" cy="518141"/>
    <xdr:cxnSp macro="">
      <xdr:nvCxnSpPr>
        <xdr:cNvPr id="12" name="直線矢印コネクタ 11"/>
        <xdr:cNvCxnSpPr/>
      </xdr:nvCxnSpPr>
      <xdr:spPr>
        <a:xfrm flipH="1" flipV="1">
          <a:off x="5032376" y="4916487"/>
          <a:ext cx="1555749" cy="5181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30</xdr:col>
      <xdr:colOff>55563</xdr:colOff>
      <xdr:row>16</xdr:row>
      <xdr:rowOff>444500</xdr:rowOff>
    </xdr:from>
    <xdr:ext cx="904876" cy="236537"/>
    <xdr:cxnSp macro="">
      <xdr:nvCxnSpPr>
        <xdr:cNvPr id="13" name="直線矢印コネクタ 12"/>
        <xdr:cNvCxnSpPr/>
      </xdr:nvCxnSpPr>
      <xdr:spPr>
        <a:xfrm flipH="1" flipV="1">
          <a:off x="5770563" y="5829300"/>
          <a:ext cx="904876" cy="236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142875</xdr:colOff>
      <xdr:row>11</xdr:row>
      <xdr:rowOff>300037</xdr:rowOff>
    </xdr:from>
    <xdr:ext cx="2000250" cy="985837"/>
    <xdr:sp macro="" textlink="">
      <xdr:nvSpPr>
        <xdr:cNvPr id="14" name="正方形/長方形 13"/>
        <xdr:cNvSpPr/>
      </xdr:nvSpPr>
      <xdr:spPr>
        <a:xfrm>
          <a:off x="5095875" y="3530600"/>
          <a:ext cx="2000250" cy="9858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19-(3)</a:t>
          </a:r>
          <a:r>
            <a:rPr lang="ja-JP" altLang="en-US" sz="11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33</xdr:col>
      <xdr:colOff>85725</xdr:colOff>
      <xdr:row>7</xdr:row>
      <xdr:rowOff>198436</xdr:rowOff>
    </xdr:from>
    <xdr:ext cx="2168525" cy="1039813"/>
    <xdr:sp macro="" textlink="">
      <xdr:nvSpPr>
        <xdr:cNvPr id="15" name="正方形/長方形 14"/>
        <xdr:cNvSpPr/>
      </xdr:nvSpPr>
      <xdr:spPr>
        <a:xfrm>
          <a:off x="6372225" y="1968499"/>
          <a:ext cx="2168525" cy="103981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25</xdr:col>
      <xdr:colOff>71436</xdr:colOff>
      <xdr:row>0</xdr:row>
      <xdr:rowOff>285750</xdr:rowOff>
    </xdr:from>
    <xdr:ext cx="2928938" cy="674688"/>
    <xdr:sp macro="" textlink="">
      <xdr:nvSpPr>
        <xdr:cNvPr id="16" name="正方形/長方形 15"/>
        <xdr:cNvSpPr/>
      </xdr:nvSpPr>
      <xdr:spPr>
        <a:xfrm>
          <a:off x="4833936" y="285750"/>
          <a:ext cx="2928938" cy="674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19-(3)</a:t>
          </a:r>
          <a:r>
            <a:rPr lang="ja-JP" altLang="en-US" sz="1100" b="0">
              <a:solidFill>
                <a:schemeClr val="tx1"/>
              </a:solidFill>
              <a:effectLst/>
              <a:latin typeface="ＭＳ Ｐゴシック" panose="020B0600070205080204" pitchFamily="50" charset="-128"/>
              <a:ea typeface="+mn-ea"/>
              <a:cs typeface="+mn-cs"/>
            </a:rPr>
            <a:t>委託費」の「経費番号」（委</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111125</xdr:colOff>
      <xdr:row>1</xdr:row>
      <xdr:rowOff>305594</xdr:rowOff>
    </xdr:from>
    <xdr:ext cx="3198811" cy="599281"/>
    <xdr:cxnSp macro="">
      <xdr:nvCxnSpPr>
        <xdr:cNvPr id="17" name="直線矢印コネクタ 16"/>
        <xdr:cNvCxnSpPr>
          <a:stCxn id="16" idx="1"/>
        </xdr:cNvCxnSpPr>
      </xdr:nvCxnSpPr>
      <xdr:spPr>
        <a:xfrm flipH="1">
          <a:off x="1635125" y="623094"/>
          <a:ext cx="3198811" cy="5992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34</xdr:col>
      <xdr:colOff>87312</xdr:colOff>
      <xdr:row>14</xdr:row>
      <xdr:rowOff>455612</xdr:rowOff>
    </xdr:from>
    <xdr:ext cx="2151063" cy="855306"/>
    <xdr:sp macro="" textlink="">
      <xdr:nvSpPr>
        <xdr:cNvPr id="18" name="正方形/長方形 17"/>
        <xdr:cNvSpPr/>
      </xdr:nvSpPr>
      <xdr:spPr>
        <a:xfrm>
          <a:off x="6564312" y="5019675"/>
          <a:ext cx="2151063" cy="85530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34</xdr:col>
      <xdr:colOff>142875</xdr:colOff>
      <xdr:row>17</xdr:row>
      <xdr:rowOff>20636</xdr:rowOff>
    </xdr:from>
    <xdr:ext cx="3765550" cy="844550"/>
    <xdr:sp macro="" textlink="">
      <xdr:nvSpPr>
        <xdr:cNvPr id="19" name="正方形/長方形 18"/>
        <xdr:cNvSpPr/>
      </xdr:nvSpPr>
      <xdr:spPr>
        <a:xfrm>
          <a:off x="6619875" y="5918199"/>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23</xdr:col>
      <xdr:colOff>28323</xdr:colOff>
      <xdr:row>10</xdr:row>
      <xdr:rowOff>307425</xdr:rowOff>
    </xdr:from>
    <xdr:ext cx="2376000" cy="1926168"/>
    <xdr:sp macro="" textlink="">
      <xdr:nvSpPr>
        <xdr:cNvPr id="6" name="正方形/長方形 5"/>
        <xdr:cNvSpPr/>
      </xdr:nvSpPr>
      <xdr:spPr>
        <a:xfrm>
          <a:off x="9017101" y="408920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28224</xdr:colOff>
      <xdr:row>2</xdr:row>
      <xdr:rowOff>88975</xdr:rowOff>
    </xdr:from>
    <xdr:ext cx="5778500" cy="1226105"/>
    <xdr:sp macro="" textlink="">
      <xdr:nvSpPr>
        <xdr:cNvPr id="7" name="正方形/長方形 6"/>
        <xdr:cNvSpPr/>
      </xdr:nvSpPr>
      <xdr:spPr>
        <a:xfrm>
          <a:off x="9017002" y="582864"/>
          <a:ext cx="5778500"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開発・改良した試作品の特許・実用新案等の出願（外国出願に係る現地代理人費用、翻訳料も含む）に要する経費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p>
      </xdr:txBody>
    </xdr:sp>
    <xdr:clientData/>
  </xdr:oneCellAnchor>
  <xdr:oneCellAnchor>
    <xdr:from>
      <xdr:col>23</xdr:col>
      <xdr:colOff>28230</xdr:colOff>
      <xdr:row>6</xdr:row>
      <xdr:rowOff>70371</xdr:rowOff>
    </xdr:from>
    <xdr:ext cx="4972694" cy="825867"/>
    <xdr:sp macro="" textlink="">
      <xdr:nvSpPr>
        <xdr:cNvPr id="8" name="正方形/長方形 7"/>
        <xdr:cNvSpPr/>
      </xdr:nvSpPr>
      <xdr:spPr>
        <a:xfrm>
          <a:off x="9017008" y="2074149"/>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oneCellAnchor>
    <xdr:from>
      <xdr:col>3</xdr:col>
      <xdr:colOff>214313</xdr:colOff>
      <xdr:row>5</xdr:row>
      <xdr:rowOff>267608</xdr:rowOff>
    </xdr:from>
    <xdr:ext cx="2196581" cy="1042080"/>
    <xdr:sp macro="" textlink="">
      <xdr:nvSpPr>
        <xdr:cNvPr id="5" name="正方形/長方形 4"/>
        <xdr:cNvSpPr/>
      </xdr:nvSpPr>
      <xdr:spPr>
        <a:xfrm>
          <a:off x="2706688" y="1831296"/>
          <a:ext cx="2196581" cy="104208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6</xdr:col>
      <xdr:colOff>282827</xdr:colOff>
      <xdr:row>5</xdr:row>
      <xdr:rowOff>349910</xdr:rowOff>
    </xdr:from>
    <xdr:ext cx="1004336" cy="673876"/>
    <xdr:sp macro="" textlink="">
      <xdr:nvSpPr>
        <xdr:cNvPr id="9" name="正方形/長方形 8"/>
        <xdr:cNvSpPr/>
      </xdr:nvSpPr>
      <xdr:spPr>
        <a:xfrm>
          <a:off x="5458077" y="1913598"/>
          <a:ext cx="1004336" cy="673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4</xdr:col>
      <xdr:colOff>591605</xdr:colOff>
      <xdr:row>5</xdr:row>
      <xdr:rowOff>0</xdr:rowOff>
    </xdr:from>
    <xdr:ext cx="9378" cy="309865"/>
    <xdr:cxnSp macro="">
      <xdr:nvCxnSpPr>
        <xdr:cNvPr id="10" name="直線矢印コネクタ 9"/>
        <xdr:cNvCxnSpPr/>
      </xdr:nvCxnSpPr>
      <xdr:spPr>
        <a:xfrm flipV="1">
          <a:off x="4044418" y="1563688"/>
          <a:ext cx="9378" cy="30986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617992</xdr:colOff>
      <xdr:row>5</xdr:row>
      <xdr:rowOff>32885</xdr:rowOff>
    </xdr:from>
    <xdr:ext cx="9378" cy="309865"/>
    <xdr:cxnSp macro="">
      <xdr:nvCxnSpPr>
        <xdr:cNvPr id="11" name="直線矢印コネクタ 10"/>
        <xdr:cNvCxnSpPr/>
      </xdr:nvCxnSpPr>
      <xdr:spPr>
        <a:xfrm flipV="1">
          <a:off x="5793242" y="1596573"/>
          <a:ext cx="9378" cy="30986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360590</xdr:colOff>
      <xdr:row>5</xdr:row>
      <xdr:rowOff>51028</xdr:rowOff>
    </xdr:from>
    <xdr:ext cx="9378" cy="309865"/>
    <xdr:cxnSp macro="">
      <xdr:nvCxnSpPr>
        <xdr:cNvPr id="12" name="直線矢印コネクタ 11"/>
        <xdr:cNvCxnSpPr/>
      </xdr:nvCxnSpPr>
      <xdr:spPr>
        <a:xfrm flipV="1">
          <a:off x="6337528" y="1614716"/>
          <a:ext cx="9378" cy="30986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3.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39392</xdr:rowOff>
    </xdr:from>
    <xdr:ext cx="4721413" cy="2509790"/>
    <xdr:sp macro="" textlink="">
      <xdr:nvSpPr>
        <xdr:cNvPr id="7" name="正方形/長方形 6"/>
        <xdr:cNvSpPr/>
      </xdr:nvSpPr>
      <xdr:spPr>
        <a:xfrm>
          <a:off x="9547413" y="1145039"/>
          <a:ext cx="4721413" cy="25097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各回の指導を記入押印した報告書の提出が必要となります。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技術開発・改良要素を伴わない指導は助成対象となりません。</a:t>
          </a:r>
        </a:p>
      </xdr:txBody>
    </xdr:sp>
    <xdr:clientData/>
  </xdr:oneCellAnchor>
  <xdr:oneCellAnchor>
    <xdr:from>
      <xdr:col>13</xdr:col>
      <xdr:colOff>425826</xdr:colOff>
      <xdr:row>1</xdr:row>
      <xdr:rowOff>44824</xdr:rowOff>
    </xdr:from>
    <xdr:ext cx="3430106" cy="825867"/>
    <xdr:sp macro="" textlink="">
      <xdr:nvSpPr>
        <xdr:cNvPr id="8" name="正方形/長方形 7"/>
        <xdr:cNvSpPr/>
      </xdr:nvSpPr>
      <xdr:spPr>
        <a:xfrm>
          <a:off x="9539944" y="209177"/>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7</xdr:col>
      <xdr:colOff>542086</xdr:colOff>
      <xdr:row>6</xdr:row>
      <xdr:rowOff>291820</xdr:rowOff>
    </xdr:from>
    <xdr:ext cx="895683" cy="568159"/>
    <xdr:sp macro="" textlink="">
      <xdr:nvSpPr>
        <xdr:cNvPr id="5" name="正方形/長方形 4"/>
        <xdr:cNvSpPr/>
      </xdr:nvSpPr>
      <xdr:spPr>
        <a:xfrm>
          <a:off x="5923711" y="1847570"/>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781144</xdr:colOff>
      <xdr:row>6</xdr:row>
      <xdr:rowOff>7938</xdr:rowOff>
    </xdr:from>
    <xdr:ext cx="224355" cy="293688"/>
    <xdr:cxnSp macro="">
      <xdr:nvCxnSpPr>
        <xdr:cNvPr id="9" name="直線矢印コネクタ 8"/>
        <xdr:cNvCxnSpPr/>
      </xdr:nvCxnSpPr>
      <xdr:spPr>
        <a:xfrm flipH="1" flipV="1">
          <a:off x="6162769" y="1563688"/>
          <a:ext cx="224355" cy="2936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3268</xdr:colOff>
      <xdr:row>6</xdr:row>
      <xdr:rowOff>23813</xdr:rowOff>
    </xdr:from>
    <xdr:ext cx="242796" cy="284914"/>
    <xdr:cxnSp macro="">
      <xdr:nvCxnSpPr>
        <xdr:cNvPr id="10" name="直線矢印コネクタ 9"/>
        <xdr:cNvCxnSpPr/>
      </xdr:nvCxnSpPr>
      <xdr:spPr>
        <a:xfrm flipV="1">
          <a:off x="6385018" y="1579563"/>
          <a:ext cx="242796" cy="2849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904875</xdr:colOff>
      <xdr:row>7</xdr:row>
      <xdr:rowOff>101320</xdr:rowOff>
    </xdr:from>
    <xdr:ext cx="895683" cy="1520658"/>
    <xdr:sp macro="" textlink="">
      <xdr:nvSpPr>
        <xdr:cNvPr id="11" name="正方形/長方形 10"/>
        <xdr:cNvSpPr/>
      </xdr:nvSpPr>
      <xdr:spPr>
        <a:xfrm>
          <a:off x="2405063" y="2101570"/>
          <a:ext cx="895683" cy="152065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392280</xdr:colOff>
      <xdr:row>5</xdr:row>
      <xdr:rowOff>420688</xdr:rowOff>
    </xdr:from>
    <xdr:ext cx="28409" cy="569632"/>
    <xdr:cxnSp macro="">
      <xdr:nvCxnSpPr>
        <xdr:cNvPr id="12" name="直線矢印コネクタ 11"/>
        <xdr:cNvCxnSpPr>
          <a:stCxn id="11" idx="0"/>
        </xdr:cNvCxnSpPr>
      </xdr:nvCxnSpPr>
      <xdr:spPr>
        <a:xfrm flipV="1">
          <a:off x="2852905" y="1531938"/>
          <a:ext cx="28409" cy="56963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4.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oneCellAnchor>
    <xdr:from>
      <xdr:col>15</xdr:col>
      <xdr:colOff>63500</xdr:colOff>
      <xdr:row>7</xdr:row>
      <xdr:rowOff>333375</xdr:rowOff>
    </xdr:from>
    <xdr:ext cx="1833563" cy="214313"/>
    <xdr:cxnSp macro="">
      <xdr:nvCxnSpPr>
        <xdr:cNvPr id="6" name="直線矢印コネクタ 5"/>
        <xdr:cNvCxnSpPr/>
      </xdr:nvCxnSpPr>
      <xdr:spPr>
        <a:xfrm flipH="1">
          <a:off x="2921000" y="2809875"/>
          <a:ext cx="1833563" cy="21431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63500</xdr:colOff>
      <xdr:row>4</xdr:row>
      <xdr:rowOff>233362</xdr:rowOff>
    </xdr:from>
    <xdr:ext cx="1120969" cy="1676400"/>
    <xdr:sp macro="" textlink="">
      <xdr:nvSpPr>
        <xdr:cNvPr id="7" name="正方形/長方形 6"/>
        <xdr:cNvSpPr/>
      </xdr:nvSpPr>
      <xdr:spPr>
        <a:xfrm>
          <a:off x="444500" y="1757362"/>
          <a:ext cx="1120969" cy="16764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19-(5)</a:t>
          </a:r>
          <a:r>
            <a:rPr lang="ja-JP" altLang="en-US" sz="1100" b="0">
              <a:solidFill>
                <a:schemeClr val="tx1"/>
              </a:solidFill>
              <a:effectLst/>
              <a:latin typeface="ＭＳ Ｐゴシック" panose="020B0600070205080204" pitchFamily="50" charset="-128"/>
              <a:ea typeface="+mn-ea"/>
              <a:cs typeface="+mn-cs"/>
            </a:rPr>
            <a:t>専門家指導」の「経費番号」（専</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6</xdr:col>
      <xdr:colOff>6350</xdr:colOff>
      <xdr:row>3</xdr:row>
      <xdr:rowOff>309562</xdr:rowOff>
    </xdr:from>
    <xdr:ext cx="63500" cy="230190"/>
    <xdr:cxnSp macro="">
      <xdr:nvCxnSpPr>
        <xdr:cNvPr id="8" name="直線矢印コネクタ 7"/>
        <xdr:cNvCxnSpPr/>
      </xdr:nvCxnSpPr>
      <xdr:spPr>
        <a:xfrm flipV="1">
          <a:off x="1149350" y="1516062"/>
          <a:ext cx="63500" cy="23019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171450</xdr:colOff>
      <xdr:row>10</xdr:row>
      <xdr:rowOff>101600</xdr:rowOff>
    </xdr:from>
    <xdr:ext cx="1757363" cy="1130300"/>
    <xdr:sp macro="" textlink="">
      <xdr:nvSpPr>
        <xdr:cNvPr id="13" name="正方形/長方形 12"/>
        <xdr:cNvSpPr/>
      </xdr:nvSpPr>
      <xdr:spPr>
        <a:xfrm>
          <a:off x="5124450" y="3721100"/>
          <a:ext cx="1757363" cy="11303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19-(5)</a:t>
          </a:r>
          <a:r>
            <a:rPr lang="ja-JP" altLang="en-US" sz="1100" b="0">
              <a:solidFill>
                <a:schemeClr val="tx1"/>
              </a:solidFill>
              <a:effectLst/>
              <a:latin typeface="ＭＳ Ｐゴシック" panose="020B0600070205080204" pitchFamily="50" charset="-128"/>
              <a:ea typeface="+mn-ea"/>
              <a:cs typeface="+mn-cs"/>
            </a:rPr>
            <a:t>規格認証・登録費」の「専門家指導費（税込）」の金額を記入してください。</a:t>
          </a:r>
        </a:p>
      </xdr:txBody>
    </xdr:sp>
    <xdr:clientData/>
  </xdr:oneCellAnchor>
  <xdr:oneCellAnchor>
    <xdr:from>
      <xdr:col>19</xdr:col>
      <xdr:colOff>127000</xdr:colOff>
      <xdr:row>9</xdr:row>
      <xdr:rowOff>292100</xdr:rowOff>
    </xdr:from>
    <xdr:ext cx="1365250" cy="520700"/>
    <xdr:cxnSp macro="">
      <xdr:nvCxnSpPr>
        <xdr:cNvPr id="14" name="直線矢印コネクタ 13"/>
        <xdr:cNvCxnSpPr/>
      </xdr:nvCxnSpPr>
      <xdr:spPr>
        <a:xfrm flipH="1" flipV="1">
          <a:off x="3746500" y="3594100"/>
          <a:ext cx="1365250" cy="5207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63501</xdr:colOff>
      <xdr:row>12</xdr:row>
      <xdr:rowOff>412750</xdr:rowOff>
    </xdr:from>
    <xdr:ext cx="1746249" cy="23813"/>
    <xdr:cxnSp macro="">
      <xdr:nvCxnSpPr>
        <xdr:cNvPr id="15" name="直線矢印コネクタ 14"/>
        <xdr:cNvCxnSpPr/>
      </xdr:nvCxnSpPr>
      <xdr:spPr>
        <a:xfrm flipH="1" flipV="1">
          <a:off x="4826001" y="5048250"/>
          <a:ext cx="1746249" cy="2381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31750</xdr:colOff>
      <xdr:row>6</xdr:row>
      <xdr:rowOff>214312</xdr:rowOff>
    </xdr:from>
    <xdr:ext cx="2325687" cy="1119189"/>
    <xdr:sp macro="" textlink="">
      <xdr:nvSpPr>
        <xdr:cNvPr id="16" name="正方形/長方形 15"/>
        <xdr:cNvSpPr/>
      </xdr:nvSpPr>
      <xdr:spPr>
        <a:xfrm>
          <a:off x="4603750" y="2373312"/>
          <a:ext cx="2325687" cy="11191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34</xdr:col>
      <xdr:colOff>26987</xdr:colOff>
      <xdr:row>12</xdr:row>
      <xdr:rowOff>222250</xdr:rowOff>
    </xdr:from>
    <xdr:ext cx="1470867" cy="1117600"/>
    <xdr:sp macro="" textlink="">
      <xdr:nvSpPr>
        <xdr:cNvPr id="17" name="正方形/長方形 16"/>
        <xdr:cNvSpPr/>
      </xdr:nvSpPr>
      <xdr:spPr>
        <a:xfrm>
          <a:off x="6503987" y="4857750"/>
          <a:ext cx="1470867" cy="11176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34</xdr:col>
      <xdr:colOff>119062</xdr:colOff>
      <xdr:row>16</xdr:row>
      <xdr:rowOff>92075</xdr:rowOff>
    </xdr:from>
    <xdr:ext cx="3765550" cy="844550"/>
    <xdr:sp macro="" textlink="">
      <xdr:nvSpPr>
        <xdr:cNvPr id="18" name="正方形/長方形 17"/>
        <xdr:cNvSpPr/>
      </xdr:nvSpPr>
      <xdr:spPr>
        <a:xfrm>
          <a:off x="6596062" y="6378575"/>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31</xdr:col>
      <xdr:colOff>134937</xdr:colOff>
      <xdr:row>14</xdr:row>
      <xdr:rowOff>476251</xdr:rowOff>
    </xdr:from>
    <xdr:ext cx="2168525" cy="434974"/>
    <xdr:cxnSp macro="">
      <xdr:nvCxnSpPr>
        <xdr:cNvPr id="19" name="直線矢印コネクタ 18"/>
        <xdr:cNvCxnSpPr/>
      </xdr:nvCxnSpPr>
      <xdr:spPr>
        <a:xfrm flipH="1" flipV="1">
          <a:off x="6040437" y="5937251"/>
          <a:ext cx="2168525" cy="43497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5.xml><?xml version="1.0" encoding="utf-8"?>
<xdr:wsDr xmlns:xdr="http://schemas.openxmlformats.org/drawingml/2006/spreadsheetDrawing" xmlns:a="http://schemas.openxmlformats.org/drawingml/2006/main">
  <xdr:oneCellAnchor>
    <xdr:from>
      <xdr:col>39</xdr:col>
      <xdr:colOff>132807</xdr:colOff>
      <xdr:row>0</xdr:row>
      <xdr:rowOff>253761</xdr:rowOff>
    </xdr:from>
    <xdr:ext cx="2376000" cy="1926168"/>
    <xdr:sp macro="" textlink="">
      <xdr:nvSpPr>
        <xdr:cNvPr id="9" name="正方形/長方形 8"/>
        <xdr:cNvSpPr/>
      </xdr:nvSpPr>
      <xdr:spPr>
        <a:xfrm>
          <a:off x="18171820" y="253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350927</xdr:colOff>
      <xdr:row>4</xdr:row>
      <xdr:rowOff>134678</xdr:rowOff>
    </xdr:from>
    <xdr:ext cx="5970511" cy="3426707"/>
    <xdr:sp macro="" textlink="">
      <xdr:nvSpPr>
        <xdr:cNvPr id="11" name="正方形/長方形 10"/>
        <xdr:cNvSpPr/>
      </xdr:nvSpPr>
      <xdr:spPr>
        <a:xfrm>
          <a:off x="12039940" y="1103889"/>
          <a:ext cx="5970511" cy="342670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試作品の開発・改良に直接従事した役員及び正社員の人件費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576000" marR="0" lvl="0" indent="-28800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時間単価は、補足（１）人件費単価一覧表を適用します。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助成総対象時間数は、１人につき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各従業者の当月助成対象経費算定額（時間給</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当月従事時間）が当月給与支給総額を超える場合は、当月給与総支給額を助成対象経費の上限とします。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ク　報告時に、従事者別の作業日報と賃金台帳等の提出が必要となります。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325862</xdr:colOff>
      <xdr:row>12</xdr:row>
      <xdr:rowOff>228256</xdr:rowOff>
    </xdr:from>
    <xdr:ext cx="5452086" cy="3059940"/>
    <xdr:sp macro="" textlink="">
      <xdr:nvSpPr>
        <xdr:cNvPr id="12" name="正方形/長方形 11"/>
        <xdr:cNvSpPr/>
      </xdr:nvSpPr>
      <xdr:spPr>
        <a:xfrm>
          <a:off x="12014875" y="4756809"/>
          <a:ext cx="5452086"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［例：開発統括、ディレクション、スケジュール管理、進行管理、関連資料収集、特許事務所との打合せ等］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給与の支払いが振込以外の場合（現金支給は助成対象外）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上記エ及びオについては、本助成事業においては代表又は取締役等役員に対しても就業規則等の規定が準用されます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試作品広報に係る業務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7</xdr:col>
      <xdr:colOff>487529</xdr:colOff>
      <xdr:row>7</xdr:row>
      <xdr:rowOff>418183</xdr:rowOff>
    </xdr:from>
    <xdr:ext cx="11698" cy="459538"/>
    <xdr:cxnSp macro="">
      <xdr:nvCxnSpPr>
        <xdr:cNvPr id="6" name="直線矢印コネクタ 5"/>
        <xdr:cNvCxnSpPr/>
      </xdr:nvCxnSpPr>
      <xdr:spPr>
        <a:xfrm flipV="1">
          <a:off x="7313779" y="2729583"/>
          <a:ext cx="11698" cy="45953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599908</xdr:colOff>
      <xdr:row>7</xdr:row>
      <xdr:rowOff>410244</xdr:rowOff>
    </xdr:from>
    <xdr:ext cx="11698" cy="459539"/>
    <xdr:cxnSp macro="">
      <xdr:nvCxnSpPr>
        <xdr:cNvPr id="7" name="直線矢印コネクタ 6"/>
        <xdr:cNvCxnSpPr/>
      </xdr:nvCxnSpPr>
      <xdr:spPr>
        <a:xfrm flipV="1">
          <a:off x="4422608" y="2721644"/>
          <a:ext cx="11698" cy="45953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412751</xdr:colOff>
      <xdr:row>7</xdr:row>
      <xdr:rowOff>412750</xdr:rowOff>
    </xdr:from>
    <xdr:ext cx="23811" cy="476250"/>
    <xdr:cxnSp macro="">
      <xdr:nvCxnSpPr>
        <xdr:cNvPr id="8" name="直線矢印コネクタ 7"/>
        <xdr:cNvCxnSpPr>
          <a:stCxn id="13" idx="0"/>
        </xdr:cNvCxnSpPr>
      </xdr:nvCxnSpPr>
      <xdr:spPr>
        <a:xfrm flipV="1">
          <a:off x="3016251" y="2724150"/>
          <a:ext cx="23811" cy="4762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976313</xdr:colOff>
      <xdr:row>9</xdr:row>
      <xdr:rowOff>0</xdr:rowOff>
    </xdr:from>
    <xdr:ext cx="1317625" cy="1031875"/>
    <xdr:sp macro="" textlink="">
      <xdr:nvSpPr>
        <xdr:cNvPr id="13" name="正方形/長方形 12"/>
        <xdr:cNvSpPr/>
      </xdr:nvSpPr>
      <xdr:spPr>
        <a:xfrm>
          <a:off x="2360613" y="3200400"/>
          <a:ext cx="1317625" cy="10318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役員は登記簿謄本、従業員は雇用保険被保険者証が必要です。</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1174750</xdr:colOff>
      <xdr:row>9</xdr:row>
      <xdr:rowOff>1</xdr:rowOff>
    </xdr:from>
    <xdr:ext cx="1373187" cy="1174750"/>
    <xdr:sp macro="" textlink="">
      <xdr:nvSpPr>
        <xdr:cNvPr id="14" name="正方形/長方形 13"/>
        <xdr:cNvSpPr/>
      </xdr:nvSpPr>
      <xdr:spPr>
        <a:xfrm>
          <a:off x="3778250" y="3200401"/>
          <a:ext cx="1373187" cy="11747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285751</xdr:colOff>
      <xdr:row>9</xdr:row>
      <xdr:rowOff>21721</xdr:rowOff>
    </xdr:from>
    <xdr:ext cx="1484312" cy="1065717"/>
    <xdr:sp macro="" textlink="">
      <xdr:nvSpPr>
        <xdr:cNvPr id="15" name="正方形/長方形 14"/>
        <xdr:cNvSpPr/>
      </xdr:nvSpPr>
      <xdr:spPr>
        <a:xfrm>
          <a:off x="5327651" y="3222121"/>
          <a:ext cx="1484312" cy="106571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助成総対象時間数は、</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人につき</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日</a:t>
          </a:r>
          <a:r>
            <a:rPr lang="en-US" altLang="ja-JP" sz="1100" b="0">
              <a:solidFill>
                <a:schemeClr val="tx1"/>
              </a:solidFill>
              <a:effectLst/>
              <a:latin typeface="ＭＳ Ｐゴシック" panose="020B0600070205080204" pitchFamily="50" charset="-128"/>
              <a:ea typeface="+mn-ea"/>
              <a:cs typeface="+mn-cs"/>
            </a:rPr>
            <a:t>8</a:t>
          </a:r>
          <a:r>
            <a:rPr lang="ja-JP" altLang="en-US" sz="1100" b="0">
              <a:solidFill>
                <a:schemeClr val="tx1"/>
              </a:solidFill>
              <a:effectLst/>
              <a:latin typeface="ＭＳ Ｐゴシック" panose="020B0600070205080204" pitchFamily="50" charset="-128"/>
              <a:ea typeface="+mn-ea"/>
              <a:cs typeface="+mn-cs"/>
            </a:rPr>
            <a:t>時間、年間</a:t>
          </a:r>
          <a:r>
            <a:rPr lang="en-US" altLang="ja-JP" sz="1100" b="0">
              <a:solidFill>
                <a:schemeClr val="tx1"/>
              </a:solidFill>
              <a:effectLst/>
              <a:latin typeface="ＭＳ Ｐゴシック" panose="020B0600070205080204" pitchFamily="50" charset="-128"/>
              <a:ea typeface="+mn-ea"/>
              <a:cs typeface="+mn-cs"/>
            </a:rPr>
            <a:t>1800</a:t>
          </a:r>
          <a:r>
            <a:rPr lang="ja-JP" altLang="en-US" sz="1100" b="0">
              <a:solidFill>
                <a:schemeClr val="tx1"/>
              </a:solidFill>
              <a:effectLst/>
              <a:latin typeface="ＭＳ Ｐゴシック" panose="020B0600070205080204" pitchFamily="50" charset="-128"/>
              <a:ea typeface="+mn-ea"/>
              <a:cs typeface="+mn-cs"/>
            </a:rPr>
            <a:t>時間を限度とします。</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6</xdr:col>
      <xdr:colOff>163763</xdr:colOff>
      <xdr:row>8</xdr:row>
      <xdr:rowOff>1</xdr:rowOff>
    </xdr:from>
    <xdr:ext cx="11698" cy="459539"/>
    <xdr:cxnSp macro="">
      <xdr:nvCxnSpPr>
        <xdr:cNvPr id="16" name="直線矢印コネクタ 15"/>
        <xdr:cNvCxnSpPr/>
      </xdr:nvCxnSpPr>
      <xdr:spPr>
        <a:xfrm flipV="1">
          <a:off x="6424863" y="2755901"/>
          <a:ext cx="11698" cy="45953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71438</xdr:colOff>
      <xdr:row>9</xdr:row>
      <xdr:rowOff>17128</xdr:rowOff>
    </xdr:from>
    <xdr:ext cx="1047750" cy="1070309"/>
    <xdr:sp macro="" textlink="">
      <xdr:nvSpPr>
        <xdr:cNvPr id="17" name="正方形/長方形 16"/>
        <xdr:cNvSpPr/>
      </xdr:nvSpPr>
      <xdr:spPr>
        <a:xfrm>
          <a:off x="6897688" y="3217528"/>
          <a:ext cx="1047750" cy="10703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時間単価は人件費単価一覧表を適用してください。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412751</xdr:colOff>
      <xdr:row>9</xdr:row>
      <xdr:rowOff>78539</xdr:rowOff>
    </xdr:from>
    <xdr:ext cx="895683" cy="568159"/>
    <xdr:sp macro="" textlink="">
      <xdr:nvSpPr>
        <xdr:cNvPr id="18" name="正方形/長方形 17"/>
        <xdr:cNvSpPr/>
      </xdr:nvSpPr>
      <xdr:spPr>
        <a:xfrm>
          <a:off x="8048626" y="3285289"/>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527220</xdr:colOff>
      <xdr:row>8</xdr:row>
      <xdr:rowOff>31750</xdr:rowOff>
    </xdr:from>
    <xdr:ext cx="333373" cy="491289"/>
    <xdr:cxnSp macro="">
      <xdr:nvCxnSpPr>
        <xdr:cNvPr id="19" name="直線矢印コネクタ 18"/>
        <xdr:cNvCxnSpPr>
          <a:stCxn id="18" idx="0"/>
        </xdr:cNvCxnSpPr>
      </xdr:nvCxnSpPr>
      <xdr:spPr>
        <a:xfrm flipH="1" flipV="1">
          <a:off x="8163095" y="2794000"/>
          <a:ext cx="333373"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58905</xdr:colOff>
      <xdr:row>8</xdr:row>
      <xdr:rowOff>31750</xdr:rowOff>
    </xdr:from>
    <xdr:ext cx="312070" cy="491289"/>
    <xdr:cxnSp macro="">
      <xdr:nvCxnSpPr>
        <xdr:cNvPr id="20" name="直線矢印コネクタ 19"/>
        <xdr:cNvCxnSpPr>
          <a:stCxn id="18" idx="0"/>
        </xdr:cNvCxnSpPr>
      </xdr:nvCxnSpPr>
      <xdr:spPr>
        <a:xfrm flipV="1">
          <a:off x="8496468" y="2794000"/>
          <a:ext cx="312070"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6.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297029</xdr:rowOff>
    </xdr:from>
    <xdr:ext cx="7849412" cy="2493055"/>
    <xdr:sp macro="" textlink="">
      <xdr:nvSpPr>
        <xdr:cNvPr id="12" name="正方形/長方形 11"/>
        <xdr:cNvSpPr/>
      </xdr:nvSpPr>
      <xdr:spPr>
        <a:xfrm>
          <a:off x="8451421" y="2538205"/>
          <a:ext cx="7849412"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開発・改良する試作品の規格適合、認証の申請・審査・登録に要する経費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開発・改良する試作品の規格等認証・登録に係る外部専門家の技術指導、研修等を受ける場合に要する経費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xdr:cNvSpPr/>
      </xdr:nvSpPr>
      <xdr:spPr>
        <a:xfrm>
          <a:off x="6959602"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oneCellAnchor>
    <xdr:from>
      <xdr:col>5</xdr:col>
      <xdr:colOff>309564</xdr:colOff>
      <xdr:row>10</xdr:row>
      <xdr:rowOff>285284</xdr:rowOff>
    </xdr:from>
    <xdr:ext cx="895683" cy="575235"/>
    <xdr:sp macro="" textlink="">
      <xdr:nvSpPr>
        <xdr:cNvPr id="9" name="正方形/長方形 8"/>
        <xdr:cNvSpPr/>
      </xdr:nvSpPr>
      <xdr:spPr>
        <a:xfrm>
          <a:off x="4056064" y="2976097"/>
          <a:ext cx="895683" cy="57523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526211</xdr:colOff>
      <xdr:row>10</xdr:row>
      <xdr:rowOff>23813</xdr:rowOff>
    </xdr:from>
    <xdr:ext cx="224356" cy="293688"/>
    <xdr:cxnSp macro="">
      <xdr:nvCxnSpPr>
        <xdr:cNvPr id="15" name="直線矢印コネクタ 14"/>
        <xdr:cNvCxnSpPr/>
      </xdr:nvCxnSpPr>
      <xdr:spPr>
        <a:xfrm flipH="1" flipV="1">
          <a:off x="4272711" y="2714626"/>
          <a:ext cx="224356" cy="2936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748460</xdr:colOff>
      <xdr:row>10</xdr:row>
      <xdr:rowOff>48879</xdr:rowOff>
    </xdr:from>
    <xdr:ext cx="329198" cy="275724"/>
    <xdr:cxnSp macro="">
      <xdr:nvCxnSpPr>
        <xdr:cNvPr id="16" name="直線矢印コネクタ 15"/>
        <xdr:cNvCxnSpPr/>
      </xdr:nvCxnSpPr>
      <xdr:spPr>
        <a:xfrm flipV="1">
          <a:off x="4494960" y="2739692"/>
          <a:ext cx="329198" cy="2757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198438</xdr:colOff>
      <xdr:row>10</xdr:row>
      <xdr:rowOff>383804</xdr:rowOff>
    </xdr:from>
    <xdr:ext cx="1770063" cy="973509"/>
    <xdr:sp macro="" textlink="">
      <xdr:nvSpPr>
        <xdr:cNvPr id="17" name="正方形/長方形 16"/>
        <xdr:cNvSpPr/>
      </xdr:nvSpPr>
      <xdr:spPr>
        <a:xfrm>
          <a:off x="682626" y="3074617"/>
          <a:ext cx="1770063" cy="9735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規格認証・登録費に計上したすべての経費を記入してください。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1055688</xdr:colOff>
      <xdr:row>10</xdr:row>
      <xdr:rowOff>71438</xdr:rowOff>
    </xdr:from>
    <xdr:ext cx="9110" cy="299762"/>
    <xdr:cxnSp macro="">
      <xdr:nvCxnSpPr>
        <xdr:cNvPr id="18" name="直線矢印コネクタ 17"/>
        <xdr:cNvCxnSpPr/>
      </xdr:nvCxnSpPr>
      <xdr:spPr>
        <a:xfrm flipH="1" flipV="1">
          <a:off x="1539876" y="2762251"/>
          <a:ext cx="9110" cy="2997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7.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93663</xdr:colOff>
      <xdr:row>9</xdr:row>
      <xdr:rowOff>277812</xdr:rowOff>
    </xdr:from>
    <xdr:ext cx="2168525" cy="234950"/>
    <xdr:cxnSp macro="">
      <xdr:nvCxnSpPr>
        <xdr:cNvPr id="13" name="直線矢印コネクタ 12"/>
        <xdr:cNvCxnSpPr/>
      </xdr:nvCxnSpPr>
      <xdr:spPr>
        <a:xfrm flipH="1">
          <a:off x="2951163" y="2678112"/>
          <a:ext cx="2168525" cy="2349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18</xdr:col>
      <xdr:colOff>158750</xdr:colOff>
      <xdr:row>11</xdr:row>
      <xdr:rowOff>304800</xdr:rowOff>
    </xdr:from>
    <xdr:ext cx="1187450" cy="539750"/>
    <xdr:cxnSp macro="">
      <xdr:nvCxnSpPr>
        <xdr:cNvPr id="14" name="直線矢印コネクタ 13"/>
        <xdr:cNvCxnSpPr/>
      </xdr:nvCxnSpPr>
      <xdr:spPr>
        <a:xfrm flipH="1" flipV="1">
          <a:off x="3587750" y="3530600"/>
          <a:ext cx="1187450" cy="5397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50800</xdr:colOff>
      <xdr:row>15</xdr:row>
      <xdr:rowOff>0</xdr:rowOff>
    </xdr:from>
    <xdr:ext cx="641350" cy="158750"/>
    <xdr:cxnSp macro="">
      <xdr:nvCxnSpPr>
        <xdr:cNvPr id="15" name="直線矢印コネクタ 14"/>
        <xdr:cNvCxnSpPr/>
      </xdr:nvCxnSpPr>
      <xdr:spPr>
        <a:xfrm flipH="1" flipV="1">
          <a:off x="4813300" y="5067300"/>
          <a:ext cx="641350" cy="1587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0</xdr:colOff>
      <xdr:row>8</xdr:row>
      <xdr:rowOff>270460</xdr:rowOff>
    </xdr:from>
    <xdr:ext cx="2268505" cy="1055102"/>
    <xdr:sp macro="" textlink="">
      <xdr:nvSpPr>
        <xdr:cNvPr id="16" name="正方形/長方形 15"/>
        <xdr:cNvSpPr/>
      </xdr:nvSpPr>
      <xdr:spPr>
        <a:xfrm>
          <a:off x="4762500" y="2358023"/>
          <a:ext cx="2268505" cy="10551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24</xdr:col>
      <xdr:colOff>15876</xdr:colOff>
      <xdr:row>0</xdr:row>
      <xdr:rowOff>261938</xdr:rowOff>
    </xdr:from>
    <xdr:ext cx="3222624" cy="635584"/>
    <xdr:sp macro="" textlink="">
      <xdr:nvSpPr>
        <xdr:cNvPr id="17" name="正方形/長方形 16"/>
        <xdr:cNvSpPr/>
      </xdr:nvSpPr>
      <xdr:spPr>
        <a:xfrm>
          <a:off x="4587876" y="261938"/>
          <a:ext cx="3222624" cy="6355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19-(7)</a:t>
          </a:r>
          <a:r>
            <a:rPr lang="ja-JP" altLang="en-US" sz="1100" b="0">
              <a:solidFill>
                <a:schemeClr val="tx1"/>
              </a:solidFill>
              <a:effectLst/>
              <a:latin typeface="ＭＳ Ｐゴシック" panose="020B0600070205080204" pitchFamily="50" charset="-128"/>
              <a:ea typeface="+mn-ea"/>
              <a:cs typeface="+mn-cs"/>
            </a:rPr>
            <a:t>規格認証・登録費」の「経費番号」（規</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95250</xdr:colOff>
      <xdr:row>1</xdr:row>
      <xdr:rowOff>262230</xdr:rowOff>
    </xdr:from>
    <xdr:ext cx="2968626" cy="619417"/>
    <xdr:cxnSp macro="">
      <xdr:nvCxnSpPr>
        <xdr:cNvPr id="18" name="直線矢印コネクタ 17"/>
        <xdr:cNvCxnSpPr>
          <a:stCxn id="17" idx="1"/>
        </xdr:cNvCxnSpPr>
      </xdr:nvCxnSpPr>
      <xdr:spPr>
        <a:xfrm flipH="1">
          <a:off x="1619250" y="579730"/>
          <a:ext cx="2968626" cy="61941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126998</xdr:colOff>
      <xdr:row>12</xdr:row>
      <xdr:rowOff>103772</xdr:rowOff>
    </xdr:from>
    <xdr:ext cx="2341563" cy="908050"/>
    <xdr:sp macro="" textlink="">
      <xdr:nvSpPr>
        <xdr:cNvPr id="19" name="正方形/長方形 18"/>
        <xdr:cNvSpPr/>
      </xdr:nvSpPr>
      <xdr:spPr>
        <a:xfrm>
          <a:off x="4698998" y="3651835"/>
          <a:ext cx="2341563" cy="9080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19-(7)</a:t>
          </a:r>
          <a:r>
            <a:rPr lang="ja-JP" altLang="en-US" sz="1100" b="0">
              <a:solidFill>
                <a:schemeClr val="tx1"/>
              </a:solidFill>
              <a:effectLst/>
              <a:latin typeface="ＭＳ Ｐゴシック" panose="020B0600070205080204" pitchFamily="50" charset="-128"/>
              <a:ea typeface="+mn-ea"/>
              <a:cs typeface="+mn-cs"/>
            </a:rPr>
            <a:t>規格認証・登録費」の「助成事業に要する経費（税込）」の金額を記入してください。</a:t>
          </a:r>
        </a:p>
      </xdr:txBody>
    </xdr:sp>
    <xdr:clientData/>
  </xdr:oneCellAnchor>
  <xdr:oneCellAnchor>
    <xdr:from>
      <xdr:col>24</xdr:col>
      <xdr:colOff>103186</xdr:colOff>
      <xdr:row>15</xdr:row>
      <xdr:rowOff>173622</xdr:rowOff>
    </xdr:from>
    <xdr:ext cx="2651125" cy="644525"/>
    <xdr:sp macro="" textlink="">
      <xdr:nvSpPr>
        <xdr:cNvPr id="20" name="正方形/長方形 19"/>
        <xdr:cNvSpPr/>
      </xdr:nvSpPr>
      <xdr:spPr>
        <a:xfrm>
          <a:off x="4675186" y="5245685"/>
          <a:ext cx="2651125" cy="6445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29</xdr:col>
      <xdr:colOff>79374</xdr:colOff>
      <xdr:row>18</xdr:row>
      <xdr:rowOff>29158</xdr:rowOff>
    </xdr:from>
    <xdr:ext cx="3765550" cy="844550"/>
    <xdr:sp macro="" textlink="">
      <xdr:nvSpPr>
        <xdr:cNvPr id="21" name="正方形/長方形 20"/>
        <xdr:cNvSpPr/>
      </xdr:nvSpPr>
      <xdr:spPr>
        <a:xfrm>
          <a:off x="5603874" y="6244221"/>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21</xdr:col>
      <xdr:colOff>87313</xdr:colOff>
      <xdr:row>16</xdr:row>
      <xdr:rowOff>453022</xdr:rowOff>
    </xdr:from>
    <xdr:ext cx="1516061" cy="823911"/>
    <xdr:cxnSp macro="">
      <xdr:nvCxnSpPr>
        <xdr:cNvPr id="22" name="直線矢印コネクタ 21"/>
        <xdr:cNvCxnSpPr>
          <a:stCxn id="21" idx="1"/>
        </xdr:cNvCxnSpPr>
      </xdr:nvCxnSpPr>
      <xdr:spPr>
        <a:xfrm flipH="1" flipV="1">
          <a:off x="4087813" y="5842585"/>
          <a:ext cx="1516061" cy="823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8.xml><?xml version="1.0" encoding="utf-8"?>
<xdr:wsDr xmlns:xdr="http://schemas.openxmlformats.org/drawingml/2006/spreadsheetDrawing" xmlns:a="http://schemas.openxmlformats.org/drawingml/2006/main">
  <xdr:oneCellAnchor>
    <xdr:from>
      <xdr:col>13</xdr:col>
      <xdr:colOff>316688</xdr:colOff>
      <xdr:row>22</xdr:row>
      <xdr:rowOff>188179</xdr:rowOff>
    </xdr:from>
    <xdr:ext cx="2376000" cy="1926168"/>
    <xdr:sp macro="" textlink="">
      <xdr:nvSpPr>
        <xdr:cNvPr id="14" name="正方形/長方形 13"/>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0</xdr:colOff>
      <xdr:row>2</xdr:row>
      <xdr:rowOff>478116</xdr:rowOff>
    </xdr:from>
    <xdr:to>
      <xdr:col>13</xdr:col>
      <xdr:colOff>164353</xdr:colOff>
      <xdr:row>4</xdr:row>
      <xdr:rowOff>203339</xdr:rowOff>
    </xdr:to>
    <xdr:cxnSp macro="">
      <xdr:nvCxnSpPr>
        <xdr:cNvPr id="15" name="直線矢印コネクタ 6"/>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12</xdr:col>
      <xdr:colOff>650885</xdr:colOff>
      <xdr:row>2</xdr:row>
      <xdr:rowOff>24133</xdr:rowOff>
    </xdr:from>
    <xdr:ext cx="2730500" cy="842603"/>
    <xdr:sp macro="" textlink="">
      <xdr:nvSpPr>
        <xdr:cNvPr id="16" name="正方形/長方形 15"/>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246058</xdr:colOff>
      <xdr:row>2</xdr:row>
      <xdr:rowOff>25522</xdr:rowOff>
    </xdr:from>
    <xdr:ext cx="7857349" cy="8894743"/>
    <xdr:sp macro="" textlink="">
      <xdr:nvSpPr>
        <xdr:cNvPr id="17" name="正方形/長方形 16"/>
        <xdr:cNvSpPr/>
      </xdr:nvSpPr>
      <xdr:spPr>
        <a:xfrm>
          <a:off x="10164758" y="660522"/>
          <a:ext cx="7857349" cy="889474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開発・改良した試作品（製品・サービス）の周知又はニーズ確認を目的として行う国内外及びオンラインの展示会等出展に要する経費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出展小間内に、本助成事業による試作品以外の製品・サービスの展示があった場合、助成対象経費を按分して算出します。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381001</xdr:colOff>
      <xdr:row>17</xdr:row>
      <xdr:rowOff>208643</xdr:rowOff>
    </xdr:from>
    <xdr:ext cx="2286000" cy="671286"/>
    <xdr:sp macro="" textlink="">
      <xdr:nvSpPr>
        <xdr:cNvPr id="19" name="正方形/長方形 18"/>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607786</xdr:colOff>
      <xdr:row>16</xdr:row>
      <xdr:rowOff>45356</xdr:rowOff>
    </xdr:from>
    <xdr:to>
      <xdr:col>15</xdr:col>
      <xdr:colOff>607786</xdr:colOff>
      <xdr:row>17</xdr:row>
      <xdr:rowOff>178570</xdr:rowOff>
    </xdr:to>
    <xdr:cxnSp macro="">
      <xdr:nvCxnSpPr>
        <xdr:cNvPr id="20" name="直線矢印コネクタ 19"/>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325438</xdr:colOff>
      <xdr:row>7</xdr:row>
      <xdr:rowOff>180974</xdr:rowOff>
    </xdr:from>
    <xdr:ext cx="1420394" cy="1247776"/>
    <xdr:sp macro="" textlink="">
      <xdr:nvSpPr>
        <xdr:cNvPr id="8" name="正方形/長方形 7"/>
        <xdr:cNvSpPr/>
      </xdr:nvSpPr>
      <xdr:spPr>
        <a:xfrm>
          <a:off x="325438" y="3244849"/>
          <a:ext cx="1420394" cy="12477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開催期間（年月日）を記入してください。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r>
            <a:rPr lang="en-US" altLang="ja-JP" sz="1100" b="0">
              <a:solidFill>
                <a:schemeClr val="tx1"/>
              </a:solidFill>
              <a:effectLst/>
              <a:latin typeface="ＭＳ Ｐゴシック" panose="020B0600070205080204" pitchFamily="50" charset="-128"/>
              <a:ea typeface="+mn-ea"/>
              <a:cs typeface="+mn-cs"/>
            </a:rPr>
            <a:t>R7.1.5</a:t>
          </a: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R7.1.10</a:t>
          </a:r>
          <a:endParaRPr lang="ja-JP" altLang="en-US"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392113</xdr:colOff>
      <xdr:row>7</xdr:row>
      <xdr:rowOff>212724</xdr:rowOff>
    </xdr:from>
    <xdr:ext cx="1356894" cy="1033464"/>
    <xdr:sp macro="" textlink="">
      <xdr:nvSpPr>
        <xdr:cNvPr id="9" name="正方形/長方形 8"/>
        <xdr:cNvSpPr/>
      </xdr:nvSpPr>
      <xdr:spPr>
        <a:xfrm>
          <a:off x="1884363" y="3276599"/>
          <a:ext cx="1356894" cy="103346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オンライン展示会の場合には「</a:t>
          </a: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」と入力してください。</a:t>
          </a:r>
        </a:p>
      </xdr:txBody>
    </xdr:sp>
    <xdr:clientData/>
  </xdr:oneCellAnchor>
  <xdr:oneCellAnchor>
    <xdr:from>
      <xdr:col>2</xdr:col>
      <xdr:colOff>337135</xdr:colOff>
      <xdr:row>6</xdr:row>
      <xdr:rowOff>365126</xdr:rowOff>
    </xdr:from>
    <xdr:ext cx="575679" cy="260348"/>
    <xdr:cxnSp macro="">
      <xdr:nvCxnSpPr>
        <xdr:cNvPr id="10" name="直線矢印コネクタ 9"/>
        <xdr:cNvCxnSpPr>
          <a:stCxn id="8" idx="0"/>
        </xdr:cNvCxnSpPr>
      </xdr:nvCxnSpPr>
      <xdr:spPr>
        <a:xfrm flipV="1">
          <a:off x="1035635" y="2984501"/>
          <a:ext cx="575679" cy="26034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261938</xdr:colOff>
      <xdr:row>6</xdr:row>
      <xdr:rowOff>357187</xdr:rowOff>
    </xdr:from>
    <xdr:ext cx="0" cy="293688"/>
    <xdr:cxnSp macro="">
      <xdr:nvCxnSpPr>
        <xdr:cNvPr id="11" name="直線矢印コネクタ 10"/>
        <xdr:cNvCxnSpPr/>
      </xdr:nvCxnSpPr>
      <xdr:spPr>
        <a:xfrm flipV="1">
          <a:off x="2382838" y="2713037"/>
          <a:ext cx="0" cy="2936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174626</xdr:colOff>
      <xdr:row>6</xdr:row>
      <xdr:rowOff>428625</xdr:rowOff>
    </xdr:from>
    <xdr:ext cx="293688" cy="603250"/>
    <xdr:cxnSp macro="">
      <xdr:nvCxnSpPr>
        <xdr:cNvPr id="12" name="直線矢印コネクタ 11"/>
        <xdr:cNvCxnSpPr/>
      </xdr:nvCxnSpPr>
      <xdr:spPr>
        <a:xfrm flipH="1" flipV="1">
          <a:off x="3463926" y="2784475"/>
          <a:ext cx="293688" cy="6032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587375</xdr:colOff>
      <xdr:row>6</xdr:row>
      <xdr:rowOff>404813</xdr:rowOff>
    </xdr:from>
    <xdr:ext cx="7938" cy="484187"/>
    <xdr:cxnSp macro="">
      <xdr:nvCxnSpPr>
        <xdr:cNvPr id="13" name="直線矢印コネクタ 12"/>
        <xdr:cNvCxnSpPr/>
      </xdr:nvCxnSpPr>
      <xdr:spPr>
        <a:xfrm flipH="1" flipV="1">
          <a:off x="6245225" y="2760663"/>
          <a:ext cx="7938" cy="48418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284163</xdr:colOff>
      <xdr:row>7</xdr:row>
      <xdr:rowOff>47625</xdr:rowOff>
    </xdr:from>
    <xdr:ext cx="1004336" cy="571500"/>
    <xdr:sp macro="" textlink="">
      <xdr:nvSpPr>
        <xdr:cNvPr id="18" name="正方形/長方形 17"/>
        <xdr:cNvSpPr/>
      </xdr:nvSpPr>
      <xdr:spPr>
        <a:xfrm>
          <a:off x="4364038" y="3111500"/>
          <a:ext cx="1004336" cy="571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5</xdr:col>
      <xdr:colOff>460375</xdr:colOff>
      <xdr:row>8</xdr:row>
      <xdr:rowOff>149224</xdr:rowOff>
    </xdr:from>
    <xdr:ext cx="1356894" cy="1470025"/>
    <xdr:sp macro="" textlink="">
      <xdr:nvSpPr>
        <xdr:cNvPr id="21" name="正方形/長方形 20"/>
        <xdr:cNvSpPr/>
      </xdr:nvSpPr>
      <xdr:spPr>
        <a:xfrm>
          <a:off x="3278188" y="3657599"/>
          <a:ext cx="1356894" cy="14700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オンラインの助成対象は小間料のみです。装飾費、資材費等は対象となりません。</a:t>
          </a:r>
        </a:p>
      </xdr:txBody>
    </xdr:sp>
    <xdr:clientData/>
  </xdr:oneCellAnchor>
  <xdr:oneCellAnchor>
    <xdr:from>
      <xdr:col>10</xdr:col>
      <xdr:colOff>188912</xdr:colOff>
      <xdr:row>7</xdr:row>
      <xdr:rowOff>357188</xdr:rowOff>
    </xdr:from>
    <xdr:ext cx="1620837" cy="1476376"/>
    <xdr:sp macro="" textlink="">
      <xdr:nvSpPr>
        <xdr:cNvPr id="22" name="正方形/長方形 21"/>
        <xdr:cNvSpPr/>
      </xdr:nvSpPr>
      <xdr:spPr>
        <a:xfrm>
          <a:off x="5840412" y="3421063"/>
          <a:ext cx="1620837" cy="14763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8</xdr:col>
      <xdr:colOff>615950</xdr:colOff>
      <xdr:row>6</xdr:row>
      <xdr:rowOff>309563</xdr:rowOff>
    </xdr:from>
    <xdr:ext cx="170381" cy="182562"/>
    <xdr:cxnSp macro="">
      <xdr:nvCxnSpPr>
        <xdr:cNvPr id="23" name="直線矢印コネクタ 22"/>
        <xdr:cNvCxnSpPr>
          <a:stCxn id="18" idx="0"/>
        </xdr:cNvCxnSpPr>
      </xdr:nvCxnSpPr>
      <xdr:spPr>
        <a:xfrm flipH="1" flipV="1">
          <a:off x="4695825" y="2928938"/>
          <a:ext cx="170381" cy="1825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92076</xdr:colOff>
      <xdr:row>6</xdr:row>
      <xdr:rowOff>301625</xdr:rowOff>
    </xdr:from>
    <xdr:ext cx="190500" cy="214314"/>
    <xdr:cxnSp macro="">
      <xdr:nvCxnSpPr>
        <xdr:cNvPr id="24" name="直線矢印コネクタ 23"/>
        <xdr:cNvCxnSpPr/>
      </xdr:nvCxnSpPr>
      <xdr:spPr>
        <a:xfrm flipV="1">
          <a:off x="4989514" y="2921000"/>
          <a:ext cx="190500" cy="2143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9.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開発・改良した試作品（製品・サービス）の周知またはニーズ確認を目的として行う広報の取組に要する経費（自らイベントを開催するために要する経費を含む）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本助成事業で開発した試作品以外の製品・サービスや他企業の社名・製品等が掲載されている場合は、本助成事業で開発した試</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作品の掲載面積に応じて按分します。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本助成事業で開発した試作品以外の製品・サービスや他企業の社名・製品等が掲載されている場合は、本助成事業で開発した試作品の掲載面積に応じて按分します。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助成事業で開発・改良した試作品（製品・サービス）の周知又はニーズ確認を目的として、自らイベントを開催するために要する経費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会場内に、本助成事業の試作品や成果物以外の製品・サービスの展示があった場合、助成対象経費を按分して算出します。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349250</xdr:colOff>
      <xdr:row>7</xdr:row>
      <xdr:rowOff>404812</xdr:rowOff>
    </xdr:from>
    <xdr:ext cx="4764" cy="255588"/>
    <xdr:cxnSp macro="">
      <xdr:nvCxnSpPr>
        <xdr:cNvPr id="14" name="直線矢印コネクタ 13"/>
        <xdr:cNvCxnSpPr/>
      </xdr:nvCxnSpPr>
      <xdr:spPr>
        <a:xfrm flipH="1" flipV="1">
          <a:off x="1841500" y="2601912"/>
          <a:ext cx="4764" cy="2555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730253</xdr:colOff>
      <xdr:row>7</xdr:row>
      <xdr:rowOff>388938</xdr:rowOff>
    </xdr:from>
    <xdr:ext cx="232290" cy="325436"/>
    <xdr:cxnSp macro="">
      <xdr:nvCxnSpPr>
        <xdr:cNvPr id="15" name="直線矢印コネクタ 14"/>
        <xdr:cNvCxnSpPr>
          <a:stCxn id="17" idx="0"/>
        </xdr:cNvCxnSpPr>
      </xdr:nvCxnSpPr>
      <xdr:spPr>
        <a:xfrm flipH="1" flipV="1">
          <a:off x="4889503" y="2532063"/>
          <a:ext cx="232290" cy="3254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206375</xdr:colOff>
      <xdr:row>8</xdr:row>
      <xdr:rowOff>230186</xdr:rowOff>
    </xdr:from>
    <xdr:ext cx="3251200" cy="1968500"/>
    <xdr:sp macro="" textlink="">
      <xdr:nvSpPr>
        <xdr:cNvPr id="16" name="正方形/長方形 15"/>
        <xdr:cNvSpPr/>
      </xdr:nvSpPr>
      <xdr:spPr>
        <a:xfrm>
          <a:off x="555625" y="2817811"/>
          <a:ext cx="3251200" cy="1968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・印刷物製作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製品カタログ、パンフレット、チラシ、リーフレット、ポスターなど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PR</a:t>
          </a:r>
          <a:r>
            <a:rPr lang="ja-JP" altLang="en-US" sz="1100" b="0">
              <a:solidFill>
                <a:schemeClr val="tx1"/>
              </a:solidFill>
              <a:effectLst/>
              <a:latin typeface="ＭＳ Ｐゴシック" panose="020B0600070205080204" pitchFamily="50" charset="-128"/>
              <a:ea typeface="+mn-ea"/>
              <a:cs typeface="+mn-cs"/>
            </a:rPr>
            <a:t>映像制作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長さ</a:t>
          </a:r>
          <a:r>
            <a:rPr lang="en-US" altLang="ja-JP" sz="1100" b="0">
              <a:solidFill>
                <a:schemeClr val="tx1"/>
              </a:solidFill>
              <a:effectLst/>
              <a:latin typeface="ＭＳ Ｐゴシック" panose="020B0600070205080204" pitchFamily="50" charset="-128"/>
              <a:ea typeface="+mn-ea"/>
              <a:cs typeface="+mn-cs"/>
            </a:rPr>
            <a:t>10</a:t>
          </a:r>
          <a:r>
            <a:rPr lang="ja-JP" altLang="en-US" sz="1100" b="0">
              <a:solidFill>
                <a:schemeClr val="tx1"/>
              </a:solidFill>
              <a:effectLst/>
              <a:latin typeface="ＭＳ Ｐゴシック" panose="020B0600070205080204" pitchFamily="50" charset="-128"/>
              <a:ea typeface="+mn-ea"/>
              <a:cs typeface="+mn-cs"/>
            </a:rPr>
            <a:t>分程度、日本語・英語版など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・新聞・雑誌掲載</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専門誌「○○」の△月号に見開き掲載</a:t>
          </a:r>
          <a:r>
            <a:rPr lang="ja-JP" altLang="en-US" sz="1100" b="0" baseline="0">
              <a:solidFill>
                <a:schemeClr val="tx1"/>
              </a:solidFill>
              <a:effectLst/>
              <a:latin typeface="ＭＳ Ｐゴシック" panose="020B0600070205080204" pitchFamily="50" charset="-128"/>
              <a:ea typeface="+mn-ea"/>
              <a:cs typeface="+mn-cs"/>
            </a:rPr>
            <a:t> </a:t>
          </a:r>
          <a:r>
            <a:rPr lang="ja-JP" altLang="en-US" sz="1100" b="0">
              <a:solidFill>
                <a:schemeClr val="tx1"/>
              </a:solidFill>
              <a:effectLst/>
              <a:latin typeface="ＭＳ Ｐゴシック" panose="020B0600070205080204" pitchFamily="50" charset="-128"/>
              <a:ea typeface="+mn-ea"/>
              <a:cs typeface="+mn-cs"/>
            </a:rPr>
            <a:t>など</a:t>
          </a:r>
        </a:p>
      </xdr:txBody>
    </xdr:sp>
    <xdr:clientData/>
  </xdr:oneCellAnchor>
  <xdr:oneCellAnchor>
    <xdr:from>
      <xdr:col>8</xdr:col>
      <xdr:colOff>444500</xdr:colOff>
      <xdr:row>8</xdr:row>
      <xdr:rowOff>269874</xdr:rowOff>
    </xdr:from>
    <xdr:ext cx="1036085" cy="603250"/>
    <xdr:sp macro="" textlink="">
      <xdr:nvSpPr>
        <xdr:cNvPr id="17" name="正方形/長方形 16"/>
        <xdr:cNvSpPr/>
      </xdr:nvSpPr>
      <xdr:spPr>
        <a:xfrm>
          <a:off x="4603750" y="2857499"/>
          <a:ext cx="1036085" cy="603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9</xdr:col>
      <xdr:colOff>144979</xdr:colOff>
      <xdr:row>7</xdr:row>
      <xdr:rowOff>373062</xdr:rowOff>
    </xdr:from>
    <xdr:ext cx="267771" cy="341312"/>
    <xdr:cxnSp macro="">
      <xdr:nvCxnSpPr>
        <xdr:cNvPr id="18" name="直線矢印コネクタ 17"/>
        <xdr:cNvCxnSpPr>
          <a:stCxn id="17" idx="0"/>
        </xdr:cNvCxnSpPr>
      </xdr:nvCxnSpPr>
      <xdr:spPr>
        <a:xfrm flipV="1">
          <a:off x="5121792" y="2516187"/>
          <a:ext cx="267771" cy="34131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5755</xdr:colOff>
      <xdr:row>0</xdr:row>
      <xdr:rowOff>57725</xdr:rowOff>
    </xdr:from>
    <xdr:ext cx="5225862" cy="1009251"/>
    <xdr:sp macro="" textlink="">
      <xdr:nvSpPr>
        <xdr:cNvPr id="7" name="正方形/長方形 6"/>
        <xdr:cNvSpPr/>
      </xdr:nvSpPr>
      <xdr:spPr>
        <a:xfrm>
          <a:off x="7544937" y="57725"/>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xdr:col>
      <xdr:colOff>0</xdr:colOff>
      <xdr:row>23</xdr:row>
      <xdr:rowOff>92746</xdr:rowOff>
    </xdr:from>
    <xdr:ext cx="2376000" cy="1926168"/>
    <xdr:sp macro="" textlink="">
      <xdr:nvSpPr>
        <xdr:cNvPr id="8" name="正方形/長方形 7"/>
        <xdr:cNvSpPr/>
      </xdr:nvSpPr>
      <xdr:spPr>
        <a:xfrm>
          <a:off x="7539182" y="7481837"/>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24</xdr:col>
      <xdr:colOff>121058</xdr:colOff>
      <xdr:row>19</xdr:row>
      <xdr:rowOff>255912</xdr:rowOff>
    </xdr:from>
    <xdr:ext cx="2376000" cy="1926168"/>
    <xdr:sp macro="" textlink="">
      <xdr:nvSpPr>
        <xdr:cNvPr id="16" name="正方形/長方形 15"/>
        <xdr:cNvSpPr/>
      </xdr:nvSpPr>
      <xdr:spPr>
        <a:xfrm>
          <a:off x="9392058" y="770408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129781</xdr:colOff>
      <xdr:row>11</xdr:row>
      <xdr:rowOff>63057</xdr:rowOff>
    </xdr:from>
    <xdr:ext cx="8830571" cy="3610091"/>
    <xdr:sp macro="" textlink="">
      <xdr:nvSpPr>
        <xdr:cNvPr id="27" name="正方形/長方形 26"/>
        <xdr:cNvSpPr/>
      </xdr:nvSpPr>
      <xdr:spPr>
        <a:xfrm>
          <a:off x="9400781" y="3925351"/>
          <a:ext cx="8830571" cy="361009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開発・改良した製品を生産、又はサービスを提供するために直接使用する機械装置・工具器具備品等の購入、リース、レンタル、据付費用に要する経費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万円以上の購入品は、原則２者以上の見積書（単価、数量、規格、メーカー、型番等の記載があるもの）が必要です（市販品の場合は、価格表示のあるカタログ等の添付でも可）。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量産金型に係る費用は、委託・外注費ではなく本経費に含めてください。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次の経費は、助成対象となりません。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（ア）リース、レンタルについて、助成対象期間外に係る経費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（イ）中古品の購入、自家用機械類の改良、修繕等に係る経費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（ウ）自企業以外に設置する機械装置・工具器具類に係る経費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（エ）汎用性が高く、使用目的が本助成事業の遂行に必要なものと特定できない経費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a:t>
          </a:r>
        </a:p>
      </xdr:txBody>
    </xdr:sp>
    <xdr:clientData/>
  </xdr:oneCellAnchor>
  <xdr:oneCellAnchor>
    <xdr:from>
      <xdr:col>24</xdr:col>
      <xdr:colOff>128501</xdr:colOff>
      <xdr:row>7</xdr:row>
      <xdr:rowOff>130547</xdr:rowOff>
    </xdr:from>
    <xdr:ext cx="4740359" cy="825867"/>
    <xdr:sp macro="" textlink="">
      <xdr:nvSpPr>
        <xdr:cNvPr id="28" name="正方形/長方形 27"/>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oneCellAnchor>
    <xdr:from>
      <xdr:col>3</xdr:col>
      <xdr:colOff>119529</xdr:colOff>
      <xdr:row>7</xdr:row>
      <xdr:rowOff>403409</xdr:rowOff>
    </xdr:from>
    <xdr:ext cx="14941" cy="485588"/>
    <xdr:cxnSp macro="">
      <xdr:nvCxnSpPr>
        <xdr:cNvPr id="9" name="直線矢印コネクタ 8"/>
        <xdr:cNvCxnSpPr/>
      </xdr:nvCxnSpPr>
      <xdr:spPr>
        <a:xfrm flipV="1">
          <a:off x="2596029" y="2460809"/>
          <a:ext cx="14941" cy="48558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224118</xdr:colOff>
      <xdr:row>7</xdr:row>
      <xdr:rowOff>403412</xdr:rowOff>
    </xdr:from>
    <xdr:ext cx="134469" cy="403410"/>
    <xdr:cxnSp macro="">
      <xdr:nvCxnSpPr>
        <xdr:cNvPr id="10" name="直線矢印コネクタ 9"/>
        <xdr:cNvCxnSpPr/>
      </xdr:nvCxnSpPr>
      <xdr:spPr>
        <a:xfrm flipH="1" flipV="1">
          <a:off x="3399118" y="2460812"/>
          <a:ext cx="134469" cy="4034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343647</xdr:colOff>
      <xdr:row>7</xdr:row>
      <xdr:rowOff>425824</xdr:rowOff>
    </xdr:from>
    <xdr:ext cx="0" cy="455704"/>
    <xdr:cxnSp macro="">
      <xdr:nvCxnSpPr>
        <xdr:cNvPr id="11" name="直線矢印コネクタ 10"/>
        <xdr:cNvCxnSpPr/>
      </xdr:nvCxnSpPr>
      <xdr:spPr>
        <a:xfrm flipV="1">
          <a:off x="6147547" y="2483224"/>
          <a:ext cx="0" cy="4557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785812</xdr:colOff>
      <xdr:row>8</xdr:row>
      <xdr:rowOff>361857</xdr:rowOff>
    </xdr:from>
    <xdr:ext cx="1895565" cy="3406588"/>
    <xdr:sp macro="" textlink="">
      <xdr:nvSpPr>
        <xdr:cNvPr id="12" name="正方形/長方形 11"/>
        <xdr:cNvSpPr/>
      </xdr:nvSpPr>
      <xdr:spPr>
        <a:xfrm>
          <a:off x="1270000" y="3171732"/>
          <a:ext cx="1895565" cy="34065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助成対象期間（令和６年３月１日～令和７年１１月３０日（最長１年９か月））以外の期間におけるリース・レンタルの費用は対象となりません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89179</xdr:colOff>
      <xdr:row>8</xdr:row>
      <xdr:rowOff>376797</xdr:rowOff>
    </xdr:from>
    <xdr:ext cx="975896" cy="1417078"/>
    <xdr:sp macro="" textlink="">
      <xdr:nvSpPr>
        <xdr:cNvPr id="13" name="正方形/長方形 12"/>
        <xdr:cNvSpPr/>
      </xdr:nvSpPr>
      <xdr:spPr>
        <a:xfrm>
          <a:off x="3272117" y="3186672"/>
          <a:ext cx="975896" cy="141707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328238</xdr:colOff>
      <xdr:row>7</xdr:row>
      <xdr:rowOff>380533</xdr:rowOff>
    </xdr:from>
    <xdr:ext cx="98756" cy="493058"/>
    <xdr:cxnSp macro="">
      <xdr:nvCxnSpPr>
        <xdr:cNvPr id="14" name="直線矢印コネクタ 13"/>
        <xdr:cNvCxnSpPr>
          <a:stCxn id="15" idx="0"/>
        </xdr:cNvCxnSpPr>
      </xdr:nvCxnSpPr>
      <xdr:spPr>
        <a:xfrm flipH="1" flipV="1">
          <a:off x="4908176" y="2745908"/>
          <a:ext cx="98756" cy="49305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670951</xdr:colOff>
      <xdr:row>8</xdr:row>
      <xdr:rowOff>429091</xdr:rowOff>
    </xdr:from>
    <xdr:ext cx="1004336" cy="603250"/>
    <xdr:sp macro="" textlink="">
      <xdr:nvSpPr>
        <xdr:cNvPr id="15" name="正方形/長方形 14"/>
        <xdr:cNvSpPr/>
      </xdr:nvSpPr>
      <xdr:spPr>
        <a:xfrm>
          <a:off x="4504764" y="3238966"/>
          <a:ext cx="1004336" cy="603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8</xdr:col>
      <xdr:colOff>522473</xdr:colOff>
      <xdr:row>7</xdr:row>
      <xdr:rowOff>373062</xdr:rowOff>
    </xdr:from>
    <xdr:ext cx="239059" cy="522941"/>
    <xdr:cxnSp macro="">
      <xdr:nvCxnSpPr>
        <xdr:cNvPr id="18" name="直線矢印コネクタ 17"/>
        <xdr:cNvCxnSpPr/>
      </xdr:nvCxnSpPr>
      <xdr:spPr>
        <a:xfrm flipV="1">
          <a:off x="5102411" y="2738437"/>
          <a:ext cx="239059" cy="5229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639201</xdr:colOff>
      <xdr:row>8</xdr:row>
      <xdr:rowOff>414150</xdr:rowOff>
    </xdr:from>
    <xdr:ext cx="1606178" cy="1389531"/>
    <xdr:sp macro="" textlink="">
      <xdr:nvSpPr>
        <xdr:cNvPr id="19" name="正方形/長方形 18"/>
        <xdr:cNvSpPr/>
      </xdr:nvSpPr>
      <xdr:spPr>
        <a:xfrm>
          <a:off x="5774764" y="3224025"/>
          <a:ext cx="1606178" cy="13895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oneCellAnchor>
    <xdr:from>
      <xdr:col>35</xdr:col>
      <xdr:colOff>18142</xdr:colOff>
      <xdr:row>10</xdr:row>
      <xdr:rowOff>9071</xdr:rowOff>
    </xdr:from>
    <xdr:ext cx="226786" cy="308429"/>
    <xdr:cxnSp macro="">
      <xdr:nvCxnSpPr>
        <xdr:cNvPr id="6" name="直線矢印コネクタ 5"/>
        <xdr:cNvCxnSpPr/>
      </xdr:nvCxnSpPr>
      <xdr:spPr>
        <a:xfrm flipH="1">
          <a:off x="6031592" y="2726871"/>
          <a:ext cx="226786" cy="30842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15</xdr:col>
      <xdr:colOff>190500</xdr:colOff>
      <xdr:row>12</xdr:row>
      <xdr:rowOff>63501</xdr:rowOff>
    </xdr:from>
    <xdr:ext cx="3763211" cy="857249"/>
    <xdr:sp macro="" textlink="">
      <xdr:nvSpPr>
        <xdr:cNvPr id="7" name="正方形/長方形 6"/>
        <xdr:cNvSpPr/>
      </xdr:nvSpPr>
      <xdr:spPr>
        <a:xfrm>
          <a:off x="2914650" y="3416301"/>
          <a:ext cx="3763211" cy="85724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31</xdr:col>
      <xdr:colOff>127001</xdr:colOff>
      <xdr:row>14</xdr:row>
      <xdr:rowOff>119062</xdr:rowOff>
    </xdr:from>
    <xdr:ext cx="2087562" cy="7938"/>
    <xdr:cxnSp macro="">
      <xdr:nvCxnSpPr>
        <xdr:cNvPr id="8" name="直線矢印コネクタ 7"/>
        <xdr:cNvCxnSpPr/>
      </xdr:nvCxnSpPr>
      <xdr:spPr>
        <a:xfrm flipH="1" flipV="1">
          <a:off x="5505451" y="4805362"/>
          <a:ext cx="2087562" cy="793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19</xdr:col>
      <xdr:colOff>58964</xdr:colOff>
      <xdr:row>3</xdr:row>
      <xdr:rowOff>2</xdr:rowOff>
    </xdr:from>
    <xdr:ext cx="2092099" cy="687161"/>
    <xdr:cxnSp macro="">
      <xdr:nvCxnSpPr>
        <xdr:cNvPr id="9" name="直線矢印コネクタ 8"/>
        <xdr:cNvCxnSpPr/>
      </xdr:nvCxnSpPr>
      <xdr:spPr>
        <a:xfrm flipH="1">
          <a:off x="3519714" y="801690"/>
          <a:ext cx="2092099" cy="6871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32</xdr:col>
      <xdr:colOff>55562</xdr:colOff>
      <xdr:row>0</xdr:row>
      <xdr:rowOff>261938</xdr:rowOff>
    </xdr:from>
    <xdr:ext cx="2555876" cy="825501"/>
    <xdr:sp macro="" textlink="">
      <xdr:nvSpPr>
        <xdr:cNvPr id="10" name="正方形/長方形 9"/>
        <xdr:cNvSpPr/>
      </xdr:nvSpPr>
      <xdr:spPr>
        <a:xfrm>
          <a:off x="5580062" y="261938"/>
          <a:ext cx="2555876" cy="82550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原則東京都内の自社の事業所等（他社は不可）で、公社が検査時に確認できる場所としてください。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36</xdr:col>
      <xdr:colOff>71437</xdr:colOff>
      <xdr:row>5</xdr:row>
      <xdr:rowOff>293689</xdr:rowOff>
    </xdr:from>
    <xdr:ext cx="1724526" cy="1487714"/>
    <xdr:sp macro="" textlink="">
      <xdr:nvSpPr>
        <xdr:cNvPr id="11" name="正方形/長方形 10"/>
        <xdr:cNvSpPr/>
      </xdr:nvSpPr>
      <xdr:spPr>
        <a:xfrm>
          <a:off x="6230937" y="1428752"/>
          <a:ext cx="1724526" cy="14877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19-(10)</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機械装置・工具器具費」の「助成事業に要する経費（税込）」の金額を記入してください。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45</xdr:col>
      <xdr:colOff>7937</xdr:colOff>
      <xdr:row>13</xdr:row>
      <xdr:rowOff>81644</xdr:rowOff>
    </xdr:from>
    <xdr:ext cx="3763211" cy="988786"/>
    <xdr:sp macro="" textlink="">
      <xdr:nvSpPr>
        <xdr:cNvPr id="13" name="正方形/長方形 12"/>
        <xdr:cNvSpPr/>
      </xdr:nvSpPr>
      <xdr:spPr>
        <a:xfrm>
          <a:off x="7596187" y="4455207"/>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33</xdr:col>
      <xdr:colOff>153080</xdr:colOff>
      <xdr:row>17</xdr:row>
      <xdr:rowOff>52163</xdr:rowOff>
    </xdr:from>
    <xdr:ext cx="1724526" cy="1305150"/>
    <xdr:sp macro="" textlink="">
      <xdr:nvSpPr>
        <xdr:cNvPr id="18" name="正方形/長方形 17"/>
        <xdr:cNvSpPr/>
      </xdr:nvSpPr>
      <xdr:spPr>
        <a:xfrm>
          <a:off x="5836330" y="5719538"/>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39</xdr:col>
      <xdr:colOff>62843</xdr:colOff>
      <xdr:row>15</xdr:row>
      <xdr:rowOff>309565</xdr:rowOff>
    </xdr:from>
    <xdr:ext cx="16533" cy="210910"/>
    <xdr:cxnSp macro="">
      <xdr:nvCxnSpPr>
        <xdr:cNvPr id="19" name="直線矢印コネクタ 18"/>
        <xdr:cNvCxnSpPr>
          <a:stCxn id="18" idx="0"/>
        </xdr:cNvCxnSpPr>
      </xdr:nvCxnSpPr>
      <xdr:spPr>
        <a:xfrm flipV="1">
          <a:off x="6698593" y="5508628"/>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2.xml><?xml version="1.0" encoding="utf-8"?>
<xdr:wsDr xmlns:xdr="http://schemas.openxmlformats.org/drawingml/2006/spreadsheetDrawing" xmlns:a="http://schemas.openxmlformats.org/drawingml/2006/main">
  <xdr:twoCellAnchor>
    <xdr:from>
      <xdr:col>8</xdr:col>
      <xdr:colOff>95250</xdr:colOff>
      <xdr:row>7</xdr:row>
      <xdr:rowOff>212997</xdr:rowOff>
    </xdr:from>
    <xdr:to>
      <xdr:col>15</xdr:col>
      <xdr:colOff>171814</xdr:colOff>
      <xdr:row>7</xdr:row>
      <xdr:rowOff>253999</xdr:rowOff>
    </xdr:to>
    <xdr:cxnSp macro="">
      <xdr:nvCxnSpPr>
        <xdr:cNvPr id="10" name="直線矢印コネクタ 1"/>
        <xdr:cNvCxnSpPr>
          <a:stCxn id="11" idx="1"/>
        </xdr:cNvCxnSpPr>
      </xdr:nvCxnSpPr>
      <xdr:spPr>
        <a:xfrm flipH="1">
          <a:off x="9186333" y="2001580"/>
          <a:ext cx="3537314" cy="4100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137754</xdr:rowOff>
    </xdr:from>
    <xdr:ext cx="7662915" cy="2126288"/>
    <xdr:sp macro="" textlink="">
      <xdr:nvSpPr>
        <xdr:cNvPr id="13" name="正方形/長方形 12"/>
        <xdr:cNvSpPr/>
      </xdr:nvSpPr>
      <xdr:spPr>
        <a:xfrm>
          <a:off x="12731750" y="2370837"/>
          <a:ext cx="7662915" cy="212628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開発・改良した製品の販売、又はサービスを提供するために行う、店舗の新装又は改装に要する工事費用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9</xdr:col>
      <xdr:colOff>82020</xdr:colOff>
      <xdr:row>0</xdr:row>
      <xdr:rowOff>251348</xdr:rowOff>
    </xdr:from>
    <xdr:ext cx="3983591" cy="825867"/>
    <xdr:sp macro="" textlink="">
      <xdr:nvSpPr>
        <xdr:cNvPr id="15" name="正方形/長方形 14"/>
        <xdr:cNvSpPr/>
      </xdr:nvSpPr>
      <xdr:spPr>
        <a:xfrm>
          <a:off x="9422870" y="25134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63501</xdr:colOff>
      <xdr:row>10</xdr:row>
      <xdr:rowOff>301440</xdr:rowOff>
    </xdr:from>
    <xdr:ext cx="2261377" cy="1146919"/>
    <xdr:sp macro="" textlink="">
      <xdr:nvSpPr>
        <xdr:cNvPr id="8" name="正方形/長方形 7"/>
        <xdr:cNvSpPr/>
      </xdr:nvSpPr>
      <xdr:spPr>
        <a:xfrm>
          <a:off x="889001" y="3452628"/>
          <a:ext cx="2261377" cy="114691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開発・改良した製品の販売又はサービスを提供するために行う店舗の新装又は改装に要する工事費用を記入してください。</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79957</xdr:colOff>
      <xdr:row>11</xdr:row>
      <xdr:rowOff>73893</xdr:rowOff>
    </xdr:from>
    <xdr:ext cx="2261377" cy="831614"/>
    <xdr:sp macro="" textlink="">
      <xdr:nvSpPr>
        <xdr:cNvPr id="9" name="正方形/長方形 8"/>
        <xdr:cNvSpPr/>
      </xdr:nvSpPr>
      <xdr:spPr>
        <a:xfrm>
          <a:off x="3453395" y="3669581"/>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1094464</xdr:colOff>
      <xdr:row>10</xdr:row>
      <xdr:rowOff>409948</xdr:rowOff>
    </xdr:from>
    <xdr:ext cx="1004336" cy="831614"/>
    <xdr:sp macro="" textlink="">
      <xdr:nvSpPr>
        <xdr:cNvPr id="16" name="正方形/長方形 15"/>
        <xdr:cNvSpPr/>
      </xdr:nvSpPr>
      <xdr:spPr>
        <a:xfrm>
          <a:off x="5833152" y="3561136"/>
          <a:ext cx="1004336"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7</xdr:col>
      <xdr:colOff>111126</xdr:colOff>
      <xdr:row>11</xdr:row>
      <xdr:rowOff>118649</xdr:rowOff>
    </xdr:from>
    <xdr:ext cx="1484311" cy="1516476"/>
    <xdr:sp macro="" textlink="">
      <xdr:nvSpPr>
        <xdr:cNvPr id="17" name="正方形/長方形 16"/>
        <xdr:cNvSpPr/>
      </xdr:nvSpPr>
      <xdr:spPr>
        <a:xfrm>
          <a:off x="7739064" y="3714337"/>
          <a:ext cx="1484311" cy="15164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922619</xdr:colOff>
      <xdr:row>9</xdr:row>
      <xdr:rowOff>428625</xdr:rowOff>
    </xdr:from>
    <xdr:ext cx="9378" cy="309865"/>
    <xdr:cxnSp macro="">
      <xdr:nvCxnSpPr>
        <xdr:cNvPr id="18" name="直線矢印コネクタ 17"/>
        <xdr:cNvCxnSpPr/>
      </xdr:nvCxnSpPr>
      <xdr:spPr>
        <a:xfrm flipV="1">
          <a:off x="1748119" y="3135313"/>
          <a:ext cx="9378" cy="30986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532748</xdr:colOff>
      <xdr:row>10</xdr:row>
      <xdr:rowOff>28949</xdr:rowOff>
    </xdr:from>
    <xdr:ext cx="1908" cy="470647"/>
    <xdr:cxnSp macro="">
      <xdr:nvCxnSpPr>
        <xdr:cNvPr id="19" name="直線矢印コネクタ 18"/>
        <xdr:cNvCxnSpPr/>
      </xdr:nvCxnSpPr>
      <xdr:spPr>
        <a:xfrm flipV="1">
          <a:off x="4303061" y="3180137"/>
          <a:ext cx="1908" cy="47064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1000633</xdr:colOff>
      <xdr:row>10</xdr:row>
      <xdr:rowOff>51361</xdr:rowOff>
    </xdr:from>
    <xdr:ext cx="595999" cy="358587"/>
    <xdr:cxnSp macro="">
      <xdr:nvCxnSpPr>
        <xdr:cNvPr id="20" name="直線矢印コネクタ 19"/>
        <xdr:cNvCxnSpPr>
          <a:stCxn id="16" idx="0"/>
        </xdr:cNvCxnSpPr>
      </xdr:nvCxnSpPr>
      <xdr:spPr>
        <a:xfrm flipH="1" flipV="1">
          <a:off x="5739321" y="3202549"/>
          <a:ext cx="595999" cy="35858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152007</xdr:colOff>
      <xdr:row>10</xdr:row>
      <xdr:rowOff>43891</xdr:rowOff>
    </xdr:from>
    <xdr:ext cx="552564" cy="366057"/>
    <xdr:cxnSp macro="">
      <xdr:nvCxnSpPr>
        <xdr:cNvPr id="21" name="直線矢印コネクタ 20"/>
        <xdr:cNvCxnSpPr>
          <a:stCxn id="16" idx="0"/>
        </xdr:cNvCxnSpPr>
      </xdr:nvCxnSpPr>
      <xdr:spPr>
        <a:xfrm flipV="1">
          <a:off x="6335320" y="3195079"/>
          <a:ext cx="552564" cy="36605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808266</xdr:colOff>
      <xdr:row>10</xdr:row>
      <xdr:rowOff>81245</xdr:rowOff>
    </xdr:from>
    <xdr:ext cx="45016" cy="481904"/>
    <xdr:cxnSp macro="">
      <xdr:nvCxnSpPr>
        <xdr:cNvPr id="22" name="直線矢印コネクタ 21"/>
        <xdr:cNvCxnSpPr>
          <a:stCxn id="17" idx="0"/>
        </xdr:cNvCxnSpPr>
      </xdr:nvCxnSpPr>
      <xdr:spPr>
        <a:xfrm flipH="1" flipV="1">
          <a:off x="8436204" y="3232433"/>
          <a:ext cx="45016" cy="4819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3.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26</xdr:row>
      <xdr:rowOff>34408</xdr:rowOff>
    </xdr:from>
    <xdr:ext cx="2376000" cy="1926168"/>
    <xdr:sp macro="" textlink="">
      <xdr:nvSpPr>
        <xdr:cNvPr id="9" name="正方形/長方形 8"/>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22</xdr:col>
      <xdr:colOff>55562</xdr:colOff>
      <xdr:row>7</xdr:row>
      <xdr:rowOff>31750</xdr:rowOff>
    </xdr:from>
    <xdr:ext cx="2921000" cy="833437"/>
    <xdr:sp macro="" textlink="">
      <xdr:nvSpPr>
        <xdr:cNvPr id="10" name="正方形/長方形 9"/>
        <xdr:cNvSpPr/>
      </xdr:nvSpPr>
      <xdr:spPr>
        <a:xfrm>
          <a:off x="5561012" y="2686050"/>
          <a:ext cx="2921000" cy="8334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15</xdr:col>
      <xdr:colOff>31750</xdr:colOff>
      <xdr:row>7</xdr:row>
      <xdr:rowOff>448469</xdr:rowOff>
    </xdr:from>
    <xdr:ext cx="1397000" cy="186531"/>
    <xdr:cxnSp macro="">
      <xdr:nvCxnSpPr>
        <xdr:cNvPr id="11" name="直線矢印コネクタ 10"/>
        <xdr:cNvCxnSpPr/>
      </xdr:nvCxnSpPr>
      <xdr:spPr>
        <a:xfrm flipH="1">
          <a:off x="4203700" y="3102769"/>
          <a:ext cx="1397000" cy="18653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15</xdr:col>
      <xdr:colOff>76730</xdr:colOff>
      <xdr:row>10</xdr:row>
      <xdr:rowOff>298981</xdr:rowOff>
    </xdr:from>
    <xdr:ext cx="2518832" cy="619124"/>
    <xdr:cxnSp macro="">
      <xdr:nvCxnSpPr>
        <xdr:cNvPr id="12" name="直線矢印コネクタ 11"/>
        <xdr:cNvCxnSpPr/>
      </xdr:nvCxnSpPr>
      <xdr:spPr>
        <a:xfrm flipH="1" flipV="1">
          <a:off x="4248680" y="4204231"/>
          <a:ext cx="2518832" cy="6191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174625</xdr:colOff>
      <xdr:row>2</xdr:row>
      <xdr:rowOff>388936</xdr:rowOff>
    </xdr:from>
    <xdr:ext cx="3794125" cy="158752"/>
    <xdr:cxnSp macro="">
      <xdr:nvCxnSpPr>
        <xdr:cNvPr id="13" name="直線矢印コネクタ 12"/>
        <xdr:cNvCxnSpPr/>
      </xdr:nvCxnSpPr>
      <xdr:spPr>
        <a:xfrm flipH="1">
          <a:off x="1698625" y="1023936"/>
          <a:ext cx="3794125" cy="15875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55562</xdr:colOff>
      <xdr:row>21</xdr:row>
      <xdr:rowOff>31750</xdr:rowOff>
    </xdr:from>
    <xdr:ext cx="2921000" cy="833437"/>
    <xdr:sp macro="" textlink="">
      <xdr:nvSpPr>
        <xdr:cNvPr id="14" name="正方形/長方形 13"/>
        <xdr:cNvSpPr/>
      </xdr:nvSpPr>
      <xdr:spPr>
        <a:xfrm>
          <a:off x="5561012" y="8648700"/>
          <a:ext cx="2921000" cy="8334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15</xdr:col>
      <xdr:colOff>31750</xdr:colOff>
      <xdr:row>21</xdr:row>
      <xdr:rowOff>448469</xdr:rowOff>
    </xdr:from>
    <xdr:ext cx="1397000" cy="186531"/>
    <xdr:cxnSp macro="">
      <xdr:nvCxnSpPr>
        <xdr:cNvPr id="15" name="直線矢印コネクタ 14"/>
        <xdr:cNvCxnSpPr/>
      </xdr:nvCxnSpPr>
      <xdr:spPr>
        <a:xfrm flipH="1">
          <a:off x="4203700" y="9065419"/>
          <a:ext cx="1397000" cy="18653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28</xdr:col>
      <xdr:colOff>119062</xdr:colOff>
      <xdr:row>11</xdr:row>
      <xdr:rowOff>173871</xdr:rowOff>
    </xdr:from>
    <xdr:ext cx="1865313" cy="1068918"/>
    <xdr:sp macro="" textlink="">
      <xdr:nvSpPr>
        <xdr:cNvPr id="16" name="正方形/長方形 15"/>
        <xdr:cNvSpPr/>
      </xdr:nvSpPr>
      <xdr:spPr>
        <a:xfrm>
          <a:off x="6762750" y="4412496"/>
          <a:ext cx="1865313" cy="106891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19-(11)</a:t>
          </a:r>
          <a:r>
            <a:rPr lang="ja-JP" altLang="en-US" sz="1100" b="0">
              <a:solidFill>
                <a:schemeClr val="tx1"/>
              </a:solidFill>
              <a:effectLst/>
              <a:latin typeface="ＭＳ Ｐゴシック" panose="020B0600070205080204" pitchFamily="50" charset="-128"/>
              <a:ea typeface="+mn-ea"/>
              <a:cs typeface="+mn-cs"/>
            </a:rPr>
            <a:t>店舗改装・改装工事費」の「助成事業に要する経費（税込）」の金額を記入してください。</a:t>
          </a:r>
        </a:p>
      </xdr:txBody>
    </xdr:sp>
    <xdr:clientData/>
  </xdr:oneCellAnchor>
  <xdr:oneCellAnchor>
    <xdr:from>
      <xdr:col>21</xdr:col>
      <xdr:colOff>182562</xdr:colOff>
      <xdr:row>1</xdr:row>
      <xdr:rowOff>190500</xdr:rowOff>
    </xdr:from>
    <xdr:ext cx="2714625" cy="857252"/>
    <xdr:sp macro="" textlink="">
      <xdr:nvSpPr>
        <xdr:cNvPr id="17" name="正方形/長方形 16"/>
        <xdr:cNvSpPr/>
      </xdr:nvSpPr>
      <xdr:spPr>
        <a:xfrm>
          <a:off x="5492750" y="460375"/>
          <a:ext cx="2714625" cy="85725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19-(11)</a:t>
          </a:r>
          <a:r>
            <a:rPr lang="ja-JP" altLang="en-US" sz="1100" b="0">
              <a:solidFill>
                <a:schemeClr val="tx1"/>
              </a:solidFill>
              <a:effectLst/>
              <a:latin typeface="ＭＳ Ｐゴシック" panose="020B0600070205080204" pitchFamily="50" charset="-128"/>
              <a:ea typeface="+mn-ea"/>
              <a:cs typeface="+mn-cs"/>
            </a:rPr>
            <a:t>店舗改装・改装工事費」の「経費番号」（工</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4</xdr:row>
      <xdr:rowOff>66614</xdr:rowOff>
    </xdr:from>
    <xdr:ext cx="7408834" cy="3226589"/>
    <xdr:sp macro="" textlink="">
      <xdr:nvSpPr>
        <xdr:cNvPr id="11" name="正方形/長方形 10"/>
        <xdr:cNvSpPr/>
      </xdr:nvSpPr>
      <xdr:spPr>
        <a:xfrm>
          <a:off x="9570357" y="955614"/>
          <a:ext cx="7408834" cy="322658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開発・改良した製品の販売、又はサービスを提供するために必要な店舗を借りる場合の賃借料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日まで店舗の新装工事を行ったとき）８月１日に賃貸借契約を締結し、締結時に９月分の賃借料を前払いした場合］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日まで店舗の新装工事を行ったとき）９月分の賃借料を８月１日に前払いした場合］ </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xdr:col>
      <xdr:colOff>501828</xdr:colOff>
      <xdr:row>6</xdr:row>
      <xdr:rowOff>364243</xdr:rowOff>
    </xdr:from>
    <xdr:ext cx="325778" cy="543279"/>
    <xdr:cxnSp macro="">
      <xdr:nvCxnSpPr>
        <xdr:cNvPr id="8" name="直線矢印コネクタ 7"/>
        <xdr:cNvCxnSpPr>
          <a:stCxn id="14" idx="0"/>
        </xdr:cNvCxnSpPr>
      </xdr:nvCxnSpPr>
      <xdr:spPr>
        <a:xfrm flipH="1" flipV="1">
          <a:off x="4716641" y="2046993"/>
          <a:ext cx="325778" cy="54327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25919</xdr:colOff>
      <xdr:row>6</xdr:row>
      <xdr:rowOff>357188</xdr:rowOff>
    </xdr:from>
    <xdr:ext cx="372722" cy="550334"/>
    <xdr:cxnSp macro="">
      <xdr:nvCxnSpPr>
        <xdr:cNvPr id="13" name="直線矢印コネクタ 12"/>
        <xdr:cNvCxnSpPr>
          <a:stCxn id="14" idx="0"/>
        </xdr:cNvCxnSpPr>
      </xdr:nvCxnSpPr>
      <xdr:spPr>
        <a:xfrm flipV="1">
          <a:off x="5042419" y="2039938"/>
          <a:ext cx="372722" cy="5503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325438</xdr:colOff>
      <xdr:row>8</xdr:row>
      <xdr:rowOff>18522</xdr:rowOff>
    </xdr:from>
    <xdr:ext cx="1004336" cy="613833"/>
    <xdr:sp macro="" textlink="">
      <xdr:nvSpPr>
        <xdr:cNvPr id="14" name="正方形/長方形 13"/>
        <xdr:cNvSpPr/>
      </xdr:nvSpPr>
      <xdr:spPr>
        <a:xfrm>
          <a:off x="4540251" y="2590272"/>
          <a:ext cx="1004336" cy="61383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xdr:cNvSpPr/>
      </xdr:nvSpPr>
      <xdr:spPr>
        <a:xfrm>
          <a:off x="7198594"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69090</xdr:colOff>
      <xdr:row>5</xdr:row>
      <xdr:rowOff>209005</xdr:rowOff>
    </xdr:from>
    <xdr:ext cx="5316163" cy="3593356"/>
    <xdr:sp macro="" textlink="">
      <xdr:nvSpPr>
        <xdr:cNvPr id="14" name="正方形/長方形 13"/>
        <xdr:cNvSpPr/>
      </xdr:nvSpPr>
      <xdr:spPr>
        <a:xfrm>
          <a:off x="10183733" y="1669505"/>
          <a:ext cx="5316163"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61232</xdr:colOff>
      <xdr:row>13</xdr:row>
      <xdr:rowOff>437746</xdr:rowOff>
    </xdr:from>
    <xdr:ext cx="6878449" cy="2143023"/>
    <xdr:sp macro="" textlink="">
      <xdr:nvSpPr>
        <xdr:cNvPr id="16" name="正方形/長方形 15"/>
        <xdr:cNvSpPr/>
      </xdr:nvSpPr>
      <xdr:spPr>
        <a:xfrm>
          <a:off x="10175875" y="5454246"/>
          <a:ext cx="6878449" cy="214302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実店舗を持たずに開発・改良した製品の販売、又はサービスを提供するために行う体制整備のうち、自企業内で直接実施することが困難なものについて、外部の事業者等に委託・外注する場合に要する費用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oneCellAnchor>
    <xdr:from>
      <xdr:col>1</xdr:col>
      <xdr:colOff>150812</xdr:colOff>
      <xdr:row>6</xdr:row>
      <xdr:rowOff>438246</xdr:rowOff>
    </xdr:from>
    <xdr:ext cx="1835150" cy="563466"/>
    <xdr:sp macro="" textlink="">
      <xdr:nvSpPr>
        <xdr:cNvPr id="17" name="正方形/長方形 16"/>
        <xdr:cNvSpPr/>
      </xdr:nvSpPr>
      <xdr:spPr>
        <a:xfrm>
          <a:off x="635000" y="2351184"/>
          <a:ext cx="1835150" cy="56346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488690</xdr:colOff>
      <xdr:row>8</xdr:row>
      <xdr:rowOff>261871</xdr:rowOff>
    </xdr:from>
    <xdr:ext cx="2261377" cy="831614"/>
    <xdr:sp macro="" textlink="">
      <xdr:nvSpPr>
        <xdr:cNvPr id="18" name="正方形/長方形 17"/>
        <xdr:cNvSpPr/>
      </xdr:nvSpPr>
      <xdr:spPr>
        <a:xfrm>
          <a:off x="2576253" y="3063809"/>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374390</xdr:colOff>
      <xdr:row>7</xdr:row>
      <xdr:rowOff>42862</xdr:rowOff>
    </xdr:from>
    <xdr:ext cx="1004336" cy="590550"/>
    <xdr:sp macro="" textlink="">
      <xdr:nvSpPr>
        <xdr:cNvPr id="19" name="正方形/長方形 18"/>
        <xdr:cNvSpPr/>
      </xdr:nvSpPr>
      <xdr:spPr>
        <a:xfrm>
          <a:off x="4398703" y="2400300"/>
          <a:ext cx="1004336" cy="590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a:t>
          </a:r>
          <a:r>
            <a:rPr lang="ja-JP" altLang="en-US" sz="900" b="0">
              <a:solidFill>
                <a:schemeClr val="tx1"/>
              </a:solidFill>
              <a:effectLst/>
              <a:latin typeface="ＭＳ Ｐゴシック" panose="020B0600070205080204" pitchFamily="50" charset="-128"/>
              <a:ea typeface="+mn-ea"/>
              <a:cs typeface="+mn-cs"/>
            </a:rPr>
            <a:t>されます</a:t>
          </a:r>
          <a:r>
            <a:rPr lang="ja-JP" altLang="en-US" sz="1100" b="0">
              <a:solidFill>
                <a:schemeClr val="tx1"/>
              </a:solidFill>
              <a:effectLst/>
              <a:latin typeface="ＭＳ Ｐゴシック" panose="020B0600070205080204" pitchFamily="50" charset="-128"/>
              <a:ea typeface="+mn-ea"/>
              <a:cs typeface="+mn-cs"/>
            </a:rPr>
            <a:t>。</a:t>
          </a:r>
        </a:p>
      </xdr:txBody>
    </xdr:sp>
    <xdr:clientData/>
  </xdr:oneCellAnchor>
  <xdr:oneCellAnchor>
    <xdr:from>
      <xdr:col>7</xdr:col>
      <xdr:colOff>47882</xdr:colOff>
      <xdr:row>8</xdr:row>
      <xdr:rowOff>72797</xdr:rowOff>
    </xdr:from>
    <xdr:ext cx="1531679" cy="1578202"/>
    <xdr:sp macro="" textlink="">
      <xdr:nvSpPr>
        <xdr:cNvPr id="20" name="正方形/長方形 19"/>
        <xdr:cNvSpPr/>
      </xdr:nvSpPr>
      <xdr:spPr>
        <a:xfrm>
          <a:off x="5675570" y="2874735"/>
          <a:ext cx="1531679" cy="15782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650875</xdr:colOff>
      <xdr:row>5</xdr:row>
      <xdr:rowOff>442913</xdr:rowOff>
    </xdr:from>
    <xdr:ext cx="19049" cy="477836"/>
    <xdr:cxnSp macro="">
      <xdr:nvCxnSpPr>
        <xdr:cNvPr id="21" name="直線矢印コネクタ 20"/>
        <xdr:cNvCxnSpPr/>
      </xdr:nvCxnSpPr>
      <xdr:spPr>
        <a:xfrm flipV="1">
          <a:off x="1135063" y="1911351"/>
          <a:ext cx="19049" cy="4778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495299</xdr:colOff>
      <xdr:row>5</xdr:row>
      <xdr:rowOff>436562</xdr:rowOff>
    </xdr:from>
    <xdr:ext cx="0" cy="1143000"/>
    <xdr:cxnSp macro="">
      <xdr:nvCxnSpPr>
        <xdr:cNvPr id="22" name="直線矢印コネクタ 21"/>
        <xdr:cNvCxnSpPr/>
      </xdr:nvCxnSpPr>
      <xdr:spPr>
        <a:xfrm flipV="1">
          <a:off x="3725862" y="1905000"/>
          <a:ext cx="0" cy="11430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87312</xdr:colOff>
      <xdr:row>6</xdr:row>
      <xdr:rowOff>-1</xdr:rowOff>
    </xdr:from>
    <xdr:ext cx="301626" cy="493714"/>
    <xdr:cxnSp macro="">
      <xdr:nvCxnSpPr>
        <xdr:cNvPr id="23" name="直線矢印コネクタ 22"/>
        <xdr:cNvCxnSpPr/>
      </xdr:nvCxnSpPr>
      <xdr:spPr>
        <a:xfrm flipV="1">
          <a:off x="4913312" y="1912937"/>
          <a:ext cx="301626" cy="4937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552450</xdr:colOff>
      <xdr:row>6</xdr:row>
      <xdr:rowOff>4762</xdr:rowOff>
    </xdr:from>
    <xdr:ext cx="324108" cy="482600"/>
    <xdr:cxnSp macro="">
      <xdr:nvCxnSpPr>
        <xdr:cNvPr id="24" name="直線矢印コネクタ 23"/>
        <xdr:cNvCxnSpPr>
          <a:stCxn id="19" idx="0"/>
        </xdr:cNvCxnSpPr>
      </xdr:nvCxnSpPr>
      <xdr:spPr>
        <a:xfrm flipH="1" flipV="1">
          <a:off x="4576763" y="1917700"/>
          <a:ext cx="324108" cy="4826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625474</xdr:colOff>
      <xdr:row>6</xdr:row>
      <xdr:rowOff>17463</xdr:rowOff>
    </xdr:from>
    <xdr:ext cx="25401" cy="935036"/>
    <xdr:cxnSp macro="">
      <xdr:nvCxnSpPr>
        <xdr:cNvPr id="25" name="直線矢印コネクタ 24"/>
        <xdr:cNvCxnSpPr/>
      </xdr:nvCxnSpPr>
      <xdr:spPr>
        <a:xfrm flipH="1" flipV="1">
          <a:off x="6253162" y="1930401"/>
          <a:ext cx="25401" cy="9350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6.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65088</xdr:colOff>
      <xdr:row>9</xdr:row>
      <xdr:rowOff>81967</xdr:rowOff>
    </xdr:from>
    <xdr:ext cx="2254249" cy="414920"/>
    <xdr:cxnSp macro="">
      <xdr:nvCxnSpPr>
        <xdr:cNvPr id="15" name="直線矢印コネクタ 14"/>
        <xdr:cNvCxnSpPr/>
      </xdr:nvCxnSpPr>
      <xdr:spPr>
        <a:xfrm flipH="1">
          <a:off x="2922588" y="2482267"/>
          <a:ext cx="2254249" cy="41492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23</xdr:col>
      <xdr:colOff>166688</xdr:colOff>
      <xdr:row>12</xdr:row>
      <xdr:rowOff>134937</xdr:rowOff>
    </xdr:from>
    <xdr:ext cx="1470867" cy="857250"/>
    <xdr:sp macro="" textlink="">
      <xdr:nvSpPr>
        <xdr:cNvPr id="16" name="正方形/長方形 15"/>
        <xdr:cNvSpPr/>
      </xdr:nvSpPr>
      <xdr:spPr>
        <a:xfrm>
          <a:off x="4548188" y="3678237"/>
          <a:ext cx="1470867" cy="857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a:t>
          </a:r>
          <a:r>
            <a:rPr lang="en-US" altLang="ja-JP" sz="900" b="0">
              <a:solidFill>
                <a:schemeClr val="tx1"/>
              </a:solidFill>
              <a:effectLst/>
              <a:latin typeface="ＭＳ Ｐゴシック" panose="020B0600070205080204" pitchFamily="50" charset="-128"/>
              <a:ea typeface="+mn-ea"/>
              <a:cs typeface="+mn-cs"/>
            </a:rPr>
            <a:t>19-(13)</a:t>
          </a:r>
          <a:r>
            <a:rPr lang="ja-JP" altLang="en-US" sz="9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19</xdr:col>
      <xdr:colOff>166688</xdr:colOff>
      <xdr:row>11</xdr:row>
      <xdr:rowOff>309562</xdr:rowOff>
    </xdr:from>
    <xdr:ext cx="785813" cy="603250"/>
    <xdr:cxnSp macro="">
      <xdr:nvCxnSpPr>
        <xdr:cNvPr id="17" name="直線矢印コネクタ 16"/>
        <xdr:cNvCxnSpPr/>
      </xdr:nvCxnSpPr>
      <xdr:spPr>
        <a:xfrm flipH="1" flipV="1">
          <a:off x="3786188" y="3535362"/>
          <a:ext cx="785813" cy="6032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115887</xdr:colOff>
      <xdr:row>15</xdr:row>
      <xdr:rowOff>193675</xdr:rowOff>
    </xdr:from>
    <xdr:ext cx="1470867" cy="692150"/>
    <xdr:sp macro="" textlink="">
      <xdr:nvSpPr>
        <xdr:cNvPr id="18" name="正方形/長方形 17"/>
        <xdr:cNvSpPr/>
      </xdr:nvSpPr>
      <xdr:spPr>
        <a:xfrm>
          <a:off x="4687887" y="5260975"/>
          <a:ext cx="1470867" cy="692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17</xdr:col>
      <xdr:colOff>79375</xdr:colOff>
      <xdr:row>14</xdr:row>
      <xdr:rowOff>444500</xdr:rowOff>
    </xdr:from>
    <xdr:ext cx="1370012" cy="603250"/>
    <xdr:cxnSp macro="">
      <xdr:nvCxnSpPr>
        <xdr:cNvPr id="19" name="直線矢印コネクタ 18"/>
        <xdr:cNvCxnSpPr>
          <a:stCxn id="18" idx="1"/>
        </xdr:cNvCxnSpPr>
      </xdr:nvCxnSpPr>
      <xdr:spPr>
        <a:xfrm flipH="1" flipV="1">
          <a:off x="3317875" y="5003800"/>
          <a:ext cx="1370012" cy="6032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27</xdr:col>
      <xdr:colOff>17462</xdr:colOff>
      <xdr:row>7</xdr:row>
      <xdr:rowOff>269875</xdr:rowOff>
    </xdr:from>
    <xdr:ext cx="1982755" cy="894184"/>
    <xdr:sp macro="" textlink="">
      <xdr:nvSpPr>
        <xdr:cNvPr id="20" name="正方形/長方形 19"/>
        <xdr:cNvSpPr/>
      </xdr:nvSpPr>
      <xdr:spPr>
        <a:xfrm>
          <a:off x="5160962" y="2039938"/>
          <a:ext cx="1982755" cy="8941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10</xdr:col>
      <xdr:colOff>55563</xdr:colOff>
      <xdr:row>0</xdr:row>
      <xdr:rowOff>55562</xdr:rowOff>
    </xdr:from>
    <xdr:ext cx="2278063" cy="642938"/>
    <xdr:sp macro="" textlink="">
      <xdr:nvSpPr>
        <xdr:cNvPr id="21" name="正方形/長方形 20"/>
        <xdr:cNvSpPr/>
      </xdr:nvSpPr>
      <xdr:spPr>
        <a:xfrm>
          <a:off x="1960563" y="55562"/>
          <a:ext cx="2278063" cy="64293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前ページの「</a:t>
          </a:r>
          <a:r>
            <a:rPr lang="en-US" altLang="ja-JP" sz="900" b="0">
              <a:solidFill>
                <a:schemeClr val="tx1"/>
              </a:solidFill>
              <a:effectLst/>
              <a:latin typeface="ＭＳ Ｐゴシック" panose="020B0600070205080204" pitchFamily="50" charset="-128"/>
              <a:ea typeface="+mn-ea"/>
              <a:cs typeface="+mn-cs"/>
            </a:rPr>
            <a:t>19-(13)</a:t>
          </a:r>
          <a:r>
            <a:rPr lang="ja-JP" altLang="en-US" sz="900" b="0">
              <a:solidFill>
                <a:schemeClr val="tx1"/>
              </a:solidFill>
              <a:effectLst/>
              <a:latin typeface="ＭＳ Ｐゴシック" panose="020B0600070205080204" pitchFamily="50" charset="-128"/>
              <a:ea typeface="+mn-ea"/>
              <a:cs typeface="+mn-cs"/>
            </a:rPr>
            <a:t>委託費」の「経費番号」（委</a:t>
          </a:r>
          <a:r>
            <a:rPr lang="en-US" altLang="ja-JP" sz="900" b="0">
              <a:solidFill>
                <a:schemeClr val="tx1"/>
              </a:solidFill>
              <a:effectLst/>
              <a:latin typeface="ＭＳ Ｐゴシック" panose="020B0600070205080204" pitchFamily="50" charset="-128"/>
              <a:ea typeface="+mn-ea"/>
              <a:cs typeface="+mn-cs"/>
            </a:rPr>
            <a:t>-1</a:t>
          </a:r>
          <a:r>
            <a:rPr lang="ja-JP" altLang="en-US" sz="900" b="0">
              <a:solidFill>
                <a:schemeClr val="tx1"/>
              </a:solidFill>
              <a:effectLst/>
              <a:latin typeface="ＭＳ Ｐゴシック" panose="020B0600070205080204" pitchFamily="50" charset="-128"/>
              <a:ea typeface="+mn-ea"/>
              <a:cs typeface="+mn-cs"/>
            </a:rPr>
            <a:t>、委</a:t>
          </a:r>
          <a:r>
            <a:rPr lang="en-US" altLang="ja-JP" sz="900" b="0">
              <a:solidFill>
                <a:schemeClr val="tx1"/>
              </a:solidFill>
              <a:effectLst/>
              <a:latin typeface="ＭＳ Ｐゴシック" panose="020B0600070205080204" pitchFamily="50" charset="-128"/>
              <a:ea typeface="+mn-ea"/>
              <a:cs typeface="+mn-cs"/>
            </a:rPr>
            <a:t>-2</a:t>
          </a:r>
          <a:r>
            <a:rPr lang="ja-JP" altLang="en-US" sz="9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7</xdr:col>
      <xdr:colOff>31750</xdr:colOff>
      <xdr:row>1</xdr:row>
      <xdr:rowOff>198438</xdr:rowOff>
    </xdr:from>
    <xdr:ext cx="603250" cy="698500"/>
    <xdr:cxnSp macro="">
      <xdr:nvCxnSpPr>
        <xdr:cNvPr id="22" name="直線矢印コネクタ 21"/>
        <xdr:cNvCxnSpPr/>
      </xdr:nvCxnSpPr>
      <xdr:spPr>
        <a:xfrm flipH="1">
          <a:off x="1365250" y="515938"/>
          <a:ext cx="603250" cy="6985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7.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142875</xdr:colOff>
      <xdr:row>4</xdr:row>
      <xdr:rowOff>272520</xdr:rowOff>
    </xdr:from>
    <xdr:ext cx="1004336" cy="590550"/>
    <xdr:sp macro="" textlink="">
      <xdr:nvSpPr>
        <xdr:cNvPr id="4" name="正方形/長方形 3"/>
        <xdr:cNvSpPr/>
      </xdr:nvSpPr>
      <xdr:spPr>
        <a:xfrm>
          <a:off x="5413375" y="1939395"/>
          <a:ext cx="1004336" cy="590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a:t>
          </a:r>
          <a:r>
            <a:rPr lang="ja-JP" altLang="en-US" sz="900" b="0">
              <a:solidFill>
                <a:schemeClr val="tx1"/>
              </a:solidFill>
              <a:effectLst/>
              <a:latin typeface="ＭＳ Ｐゴシック" panose="020B0600070205080204" pitchFamily="50" charset="-128"/>
              <a:ea typeface="+mn-ea"/>
              <a:cs typeface="+mn-cs"/>
            </a:rPr>
            <a:t>されます</a:t>
          </a:r>
          <a:r>
            <a:rPr lang="ja-JP" altLang="en-US" sz="1100" b="0">
              <a:solidFill>
                <a:schemeClr val="tx1"/>
              </a:solidFill>
              <a:effectLst/>
              <a:latin typeface="ＭＳ Ｐゴシック" panose="020B0600070205080204" pitchFamily="50" charset="-128"/>
              <a:ea typeface="+mn-ea"/>
              <a:cs typeface="+mn-cs"/>
            </a:rPr>
            <a:t>。</a:t>
          </a:r>
        </a:p>
      </xdr:txBody>
    </xdr:sp>
    <xdr:clientData/>
  </xdr:oneCellAnchor>
  <xdr:oneCellAnchor>
    <xdr:from>
      <xdr:col>8</xdr:col>
      <xdr:colOff>648756</xdr:colOff>
      <xdr:row>4</xdr:row>
      <xdr:rowOff>82020</xdr:rowOff>
    </xdr:from>
    <xdr:ext cx="224368" cy="192618"/>
    <xdr:cxnSp macro="">
      <xdr:nvCxnSpPr>
        <xdr:cNvPr id="5" name="直線矢印コネクタ 4"/>
        <xdr:cNvCxnSpPr/>
      </xdr:nvCxnSpPr>
      <xdr:spPr>
        <a:xfrm flipV="1">
          <a:off x="5919256" y="1748895"/>
          <a:ext cx="224368" cy="19261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365124</xdr:colOff>
      <xdr:row>4</xdr:row>
      <xdr:rowOff>82020</xdr:rowOff>
    </xdr:from>
    <xdr:ext cx="239441" cy="207435"/>
    <xdr:cxnSp macro="">
      <xdr:nvCxnSpPr>
        <xdr:cNvPr id="6" name="直線矢印コネクタ 5"/>
        <xdr:cNvCxnSpPr/>
      </xdr:nvCxnSpPr>
      <xdr:spPr>
        <a:xfrm flipH="1" flipV="1">
          <a:off x="5635624" y="1748895"/>
          <a:ext cx="239441" cy="20743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584728</xdr:colOff>
      <xdr:row>4</xdr:row>
      <xdr:rowOff>272521</xdr:rowOff>
    </xdr:from>
    <xdr:ext cx="1133928" cy="2059216"/>
    <xdr:sp macro="" textlink="">
      <xdr:nvSpPr>
        <xdr:cNvPr id="7" name="正方形/長方形 6"/>
        <xdr:cNvSpPr/>
      </xdr:nvSpPr>
      <xdr:spPr>
        <a:xfrm>
          <a:off x="6514041" y="1939396"/>
          <a:ext cx="1133928" cy="205921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10</xdr:col>
      <xdr:colOff>253999</xdr:colOff>
      <xdr:row>4</xdr:row>
      <xdr:rowOff>7938</xdr:rowOff>
    </xdr:from>
    <xdr:ext cx="21168" cy="328082"/>
    <xdr:cxnSp macro="">
      <xdr:nvCxnSpPr>
        <xdr:cNvPr id="8" name="直線矢印コネクタ 7"/>
        <xdr:cNvCxnSpPr/>
      </xdr:nvCxnSpPr>
      <xdr:spPr>
        <a:xfrm flipV="1">
          <a:off x="6842124" y="1674813"/>
          <a:ext cx="21168" cy="3280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18320</xdr:colOff>
      <xdr:row>22</xdr:row>
      <xdr:rowOff>229216</xdr:rowOff>
    </xdr:from>
    <xdr:ext cx="2376000" cy="1926168"/>
    <xdr:sp macro="" textlink="">
      <xdr:nvSpPr>
        <xdr:cNvPr id="13" name="正方形/長方形 12"/>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twoCellAnchor>
    <xdr:from>
      <xdr:col>4</xdr:col>
      <xdr:colOff>309877</xdr:colOff>
      <xdr:row>14</xdr:row>
      <xdr:rowOff>10910</xdr:rowOff>
    </xdr:from>
    <xdr:to>
      <xdr:col>5</xdr:col>
      <xdr:colOff>445319</xdr:colOff>
      <xdr:row>15</xdr:row>
      <xdr:rowOff>8002</xdr:rowOff>
    </xdr:to>
    <xdr:cxnSp macro="">
      <xdr:nvCxnSpPr>
        <xdr:cNvPr id="15" name="直線矢印コネクタ 14"/>
        <xdr:cNvCxnSpPr/>
      </xdr:nvCxnSpPr>
      <xdr:spPr>
        <a:xfrm>
          <a:off x="4113527" y="4697210"/>
          <a:ext cx="1424492" cy="314592"/>
        </a:xfrm>
        <a:prstGeom prst="straightConnector1">
          <a:avLst/>
        </a:prstGeom>
        <a:ln w="19050">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2</xdr:col>
      <xdr:colOff>0</xdr:colOff>
      <xdr:row>13</xdr:row>
      <xdr:rowOff>0</xdr:rowOff>
    </xdr:from>
    <xdr:to>
      <xdr:col>5</xdr:col>
      <xdr:colOff>267783</xdr:colOff>
      <xdr:row>14</xdr:row>
      <xdr:rowOff>2973</xdr:rowOff>
    </xdr:to>
    <xdr:sp macro="" textlink="">
      <xdr:nvSpPr>
        <xdr:cNvPr id="19" name="正方形/長方形 18"/>
        <xdr:cNvSpPr/>
      </xdr:nvSpPr>
      <xdr:spPr>
        <a:xfrm>
          <a:off x="2778125" y="4468813"/>
          <a:ext cx="2585533" cy="32047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「その他の株主」の持ち株数も入力</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373062</xdr:colOff>
      <xdr:row>10</xdr:row>
      <xdr:rowOff>7938</xdr:rowOff>
    </xdr:from>
    <xdr:to>
      <xdr:col>5</xdr:col>
      <xdr:colOff>576262</xdr:colOff>
      <xdr:row>10</xdr:row>
      <xdr:rowOff>300038</xdr:rowOff>
    </xdr:to>
    <xdr:sp macro="" textlink="">
      <xdr:nvSpPr>
        <xdr:cNvPr id="20" name="正方形/長方形 19"/>
        <xdr:cNvSpPr/>
      </xdr:nvSpPr>
      <xdr:spPr>
        <a:xfrm>
          <a:off x="658812" y="3524251"/>
          <a:ext cx="5013325" cy="2921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altLang="ja-JP" sz="1050" b="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　複数の企業で申請する場合は、申請企業ごとに作成してください。</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2</xdr:col>
      <xdr:colOff>476250</xdr:colOff>
      <xdr:row>18</xdr:row>
      <xdr:rowOff>55563</xdr:rowOff>
    </xdr:from>
    <xdr:to>
      <xdr:col>10</xdr:col>
      <xdr:colOff>579437</xdr:colOff>
      <xdr:row>19</xdr:row>
      <xdr:rowOff>244930</xdr:rowOff>
    </xdr:to>
    <xdr:sp macro="" textlink="">
      <xdr:nvSpPr>
        <xdr:cNvPr id="21" name="正方形/長方形 20"/>
        <xdr:cNvSpPr/>
      </xdr:nvSpPr>
      <xdr:spPr>
        <a:xfrm>
          <a:off x="3254375" y="6111876"/>
          <a:ext cx="5984875" cy="50686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現状の役員又は株主が「履歴事項全部証明書」又は「確定申告書　別表二」と異なる場合、</a:t>
          </a:r>
          <a:endParaRPr lang="en-US" altLang="ja-JP" sz="1050" b="0">
            <a:solidFill>
              <a:srgbClr val="FF0000"/>
            </a:solidFill>
            <a:effectLst/>
            <a:latin typeface="HGPｺﾞｼｯｸE" panose="020B0900000000000000" pitchFamily="50" charset="-128"/>
            <a:ea typeface="HGPｺﾞｼｯｸE" panose="020B0900000000000000" pitchFamily="50" charset="-128"/>
            <a:cs typeface="+mn-cs"/>
          </a:endParaRPr>
        </a:p>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内容が異なる理由を</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785812</xdr:colOff>
      <xdr:row>22</xdr:row>
      <xdr:rowOff>301625</xdr:rowOff>
    </xdr:from>
    <xdr:to>
      <xdr:col>6</xdr:col>
      <xdr:colOff>633412</xdr:colOff>
      <xdr:row>24</xdr:row>
      <xdr:rowOff>44248</xdr:rowOff>
    </xdr:to>
    <xdr:sp macro="" textlink="">
      <xdr:nvSpPr>
        <xdr:cNvPr id="22" name="正方形/長方形 21"/>
        <xdr:cNvSpPr/>
      </xdr:nvSpPr>
      <xdr:spPr>
        <a:xfrm>
          <a:off x="1071562" y="7627938"/>
          <a:ext cx="5530850" cy="37762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大企業に該当する役員・株主がある場合は必ず記入すること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63487</xdr:colOff>
      <xdr:row>5</xdr:row>
      <xdr:rowOff>137860</xdr:rowOff>
    </xdr:from>
    <xdr:to>
      <xdr:col>21</xdr:col>
      <xdr:colOff>131016</xdr:colOff>
      <xdr:row>5</xdr:row>
      <xdr:rowOff>143622</xdr:rowOff>
    </xdr:to>
    <xdr:cxnSp macro="">
      <xdr:nvCxnSpPr>
        <xdr:cNvPr id="5" name="直線矢印コネクタ 4"/>
        <xdr:cNvCxnSpPr/>
      </xdr:nvCxnSpPr>
      <xdr:spPr>
        <a:xfrm flipH="1">
          <a:off x="6900320" y="1407860"/>
          <a:ext cx="991807"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344881</xdr:colOff>
      <xdr:row>30</xdr:row>
      <xdr:rowOff>147111</xdr:rowOff>
    </xdr:from>
    <xdr:ext cx="2376000" cy="1926168"/>
    <xdr:sp macro="" textlink="">
      <xdr:nvSpPr>
        <xdr:cNvPr id="6" name="正方形/長方形 5"/>
        <xdr:cNvSpPr/>
      </xdr:nvSpPr>
      <xdr:spPr>
        <a:xfrm>
          <a:off x="7492159" y="718855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20</xdr:col>
      <xdr:colOff>332471</xdr:colOff>
      <xdr:row>5</xdr:row>
      <xdr:rowOff>0</xdr:rowOff>
    </xdr:from>
    <xdr:ext cx="4475452" cy="275717"/>
    <xdr:sp macro="" textlink="">
      <xdr:nvSpPr>
        <xdr:cNvPr id="7" name="正方形/長方形 6"/>
        <xdr:cNvSpPr/>
      </xdr:nvSpPr>
      <xdr:spPr>
        <a:xfrm>
          <a:off x="7479749" y="1270000"/>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必ず「新規開発」か「改良」のどちらか一方を選択してください。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39688</xdr:colOff>
      <xdr:row>8</xdr:row>
      <xdr:rowOff>269875</xdr:rowOff>
    </xdr:from>
    <xdr:to>
      <xdr:col>18</xdr:col>
      <xdr:colOff>108792</xdr:colOff>
      <xdr:row>9</xdr:row>
      <xdr:rowOff>333375</xdr:rowOff>
    </xdr:to>
    <xdr:sp macro="" textlink="">
      <xdr:nvSpPr>
        <xdr:cNvPr id="8" name="正方形/長方形 7"/>
        <xdr:cNvSpPr/>
      </xdr:nvSpPr>
      <xdr:spPr>
        <a:xfrm>
          <a:off x="1928813" y="2555875"/>
          <a:ext cx="4609354" cy="698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本事業で実用化する（開発後又は改良後）製品等について記入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3</xdr:col>
      <xdr:colOff>150813</xdr:colOff>
      <xdr:row>16</xdr:row>
      <xdr:rowOff>47624</xdr:rowOff>
    </xdr:from>
    <xdr:to>
      <xdr:col>16</xdr:col>
      <xdr:colOff>7938</xdr:colOff>
      <xdr:row>20</xdr:row>
      <xdr:rowOff>134937</xdr:rowOff>
    </xdr:to>
    <xdr:sp macro="" textlink="">
      <xdr:nvSpPr>
        <xdr:cNvPr id="9" name="正方形/長方形 8"/>
        <xdr:cNvSpPr/>
      </xdr:nvSpPr>
      <xdr:spPr>
        <a:xfrm>
          <a:off x="1198563" y="4691062"/>
          <a:ext cx="4540250" cy="7540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本開発又は改良を行う経緯（背景）・動機・目的を記入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5</xdr:col>
      <xdr:colOff>158750</xdr:colOff>
      <xdr:row>27</xdr:row>
      <xdr:rowOff>182563</xdr:rowOff>
    </xdr:from>
    <xdr:to>
      <xdr:col>16</xdr:col>
      <xdr:colOff>306295</xdr:colOff>
      <xdr:row>31</xdr:row>
      <xdr:rowOff>142876</xdr:rowOff>
    </xdr:to>
    <xdr:sp macro="" textlink="">
      <xdr:nvSpPr>
        <xdr:cNvPr id="10" name="正方形/長方形 9"/>
        <xdr:cNvSpPr/>
      </xdr:nvSpPr>
      <xdr:spPr>
        <a:xfrm>
          <a:off x="2047875" y="6675438"/>
          <a:ext cx="3989295" cy="7381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「改良」による申請の場合は、本助成事業で改良する予定の</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「改良前製品等」について記入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89349</xdr:colOff>
      <xdr:row>37</xdr:row>
      <xdr:rowOff>159729</xdr:rowOff>
    </xdr:from>
    <xdr:to>
      <xdr:col>23</xdr:col>
      <xdr:colOff>153053</xdr:colOff>
      <xdr:row>37</xdr:row>
      <xdr:rowOff>165224</xdr:rowOff>
    </xdr:to>
    <xdr:cxnSp macro="">
      <xdr:nvCxnSpPr>
        <xdr:cNvPr id="8" name="直線矢印コネクタ 7"/>
        <xdr:cNvCxnSpPr/>
      </xdr:nvCxnSpPr>
      <xdr:spPr>
        <a:xfrm flipH="1">
          <a:off x="7090631" y="8064665"/>
          <a:ext cx="1073191"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81413</xdr:colOff>
      <xdr:row>39</xdr:row>
      <xdr:rowOff>27045</xdr:rowOff>
    </xdr:from>
    <xdr:to>
      <xdr:col>23</xdr:col>
      <xdr:colOff>96727</xdr:colOff>
      <xdr:row>47</xdr:row>
      <xdr:rowOff>146194</xdr:rowOff>
    </xdr:to>
    <xdr:cxnSp macro="">
      <xdr:nvCxnSpPr>
        <xdr:cNvPr id="9" name="直線矢印コネクタ 6"/>
        <xdr:cNvCxnSpPr>
          <a:stCxn id="10" idx="1"/>
        </xdr:cNvCxnSpPr>
      </xdr:nvCxnSpPr>
      <xdr:spPr>
        <a:xfrm rot="10800000" flipV="1">
          <a:off x="7082695" y="8306468"/>
          <a:ext cx="1024801" cy="161709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96726</xdr:colOff>
      <xdr:row>34</xdr:row>
      <xdr:rowOff>183562</xdr:rowOff>
    </xdr:from>
    <xdr:ext cx="4678105" cy="1559401"/>
    <xdr:sp macro="" textlink="">
      <xdr:nvSpPr>
        <xdr:cNvPr id="10" name="正方形/長方形 9"/>
        <xdr:cNvSpPr/>
      </xdr:nvSpPr>
      <xdr:spPr>
        <a:xfrm>
          <a:off x="8107495" y="7526767"/>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89390</xdr:colOff>
      <xdr:row>2</xdr:row>
      <xdr:rowOff>0</xdr:rowOff>
    </xdr:from>
    <xdr:ext cx="2340000" cy="1926168"/>
    <xdr:sp macro="" textlink="">
      <xdr:nvSpPr>
        <xdr:cNvPr id="11" name="正方形/長方形 10"/>
        <xdr:cNvSpPr/>
      </xdr:nvSpPr>
      <xdr:spPr>
        <a:xfrm>
          <a:off x="8100159" y="374487"/>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78827</xdr:colOff>
      <xdr:row>53</xdr:row>
      <xdr:rowOff>130258</xdr:rowOff>
    </xdr:from>
    <xdr:ext cx="3284948" cy="459100"/>
    <xdr:sp macro="" textlink="">
      <xdr:nvSpPr>
        <xdr:cNvPr id="12" name="正方形/長方形 11"/>
        <xdr:cNvSpPr/>
      </xdr:nvSpPr>
      <xdr:spPr>
        <a:xfrm>
          <a:off x="8089596" y="11031091"/>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20</xdr:col>
      <xdr:colOff>65131</xdr:colOff>
      <xdr:row>55</xdr:row>
      <xdr:rowOff>4228</xdr:rowOff>
    </xdr:from>
    <xdr:to>
      <xdr:col>23</xdr:col>
      <xdr:colOff>79775</xdr:colOff>
      <xdr:row>55</xdr:row>
      <xdr:rowOff>10844</xdr:rowOff>
    </xdr:to>
    <xdr:cxnSp macro="">
      <xdr:nvCxnSpPr>
        <xdr:cNvPr id="13" name="直線矢印コネクタ 12"/>
        <xdr:cNvCxnSpPr/>
      </xdr:nvCxnSpPr>
      <xdr:spPr>
        <a:xfrm flipH="1">
          <a:off x="7066413" y="11279549"/>
          <a:ext cx="1024131" cy="661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198438</xdr:colOff>
      <xdr:row>3</xdr:row>
      <xdr:rowOff>87313</xdr:rowOff>
    </xdr:from>
    <xdr:to>
      <xdr:col>18</xdr:col>
      <xdr:colOff>313015</xdr:colOff>
      <xdr:row>6</xdr:row>
      <xdr:rowOff>111126</xdr:rowOff>
    </xdr:to>
    <xdr:sp macro="" textlink="">
      <xdr:nvSpPr>
        <xdr:cNvPr id="14" name="正方形/長方形 13"/>
        <xdr:cNvSpPr/>
      </xdr:nvSpPr>
      <xdr:spPr>
        <a:xfrm>
          <a:off x="1944688" y="722313"/>
          <a:ext cx="4654827" cy="7858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7</xdr:col>
      <xdr:colOff>127000</xdr:colOff>
      <xdr:row>24</xdr:row>
      <xdr:rowOff>156883</xdr:rowOff>
    </xdr:from>
    <xdr:to>
      <xdr:col>9</xdr:col>
      <xdr:colOff>220869</xdr:colOff>
      <xdr:row>26</xdr:row>
      <xdr:rowOff>44824</xdr:rowOff>
    </xdr:to>
    <xdr:sp macro="" textlink="">
      <xdr:nvSpPr>
        <xdr:cNvPr id="15" name="正方形/長方形 14"/>
        <xdr:cNvSpPr/>
      </xdr:nvSpPr>
      <xdr:spPr>
        <a:xfrm>
          <a:off x="2571750" y="5681383"/>
          <a:ext cx="792369" cy="268941"/>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カメラ</a:t>
          </a:r>
        </a:p>
      </xdr:txBody>
    </xdr:sp>
    <xdr:clientData/>
  </xdr:twoCellAnchor>
  <xdr:twoCellAnchor>
    <xdr:from>
      <xdr:col>12</xdr:col>
      <xdr:colOff>97118</xdr:colOff>
      <xdr:row>24</xdr:row>
      <xdr:rowOff>119530</xdr:rowOff>
    </xdr:from>
    <xdr:to>
      <xdr:col>14</xdr:col>
      <xdr:colOff>324460</xdr:colOff>
      <xdr:row>26</xdr:row>
      <xdr:rowOff>59765</xdr:rowOff>
    </xdr:to>
    <xdr:sp macro="" textlink="">
      <xdr:nvSpPr>
        <xdr:cNvPr id="16" name="正方形/長方形 15"/>
        <xdr:cNvSpPr/>
      </xdr:nvSpPr>
      <xdr:spPr>
        <a:xfrm>
          <a:off x="4288118" y="5644030"/>
          <a:ext cx="925842" cy="321235"/>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解析装置</a:t>
          </a:r>
        </a:p>
      </xdr:txBody>
    </xdr:sp>
    <xdr:clientData/>
  </xdr:twoCellAnchor>
  <xdr:twoCellAnchor>
    <xdr:from>
      <xdr:col>12</xdr:col>
      <xdr:colOff>112059</xdr:colOff>
      <xdr:row>28</xdr:row>
      <xdr:rowOff>156884</xdr:rowOff>
    </xdr:from>
    <xdr:to>
      <xdr:col>14</xdr:col>
      <xdr:colOff>336176</xdr:colOff>
      <xdr:row>30</xdr:row>
      <xdr:rowOff>127001</xdr:rowOff>
    </xdr:to>
    <xdr:sp macro="" textlink="">
      <xdr:nvSpPr>
        <xdr:cNvPr id="17" name="正方形/長方形 16"/>
        <xdr:cNvSpPr/>
      </xdr:nvSpPr>
      <xdr:spPr>
        <a:xfrm>
          <a:off x="4303059" y="6443384"/>
          <a:ext cx="922617" cy="351117"/>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通信ルータ</a:t>
          </a:r>
        </a:p>
      </xdr:txBody>
    </xdr:sp>
    <xdr:clientData/>
  </xdr:twoCellAnchor>
  <xdr:twoCellAnchor>
    <xdr:from>
      <xdr:col>7</xdr:col>
      <xdr:colOff>52295</xdr:colOff>
      <xdr:row>28</xdr:row>
      <xdr:rowOff>141941</xdr:rowOff>
    </xdr:from>
    <xdr:to>
      <xdr:col>10</xdr:col>
      <xdr:colOff>90947</xdr:colOff>
      <xdr:row>31</xdr:row>
      <xdr:rowOff>67235</xdr:rowOff>
    </xdr:to>
    <xdr:sp macro="" textlink="">
      <xdr:nvSpPr>
        <xdr:cNvPr id="18" name="正方形/長方形 17"/>
        <xdr:cNvSpPr/>
      </xdr:nvSpPr>
      <xdr:spPr>
        <a:xfrm>
          <a:off x="2497045" y="6428441"/>
          <a:ext cx="1086402" cy="496794"/>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クラウドサーバ</a:t>
          </a:r>
        </a:p>
      </xdr:txBody>
    </xdr:sp>
    <xdr:clientData/>
  </xdr:twoCellAnchor>
  <xdr:twoCellAnchor>
    <xdr:from>
      <xdr:col>12</xdr:col>
      <xdr:colOff>119530</xdr:colOff>
      <xdr:row>33</xdr:row>
      <xdr:rowOff>52295</xdr:rowOff>
    </xdr:from>
    <xdr:to>
      <xdr:col>14</xdr:col>
      <xdr:colOff>350607</xdr:colOff>
      <xdr:row>35</xdr:row>
      <xdr:rowOff>144569</xdr:rowOff>
    </xdr:to>
    <xdr:sp macro="" textlink="">
      <xdr:nvSpPr>
        <xdr:cNvPr id="19" name="正方形/長方形 18"/>
        <xdr:cNvSpPr/>
      </xdr:nvSpPr>
      <xdr:spPr>
        <a:xfrm>
          <a:off x="4310530" y="7291295"/>
          <a:ext cx="929577" cy="473274"/>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電源制御部／バッテリ</a:t>
          </a:r>
        </a:p>
      </xdr:txBody>
    </xdr:sp>
    <xdr:clientData/>
  </xdr:twoCellAnchor>
  <xdr:twoCellAnchor>
    <xdr:from>
      <xdr:col>7</xdr:col>
      <xdr:colOff>156883</xdr:colOff>
      <xdr:row>34</xdr:row>
      <xdr:rowOff>112060</xdr:rowOff>
    </xdr:from>
    <xdr:to>
      <xdr:col>10</xdr:col>
      <xdr:colOff>34872</xdr:colOff>
      <xdr:row>36</xdr:row>
      <xdr:rowOff>3350</xdr:rowOff>
    </xdr:to>
    <xdr:sp macro="" textlink="">
      <xdr:nvSpPr>
        <xdr:cNvPr id="20" name="正方形/長方形 19"/>
        <xdr:cNvSpPr/>
      </xdr:nvSpPr>
      <xdr:spPr>
        <a:xfrm>
          <a:off x="2601633" y="7541560"/>
          <a:ext cx="925739" cy="272290"/>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スマホ／ＰＣ</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22412</xdr:colOff>
      <xdr:row>38</xdr:row>
      <xdr:rowOff>29882</xdr:rowOff>
    </xdr:from>
    <xdr:to>
      <xdr:col>12</xdr:col>
      <xdr:colOff>213398</xdr:colOff>
      <xdr:row>43</xdr:row>
      <xdr:rowOff>59764</xdr:rowOff>
    </xdr:to>
    <xdr:sp macro="" textlink="">
      <xdr:nvSpPr>
        <xdr:cNvPr id="21" name="平行四辺形 20"/>
        <xdr:cNvSpPr/>
      </xdr:nvSpPr>
      <xdr:spPr>
        <a:xfrm>
          <a:off x="3165662" y="8221382"/>
          <a:ext cx="1238736" cy="982382"/>
        </a:xfrm>
        <a:prstGeom prst="parallelogram">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太陽光パネル（オプション）</a:t>
          </a:r>
        </a:p>
      </xdr:txBody>
    </xdr:sp>
    <xdr:clientData/>
  </xdr:twoCellAnchor>
  <xdr:twoCellAnchor>
    <xdr:from>
      <xdr:col>6</xdr:col>
      <xdr:colOff>216647</xdr:colOff>
      <xdr:row>25</xdr:row>
      <xdr:rowOff>0</xdr:rowOff>
    </xdr:from>
    <xdr:to>
      <xdr:col>7</xdr:col>
      <xdr:colOff>134470</xdr:colOff>
      <xdr:row>26</xdr:row>
      <xdr:rowOff>7470</xdr:rowOff>
    </xdr:to>
    <xdr:sp macro="" textlink="">
      <xdr:nvSpPr>
        <xdr:cNvPr id="22" name="フローチャート: 論理積ゲート 21"/>
        <xdr:cNvSpPr/>
      </xdr:nvSpPr>
      <xdr:spPr>
        <a:xfrm rot="10800000">
          <a:off x="2312147" y="5715000"/>
          <a:ext cx="267073" cy="197970"/>
        </a:xfrm>
        <a:prstGeom prst="flowChartDelay">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216648</xdr:colOff>
      <xdr:row>25</xdr:row>
      <xdr:rowOff>88510</xdr:rowOff>
    </xdr:from>
    <xdr:to>
      <xdr:col>12</xdr:col>
      <xdr:colOff>97118</xdr:colOff>
      <xdr:row>25</xdr:row>
      <xdr:rowOff>89648</xdr:rowOff>
    </xdr:to>
    <xdr:cxnSp macro="">
      <xdr:nvCxnSpPr>
        <xdr:cNvPr id="23" name="直線コネクタ 22"/>
        <xdr:cNvCxnSpPr>
          <a:endCxn id="16" idx="1"/>
        </xdr:cNvCxnSpPr>
      </xdr:nvCxnSpPr>
      <xdr:spPr>
        <a:xfrm>
          <a:off x="3359898" y="5803510"/>
          <a:ext cx="928220" cy="11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210790</xdr:colOff>
      <xdr:row>26</xdr:row>
      <xdr:rowOff>59765</xdr:rowOff>
    </xdr:from>
    <xdr:to>
      <xdr:col>13</xdr:col>
      <xdr:colOff>224118</xdr:colOff>
      <xdr:row>28</xdr:row>
      <xdr:rowOff>156884</xdr:rowOff>
    </xdr:to>
    <xdr:cxnSp macro="">
      <xdr:nvCxnSpPr>
        <xdr:cNvPr id="24" name="直線コネクタ 23"/>
        <xdr:cNvCxnSpPr>
          <a:stCxn id="17" idx="0"/>
          <a:endCxn id="16" idx="2"/>
        </xdr:cNvCxnSpPr>
      </xdr:nvCxnSpPr>
      <xdr:spPr>
        <a:xfrm flipH="1" flipV="1">
          <a:off x="4751040" y="5965265"/>
          <a:ext cx="13328" cy="4781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134471</xdr:colOff>
      <xdr:row>32</xdr:row>
      <xdr:rowOff>52295</xdr:rowOff>
    </xdr:from>
    <xdr:to>
      <xdr:col>13</xdr:col>
      <xdr:colOff>334553</xdr:colOff>
      <xdr:row>33</xdr:row>
      <xdr:rowOff>48787</xdr:rowOff>
    </xdr:to>
    <xdr:sp macro="" textlink="">
      <xdr:nvSpPr>
        <xdr:cNvPr id="25" name="上矢印 24"/>
        <xdr:cNvSpPr/>
      </xdr:nvSpPr>
      <xdr:spPr>
        <a:xfrm>
          <a:off x="4674721" y="7100795"/>
          <a:ext cx="200082" cy="186992"/>
        </a:xfrm>
        <a:prstGeom prst="upArrow">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328706</xdr:colOff>
      <xdr:row>30</xdr:row>
      <xdr:rowOff>156883</xdr:rowOff>
    </xdr:from>
    <xdr:to>
      <xdr:col>14</xdr:col>
      <xdr:colOff>228203</xdr:colOff>
      <xdr:row>32</xdr:row>
      <xdr:rowOff>65494</xdr:rowOff>
    </xdr:to>
    <xdr:sp macro="" textlink="">
      <xdr:nvSpPr>
        <xdr:cNvPr id="26" name="テキスト ボックス 25"/>
        <xdr:cNvSpPr txBox="1"/>
      </xdr:nvSpPr>
      <xdr:spPr>
        <a:xfrm>
          <a:off x="4519706" y="6824383"/>
          <a:ext cx="597997" cy="289611"/>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a:t>
          </a:r>
        </a:p>
      </xdr:txBody>
    </xdr:sp>
    <xdr:clientData/>
  </xdr:twoCellAnchor>
  <xdr:twoCellAnchor>
    <xdr:from>
      <xdr:col>11</xdr:col>
      <xdr:colOff>209177</xdr:colOff>
      <xdr:row>29</xdr:row>
      <xdr:rowOff>44824</xdr:rowOff>
    </xdr:from>
    <xdr:to>
      <xdr:col>12</xdr:col>
      <xdr:colOff>86382</xdr:colOff>
      <xdr:row>30</xdr:row>
      <xdr:rowOff>92283</xdr:rowOff>
    </xdr:to>
    <xdr:sp macro="" textlink="">
      <xdr:nvSpPr>
        <xdr:cNvPr id="27" name="アーチ 26"/>
        <xdr:cNvSpPr/>
      </xdr:nvSpPr>
      <xdr:spPr>
        <a:xfrm rot="16028542">
          <a:off x="4045175" y="6527576"/>
          <a:ext cx="237959" cy="226455"/>
        </a:xfrm>
        <a:prstGeom prst="blockArc">
          <a:avLst>
            <a:gd name="adj1" fmla="val 10800000"/>
            <a:gd name="adj2" fmla="val 27"/>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74704</xdr:colOff>
      <xdr:row>29</xdr:row>
      <xdr:rowOff>-1</xdr:rowOff>
    </xdr:from>
    <xdr:to>
      <xdr:col>11</xdr:col>
      <xdr:colOff>304747</xdr:colOff>
      <xdr:row>30</xdr:row>
      <xdr:rowOff>143799</xdr:rowOff>
    </xdr:to>
    <xdr:sp macro="" textlink="">
      <xdr:nvSpPr>
        <xdr:cNvPr id="28" name="アーチ 27"/>
        <xdr:cNvSpPr/>
      </xdr:nvSpPr>
      <xdr:spPr>
        <a:xfrm rot="16028542">
          <a:off x="3864326" y="6529127"/>
          <a:ext cx="334300" cy="230043"/>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313766</xdr:colOff>
      <xdr:row>28</xdr:row>
      <xdr:rowOff>134471</xdr:rowOff>
    </xdr:from>
    <xdr:to>
      <xdr:col>11</xdr:col>
      <xdr:colOff>174424</xdr:colOff>
      <xdr:row>31</xdr:row>
      <xdr:rowOff>24823</xdr:rowOff>
    </xdr:to>
    <xdr:sp macro="" textlink="">
      <xdr:nvSpPr>
        <xdr:cNvPr id="29" name="アーチ 28"/>
        <xdr:cNvSpPr/>
      </xdr:nvSpPr>
      <xdr:spPr>
        <a:xfrm rot="16200000">
          <a:off x="3680294" y="6546943"/>
          <a:ext cx="461852" cy="209908"/>
        </a:xfrm>
        <a:prstGeom prst="blockArc">
          <a:avLst>
            <a:gd name="adj1" fmla="val 10799996"/>
            <a:gd name="adj2" fmla="val 0"/>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164354</xdr:colOff>
      <xdr:row>33</xdr:row>
      <xdr:rowOff>127000</xdr:rowOff>
    </xdr:from>
    <xdr:to>
      <xdr:col>9</xdr:col>
      <xdr:colOff>43162</xdr:colOff>
      <xdr:row>34</xdr:row>
      <xdr:rowOff>151361</xdr:rowOff>
    </xdr:to>
    <xdr:sp macro="" textlink="">
      <xdr:nvSpPr>
        <xdr:cNvPr id="30" name="アーチ 29"/>
        <xdr:cNvSpPr/>
      </xdr:nvSpPr>
      <xdr:spPr>
        <a:xfrm>
          <a:off x="2958354" y="7366000"/>
          <a:ext cx="228058" cy="214861"/>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112060</xdr:colOff>
      <xdr:row>33</xdr:row>
      <xdr:rowOff>7471</xdr:rowOff>
    </xdr:from>
    <xdr:to>
      <xdr:col>9</xdr:col>
      <xdr:colOff>97855</xdr:colOff>
      <xdr:row>34</xdr:row>
      <xdr:rowOff>52527</xdr:rowOff>
    </xdr:to>
    <xdr:sp macro="" textlink="">
      <xdr:nvSpPr>
        <xdr:cNvPr id="31" name="アーチ 30"/>
        <xdr:cNvSpPr/>
      </xdr:nvSpPr>
      <xdr:spPr>
        <a:xfrm>
          <a:off x="2906060" y="7246471"/>
          <a:ext cx="335045" cy="235556"/>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74707</xdr:colOff>
      <xdr:row>32</xdr:row>
      <xdr:rowOff>89647</xdr:rowOff>
    </xdr:from>
    <xdr:to>
      <xdr:col>9</xdr:col>
      <xdr:colOff>150151</xdr:colOff>
      <xdr:row>33</xdr:row>
      <xdr:rowOff>124468</xdr:rowOff>
    </xdr:to>
    <xdr:sp macro="" textlink="">
      <xdr:nvSpPr>
        <xdr:cNvPr id="32" name="アーチ 31"/>
        <xdr:cNvSpPr/>
      </xdr:nvSpPr>
      <xdr:spPr>
        <a:xfrm>
          <a:off x="2868707" y="7138147"/>
          <a:ext cx="424694" cy="225321"/>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343648</xdr:colOff>
      <xdr:row>34</xdr:row>
      <xdr:rowOff>149412</xdr:rowOff>
    </xdr:from>
    <xdr:to>
      <xdr:col>12</xdr:col>
      <xdr:colOff>122780</xdr:colOff>
      <xdr:row>34</xdr:row>
      <xdr:rowOff>156882</xdr:rowOff>
    </xdr:to>
    <xdr:cxnSp macro="">
      <xdr:nvCxnSpPr>
        <xdr:cNvPr id="33" name="直線コネクタ 32"/>
        <xdr:cNvCxnSpPr/>
      </xdr:nvCxnSpPr>
      <xdr:spPr>
        <a:xfrm>
          <a:off x="3836148" y="7578912"/>
          <a:ext cx="477632" cy="7470"/>
        </a:xfrm>
        <a:prstGeom prst="line">
          <a:avLst/>
        </a:prstGeom>
        <a:noFill/>
        <a:ln w="76200" cap="flat" cmpd="sng" algn="ctr">
          <a:solidFill>
            <a:srgbClr val="FF0000"/>
          </a:solidFill>
          <a:prstDash val="solid"/>
        </a:ln>
        <a:effectLst/>
      </xdr:spPr>
    </xdr:cxnSp>
    <xdr:clientData/>
  </xdr:twoCellAnchor>
  <xdr:twoCellAnchor>
    <xdr:from>
      <xdr:col>11</xdr:col>
      <xdr:colOff>14942</xdr:colOff>
      <xdr:row>34</xdr:row>
      <xdr:rowOff>112059</xdr:rowOff>
    </xdr:from>
    <xdr:to>
      <xdr:col>11</xdr:col>
      <xdr:colOff>15190</xdr:colOff>
      <xdr:row>38</xdr:row>
      <xdr:rowOff>22736</xdr:rowOff>
    </xdr:to>
    <xdr:cxnSp macro="">
      <xdr:nvCxnSpPr>
        <xdr:cNvPr id="34" name="直線コネクタ 33"/>
        <xdr:cNvCxnSpPr/>
      </xdr:nvCxnSpPr>
      <xdr:spPr>
        <a:xfrm flipH="1">
          <a:off x="3856692" y="7541559"/>
          <a:ext cx="248" cy="672677"/>
        </a:xfrm>
        <a:prstGeom prst="line">
          <a:avLst/>
        </a:prstGeom>
        <a:noFill/>
        <a:ln w="76200" cap="flat" cmpd="sng" algn="ctr">
          <a:solidFill>
            <a:srgbClr val="FF0000"/>
          </a:solidFill>
          <a:prstDash val="solid"/>
        </a:ln>
        <a:effectLst/>
      </xdr:spPr>
    </xdr:cxnSp>
    <xdr:clientData/>
  </xdr:twoCellAnchor>
  <xdr:twoCellAnchor>
    <xdr:from>
      <xdr:col>5</xdr:col>
      <xdr:colOff>190500</xdr:colOff>
      <xdr:row>11</xdr:row>
      <xdr:rowOff>79375</xdr:rowOff>
    </xdr:from>
    <xdr:to>
      <xdr:col>18</xdr:col>
      <xdr:colOff>305077</xdr:colOff>
      <xdr:row>14</xdr:row>
      <xdr:rowOff>103188</xdr:rowOff>
    </xdr:to>
    <xdr:sp macro="" textlink="">
      <xdr:nvSpPr>
        <xdr:cNvPr id="35" name="正方形/長方形 34"/>
        <xdr:cNvSpPr/>
      </xdr:nvSpPr>
      <xdr:spPr>
        <a:xfrm>
          <a:off x="1936750" y="2682875"/>
          <a:ext cx="4654827" cy="7858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55557</xdr:colOff>
      <xdr:row>1</xdr:row>
      <xdr:rowOff>2416618</xdr:rowOff>
    </xdr:from>
    <xdr:ext cx="8064500" cy="3943387"/>
    <xdr:sp macro="" textlink="">
      <xdr:nvSpPr>
        <xdr:cNvPr id="11" name="正方形/長方形 10"/>
        <xdr:cNvSpPr/>
      </xdr:nvSpPr>
      <xdr:spPr>
        <a:xfrm>
          <a:off x="9163271" y="2670618"/>
          <a:ext cx="8064500" cy="394338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〇元気なうちに正しい歩き方を身につける杖</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70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代男性の平均体重を支えることができる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名を対象に試作品をモニタリング</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〇耐荷重</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65kg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以上</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→公的試験期間に耐荷重試験を依頼し検証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折りたたんだ状態で飛行機に手荷物として持ち込みできる程度に、簡単に持ち運びができる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名にモニタリング調査を行う。使用感、持ち運びやすさについて調査</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折り畳んだ状態で全長</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50cm</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→試作品を自社で計測</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222250</xdr:colOff>
      <xdr:row>1</xdr:row>
      <xdr:rowOff>3929063</xdr:rowOff>
    </xdr:from>
    <xdr:to>
      <xdr:col>9</xdr:col>
      <xdr:colOff>390297</xdr:colOff>
      <xdr:row>3</xdr:row>
      <xdr:rowOff>72571</xdr:rowOff>
    </xdr:to>
    <xdr:sp macro="" textlink="">
      <xdr:nvSpPr>
        <xdr:cNvPr id="9" name="正方形/長方形 8"/>
        <xdr:cNvSpPr/>
      </xdr:nvSpPr>
      <xdr:spPr>
        <a:xfrm>
          <a:off x="1095375" y="4183063"/>
          <a:ext cx="3223985" cy="263071"/>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達成目標は</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1</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つ以上設定が必要</a:t>
          </a:r>
        </a:p>
      </xdr:txBody>
    </xdr:sp>
    <xdr:clientData/>
  </xdr:twoCellAnchor>
  <xdr:twoCellAnchor>
    <xdr:from>
      <xdr:col>2</xdr:col>
      <xdr:colOff>95250</xdr:colOff>
      <xdr:row>4</xdr:row>
      <xdr:rowOff>87312</xdr:rowOff>
    </xdr:from>
    <xdr:to>
      <xdr:col>9</xdr:col>
      <xdr:colOff>363724</xdr:colOff>
      <xdr:row>9</xdr:row>
      <xdr:rowOff>142874</xdr:rowOff>
    </xdr:to>
    <xdr:sp macro="" textlink="">
      <xdr:nvSpPr>
        <xdr:cNvPr id="10" name="正方形/長方形 9"/>
        <xdr:cNvSpPr/>
      </xdr:nvSpPr>
      <xdr:spPr>
        <a:xfrm>
          <a:off x="968375" y="5095875"/>
          <a:ext cx="3324412" cy="196056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７</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５</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に記載した開発又は改良する製品等の新規性・優秀性の中から特長的な機能や性能を関連付けて記載する</a:t>
          </a:r>
          <a:endParaRPr lang="en-US" altLang="ja-JP" sz="1400" b="0">
            <a:solidFill>
              <a:srgbClr val="FF0000"/>
            </a:solidFill>
            <a:effectLst/>
            <a:latin typeface="HGSｺﾞｼｯｸE" panose="020B0900000000000000" pitchFamily="50" charset="-128"/>
            <a:ea typeface="HGSｺﾞｼｯｸE" panose="020B0900000000000000" pitchFamily="50" charset="-128"/>
            <a:cs typeface="+mn-cs"/>
          </a:endParaRPr>
        </a:p>
        <a:p>
          <a:pPr algn="l"/>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特長的な機能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備わっている働きや能力。助成事業期間内で検証可能な内容を記載する。</a:t>
          </a:r>
          <a:endParaRPr lang="en-US" altLang="ja-JP" sz="1400" b="0">
            <a:solidFill>
              <a:srgbClr val="FF0000"/>
            </a:solidFill>
            <a:effectLst/>
            <a:latin typeface="HGSｺﾞｼｯｸE" panose="020B0900000000000000" pitchFamily="50" charset="-128"/>
            <a:ea typeface="HGSｺﾞｼｯｸE" panose="020B0900000000000000" pitchFamily="50" charset="-128"/>
            <a:cs typeface="+mn-cs"/>
          </a:endParaRPr>
        </a:p>
        <a:p>
          <a:pPr algn="l"/>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特長的な性能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具体的な数値や指標を用いて定量的に記載する。</a:t>
          </a:r>
          <a:endParaRPr lang="ja-JP" altLang="ja-JP" sz="1400" b="0">
            <a:solidFill>
              <a:srgbClr val="FF0000"/>
            </a:solidFill>
            <a:effectLst/>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10</xdr:col>
      <xdr:colOff>87312</xdr:colOff>
      <xdr:row>4</xdr:row>
      <xdr:rowOff>87312</xdr:rowOff>
    </xdr:from>
    <xdr:to>
      <xdr:col>17</xdr:col>
      <xdr:colOff>566364</xdr:colOff>
      <xdr:row>8</xdr:row>
      <xdr:rowOff>371195</xdr:rowOff>
    </xdr:to>
    <xdr:sp macro="" textlink="">
      <xdr:nvSpPr>
        <xdr:cNvPr id="16" name="正方形/長方形 15"/>
        <xdr:cNvSpPr/>
      </xdr:nvSpPr>
      <xdr:spPr>
        <a:xfrm>
          <a:off x="4452937" y="5095875"/>
          <a:ext cx="3892177" cy="180788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達成目標 </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新規性や優秀性における機能・性能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 </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が達成されたことを第三者が客観的に確認できる方法を具体的に記載する</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23</xdr:col>
      <xdr:colOff>4993</xdr:colOff>
      <xdr:row>1</xdr:row>
      <xdr:rowOff>0</xdr:rowOff>
    </xdr:from>
    <xdr:ext cx="4610099" cy="825867"/>
    <xdr:sp macro="" textlink="">
      <xdr:nvSpPr>
        <xdr:cNvPr id="4" name="正方形/長方形 3"/>
        <xdr:cNvSpPr/>
      </xdr:nvSpPr>
      <xdr:spPr>
        <a:xfrm>
          <a:off x="7942493" y="3175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15</xdr:row>
      <xdr:rowOff>342675</xdr:rowOff>
    </xdr:from>
    <xdr:ext cx="2376000" cy="1926168"/>
    <xdr:sp macro="" textlink="">
      <xdr:nvSpPr>
        <xdr:cNvPr id="5" name="正方形/長方形 4"/>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293687</xdr:colOff>
      <xdr:row>4</xdr:row>
      <xdr:rowOff>31750</xdr:rowOff>
    </xdr:from>
    <xdr:to>
      <xdr:col>18</xdr:col>
      <xdr:colOff>119062</xdr:colOff>
      <xdr:row>7</xdr:row>
      <xdr:rowOff>63500</xdr:rowOff>
    </xdr:to>
    <xdr:sp macro="" textlink="">
      <xdr:nvSpPr>
        <xdr:cNvPr id="6" name="正方形/長方形 5"/>
        <xdr:cNvSpPr/>
      </xdr:nvSpPr>
      <xdr:spPr>
        <a:xfrm>
          <a:off x="1690687" y="1238250"/>
          <a:ext cx="4381500" cy="11747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「８．達成目標」に記載した目標を達成するために、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開発又は改良上想定される技術的課題とその解決方法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19</xdr:col>
      <xdr:colOff>0</xdr:colOff>
      <xdr:row>9</xdr:row>
      <xdr:rowOff>613559</xdr:rowOff>
    </xdr:from>
    <xdr:ext cx="2376000" cy="1926168"/>
    <xdr:sp macro="" textlink="">
      <xdr:nvSpPr>
        <xdr:cNvPr id="6" name="正方形/長方形 5"/>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9209</xdr:colOff>
      <xdr:row>1</xdr:row>
      <xdr:rowOff>2530922</xdr:rowOff>
    </xdr:from>
    <xdr:ext cx="9134929" cy="4493538"/>
    <xdr:sp macro="" textlink="">
      <xdr:nvSpPr>
        <xdr:cNvPr id="7" name="正方形/長方形 6"/>
        <xdr:cNvSpPr/>
      </xdr:nvSpPr>
      <xdr:spPr>
        <a:xfrm>
          <a:off x="9116923" y="2784922"/>
          <a:ext cx="9134929" cy="449353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〇日常生活では使わない筋肉を無理なく動かすオリジナルの体操を開発を開発し、高齢者の介護予防を図る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→体操の難易度、体操後の体の調子などをアンケートで検証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（ステップアップ目標②：新規性）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定年退職した高齢者にありがちな健康課題について注意喚起のセミナーを企画し、高齢者の健康意識を高める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（有効性の検証方法②）</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名を対象に体験セミナーを実施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→アンケートを配布し健康意識の変化を検証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（ステップアップ目標③：優秀性）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足の筋力強化に効果的なオリジナル体操を開発し、高齢者の怪我の原因第一位である転倒の予防を図る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（有効性の検証方法③）</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高齢者の健康課題を専門に研究する、</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AA</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大学の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BB</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教授に評価を依頼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→オリジナル体操の有効性について専門家の立場から助言をもらう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5</xdr:col>
      <xdr:colOff>15874</xdr:colOff>
      <xdr:row>4</xdr:row>
      <xdr:rowOff>476250</xdr:rowOff>
    </xdr:from>
    <xdr:to>
      <xdr:col>14</xdr:col>
      <xdr:colOff>468312</xdr:colOff>
      <xdr:row>6</xdr:row>
      <xdr:rowOff>158750</xdr:rowOff>
    </xdr:to>
    <xdr:sp macro="" textlink="">
      <xdr:nvSpPr>
        <xdr:cNvPr id="4" name="正方形/長方形 3"/>
        <xdr:cNvSpPr/>
      </xdr:nvSpPr>
      <xdr:spPr>
        <a:xfrm>
          <a:off x="2206624" y="5740400"/>
          <a:ext cx="4395788" cy="952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開発・改良するサービスについてステップアップ目標（新規性・優秀性）と有効性の検証方法を右記の例を参照に記入してください。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tables/table1.xml><?xml version="1.0" encoding="utf-8"?>
<table xmlns="http://schemas.openxmlformats.org/spreadsheetml/2006/main" id="3" name="テーブル61024" displayName="テーブル61024" ref="A4:F9" totalsRowShown="0" headerRowDxfId="337" dataDxfId="336">
  <tableColumns count="6">
    <tableColumn id="1" name="申請_x000a_年度" dataDxfId="335"/>
    <tableColumn id="2" name="申 請 先" dataDxfId="334"/>
    <tableColumn id="3" name="助 成 事 業 名" dataDxfId="333"/>
    <tableColumn id="4" name="申 請 テ ー マ" dataDxfId="332"/>
    <tableColumn id="5" name="助成金額（円）" dataDxfId="331" dataCellStyle="桁区切り"/>
    <tableColumn id="6" name="本助成事業の_x000a_テーマとの関連" dataDxfId="330"/>
  </tableColumns>
  <tableStyleInfo name="テーブル スタイル 8" showFirstColumn="0" showLastColumn="0" showRowStripes="1" showColumnStripes="0"/>
</table>
</file>

<file path=xl/tables/table10.xml><?xml version="1.0" encoding="utf-8"?>
<table xmlns="http://schemas.openxmlformats.org/spreadsheetml/2006/main" id="20" name="原材料・副資材費1521" displayName="原材料・副資材費1521" ref="A9:I27" totalsRowCount="1" headerRowDxfId="129" dataDxfId="128" totalsRowDxfId="127" dataCellStyle="標準 2">
  <tableColumns count="9">
    <tableColumn id="1" name="経費_x000a_番号" dataDxfId="126" totalsRowDxfId="125" dataCellStyle="標準 2">
      <calculatedColumnFormula>ROW()-4</calculatedColumnFormula>
    </tableColumn>
    <tableColumn id="2" name="内容" dataDxfId="124" totalsRowDxfId="123" dataCellStyle="標準 2"/>
    <tableColumn id="5" name="数量_x000a_(A)" dataDxfId="122" totalsRowDxfId="121" dataCellStyle="桁区切り"/>
    <tableColumn id="10" name="単位" dataDxfId="120" totalsRowDxfId="119" dataCellStyle="桁区切り"/>
    <tableColumn id="6" name="単価_x000a_（税抜）_x000a_(B)" totalsRowLabel="計" dataDxfId="118" totalsRowDxfId="117" dataCellStyle="桁区切り"/>
    <tableColumn id="7" name="助成対象経費_x000a_（税抜）_x000a_(A)×(B)" totalsRowFunction="sum" dataDxfId="116" totalsRowDxfId="115" dataCellStyle="桁区切り">
      <calculatedColumnFormula>原材料・副資材費1521[[#This Row],[数量
(A)]]*原材料・副資材費1521[[#This Row],[単価
（税抜）
(B)]]</calculatedColumnFormula>
    </tableColumn>
    <tableColumn id="8" name="助成事業に_x000a_要する経費_x000a_（税込）" totalsRowFunction="sum" dataDxfId="114" totalsRowDxfId="113" dataCellStyle="桁区切り">
      <calculatedColumnFormula>ROUNDDOWN(原材料・副資材費1521[[#This Row],[助成対象経費
（税抜）
(A)×(B)]]*1.1,0)</calculatedColumnFormula>
    </tableColumn>
    <tableColumn id="9" name="依頼先事業者名" dataDxfId="112" totalsRowDxfId="111" dataCellStyle="標準 2"/>
    <tableColumn id="12" name="列1" dataDxfId="110" totalsRowDxfId="109"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22" name="機械装置・工具器具費1523" displayName="機械装置・工具器具費1523" ref="A7:L25" totalsRowCount="1" headerRowDxfId="84" dataDxfId="83" totalsRowDxfId="82" dataCellStyle="標準 2">
  <tableColumns count="12">
    <tableColumn id="1" name="経費_x000a_番号" dataDxfId="81" totalsRowDxfId="80" dataCellStyle="標準 2">
      <calculatedColumnFormula>ROW()-7</calculatedColumnFormula>
    </tableColumn>
    <tableColumn id="2" name="品　名" dataDxfId="79" totalsRowDxfId="78" dataCellStyle="標準 2"/>
    <tableColumn id="4" name="用　途" dataDxfId="77" totalsRowDxfId="76" dataCellStyle="標準 2"/>
    <tableColumn id="10" name="調達_x000a_方法" dataDxfId="75" totalsRowDxfId="74" dataCellStyle="標準 2"/>
    <tableColumn id="3" name="ﾘｰｽ・_x000a_ﾚﾝﾀﾙ_x000a_期間（月）" dataDxfId="73" totalsRowDxfId="72"/>
    <tableColumn id="5" name="数量_x000a_(A)" dataDxfId="71" totalsRowDxfId="70" dataCellStyle="桁区切り"/>
    <tableColumn id="13" name="単位" dataDxfId="69" totalsRowDxfId="68" dataCellStyle="桁区切り"/>
    <tableColumn id="6" name="購入単価_x000a_又は_x000a_ﾘｰｽ･ﾚﾝﾀﾙ料_x000a_合計（税抜）_x000a_(B)" totalsRowLabel="計" dataDxfId="67" totalsRowDxfId="66" dataCellStyle="桁区切り"/>
    <tableColumn id="7" name="助成対象_x000a_経費_x000a_（税抜）_x000a_(A)×(B）" totalsRowFunction="sum" dataDxfId="65" totalsRowDxfId="64" dataCellStyle="桁区切り">
      <calculatedColumnFormula>機械装置・工具器具費1523[[#This Row],[数量
(A)]]*機械装置・工具器具費1523[[#This Row],[購入単価
又は
ﾘｰｽ･ﾚﾝﾀﾙ料
合計（税抜）
(B)]]</calculatedColumnFormula>
    </tableColumn>
    <tableColumn id="8" name="助成事業に_x000a_要する経費_x000a_（税込）" totalsRowFunction="sum" dataDxfId="63" totalsRowDxfId="62" dataCellStyle="桁区切り">
      <calculatedColumnFormula>ROUNDDOWN(機械装置・工具器具費1523[[#This Row],[助成対象
経費
（税抜）
(A)×(B）]]*1.1,0)</calculatedColumnFormula>
    </tableColumn>
    <tableColumn id="9" name="購入先又は_x000a_ﾘｰｽ･ﾚﾝﾀﾙ先_x000a_事業者名" dataDxfId="61" totalsRowDxfId="60" dataCellStyle="標準 2"/>
    <tableColumn id="12" name="列1" dataDxfId="59" totalsRowDxfId="58"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2" name="委託163" displayName="委託163" ref="A6:I8" totalsRowCount="1" headerRowDxfId="52" dataDxfId="51" totalsRowDxfId="50" dataCellStyle="標準 2">
  <tableColumns count="9">
    <tableColumn id="1" name="経費_x000a_番号" dataDxfId="49" totalsRowDxfId="48" dataCellStyle="標準 2">
      <calculatedColumnFormula>ROW()-6</calculatedColumnFormula>
    </tableColumn>
    <tableColumn id="2" name="名称" dataDxfId="47" totalsRowDxfId="46" dataCellStyle="標準 2"/>
    <tableColumn id="4" name="月額家賃_x000a_（税抜）_x000a_(A)" dataDxfId="45" totalsRowDxfId="44" dataCellStyle="桁区切り"/>
    <tableColumn id="6" name="工事期間_x000a_（月）" dataDxfId="43" totalsRowDxfId="42" dataCellStyle="桁区切り"/>
    <tableColumn id="10" name="交付申請する月数_x000a_(B)" totalsRowLabel="計" dataDxfId="41" totalsRowDxfId="40" dataCellStyle="桁区切り"/>
    <tableColumn id="7" name="助成対象経費_x000a_（税抜）_x000a_(A)×(B）" totalsRowFunction="sum" dataDxfId="39" totalsRowDxfId="38" dataCellStyle="桁区切り">
      <calculatedColumnFormula>委託163[[#This Row],[月額家賃
（税抜）
(A)]]*委託163[[#This Row],[交付申請する月数
(B)]]</calculatedColumnFormula>
    </tableColumn>
    <tableColumn id="8" name="助成事業に_x000a_要する経費_x000a_（税込）" totalsRowFunction="sum" dataDxfId="37" totalsRowDxfId="36" dataCellStyle="桁区切り">
      <calculatedColumnFormula>ROUNDDOWN(委託163[[#This Row],[助成対象経費
（税抜）
(A)×(B）]]*1.1,0)</calculatedColumnFormula>
    </tableColumn>
    <tableColumn id="9" name="物件所有者_x000a_（賃貸の場合は貸主）" dataDxfId="35" totalsRowDxfId="34" dataCellStyle="標準 2"/>
    <tableColumn id="12" name="列1" dataDxfId="33" totalsRowDxfId="32"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5" name="委託費11106" displayName="委託費11106" ref="A5:I23" totalsRowCount="1" headerRowDxfId="22" dataDxfId="21" totalsRowDxfId="20" dataCellStyle="標準 2">
  <tableColumns count="9">
    <tableColumn id="1" name="経費_x000a_番号" dataDxfId="19" totalsRowDxfId="18" dataCellStyle="標準 2">
      <calculatedColumnFormula>ROW()-5</calculatedColumnFormula>
    </tableColumn>
    <tableColumn id="2" name="委託内容" dataDxfId="17" totalsRowDxfId="16" dataCellStyle="標準 2"/>
    <tableColumn id="4" name="数量_x000a_(A)" dataDxfId="15" totalsRowDxfId="14" dataCellStyle="桁区切り"/>
    <tableColumn id="6" name="単位" dataDxfId="13" totalsRowDxfId="12" dataCellStyle="桁区切り"/>
    <tableColumn id="10" name="単価_x000a_（税抜）_x000a_(B)" totalsRowLabel="計" dataDxfId="11" totalsRowDxfId="10" dataCellStyle="桁区切り"/>
    <tableColumn id="7" name="助成対象経費_x000a_（税抜）_x000a_(A)×(B）" totalsRowFunction="sum" dataDxfId="9" totalsRowDxfId="8" dataCellStyle="桁区切り">
      <calculatedColumnFormula>委託費11106[[#This Row],[数量
(A)]]*委託費11106[[#This Row],[単価
（税抜）
(B)]]</calculatedColumnFormula>
    </tableColumn>
    <tableColumn id="8" name="助成事業に_x000a_要する経費_x000a_（税込）" totalsRowFunction="sum" dataDxfId="7" totalsRowDxfId="6" dataCellStyle="桁区切り">
      <calculatedColumnFormula>ROUNDDOWN(委託費11106[[#This Row],[助成対象経費
（税抜）
(A)×(B）]]*1.1,0)</calculatedColumnFormula>
    </tableColumn>
    <tableColumn id="9" name="委託先事業者名／_x000a_専門家所属・氏名   " dataDxfId="5" totalsRowDxfId="4" dataCellStyle="標準 2"/>
    <tableColumn id="12" name="列1" dataDxfId="3" totalsRowDxfId="2" dataCellStyle="標準 2">
      <calculatedColumnFormula>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4" name="テーブル6101235" displayName="テーブル6101235" ref="A12:F17" totalsRowShown="0" headerRowDxfId="329" dataDxfId="328">
  <tableColumns count="6">
    <tableColumn id="1" name="申請_x000a_年度" dataDxfId="327"/>
    <tableColumn id="2" name="申 請 先" dataDxfId="326"/>
    <tableColumn id="3" name="助 成 事 業 名" dataDxfId="325"/>
    <tableColumn id="4" name="申 請 テ ー マ" dataDxfId="324"/>
    <tableColumn id="5" name="助成金額（円）" dataDxfId="323" dataCellStyle="桁区切り"/>
    <tableColumn id="6" name="本助成事業の_x000a_テーマとの関連" dataDxfId="322"/>
  </tableColumns>
  <tableStyleInfo name="テーブル スタイル 8" showFirstColumn="0" showLastColumn="0" showRowStripes="1" showColumnStripes="0"/>
</table>
</file>

<file path=xl/tables/table3.xml><?xml version="1.0" encoding="utf-8"?>
<table xmlns="http://schemas.openxmlformats.org/spreadsheetml/2006/main" id="1" name="テーブル17" displayName="テーブル17" ref="A4:G16" totalsRowShown="0" headerRowDxfId="321" dataDxfId="319" headerRowBorderDxfId="320" tableBorderDxfId="318" totalsRowBorderDxfId="317">
  <tableColumns count="7">
    <tableColumn id="8" name="No." dataDxfId="316">
      <calculatedColumnFormula>ROW()-ROW(テーブル17[[#Headers],[No.]])</calculatedColumnFormula>
    </tableColumn>
    <tableColumn id="1" name="氏　　　名" dataDxfId="315" totalsRowDxfId="314"/>
    <tableColumn id="2" name="役　員" dataDxfId="313" totalsRowDxfId="312"/>
    <tableColumn id="3" name="株　主" dataDxfId="311" totalsRowDxfId="310"/>
    <tableColumn id="4" name="役職／申請事業者_x000a_との関係又は職業" dataDxfId="309" totalsRowDxfId="308"/>
    <tableColumn id="5" name="持ち株数" dataDxfId="307" totalsRowDxfId="306" dataCellStyle="桁区切り"/>
    <tableColumn id="6" name="持ち株比率" dataDxfId="305"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10" name="原材料・副資材費11" displayName="原材料・副資材費11" ref="A8:K26" totalsRowCount="1" headerRowDxfId="290" dataDxfId="289" totalsRowDxfId="288" dataCellStyle="標準 2">
  <tableColumns count="11">
    <tableColumn id="1" name="経費_x000a_番号" dataDxfId="287" totalsRowDxfId="286" dataCellStyle="標準 2">
      <calculatedColumnFormula>ROW()-8</calculatedColumnFormula>
    </tableColumn>
    <tableColumn id="2" name="品　名" dataDxfId="285" totalsRowDxfId="284" dataCellStyle="標準 2"/>
    <tableColumn id="3" name="仕　様" dataDxfId="283" totalsRowDxfId="282" dataCellStyle="標準 2"/>
    <tableColumn id="4" name="用　途" dataDxfId="281" totalsRowDxfId="280" dataCellStyle="標準 2"/>
    <tableColumn id="5" name="数量_x000a_(A)" dataDxfId="279" totalsRowDxfId="278" dataCellStyle="桁区切り"/>
    <tableColumn id="10" name="単位" dataDxfId="277" totalsRowDxfId="276" dataCellStyle="桁区切り"/>
    <tableColumn id="6" name="単価_x000a_（税抜）_x000a_(B)" totalsRowLabel="計" dataDxfId="275" totalsRowDxfId="274" dataCellStyle="桁区切り"/>
    <tableColumn id="7" name="助成対象経費_x000a_（税抜）_x000a_(A)×(B)" totalsRowFunction="sum" dataDxfId="273" totalsRowDxfId="272" dataCellStyle="桁区切り">
      <calculatedColumnFormula>原材料・副資材費11[[#This Row],[数量
(A)]]*原材料・副資材費11[[#This Row],[単価
（税抜）
(B)]]</calculatedColumnFormula>
    </tableColumn>
    <tableColumn id="8" name="助成事業に_x000a_要する経費_x000a_（税込）" totalsRowFunction="sum" dataDxfId="271" totalsRowDxfId="270" dataCellStyle="桁区切り">
      <calculatedColumnFormula>ROUNDDOWN(原材料・副資材費11[[#This Row],[助成対象経費
（税抜）
(A)×(B)]]*1.1,0)</calculatedColumnFormula>
    </tableColumn>
    <tableColumn id="9" name="購入先事業者名" dataDxfId="269" totalsRowDxfId="268" dataCellStyle="標準 2"/>
    <tableColumn id="12" name="列1" dataDxfId="267" totalsRowDxfId="266"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5" name="機械装置・工具器具費1016" displayName="機械装置・工具器具費1016" ref="A7:L25" totalsRowCount="1" headerRowDxfId="252" dataDxfId="251" totalsRowDxfId="250" dataCellStyle="標準 2">
  <tableColumns count="12">
    <tableColumn id="1" name="経費_x000a_番号" dataDxfId="249" totalsRowDxfId="248" dataCellStyle="標準 2">
      <calculatedColumnFormula>ROW()-7</calculatedColumnFormula>
    </tableColumn>
    <tableColumn id="2" name="品　名" dataDxfId="247" totalsRowDxfId="246" dataCellStyle="標準 2"/>
    <tableColumn id="4" name="用　途" dataDxfId="245" totalsRowDxfId="244" dataCellStyle="標準 2"/>
    <tableColumn id="10" name="調達_x000a_方法" dataDxfId="243" totalsRowDxfId="242" dataCellStyle="標準 2"/>
    <tableColumn id="3" name="ﾘｰｽ・_x000a_ﾚﾝﾀﾙ_x000a_期間（月）" dataDxfId="241" totalsRowDxfId="240"/>
    <tableColumn id="5" name="数量_x000a_(A)" dataDxfId="239" totalsRowDxfId="238" dataCellStyle="桁区切り"/>
    <tableColumn id="13" name="単位" dataDxfId="237" totalsRowDxfId="236" dataCellStyle="桁区切り"/>
    <tableColumn id="6" name="購入単価_x000a_又は_x000a_ﾘｰｽ･ﾚﾝﾀﾙ料_x000a_合計（税抜）_x000a_(B)" totalsRowLabel="計" dataDxfId="235" totalsRowDxfId="234" dataCellStyle="桁区切り"/>
    <tableColumn id="7" name="助成対象_x000a_経費_x000a_（税抜）_x000a_(A)×(B）" totalsRowFunction="sum" dataDxfId="233" totalsRowDxfId="232" dataCellStyle="桁区切り">
      <calculatedColumnFormula>機械装置・工具器具費1016[[#This Row],[数量
(A)]]*機械装置・工具器具費1016[[#This Row],[購入単価
又は
ﾘｰｽ･ﾚﾝﾀﾙ料
合計（税抜）
(B)]]</calculatedColumnFormula>
    </tableColumn>
    <tableColumn id="8" name="助成事業に_x000a_要する経費_x000a_（税込）" totalsRowFunction="sum" dataDxfId="231" totalsRowDxfId="230" dataCellStyle="桁区切り">
      <calculatedColumnFormula>ROUNDDOWN(機械装置・工具器具費1016[[#This Row],[助成対象
経費
（税抜）
(A)×(B）]]*1.1,0)</calculatedColumnFormula>
    </tableColumn>
    <tableColumn id="9" name="購入先又は_x000a_ﾘｰｽ･ﾚﾝﾀﾙ先_x000a_事業者名" dataDxfId="229" totalsRowDxfId="228" dataCellStyle="標準 2"/>
    <tableColumn id="12" name="列1" dataDxfId="227" totalsRowDxfId="226"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6" name="委託費1117" displayName="委託費1117" ref="A6:I24" totalsRowCount="1" headerRowDxfId="214" dataDxfId="213" totalsRowDxfId="212" dataCellStyle="標準 2">
  <tableColumns count="9">
    <tableColumn id="1" name="経費_x000a_番号" dataDxfId="211" totalsRowDxfId="210" dataCellStyle="標準 2">
      <calculatedColumnFormula>ROW()-6</calculatedColumnFormula>
    </tableColumn>
    <tableColumn id="2" name="委託内容" dataDxfId="209" totalsRowDxfId="208" dataCellStyle="標準 2"/>
    <tableColumn id="4" name="数量_x000a_(A)" dataDxfId="207" totalsRowDxfId="206" dataCellStyle="桁区切り"/>
    <tableColumn id="6" name="単位" dataDxfId="205" totalsRowDxfId="204" dataCellStyle="桁区切り"/>
    <tableColumn id="10" name="単価_x000a_（税抜）_x000a_(B)" totalsRowLabel="計" dataDxfId="203" totalsRowDxfId="202" dataCellStyle="桁区切り"/>
    <tableColumn id="7" name="助成対象経費_x000a_（税抜）_x000a_(A)×(B）" totalsRowFunction="sum" dataDxfId="201" totalsRowDxfId="200" dataCellStyle="桁区切り">
      <calculatedColumnFormula>委託費1117[[#This Row],[数量
(A)]]*委託費1117[[#This Row],[単価
（税抜）
(B)]]</calculatedColumnFormula>
    </tableColumn>
    <tableColumn id="8" name="助成事業に_x000a_要する経費_x000a_（税込）" totalsRowFunction="sum" dataDxfId="199" totalsRowDxfId="198" dataCellStyle="桁区切り">
      <calculatedColumnFormula>ROUNDDOWN(委託費1117[[#This Row],[助成対象経費
（税抜）
(A)×(B）]]*1.1,0)</calculatedColumnFormula>
    </tableColumn>
    <tableColumn id="9" name="委託先事業者名／_x000a_専門家所属・氏名   " dataDxfId="197" totalsRowDxfId="196" dataCellStyle="標準 2"/>
    <tableColumn id="12" name="列1" dataDxfId="195" totalsRowDxfId="194"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7" name="産業財産権・出願導入費18" displayName="産業財産権・出願導入費18" ref="A4:I15" totalsRowCount="1" headerRowDxfId="191" dataDxfId="190" totalsRowDxfId="189" dataCellStyle="標準 2">
  <tableColumns count="9">
    <tableColumn id="1" name="経費_x000a_番号" dataDxfId="188" totalsRowDxfId="187" dataCellStyle="標準 2">
      <calculatedColumnFormula>ROW()-4</calculatedColumnFormula>
    </tableColumn>
    <tableColumn id="2" name="対象製品・サービス等" dataDxfId="186" totalsRowDxfId="185" dataCellStyle="標準 2"/>
    <tableColumn id="3" name="権利名" dataDxfId="184" totalsRowDxfId="183" dataCellStyle="標準 2"/>
    <tableColumn id="10" name="内容" dataDxfId="182" totalsRowDxfId="181" dataCellStyle="桁区切り"/>
    <tableColumn id="5" name="弁理士事務所_x000a_又は_x000a_権利所有事業者名" dataDxfId="180" totalsRowDxfId="179" dataCellStyle="桁区切り"/>
    <tableColumn id="8" name="単価_x000a_（税抜）" totalsRowLabel="計" dataDxfId="178" totalsRowDxfId="177" dataCellStyle="桁区切り"/>
    <tableColumn id="6" name="助成対象経費_x000a_（税抜）" totalsRowFunction="sum" dataDxfId="176" totalsRowDxfId="175" dataCellStyle="桁区切り">
      <calculatedColumnFormula>産業財産権・出願導入費18[[#This Row],[単価
（税抜）]]</calculatedColumnFormula>
    </tableColumn>
    <tableColumn id="12" name="助成事業に_x000a_要する経費_x000a_（税込）" totalsRowFunction="sum" dataDxfId="174" totalsRowDxfId="173" dataCellStyle="桁区切り">
      <calculatedColumnFormula>ROUNDDOWN(産業財産権・出願導入費18[[#This Row],[助成対象経費
（税抜）]]*1.1,0)</calculatedColumnFormula>
    </tableColumn>
    <tableColumn id="4" name="列2" dataDxfId="172" totalsRowDxfId="171"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8" name="直接人件費19" displayName="直接人件費19" ref="A5:K21" totalsRowCount="1" headerRowDxfId="162" dataDxfId="161" totalsRowDxfId="160" headerRowCellStyle="標準 2">
  <tableColumns count="11">
    <tableColumn id="1" name="経費_x000a_番号" dataDxfId="159" totalsRowDxfId="158" dataCellStyle="標準 2">
      <calculatedColumnFormula>ROW()-5</calculatedColumnFormula>
    </tableColumn>
    <tableColumn id="2" name="従事者氏名" dataDxfId="157" totalsRowDxfId="156" dataCellStyle="標準 2"/>
    <tableColumn id="3" name="所属・役職" dataDxfId="155" totalsRowDxfId="154" dataCellStyle="標準 2"/>
    <tableColumn id="12" name="種別" dataDxfId="153" totalsRowDxfId="152" dataCellStyle="標準 2"/>
    <tableColumn id="10" name="保有資格・経験" dataDxfId="151" totalsRowDxfId="150" dataCellStyle="標準 2"/>
    <tableColumn id="4" name="従事内容" dataDxfId="149" totalsRowDxfId="148" dataCellStyle="桁区切り"/>
    <tableColumn id="5" name="従事時間_x000a_(A)" dataDxfId="147" totalsRowDxfId="146" dataCellStyle="桁区切り">
      <calculatedColumnFormula>#REF!</calculatedColumnFormula>
    </tableColumn>
    <tableColumn id="6" name="時間単価_x000a_(B)" totalsRowLabel="計" dataDxfId="145" totalsRowDxfId="144" dataCellStyle="桁区切り"/>
    <tableColumn id="7" name="助成対象経費_x000a_(A)×(B)" totalsRowFunction="sum" dataDxfId="143" totalsRowDxfId="142" dataCellStyle="桁区切り">
      <calculatedColumnFormula>直接人件費19[[#This Row],[従事時間
(A)]]*直接人件費19[[#This Row],[時間単価
(B)]]</calculatedColumnFormula>
    </tableColumn>
    <tableColumn id="11" name="助成事業に_x000a_要する経費" totalsRowFunction="sum" dataDxfId="141" totalsRowDxfId="140" dataCellStyle="桁区切り">
      <calculatedColumnFormula>直接人件費19[[#This Row],[従事時間
(A)]]*直接人件費19[[#This Row],[時間単価
(B)]]</calculatedColumnFormula>
    </tableColumn>
    <tableColumn id="8" name="列2" dataDxfId="139" totalsRowDxfId="138"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9" name="人件費単価表20" displayName="人件費単価表20" ref="N22:O48" totalsRowShown="0" headerRowDxfId="137" dataDxfId="136">
  <autoFilter ref="N22:O48"/>
  <tableColumns count="2">
    <tableColumn id="1" name="報酬月額（給与等）" dataDxfId="135"/>
    <tableColumn id="2" name="人件費単価（時給）" dataDxfId="134"/>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9.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Z49"/>
  <sheetViews>
    <sheetView showGridLines="0" view="pageBreakPreview" zoomScale="80" zoomScaleNormal="100" zoomScaleSheetLayoutView="80" workbookViewId="0">
      <selection activeCell="K43" sqref="K43"/>
    </sheetView>
  </sheetViews>
  <sheetFormatPr defaultColWidth="2.3984375" defaultRowHeight="13.2" x14ac:dyDescent="0.45"/>
  <cols>
    <col min="1" max="1" width="2.19921875" style="1" customWidth="1"/>
    <col min="2" max="31" width="3.296875" style="1" customWidth="1"/>
    <col min="32" max="32" width="1.5" style="1" customWidth="1"/>
    <col min="33" max="16384" width="2.3984375" style="1"/>
  </cols>
  <sheetData>
    <row r="1" spans="1:36" x14ac:dyDescent="0.45">
      <c r="A1" s="1" t="s">
        <v>0</v>
      </c>
      <c r="F1" s="3"/>
      <c r="G1" s="3"/>
      <c r="H1" s="3"/>
      <c r="I1" s="3"/>
      <c r="W1" s="448" t="s">
        <v>1</v>
      </c>
      <c r="X1" s="449"/>
      <c r="Y1" s="449"/>
      <c r="Z1" s="449"/>
      <c r="AA1" s="449"/>
      <c r="AB1" s="449"/>
      <c r="AC1" s="449"/>
      <c r="AD1" s="449"/>
      <c r="AE1" s="450"/>
    </row>
    <row r="2" spans="1:36" ht="15" customHeight="1" x14ac:dyDescent="0.45">
      <c r="F2" s="3"/>
      <c r="G2" s="3"/>
      <c r="H2" s="3"/>
      <c r="I2" s="3"/>
      <c r="W2" s="448" t="s">
        <v>2</v>
      </c>
      <c r="X2" s="449"/>
      <c r="Y2" s="450"/>
      <c r="Z2" s="451"/>
      <c r="AA2" s="452"/>
      <c r="AB2" s="452"/>
      <c r="AC2" s="452"/>
      <c r="AD2" s="452"/>
      <c r="AE2" s="453"/>
    </row>
    <row r="3" spans="1:36" ht="15" customHeight="1" x14ac:dyDescent="0.45">
      <c r="A3" s="1" t="s">
        <v>3</v>
      </c>
      <c r="F3" s="3"/>
      <c r="G3" s="3"/>
      <c r="H3" s="3"/>
      <c r="I3" s="3"/>
      <c r="V3" s="3"/>
      <c r="W3" s="448" t="s">
        <v>4</v>
      </c>
      <c r="X3" s="449"/>
      <c r="Y3" s="450"/>
      <c r="Z3" s="454"/>
      <c r="AA3" s="455"/>
      <c r="AB3" s="455"/>
      <c r="AC3" s="455"/>
      <c r="AD3" s="455"/>
      <c r="AE3" s="456"/>
    </row>
    <row r="4" spans="1:36" ht="15" customHeight="1" x14ac:dyDescent="0.45">
      <c r="A4" s="1" t="s">
        <v>5</v>
      </c>
      <c r="F4" s="3"/>
      <c r="G4" s="3"/>
      <c r="H4" s="3"/>
      <c r="I4" s="3"/>
      <c r="W4" s="448" t="s">
        <v>6</v>
      </c>
      <c r="X4" s="449"/>
      <c r="Y4" s="450"/>
      <c r="Z4" s="451"/>
      <c r="AA4" s="452"/>
      <c r="AB4" s="452"/>
      <c r="AC4" s="452"/>
      <c r="AD4" s="452"/>
      <c r="AE4" s="453"/>
    </row>
    <row r="5" spans="1:36" x14ac:dyDescent="0.45">
      <c r="F5" s="3"/>
      <c r="G5" s="3"/>
      <c r="H5" s="3"/>
      <c r="I5" s="3"/>
      <c r="X5" s="3"/>
      <c r="Y5" s="457"/>
      <c r="Z5" s="457"/>
      <c r="AA5" s="111"/>
      <c r="AB5" s="111"/>
      <c r="AC5" s="111"/>
      <c r="AD5" s="111"/>
    </row>
    <row r="6" spans="1:36" ht="15" customHeight="1" x14ac:dyDescent="0.45">
      <c r="O6" s="728" t="s">
        <v>7</v>
      </c>
      <c r="P6" s="729"/>
      <c r="Q6" s="729"/>
      <c r="R6" s="729"/>
      <c r="S6" s="734" t="str">
        <f>'1-2.実施計画、事業実施場所'!G7</f>
        <v>東京都○○区○○町○－○</v>
      </c>
      <c r="T6" s="735"/>
      <c r="U6" s="735"/>
      <c r="V6" s="735"/>
      <c r="W6" s="735"/>
      <c r="X6" s="735"/>
      <c r="Y6" s="735"/>
      <c r="Z6" s="735"/>
      <c r="AA6" s="735"/>
      <c r="AB6" s="735"/>
      <c r="AC6" s="735"/>
      <c r="AD6" s="736"/>
    </row>
    <row r="7" spans="1:36" ht="15" customHeight="1" x14ac:dyDescent="0.45">
      <c r="B7" s="2"/>
      <c r="O7" s="730"/>
      <c r="P7" s="731"/>
      <c r="Q7" s="731"/>
      <c r="R7" s="731"/>
      <c r="S7" s="737"/>
      <c r="T7" s="738"/>
      <c r="U7" s="738"/>
      <c r="V7" s="738"/>
      <c r="W7" s="738"/>
      <c r="X7" s="738"/>
      <c r="Y7" s="738"/>
      <c r="Z7" s="738"/>
      <c r="AA7" s="738"/>
      <c r="AB7" s="738"/>
      <c r="AC7" s="738"/>
      <c r="AD7" s="739"/>
    </row>
    <row r="8" spans="1:36" ht="15" customHeight="1" x14ac:dyDescent="0.45">
      <c r="O8" s="732"/>
      <c r="P8" s="733"/>
      <c r="Q8" s="733"/>
      <c r="R8" s="733"/>
      <c r="S8" s="740"/>
      <c r="T8" s="741"/>
      <c r="U8" s="741"/>
      <c r="V8" s="741"/>
      <c r="W8" s="741"/>
      <c r="X8" s="741"/>
      <c r="Y8" s="741"/>
      <c r="Z8" s="741"/>
      <c r="AA8" s="741"/>
      <c r="AB8" s="741"/>
      <c r="AC8" s="741"/>
      <c r="AD8" s="742"/>
    </row>
    <row r="9" spans="1:36" ht="20.100000000000001" customHeight="1" x14ac:dyDescent="0.45">
      <c r="N9" s="3"/>
      <c r="O9" s="743" t="s">
        <v>8</v>
      </c>
      <c r="P9" s="744"/>
      <c r="Q9" s="744"/>
      <c r="R9" s="745"/>
      <c r="S9" s="749" t="str">
        <f>'1-2.実施計画、事業実施場所'!C5</f>
        <v>株式会社東京</v>
      </c>
      <c r="T9" s="750"/>
      <c r="U9" s="750"/>
      <c r="V9" s="750"/>
      <c r="W9" s="750"/>
      <c r="X9" s="750"/>
      <c r="Y9" s="750"/>
      <c r="Z9" s="750"/>
      <c r="AA9" s="750"/>
      <c r="AB9" s="750"/>
      <c r="AC9" s="750"/>
      <c r="AD9" s="751"/>
      <c r="AE9" s="3"/>
    </row>
    <row r="10" spans="1:36" x14ac:dyDescent="0.45">
      <c r="B10" s="2"/>
      <c r="N10" s="3"/>
      <c r="O10" s="746"/>
      <c r="P10" s="747"/>
      <c r="Q10" s="747"/>
      <c r="R10" s="748"/>
      <c r="S10" s="752"/>
      <c r="T10" s="753"/>
      <c r="U10" s="753"/>
      <c r="V10" s="753"/>
      <c r="W10" s="753"/>
      <c r="X10" s="753"/>
      <c r="Y10" s="753"/>
      <c r="Z10" s="753"/>
      <c r="AA10" s="753"/>
      <c r="AB10" s="753"/>
      <c r="AC10" s="753"/>
      <c r="AD10" s="754"/>
      <c r="AE10" s="3"/>
    </row>
    <row r="11" spans="1:36" ht="20.100000000000001" customHeight="1" x14ac:dyDescent="0.45">
      <c r="O11" s="755" t="s">
        <v>9</v>
      </c>
      <c r="P11" s="733"/>
      <c r="Q11" s="733"/>
      <c r="R11" s="756"/>
      <c r="S11" s="701" t="s">
        <v>10</v>
      </c>
      <c r="T11" s="760"/>
      <c r="U11" s="761"/>
      <c r="V11" s="762" t="str">
        <f>'1-2.実施計画、事業実施場所'!L6</f>
        <v>代表取締役</v>
      </c>
      <c r="W11" s="763"/>
      <c r="X11" s="763"/>
      <c r="Y11" s="763"/>
      <c r="Z11" s="763"/>
      <c r="AA11" s="763"/>
      <c r="AB11" s="763"/>
      <c r="AC11" s="763"/>
      <c r="AD11" s="764"/>
      <c r="AE11" s="3"/>
    </row>
    <row r="12" spans="1:36" ht="20.100000000000001" customHeight="1" x14ac:dyDescent="0.45">
      <c r="B12" s="2"/>
      <c r="O12" s="757"/>
      <c r="P12" s="758"/>
      <c r="Q12" s="758"/>
      <c r="R12" s="759"/>
      <c r="S12" s="765" t="s">
        <v>11</v>
      </c>
      <c r="T12" s="758"/>
      <c r="U12" s="759"/>
      <c r="V12" s="766" t="str">
        <f>'1-2.実施計画、事業実施場所'!L5</f>
        <v>東京　太郎</v>
      </c>
      <c r="W12" s="767"/>
      <c r="X12" s="767"/>
      <c r="Y12" s="767"/>
      <c r="Z12" s="767"/>
      <c r="AA12" s="767"/>
      <c r="AB12" s="767"/>
      <c r="AC12" s="767"/>
      <c r="AD12" s="754"/>
      <c r="AE12" s="111"/>
    </row>
    <row r="13" spans="1:36" x14ac:dyDescent="0.45">
      <c r="O13" s="3"/>
      <c r="P13" s="3"/>
      <c r="Q13" s="3"/>
      <c r="R13" s="3"/>
      <c r="S13" s="3"/>
      <c r="T13" s="3"/>
      <c r="U13" s="3"/>
      <c r="V13" s="3"/>
      <c r="W13" s="3"/>
      <c r="X13" s="3"/>
      <c r="Y13" s="3"/>
      <c r="Z13" s="3"/>
      <c r="AA13" s="3"/>
      <c r="AB13" s="3"/>
      <c r="AC13" s="3"/>
    </row>
    <row r="14" spans="1:36" ht="14.4" x14ac:dyDescent="0.45">
      <c r="A14" s="724" t="s">
        <v>549</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F14" s="4"/>
      <c r="AG14" s="4"/>
      <c r="AJ14" s="3"/>
    </row>
    <row r="16" spans="1:36" x14ac:dyDescent="0.45">
      <c r="B16" s="1" t="s">
        <v>12</v>
      </c>
    </row>
    <row r="17" spans="1:104" x14ac:dyDescent="0.45">
      <c r="AF17" s="4"/>
      <c r="AG17" s="4"/>
    </row>
    <row r="18" spans="1:104" ht="18" customHeight="1" x14ac:dyDescent="0.45">
      <c r="A18" s="768"/>
      <c r="B18" s="768"/>
      <c r="C18" s="768"/>
      <c r="D18" s="768"/>
      <c r="E18" s="768"/>
      <c r="F18" s="768"/>
      <c r="G18" s="768"/>
      <c r="H18" s="768"/>
      <c r="I18" s="768"/>
      <c r="J18" s="768"/>
      <c r="K18" s="768"/>
      <c r="L18" s="768"/>
      <c r="M18" s="768"/>
      <c r="N18" s="768"/>
      <c r="O18" s="768"/>
      <c r="P18" s="768" t="s">
        <v>13</v>
      </c>
      <c r="Q18" s="768"/>
      <c r="R18" s="768"/>
      <c r="S18" s="768"/>
      <c r="T18" s="768"/>
      <c r="U18" s="768"/>
      <c r="V18" s="768"/>
      <c r="W18" s="768"/>
      <c r="X18" s="768"/>
      <c r="Y18" s="768"/>
      <c r="Z18" s="768"/>
      <c r="AA18" s="768"/>
      <c r="AB18" s="768"/>
      <c r="AC18" s="768"/>
      <c r="AD18" s="768"/>
      <c r="AE18" s="768"/>
    </row>
    <row r="21" spans="1:104" s="4" customFormat="1" ht="25.05" customHeight="1" x14ac:dyDescent="0.45">
      <c r="A21" s="4">
        <v>1</v>
      </c>
      <c r="B21" s="5" t="s">
        <v>14</v>
      </c>
      <c r="C21" s="6"/>
      <c r="D21" s="6"/>
      <c r="E21" s="6"/>
      <c r="F21" s="5"/>
      <c r="G21" s="5"/>
      <c r="H21" s="5"/>
      <c r="I21" s="5"/>
      <c r="J21" s="5"/>
      <c r="K21" s="5"/>
      <c r="L21" s="5"/>
      <c r="M21" s="5"/>
      <c r="N21" s="5"/>
      <c r="O21" s="5"/>
      <c r="P21" s="5"/>
      <c r="Q21" s="5"/>
      <c r="R21" s="5"/>
      <c r="S21" s="5"/>
      <c r="T21" s="5"/>
      <c r="U21" s="5"/>
      <c r="V21" s="5"/>
      <c r="W21" s="5"/>
      <c r="X21" s="5"/>
      <c r="Y21" s="5"/>
      <c r="Z21" s="5"/>
      <c r="AA21" s="5"/>
      <c r="AB21" s="5"/>
      <c r="AC21" s="5"/>
      <c r="AH21" s="458"/>
    </row>
    <row r="22" spans="1:104" ht="39" customHeight="1" x14ac:dyDescent="0.45">
      <c r="B22" s="725" t="str">
        <f>'7.助成事業の計画①'!E2</f>
        <v>○○における△△の開発</v>
      </c>
      <c r="C22" s="726"/>
      <c r="D22" s="726"/>
      <c r="E22" s="726"/>
      <c r="F22" s="726"/>
      <c r="G22" s="726"/>
      <c r="H22" s="726"/>
      <c r="I22" s="726"/>
      <c r="J22" s="726"/>
      <c r="K22" s="726"/>
      <c r="L22" s="726"/>
      <c r="M22" s="726"/>
      <c r="N22" s="726"/>
      <c r="O22" s="726"/>
      <c r="P22" s="726"/>
      <c r="Q22" s="726"/>
      <c r="R22" s="726"/>
      <c r="S22" s="726"/>
      <c r="T22" s="726"/>
      <c r="U22" s="726"/>
      <c r="V22" s="726"/>
      <c r="W22" s="726"/>
      <c r="X22" s="726"/>
      <c r="Y22" s="726"/>
      <c r="Z22" s="726"/>
      <c r="AA22" s="726"/>
      <c r="AB22" s="726"/>
      <c r="AC22" s="726"/>
      <c r="AD22" s="726"/>
      <c r="AE22" s="727"/>
    </row>
    <row r="23" spans="1:104" ht="18" customHeight="1" x14ac:dyDescent="0.45">
      <c r="B23" s="75" t="s">
        <v>303</v>
      </c>
      <c r="C23" s="75"/>
      <c r="D23" s="75"/>
      <c r="E23" s="75"/>
      <c r="F23" s="75"/>
      <c r="G23" s="75"/>
      <c r="H23" s="75"/>
      <c r="I23" s="75"/>
      <c r="J23" s="75"/>
      <c r="K23" s="75"/>
      <c r="L23" s="75"/>
      <c r="AD23" s="7"/>
    </row>
    <row r="24" spans="1:104" x14ac:dyDescent="0.45">
      <c r="AD24" s="7"/>
    </row>
    <row r="25" spans="1:104" s="4" customFormat="1" ht="25.05" customHeight="1" x14ac:dyDescent="0.45">
      <c r="A25" s="4">
        <v>2</v>
      </c>
      <c r="B25" s="722" t="s">
        <v>461</v>
      </c>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8"/>
      <c r="AF25" s="1"/>
      <c r="AG25" s="1"/>
    </row>
    <row r="26" spans="1:104" s="79" customFormat="1" ht="25.05" customHeight="1" x14ac:dyDescent="0.45">
      <c r="B26" s="674" t="s">
        <v>452</v>
      </c>
      <c r="C26" s="675"/>
      <c r="D26" s="675"/>
      <c r="E26" s="675"/>
      <c r="F26" s="675"/>
      <c r="G26" s="675"/>
      <c r="H26" s="675"/>
      <c r="I26" s="675"/>
      <c r="J26" s="675"/>
      <c r="K26" s="675"/>
      <c r="L26" s="675"/>
      <c r="M26" s="675"/>
      <c r="N26" s="675"/>
      <c r="O26" s="675"/>
      <c r="P26" s="675"/>
      <c r="Q26" s="675"/>
      <c r="R26" s="675"/>
      <c r="S26" s="675"/>
      <c r="T26" s="675"/>
      <c r="U26" s="675"/>
      <c r="V26" s="675"/>
      <c r="W26" s="675"/>
      <c r="X26" s="674" t="s">
        <v>474</v>
      </c>
      <c r="Y26" s="675"/>
      <c r="Z26" s="675"/>
      <c r="AA26" s="675"/>
      <c r="AB26" s="675"/>
      <c r="AC26" s="675"/>
      <c r="AD26" s="676"/>
      <c r="AE26" s="459"/>
      <c r="AF26" s="75"/>
      <c r="AG26" s="75"/>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row>
    <row r="27" spans="1:104" s="4" customFormat="1" ht="25.05" customHeight="1" x14ac:dyDescent="0.45">
      <c r="B27" s="82" t="s">
        <v>396</v>
      </c>
      <c r="C27" s="677" t="s">
        <v>453</v>
      </c>
      <c r="D27" s="678"/>
      <c r="E27" s="678"/>
      <c r="F27" s="678"/>
      <c r="G27" s="678"/>
      <c r="H27" s="678"/>
      <c r="I27" s="678"/>
      <c r="J27" s="678"/>
      <c r="K27" s="678"/>
      <c r="L27" s="678"/>
      <c r="M27" s="678"/>
      <c r="N27" s="679"/>
      <c r="O27" s="680" t="s">
        <v>459</v>
      </c>
      <c r="P27" s="681"/>
      <c r="Q27" s="681"/>
      <c r="R27" s="681"/>
      <c r="S27" s="681"/>
      <c r="T27" s="681"/>
      <c r="U27" s="681"/>
      <c r="V27" s="681"/>
      <c r="W27" s="682"/>
      <c r="X27" s="704" t="s">
        <v>781</v>
      </c>
      <c r="Y27" s="705"/>
      <c r="Z27" s="705"/>
      <c r="AA27" s="705"/>
      <c r="AB27" s="705"/>
      <c r="AC27" s="705"/>
      <c r="AD27" s="706"/>
      <c r="AE27" s="8"/>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4" customFormat="1" ht="25.05" customHeight="1" x14ac:dyDescent="0.45">
      <c r="B28" s="80" t="s">
        <v>397</v>
      </c>
      <c r="C28" s="716" t="s">
        <v>454</v>
      </c>
      <c r="D28" s="717"/>
      <c r="E28" s="717"/>
      <c r="F28" s="717"/>
      <c r="G28" s="717"/>
      <c r="H28" s="717"/>
      <c r="I28" s="717"/>
      <c r="J28" s="717"/>
      <c r="K28" s="717"/>
      <c r="L28" s="717"/>
      <c r="M28" s="717"/>
      <c r="N28" s="718"/>
      <c r="O28" s="683"/>
      <c r="P28" s="684"/>
      <c r="Q28" s="684"/>
      <c r="R28" s="684"/>
      <c r="S28" s="684"/>
      <c r="T28" s="684"/>
      <c r="U28" s="684"/>
      <c r="V28" s="684"/>
      <c r="W28" s="685"/>
      <c r="X28" s="707"/>
      <c r="Y28" s="708"/>
      <c r="Z28" s="708"/>
      <c r="AA28" s="708"/>
      <c r="AB28" s="708"/>
      <c r="AC28" s="708"/>
      <c r="AD28" s="709"/>
      <c r="AE28" s="8"/>
      <c r="AF28" s="1"/>
      <c r="AG28" s="1"/>
    </row>
    <row r="29" spans="1:104" s="4" customFormat="1" ht="25.05" customHeight="1" x14ac:dyDescent="0.45">
      <c r="B29" s="80" t="s">
        <v>398</v>
      </c>
      <c r="C29" s="698" t="s">
        <v>455</v>
      </c>
      <c r="D29" s="699"/>
      <c r="E29" s="699"/>
      <c r="F29" s="699"/>
      <c r="G29" s="699"/>
      <c r="H29" s="699"/>
      <c r="I29" s="699"/>
      <c r="J29" s="699"/>
      <c r="K29" s="699"/>
      <c r="L29" s="699"/>
      <c r="M29" s="699"/>
      <c r="N29" s="700"/>
      <c r="O29" s="686"/>
      <c r="P29" s="687"/>
      <c r="Q29" s="687"/>
      <c r="R29" s="687"/>
      <c r="S29" s="687"/>
      <c r="T29" s="687"/>
      <c r="U29" s="687"/>
      <c r="V29" s="687"/>
      <c r="W29" s="688"/>
      <c r="X29" s="710"/>
      <c r="Y29" s="711"/>
      <c r="Z29" s="711"/>
      <c r="AA29" s="711"/>
      <c r="AB29" s="711"/>
      <c r="AC29" s="711"/>
      <c r="AD29" s="712"/>
      <c r="AE29" s="8"/>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4" customFormat="1" ht="25.05" customHeight="1" x14ac:dyDescent="0.45">
      <c r="B30" s="80" t="s">
        <v>399</v>
      </c>
      <c r="C30" s="677" t="s">
        <v>453</v>
      </c>
      <c r="D30" s="678"/>
      <c r="E30" s="678"/>
      <c r="F30" s="678"/>
      <c r="G30" s="678"/>
      <c r="H30" s="678"/>
      <c r="I30" s="678"/>
      <c r="J30" s="678"/>
      <c r="K30" s="678"/>
      <c r="L30" s="678"/>
      <c r="M30" s="678"/>
      <c r="N30" s="679"/>
      <c r="O30" s="689" t="s">
        <v>460</v>
      </c>
      <c r="P30" s="690"/>
      <c r="Q30" s="690"/>
      <c r="R30" s="690"/>
      <c r="S30" s="690"/>
      <c r="T30" s="690"/>
      <c r="U30" s="690"/>
      <c r="V30" s="690"/>
      <c r="W30" s="691"/>
      <c r="X30" s="713" t="s">
        <v>781</v>
      </c>
      <c r="Y30" s="714"/>
      <c r="Z30" s="714"/>
      <c r="AA30" s="714"/>
      <c r="AB30" s="714"/>
      <c r="AC30" s="714"/>
      <c r="AD30" s="715"/>
      <c r="AE30" s="8"/>
      <c r="AF30" s="1"/>
      <c r="AG30" s="1"/>
    </row>
    <row r="31" spans="1:104" s="4" customFormat="1" ht="25.05" customHeight="1" x14ac:dyDescent="0.45">
      <c r="B31" s="80" t="s">
        <v>400</v>
      </c>
      <c r="C31" s="677" t="s">
        <v>454</v>
      </c>
      <c r="D31" s="678"/>
      <c r="E31" s="678"/>
      <c r="F31" s="678"/>
      <c r="G31" s="678"/>
      <c r="H31" s="678"/>
      <c r="I31" s="678"/>
      <c r="J31" s="678"/>
      <c r="K31" s="678"/>
      <c r="L31" s="678"/>
      <c r="M31" s="678"/>
      <c r="N31" s="679"/>
      <c r="O31" s="692"/>
      <c r="P31" s="693"/>
      <c r="Q31" s="693"/>
      <c r="R31" s="693"/>
      <c r="S31" s="693"/>
      <c r="T31" s="693"/>
      <c r="U31" s="693"/>
      <c r="V31" s="693"/>
      <c r="W31" s="694"/>
      <c r="X31" s="701"/>
      <c r="Y31" s="702"/>
      <c r="Z31" s="702"/>
      <c r="AA31" s="702"/>
      <c r="AB31" s="702"/>
      <c r="AC31" s="702"/>
      <c r="AD31" s="703"/>
      <c r="AE31" s="8"/>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4" customFormat="1" ht="25.05" customHeight="1" x14ac:dyDescent="0.45">
      <c r="B32" s="81" t="s">
        <v>401</v>
      </c>
      <c r="C32" s="698" t="s">
        <v>455</v>
      </c>
      <c r="D32" s="699"/>
      <c r="E32" s="699"/>
      <c r="F32" s="699"/>
      <c r="G32" s="699"/>
      <c r="H32" s="699"/>
      <c r="I32" s="699"/>
      <c r="J32" s="699"/>
      <c r="K32" s="699"/>
      <c r="L32" s="699"/>
      <c r="M32" s="699"/>
      <c r="N32" s="700"/>
      <c r="O32" s="695"/>
      <c r="P32" s="696"/>
      <c r="Q32" s="696"/>
      <c r="R32" s="696"/>
      <c r="S32" s="696"/>
      <c r="T32" s="696"/>
      <c r="U32" s="696"/>
      <c r="V32" s="696"/>
      <c r="W32" s="697"/>
      <c r="X32" s="701"/>
      <c r="Y32" s="702"/>
      <c r="Z32" s="702"/>
      <c r="AA32" s="702"/>
      <c r="AB32" s="702"/>
      <c r="AC32" s="702"/>
      <c r="AD32" s="703"/>
      <c r="AE32" s="8"/>
      <c r="AF32" s="1"/>
      <c r="AG32" s="1"/>
    </row>
    <row r="33" spans="1:104" s="4" customFormat="1" ht="25.05" customHeight="1" x14ac:dyDescent="0.45">
      <c r="B33" s="80" t="s">
        <v>402</v>
      </c>
      <c r="C33" s="769" t="s">
        <v>456</v>
      </c>
      <c r="D33" s="769"/>
      <c r="E33" s="769"/>
      <c r="F33" s="769"/>
      <c r="G33" s="769"/>
      <c r="H33" s="769"/>
      <c r="I33" s="769"/>
      <c r="J33" s="769"/>
      <c r="K33" s="769"/>
      <c r="L33" s="769"/>
      <c r="M33" s="769"/>
      <c r="N33" s="769"/>
      <c r="O33" s="769"/>
      <c r="P33" s="769"/>
      <c r="Q33" s="769"/>
      <c r="R33" s="769"/>
      <c r="S33" s="769"/>
      <c r="T33" s="769"/>
      <c r="U33" s="769"/>
      <c r="V33" s="769"/>
      <c r="W33" s="769"/>
      <c r="X33" s="701"/>
      <c r="Y33" s="702"/>
      <c r="Z33" s="702"/>
      <c r="AA33" s="702"/>
      <c r="AB33" s="702"/>
      <c r="AC33" s="702"/>
      <c r="AD33" s="703"/>
      <c r="AE33" s="8"/>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4" customFormat="1" ht="25.05" customHeight="1" x14ac:dyDescent="0.45">
      <c r="B34" s="80" t="s">
        <v>403</v>
      </c>
      <c r="C34" s="769" t="s">
        <v>457</v>
      </c>
      <c r="D34" s="769"/>
      <c r="E34" s="769"/>
      <c r="F34" s="769"/>
      <c r="G34" s="769"/>
      <c r="H34" s="769"/>
      <c r="I34" s="769"/>
      <c r="J34" s="769"/>
      <c r="K34" s="769"/>
      <c r="L34" s="769"/>
      <c r="M34" s="769"/>
      <c r="N34" s="769"/>
      <c r="O34" s="769"/>
      <c r="P34" s="769"/>
      <c r="Q34" s="769"/>
      <c r="R34" s="769"/>
      <c r="S34" s="769"/>
      <c r="T34" s="769"/>
      <c r="U34" s="769"/>
      <c r="V34" s="769"/>
      <c r="W34" s="769"/>
      <c r="X34" s="701"/>
      <c r="Y34" s="702"/>
      <c r="Z34" s="702"/>
      <c r="AA34" s="702"/>
      <c r="AB34" s="702"/>
      <c r="AC34" s="702"/>
      <c r="AD34" s="703"/>
      <c r="AE34" s="8"/>
      <c r="AF34" s="1"/>
      <c r="AG34" s="1"/>
    </row>
    <row r="35" spans="1:104" s="4" customFormat="1" ht="25.05" customHeight="1" x14ac:dyDescent="0.45">
      <c r="B35" s="80" t="s">
        <v>404</v>
      </c>
      <c r="C35" s="769" t="s">
        <v>477</v>
      </c>
      <c r="D35" s="769"/>
      <c r="E35" s="769"/>
      <c r="F35" s="769"/>
      <c r="G35" s="769"/>
      <c r="H35" s="769"/>
      <c r="I35" s="769"/>
      <c r="J35" s="769"/>
      <c r="K35" s="769"/>
      <c r="L35" s="769"/>
      <c r="M35" s="769"/>
      <c r="N35" s="769"/>
      <c r="O35" s="769"/>
      <c r="P35" s="769"/>
      <c r="Q35" s="769"/>
      <c r="R35" s="769"/>
      <c r="S35" s="769"/>
      <c r="T35" s="769"/>
      <c r="U35" s="769"/>
      <c r="V35" s="769"/>
      <c r="W35" s="769"/>
      <c r="X35" s="701"/>
      <c r="Y35" s="702"/>
      <c r="Z35" s="702"/>
      <c r="AA35" s="702"/>
      <c r="AB35" s="702"/>
      <c r="AC35" s="702"/>
      <c r="AD35" s="703"/>
      <c r="AE35" s="8"/>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4" customFormat="1" ht="25.05" customHeight="1" x14ac:dyDescent="0.45">
      <c r="B36" s="80" t="s">
        <v>405</v>
      </c>
      <c r="C36" s="769" t="s">
        <v>458</v>
      </c>
      <c r="D36" s="769"/>
      <c r="E36" s="769"/>
      <c r="F36" s="769"/>
      <c r="G36" s="769"/>
      <c r="H36" s="769"/>
      <c r="I36" s="769"/>
      <c r="J36" s="769"/>
      <c r="K36" s="769"/>
      <c r="L36" s="769"/>
      <c r="M36" s="769"/>
      <c r="N36" s="769"/>
      <c r="O36" s="769"/>
      <c r="P36" s="769"/>
      <c r="Q36" s="769"/>
      <c r="R36" s="769"/>
      <c r="S36" s="769"/>
      <c r="T36" s="769"/>
      <c r="U36" s="769"/>
      <c r="V36" s="769"/>
      <c r="W36" s="769"/>
      <c r="X36" s="701"/>
      <c r="Y36" s="702"/>
      <c r="Z36" s="702"/>
      <c r="AA36" s="702"/>
      <c r="AB36" s="702"/>
      <c r="AC36" s="702"/>
      <c r="AD36" s="703"/>
      <c r="AE36" s="8"/>
      <c r="AF36" s="1"/>
      <c r="AG36" s="1"/>
    </row>
    <row r="37" spans="1:104" s="4" customFormat="1" ht="25.05" customHeight="1" x14ac:dyDescent="0.45">
      <c r="B37" s="1"/>
      <c r="C37" s="1"/>
      <c r="D37" s="1"/>
      <c r="E37" s="1"/>
      <c r="F37" s="1"/>
      <c r="G37" s="3"/>
      <c r="H37" s="1"/>
      <c r="I37" s="1"/>
      <c r="J37" s="1"/>
      <c r="K37" s="1"/>
      <c r="L37" s="1"/>
      <c r="M37" s="3"/>
      <c r="N37" s="1"/>
      <c r="O37" s="1"/>
      <c r="P37" s="1"/>
      <c r="Q37" s="1"/>
      <c r="R37" s="1"/>
      <c r="S37" s="3"/>
      <c r="T37" s="3"/>
      <c r="U37" s="3"/>
      <c r="V37" s="3"/>
      <c r="W37" s="3"/>
      <c r="X37" s="3"/>
      <c r="Y37" s="3"/>
      <c r="Z37" s="3"/>
      <c r="AA37" s="3"/>
      <c r="AB37" s="3"/>
      <c r="AC37" s="3"/>
      <c r="AD37" s="3"/>
      <c r="AE37" s="8"/>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x14ac:dyDescent="0.45">
      <c r="G38" s="3"/>
      <c r="M38" s="3"/>
      <c r="S38" s="3"/>
      <c r="T38" s="3"/>
      <c r="U38" s="3"/>
      <c r="V38" s="3"/>
      <c r="W38" s="3"/>
      <c r="X38" s="3"/>
      <c r="Y38" s="3"/>
      <c r="Z38" s="3"/>
      <c r="AA38" s="3"/>
      <c r="AB38" s="3"/>
      <c r="AC38" s="3"/>
      <c r="AD38" s="3"/>
      <c r="AE38" s="3"/>
      <c r="AF38" s="8"/>
      <c r="AG38" s="4"/>
      <c r="BU38" s="4"/>
      <c r="BV38" s="4"/>
      <c r="CW38" s="4"/>
      <c r="CX38" s="4"/>
    </row>
    <row r="39" spans="1:104" s="4" customFormat="1" ht="25.05" customHeight="1" x14ac:dyDescent="0.45">
      <c r="A39" s="4">
        <v>3</v>
      </c>
      <c r="B39" s="663" t="s">
        <v>15</v>
      </c>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8"/>
      <c r="AF39" s="1"/>
      <c r="AG39" s="1"/>
      <c r="BU39" s="1"/>
      <c r="BV39" s="1"/>
      <c r="CW39" s="1"/>
      <c r="CX39" s="1"/>
    </row>
    <row r="40" spans="1:104" ht="25.05" customHeight="1" x14ac:dyDescent="0.2">
      <c r="A40" s="3"/>
      <c r="B40" s="664" t="s">
        <v>16</v>
      </c>
      <c r="C40" s="664"/>
      <c r="D40" s="664"/>
      <c r="E40" s="664"/>
      <c r="F40" s="664"/>
      <c r="G40" s="664"/>
      <c r="H40" s="664"/>
      <c r="I40" s="664"/>
      <c r="J40" s="664"/>
      <c r="K40" s="665">
        <f>'18.資金計画'!F17</f>
        <v>5902000</v>
      </c>
      <c r="L40" s="666"/>
      <c r="M40" s="666"/>
      <c r="N40" s="666"/>
      <c r="O40" s="666"/>
      <c r="P40" s="666"/>
      <c r="Q40" s="666"/>
      <c r="R40" s="666"/>
      <c r="S40" s="666"/>
      <c r="T40" s="667"/>
      <c r="U40" s="112" t="s">
        <v>17</v>
      </c>
      <c r="V40" s="3"/>
      <c r="W40" s="3"/>
    </row>
    <row r="41" spans="1:104" ht="25.05" customHeight="1" x14ac:dyDescent="0.2">
      <c r="A41" s="3"/>
      <c r="B41" s="673" t="s">
        <v>470</v>
      </c>
      <c r="C41" s="673"/>
      <c r="D41" s="673"/>
      <c r="E41" s="673"/>
      <c r="F41" s="673"/>
      <c r="G41" s="673"/>
      <c r="H41" s="673"/>
      <c r="I41" s="673"/>
      <c r="J41" s="673"/>
      <c r="K41" s="666">
        <f>'18.資金計画'!F24</f>
        <v>1598000</v>
      </c>
      <c r="L41" s="666"/>
      <c r="M41" s="666"/>
      <c r="N41" s="666"/>
      <c r="O41" s="666"/>
      <c r="P41" s="666"/>
      <c r="Q41" s="666"/>
      <c r="R41" s="666"/>
      <c r="S41" s="666"/>
      <c r="T41" s="667"/>
      <c r="U41" s="112" t="s">
        <v>17</v>
      </c>
      <c r="V41" s="3"/>
      <c r="W41" s="3"/>
      <c r="X41" s="3"/>
      <c r="Y41" s="3"/>
      <c r="AA41" s="3"/>
      <c r="AB41" s="3"/>
      <c r="AC41" s="3"/>
      <c r="AD41" s="3"/>
      <c r="AE41" s="3"/>
    </row>
    <row r="42" spans="1:104" ht="25.05" customHeight="1" x14ac:dyDescent="0.2">
      <c r="A42" s="3"/>
      <c r="B42" s="664" t="s">
        <v>18</v>
      </c>
      <c r="C42" s="664"/>
      <c r="D42" s="664"/>
      <c r="E42" s="664"/>
      <c r="F42" s="664"/>
      <c r="G42" s="664"/>
      <c r="H42" s="664"/>
      <c r="I42" s="664"/>
      <c r="J42" s="664"/>
      <c r="K42" s="666">
        <f>'18.資金計画'!F29</f>
        <v>7500000</v>
      </c>
      <c r="L42" s="666"/>
      <c r="M42" s="666"/>
      <c r="N42" s="666"/>
      <c r="O42" s="666"/>
      <c r="P42" s="666"/>
      <c r="Q42" s="666"/>
      <c r="R42" s="666"/>
      <c r="S42" s="666"/>
      <c r="T42" s="667"/>
      <c r="U42" s="112" t="s">
        <v>17</v>
      </c>
      <c r="V42" s="3"/>
      <c r="W42" s="3"/>
      <c r="X42" s="3"/>
      <c r="Y42" s="3"/>
      <c r="AA42" s="3"/>
      <c r="AB42" s="3"/>
      <c r="AC42" s="3"/>
      <c r="AD42" s="3"/>
      <c r="AE42" s="3"/>
    </row>
    <row r="44" spans="1:104" x14ac:dyDescent="0.45">
      <c r="BU44" s="4"/>
      <c r="BV44" s="4"/>
      <c r="CW44" s="4"/>
      <c r="CX44" s="4"/>
    </row>
    <row r="45" spans="1:104" s="4" customFormat="1" ht="25.05" customHeight="1" x14ac:dyDescent="0.45">
      <c r="A45" s="4">
        <v>4</v>
      </c>
      <c r="B45" s="8" t="s">
        <v>19</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F45" s="1"/>
      <c r="AG45" s="1"/>
      <c r="BU45" s="1"/>
      <c r="BV45" s="1"/>
      <c r="CW45" s="1"/>
      <c r="CX45" s="1"/>
    </row>
    <row r="46" spans="1:104" ht="32.25" customHeight="1" x14ac:dyDescent="0.45">
      <c r="A46" s="3"/>
      <c r="B46" s="668" t="s">
        <v>16</v>
      </c>
      <c r="C46" s="668"/>
      <c r="D46" s="668"/>
      <c r="E46" s="668"/>
      <c r="F46" s="668"/>
      <c r="G46" s="668"/>
      <c r="H46" s="668"/>
      <c r="I46" s="668"/>
      <c r="J46" s="668"/>
      <c r="K46" s="113"/>
      <c r="L46" s="669" t="s">
        <v>20</v>
      </c>
      <c r="M46" s="670"/>
      <c r="N46" s="670"/>
      <c r="O46" s="671">
        <f>'14.フロー・スケジュール'!D2</f>
        <v>7</v>
      </c>
      <c r="P46" s="672"/>
      <c r="Q46" s="669" t="s">
        <v>21</v>
      </c>
      <c r="R46" s="670"/>
      <c r="S46" s="671">
        <f>'14.フロー・スケジュール'!H2</f>
        <v>1</v>
      </c>
      <c r="T46" s="672"/>
      <c r="U46" s="669" t="s">
        <v>22</v>
      </c>
      <c r="V46" s="670"/>
      <c r="W46" s="671">
        <f>'14.フロー・スケジュール'!L2</f>
        <v>31</v>
      </c>
      <c r="X46" s="672"/>
      <c r="Y46" s="669" t="s">
        <v>23</v>
      </c>
      <c r="Z46" s="670"/>
      <c r="AA46" s="396"/>
      <c r="AB46" s="396"/>
      <c r="AC46" s="396"/>
      <c r="AD46" s="396"/>
      <c r="AE46" s="114"/>
    </row>
    <row r="47" spans="1:104" ht="32.25" customHeight="1" x14ac:dyDescent="0.45">
      <c r="A47" s="3"/>
      <c r="B47" s="673" t="s">
        <v>470</v>
      </c>
      <c r="C47" s="721"/>
      <c r="D47" s="721"/>
      <c r="E47" s="721"/>
      <c r="F47" s="721"/>
      <c r="G47" s="721"/>
      <c r="H47" s="721"/>
      <c r="I47" s="721"/>
      <c r="J47" s="721"/>
      <c r="K47" s="115"/>
      <c r="L47" s="719" t="s">
        <v>20</v>
      </c>
      <c r="M47" s="719"/>
      <c r="N47" s="719"/>
      <c r="O47" s="720">
        <v>7</v>
      </c>
      <c r="P47" s="720"/>
      <c r="Q47" s="719" t="s">
        <v>21</v>
      </c>
      <c r="R47" s="719"/>
      <c r="S47" s="720">
        <v>11</v>
      </c>
      <c r="T47" s="720"/>
      <c r="U47" s="719" t="s">
        <v>22</v>
      </c>
      <c r="V47" s="719"/>
      <c r="W47" s="720">
        <v>30</v>
      </c>
      <c r="X47" s="720"/>
      <c r="Y47" s="719" t="s">
        <v>23</v>
      </c>
      <c r="Z47" s="719"/>
      <c r="AA47" s="116"/>
      <c r="AB47" s="116"/>
      <c r="AC47" s="116"/>
      <c r="AD47" s="116"/>
      <c r="AE47" s="117"/>
    </row>
    <row r="48" spans="1:104" ht="13.05" customHeight="1" x14ac:dyDescent="0.45">
      <c r="B48" s="79"/>
    </row>
    <row r="49" spans="3:22" x14ac:dyDescent="0.45">
      <c r="C49" s="75" t="s">
        <v>463</v>
      </c>
      <c r="D49" s="75"/>
      <c r="E49" s="75"/>
      <c r="F49" s="75"/>
      <c r="G49" s="75"/>
      <c r="H49" s="75"/>
      <c r="I49" s="75"/>
      <c r="J49" s="75"/>
      <c r="K49" s="75"/>
      <c r="L49" s="75"/>
      <c r="M49" s="75"/>
      <c r="N49" s="75"/>
      <c r="O49" s="75"/>
      <c r="P49" s="75"/>
      <c r="Q49" s="75"/>
      <c r="R49" s="75"/>
      <c r="S49" s="75"/>
      <c r="T49" s="75"/>
      <c r="U49" s="75"/>
      <c r="V49" s="75"/>
    </row>
  </sheetData>
  <sheetProtection password="C472" sheet="1" objects="1" scenarios="1" selectLockedCells="1" selectUnlockedCells="1"/>
  <mergeCells count="60">
    <mergeCell ref="X36:AD36"/>
    <mergeCell ref="C33:W33"/>
    <mergeCell ref="C36:W36"/>
    <mergeCell ref="C35:W35"/>
    <mergeCell ref="C34:W34"/>
    <mergeCell ref="X33:AD33"/>
    <mergeCell ref="X34:AD34"/>
    <mergeCell ref="X35:AD35"/>
    <mergeCell ref="B25:AD25"/>
    <mergeCell ref="A14:AD14"/>
    <mergeCell ref="B22:AE22"/>
    <mergeCell ref="O6:R8"/>
    <mergeCell ref="S6:AD8"/>
    <mergeCell ref="O9:R10"/>
    <mergeCell ref="S9:AD10"/>
    <mergeCell ref="O11:R12"/>
    <mergeCell ref="S11:U11"/>
    <mergeCell ref="V11:AD11"/>
    <mergeCell ref="S12:U12"/>
    <mergeCell ref="V12:AD12"/>
    <mergeCell ref="A18:AE18"/>
    <mergeCell ref="U47:V47"/>
    <mergeCell ref="Y47:Z47"/>
    <mergeCell ref="W47:X47"/>
    <mergeCell ref="B42:J42"/>
    <mergeCell ref="K42:T42"/>
    <mergeCell ref="B47:J47"/>
    <mergeCell ref="L47:N47"/>
    <mergeCell ref="O47:P47"/>
    <mergeCell ref="Q47:R47"/>
    <mergeCell ref="S47:T47"/>
    <mergeCell ref="B26:W26"/>
    <mergeCell ref="X26:AD26"/>
    <mergeCell ref="C27:N27"/>
    <mergeCell ref="O27:W29"/>
    <mergeCell ref="O30:W32"/>
    <mergeCell ref="C29:N29"/>
    <mergeCell ref="C30:N30"/>
    <mergeCell ref="X32:AD32"/>
    <mergeCell ref="C31:N31"/>
    <mergeCell ref="C32:N32"/>
    <mergeCell ref="X27:AD27"/>
    <mergeCell ref="X28:AD28"/>
    <mergeCell ref="X29:AD29"/>
    <mergeCell ref="X30:AD30"/>
    <mergeCell ref="X31:AD31"/>
    <mergeCell ref="C28:N28"/>
    <mergeCell ref="B39:AD39"/>
    <mergeCell ref="B40:J40"/>
    <mergeCell ref="K40:T40"/>
    <mergeCell ref="B46:J46"/>
    <mergeCell ref="L46:N46"/>
    <mergeCell ref="O46:P46"/>
    <mergeCell ref="Q46:R46"/>
    <mergeCell ref="S46:T46"/>
    <mergeCell ref="U46:V46"/>
    <mergeCell ref="W46:X46"/>
    <mergeCell ref="Y46:Z46"/>
    <mergeCell ref="B41:J41"/>
    <mergeCell ref="K41:T41"/>
  </mergeCells>
  <phoneticPr fontId="2"/>
  <dataValidations xWindow="730" yWindow="906" count="2">
    <dataValidation allowBlank="1" showInputMessage="1" showErrorMessage="1" prompt="自動転記されますので、直接記入不要です。" sqref="K40:T42 B22:AE22 S6:AD10 V11:AD12 O46:P46 S46:T46 W46:X46"/>
    <dataValidation type="list" allowBlank="1" showInputMessage="1" showErrorMessage="1" sqref="X27:AD36">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182880</xdr:colOff>
                    <xdr:row>24</xdr:row>
                    <xdr:rowOff>0</xdr:rowOff>
                  </from>
                  <to>
                    <xdr:col>25</xdr:col>
                    <xdr:colOff>182880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13"/>
  <sheetViews>
    <sheetView showGridLines="0" view="pageBreakPreview" zoomScale="80" zoomScaleNormal="100" zoomScaleSheetLayoutView="80" workbookViewId="0">
      <selection sqref="A1:XFD1048576"/>
    </sheetView>
  </sheetViews>
  <sheetFormatPr defaultColWidth="8.69921875" defaultRowHeight="18" x14ac:dyDescent="0.45"/>
  <cols>
    <col min="1" max="1" width="5.5" style="32" customWidth="1"/>
    <col min="2" max="22" width="4.19921875" style="32" customWidth="1"/>
    <col min="23" max="16384" width="8.69921875" style="32"/>
  </cols>
  <sheetData>
    <row r="1" spans="1:25" ht="25.05" customHeight="1" x14ac:dyDescent="0.45">
      <c r="A1" s="1136" t="s">
        <v>440</v>
      </c>
      <c r="B1" s="1160"/>
      <c r="C1" s="1160"/>
      <c r="D1" s="1160"/>
      <c r="E1" s="1160"/>
      <c r="F1" s="1160"/>
      <c r="G1" s="1160"/>
      <c r="H1" s="1160"/>
      <c r="I1" s="1160"/>
      <c r="J1" s="1160"/>
      <c r="K1" s="1160"/>
      <c r="L1" s="1160"/>
      <c r="M1" s="1160"/>
      <c r="N1" s="1160"/>
      <c r="O1" s="1160"/>
      <c r="P1" s="1160"/>
      <c r="Q1" s="1160"/>
      <c r="R1" s="1160"/>
      <c r="S1" s="1160"/>
      <c r="T1" s="1160"/>
      <c r="U1" s="1160"/>
      <c r="V1" s="1160"/>
      <c r="W1" s="33"/>
      <c r="X1" s="33"/>
      <c r="Y1" s="33"/>
    </row>
    <row r="2" spans="1:25" ht="19.95" customHeight="1" x14ac:dyDescent="0.45">
      <c r="A2" s="1137"/>
      <c r="B2" s="1138"/>
      <c r="C2" s="1137" t="s">
        <v>319</v>
      </c>
      <c r="D2" s="1141"/>
      <c r="E2" s="1141"/>
      <c r="F2" s="1141"/>
      <c r="G2" s="1141"/>
      <c r="H2" s="1141"/>
      <c r="I2" s="1141"/>
      <c r="J2" s="1141"/>
      <c r="K2" s="1141"/>
      <c r="L2" s="1138"/>
      <c r="M2" s="1143" t="s">
        <v>191</v>
      </c>
      <c r="N2" s="1143"/>
      <c r="O2" s="1143"/>
      <c r="P2" s="1143"/>
      <c r="Q2" s="1143"/>
      <c r="R2" s="1143"/>
      <c r="S2" s="1143"/>
      <c r="T2" s="1143"/>
      <c r="U2" s="1143"/>
      <c r="V2" s="1143"/>
      <c r="W2" s="33"/>
      <c r="X2" s="33"/>
      <c r="Y2" s="33"/>
    </row>
    <row r="3" spans="1:25" ht="19.95" customHeight="1" x14ac:dyDescent="0.45">
      <c r="A3" s="1139"/>
      <c r="B3" s="1140"/>
      <c r="C3" s="1139"/>
      <c r="D3" s="1142"/>
      <c r="E3" s="1142"/>
      <c r="F3" s="1142"/>
      <c r="G3" s="1142"/>
      <c r="H3" s="1142"/>
      <c r="I3" s="1142"/>
      <c r="J3" s="1142"/>
      <c r="K3" s="1142"/>
      <c r="L3" s="1140"/>
      <c r="M3" s="1143"/>
      <c r="N3" s="1143"/>
      <c r="O3" s="1143"/>
      <c r="P3" s="1143"/>
      <c r="Q3" s="1143"/>
      <c r="R3" s="1143"/>
      <c r="S3" s="1143"/>
      <c r="T3" s="1143"/>
      <c r="U3" s="1143"/>
      <c r="V3" s="1143"/>
      <c r="W3" s="33"/>
      <c r="X3" s="33"/>
      <c r="Y3" s="33"/>
    </row>
    <row r="4" spans="1:25" ht="49.95" customHeight="1" x14ac:dyDescent="0.45">
      <c r="A4" s="1121" t="s">
        <v>176</v>
      </c>
      <c r="B4" s="1157" t="s">
        <v>849</v>
      </c>
      <c r="C4" s="1127"/>
      <c r="D4" s="1128"/>
      <c r="E4" s="1128"/>
      <c r="F4" s="1128"/>
      <c r="G4" s="1128"/>
      <c r="H4" s="1128"/>
      <c r="I4" s="1128"/>
      <c r="J4" s="1128"/>
      <c r="K4" s="1128"/>
      <c r="L4" s="1129"/>
      <c r="M4" s="1127"/>
      <c r="N4" s="1128"/>
      <c r="O4" s="1128"/>
      <c r="P4" s="1128"/>
      <c r="Q4" s="1128"/>
      <c r="R4" s="1128"/>
      <c r="S4" s="1128"/>
      <c r="T4" s="1128"/>
      <c r="U4" s="1128"/>
      <c r="V4" s="1129"/>
      <c r="W4" s="33"/>
      <c r="X4" s="33"/>
      <c r="Y4" s="33"/>
    </row>
    <row r="5" spans="1:25" ht="49.95" customHeight="1" x14ac:dyDescent="0.45">
      <c r="A5" s="1122"/>
      <c r="B5" s="1158"/>
      <c r="C5" s="1130"/>
      <c r="D5" s="1131"/>
      <c r="E5" s="1131"/>
      <c r="F5" s="1131"/>
      <c r="G5" s="1131"/>
      <c r="H5" s="1131"/>
      <c r="I5" s="1131"/>
      <c r="J5" s="1131"/>
      <c r="K5" s="1131"/>
      <c r="L5" s="1132"/>
      <c r="M5" s="1130"/>
      <c r="N5" s="1131"/>
      <c r="O5" s="1131"/>
      <c r="P5" s="1131"/>
      <c r="Q5" s="1131"/>
      <c r="R5" s="1131"/>
      <c r="S5" s="1131"/>
      <c r="T5" s="1131"/>
      <c r="U5" s="1131"/>
      <c r="V5" s="1132"/>
      <c r="W5" s="33"/>
      <c r="X5" s="33"/>
      <c r="Y5" s="33"/>
    </row>
    <row r="6" spans="1:25" ht="49.95" customHeight="1" x14ac:dyDescent="0.45">
      <c r="A6" s="1123"/>
      <c r="B6" s="1159"/>
      <c r="C6" s="1133"/>
      <c r="D6" s="1134"/>
      <c r="E6" s="1134"/>
      <c r="F6" s="1134"/>
      <c r="G6" s="1134"/>
      <c r="H6" s="1134"/>
      <c r="I6" s="1134"/>
      <c r="J6" s="1134"/>
      <c r="K6" s="1134"/>
      <c r="L6" s="1135"/>
      <c r="M6" s="1133"/>
      <c r="N6" s="1134"/>
      <c r="O6" s="1134"/>
      <c r="P6" s="1134"/>
      <c r="Q6" s="1134"/>
      <c r="R6" s="1134"/>
      <c r="S6" s="1134"/>
      <c r="T6" s="1134"/>
      <c r="U6" s="1134"/>
      <c r="V6" s="1135"/>
      <c r="W6" s="33"/>
      <c r="X6" s="33"/>
      <c r="Y6" s="33"/>
    </row>
    <row r="7" spans="1:25" ht="49.95" customHeight="1" x14ac:dyDescent="0.45">
      <c r="A7" s="1121" t="s">
        <v>185</v>
      </c>
      <c r="B7" s="1157" t="s">
        <v>849</v>
      </c>
      <c r="C7" s="1127"/>
      <c r="D7" s="1128"/>
      <c r="E7" s="1128"/>
      <c r="F7" s="1128"/>
      <c r="G7" s="1128"/>
      <c r="H7" s="1128"/>
      <c r="I7" s="1128"/>
      <c r="J7" s="1128"/>
      <c r="K7" s="1128"/>
      <c r="L7" s="1129"/>
      <c r="M7" s="1127"/>
      <c r="N7" s="1128"/>
      <c r="O7" s="1128"/>
      <c r="P7" s="1128"/>
      <c r="Q7" s="1128"/>
      <c r="R7" s="1128"/>
      <c r="S7" s="1128"/>
      <c r="T7" s="1128"/>
      <c r="U7" s="1128"/>
      <c r="V7" s="1129"/>
      <c r="W7" s="33"/>
      <c r="X7" s="33"/>
      <c r="Y7" s="33"/>
    </row>
    <row r="8" spans="1:25" ht="49.95" customHeight="1" x14ac:dyDescent="0.45">
      <c r="A8" s="1122"/>
      <c r="B8" s="1158"/>
      <c r="C8" s="1130"/>
      <c r="D8" s="1131"/>
      <c r="E8" s="1131"/>
      <c r="F8" s="1131"/>
      <c r="G8" s="1131"/>
      <c r="H8" s="1131"/>
      <c r="I8" s="1131"/>
      <c r="J8" s="1131"/>
      <c r="K8" s="1131"/>
      <c r="L8" s="1132"/>
      <c r="M8" s="1130"/>
      <c r="N8" s="1131"/>
      <c r="O8" s="1131"/>
      <c r="P8" s="1131"/>
      <c r="Q8" s="1131"/>
      <c r="R8" s="1131"/>
      <c r="S8" s="1131"/>
      <c r="T8" s="1131"/>
      <c r="U8" s="1131"/>
      <c r="V8" s="1132"/>
      <c r="W8" s="33"/>
      <c r="X8" s="33"/>
      <c r="Y8" s="33"/>
    </row>
    <row r="9" spans="1:25" ht="49.95" customHeight="1" x14ac:dyDescent="0.45">
      <c r="A9" s="1123"/>
      <c r="B9" s="1159"/>
      <c r="C9" s="1133"/>
      <c r="D9" s="1134"/>
      <c r="E9" s="1134"/>
      <c r="F9" s="1134"/>
      <c r="G9" s="1134"/>
      <c r="H9" s="1134"/>
      <c r="I9" s="1134"/>
      <c r="J9" s="1134"/>
      <c r="K9" s="1134"/>
      <c r="L9" s="1135"/>
      <c r="M9" s="1133"/>
      <c r="N9" s="1134"/>
      <c r="O9" s="1134"/>
      <c r="P9" s="1134"/>
      <c r="Q9" s="1134"/>
      <c r="R9" s="1134"/>
      <c r="S9" s="1134"/>
      <c r="T9" s="1134"/>
      <c r="U9" s="1134"/>
      <c r="V9" s="1135"/>
      <c r="W9" s="33"/>
      <c r="X9" s="33"/>
      <c r="Y9" s="33"/>
    </row>
    <row r="10" spans="1:25" ht="49.95" customHeight="1" x14ac:dyDescent="0.45">
      <c r="A10" s="1155" t="s">
        <v>186</v>
      </c>
      <c r="B10" s="1157" t="s">
        <v>850</v>
      </c>
      <c r="C10" s="1127"/>
      <c r="D10" s="1128"/>
      <c r="E10" s="1128"/>
      <c r="F10" s="1128"/>
      <c r="G10" s="1128"/>
      <c r="H10" s="1128"/>
      <c r="I10" s="1128"/>
      <c r="J10" s="1128"/>
      <c r="K10" s="1128"/>
      <c r="L10" s="1129"/>
      <c r="M10" s="1127"/>
      <c r="N10" s="1128"/>
      <c r="O10" s="1128"/>
      <c r="P10" s="1128"/>
      <c r="Q10" s="1128"/>
      <c r="R10" s="1128"/>
      <c r="S10" s="1128"/>
      <c r="T10" s="1128"/>
      <c r="U10" s="1128"/>
      <c r="V10" s="1129"/>
      <c r="W10" s="33"/>
      <c r="X10" s="33"/>
      <c r="Y10" s="33"/>
    </row>
    <row r="11" spans="1:25" ht="49.95" customHeight="1" x14ac:dyDescent="0.45">
      <c r="A11" s="1156"/>
      <c r="B11" s="1158"/>
      <c r="C11" s="1130"/>
      <c r="D11" s="1131"/>
      <c r="E11" s="1131"/>
      <c r="F11" s="1131"/>
      <c r="G11" s="1131"/>
      <c r="H11" s="1131"/>
      <c r="I11" s="1131"/>
      <c r="J11" s="1131"/>
      <c r="K11" s="1131"/>
      <c r="L11" s="1132"/>
      <c r="M11" s="1130"/>
      <c r="N11" s="1131"/>
      <c r="O11" s="1131"/>
      <c r="P11" s="1131"/>
      <c r="Q11" s="1131"/>
      <c r="R11" s="1131"/>
      <c r="S11" s="1131"/>
      <c r="T11" s="1131"/>
      <c r="U11" s="1131"/>
      <c r="V11" s="1132"/>
      <c r="W11" s="33"/>
      <c r="X11" s="33"/>
      <c r="Y11" s="33"/>
    </row>
    <row r="12" spans="1:25" ht="49.95" customHeight="1" x14ac:dyDescent="0.45">
      <c r="A12" s="1156"/>
      <c r="B12" s="1159"/>
      <c r="C12" s="1133"/>
      <c r="D12" s="1134"/>
      <c r="E12" s="1134"/>
      <c r="F12" s="1134"/>
      <c r="G12" s="1134"/>
      <c r="H12" s="1134"/>
      <c r="I12" s="1134"/>
      <c r="J12" s="1134"/>
      <c r="K12" s="1134"/>
      <c r="L12" s="1135"/>
      <c r="M12" s="1133"/>
      <c r="N12" s="1134"/>
      <c r="O12" s="1134"/>
      <c r="P12" s="1134"/>
      <c r="Q12" s="1134"/>
      <c r="R12" s="1134"/>
      <c r="S12" s="1134"/>
      <c r="T12" s="1134"/>
      <c r="U12" s="1134"/>
      <c r="V12" s="1135"/>
      <c r="W12" s="33"/>
      <c r="X12" s="33"/>
      <c r="Y12" s="33"/>
    </row>
    <row r="13" spans="1:25" x14ac:dyDescent="0.45">
      <c r="A13" s="1119"/>
      <c r="B13" s="1120"/>
      <c r="C13" s="1120"/>
      <c r="D13" s="1120"/>
      <c r="E13" s="1120"/>
      <c r="F13" s="1120"/>
      <c r="G13" s="1120"/>
      <c r="H13" s="1120"/>
      <c r="I13" s="1120"/>
      <c r="J13" s="1120"/>
      <c r="K13" s="1120"/>
      <c r="L13" s="1120"/>
      <c r="M13" s="1120"/>
      <c r="N13" s="1120"/>
      <c r="O13" s="1120"/>
      <c r="P13" s="1120"/>
      <c r="Q13" s="1120"/>
      <c r="R13" s="1120"/>
      <c r="S13" s="1120"/>
      <c r="T13" s="1120"/>
      <c r="U13" s="1120"/>
      <c r="V13" s="1120"/>
      <c r="W13" s="33"/>
      <c r="X13" s="33"/>
      <c r="Y13" s="33"/>
    </row>
  </sheetData>
  <sheetProtection password="C472" sheet="1" objects="1" scenarios="1" selectLockedCells="1" selectUnlockedCells="1"/>
  <mergeCells count="17">
    <mergeCell ref="A7:A9"/>
    <mergeCell ref="B7:B9"/>
    <mergeCell ref="C7:L9"/>
    <mergeCell ref="M7:V9"/>
    <mergeCell ref="A1:V1"/>
    <mergeCell ref="A2:B3"/>
    <mergeCell ref="C2:L3"/>
    <mergeCell ref="M2:V3"/>
    <mergeCell ref="A4:A6"/>
    <mergeCell ref="B4:B6"/>
    <mergeCell ref="C4:L6"/>
    <mergeCell ref="M4:V6"/>
    <mergeCell ref="A13:V13"/>
    <mergeCell ref="A10:A12"/>
    <mergeCell ref="B10:B12"/>
    <mergeCell ref="C10:L12"/>
    <mergeCell ref="M10:V12"/>
  </mergeCells>
  <phoneticPr fontId="2"/>
  <dataValidations count="1">
    <dataValidation type="list" allowBlank="1" showInputMessage="1" showErrorMessage="1" sqref="B4:B12">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8"/>
  <sheetViews>
    <sheetView showGridLines="0" view="pageBreakPreview" topLeftCell="A7" zoomScale="80" zoomScaleNormal="100" zoomScaleSheetLayoutView="80" workbookViewId="0">
      <selection sqref="A1:XFD1048576"/>
    </sheetView>
  </sheetViews>
  <sheetFormatPr defaultColWidth="4.59765625" defaultRowHeight="15" customHeight="1" x14ac:dyDescent="0.45"/>
  <cols>
    <col min="1" max="4" width="5.59765625" style="34" customWidth="1"/>
    <col min="5" max="19" width="5.59765625" style="31" customWidth="1"/>
    <col min="20" max="20" width="4.09765625" style="16" bestFit="1" customWidth="1"/>
    <col min="21" max="26" width="4.59765625" style="16"/>
    <col min="27" max="16384" width="4.59765625" style="31"/>
  </cols>
  <sheetData>
    <row r="1" spans="1:21" ht="18" x14ac:dyDescent="0.45">
      <c r="A1" s="128" t="s">
        <v>409</v>
      </c>
      <c r="B1" s="35"/>
      <c r="C1" s="35"/>
      <c r="D1" s="35"/>
      <c r="E1" s="35"/>
      <c r="F1" s="35"/>
      <c r="G1" s="35"/>
      <c r="H1" s="35"/>
      <c r="I1" s="35"/>
      <c r="J1" s="35"/>
      <c r="K1" s="35"/>
      <c r="L1" s="35"/>
      <c r="M1" s="35"/>
      <c r="N1" s="35"/>
      <c r="O1" s="35"/>
      <c r="P1" s="35"/>
      <c r="Q1" s="35"/>
      <c r="R1" s="35"/>
      <c r="S1" s="36"/>
      <c r="T1" s="29"/>
      <c r="U1" s="50"/>
    </row>
    <row r="2" spans="1:21" ht="13.05" customHeight="1" x14ac:dyDescent="0.45">
      <c r="A2" s="935" t="s">
        <v>192</v>
      </c>
      <c r="B2" s="936"/>
      <c r="C2" s="936"/>
      <c r="D2" s="936"/>
      <c r="E2" s="936"/>
      <c r="F2" s="936"/>
      <c r="G2" s="936"/>
      <c r="H2" s="936"/>
      <c r="I2" s="936"/>
      <c r="J2" s="936"/>
      <c r="K2" s="936"/>
      <c r="L2" s="936"/>
      <c r="M2" s="936"/>
      <c r="N2" s="936"/>
      <c r="O2" s="936"/>
      <c r="P2" s="936"/>
      <c r="Q2" s="936"/>
      <c r="R2" s="936"/>
      <c r="S2" s="937"/>
      <c r="T2" s="29"/>
    </row>
    <row r="3" spans="1:21" ht="13.05" customHeight="1" x14ac:dyDescent="0.45">
      <c r="A3" s="938"/>
      <c r="B3" s="939"/>
      <c r="C3" s="939"/>
      <c r="D3" s="939"/>
      <c r="E3" s="939"/>
      <c r="F3" s="939"/>
      <c r="G3" s="939"/>
      <c r="H3" s="939"/>
      <c r="I3" s="939"/>
      <c r="J3" s="939"/>
      <c r="K3" s="939"/>
      <c r="L3" s="939"/>
      <c r="M3" s="939"/>
      <c r="N3" s="939"/>
      <c r="O3" s="939"/>
      <c r="P3" s="939"/>
      <c r="Q3" s="939"/>
      <c r="R3" s="939"/>
      <c r="S3" s="940"/>
      <c r="T3" s="29"/>
    </row>
    <row r="4" spans="1:21" ht="18" x14ac:dyDescent="0.45">
      <c r="A4" s="1187"/>
      <c r="B4" s="1188"/>
      <c r="C4" s="1188"/>
      <c r="D4" s="1188"/>
      <c r="E4" s="1188"/>
      <c r="F4" s="1188"/>
      <c r="G4" s="1188"/>
      <c r="H4" s="1188"/>
      <c r="I4" s="1188"/>
      <c r="J4" s="1188"/>
      <c r="K4" s="1188"/>
      <c r="L4" s="1188"/>
      <c r="M4" s="1188"/>
      <c r="N4" s="1188"/>
      <c r="O4" s="1188"/>
      <c r="P4" s="1188"/>
      <c r="Q4" s="1188"/>
      <c r="R4" s="1188"/>
      <c r="S4" s="1189"/>
    </row>
    <row r="5" spans="1:21" ht="18" x14ac:dyDescent="0.45">
      <c r="A5" s="1187"/>
      <c r="B5" s="1188"/>
      <c r="C5" s="1188"/>
      <c r="D5" s="1188"/>
      <c r="E5" s="1188"/>
      <c r="F5" s="1188"/>
      <c r="G5" s="1188"/>
      <c r="H5" s="1188"/>
      <c r="I5" s="1188"/>
      <c r="J5" s="1188"/>
      <c r="K5" s="1188"/>
      <c r="L5" s="1188"/>
      <c r="M5" s="1188"/>
      <c r="N5" s="1188"/>
      <c r="O5" s="1188"/>
      <c r="P5" s="1188"/>
      <c r="Q5" s="1188"/>
      <c r="R5" s="1188"/>
      <c r="S5" s="1189"/>
    </row>
    <row r="6" spans="1:21" ht="18" x14ac:dyDescent="0.45">
      <c r="A6" s="1187"/>
      <c r="B6" s="1188"/>
      <c r="C6" s="1188"/>
      <c r="D6" s="1188"/>
      <c r="E6" s="1188"/>
      <c r="F6" s="1188"/>
      <c r="G6" s="1188"/>
      <c r="H6" s="1188"/>
      <c r="I6" s="1188"/>
      <c r="J6" s="1188"/>
      <c r="K6" s="1188"/>
      <c r="L6" s="1188"/>
      <c r="M6" s="1188"/>
      <c r="N6" s="1188"/>
      <c r="O6" s="1188"/>
      <c r="P6" s="1188"/>
      <c r="Q6" s="1188"/>
      <c r="R6" s="1188"/>
      <c r="S6" s="1189"/>
    </row>
    <row r="7" spans="1:21" ht="18" x14ac:dyDescent="0.45">
      <c r="A7" s="1187"/>
      <c r="B7" s="1188"/>
      <c r="C7" s="1188"/>
      <c r="D7" s="1188"/>
      <c r="E7" s="1188"/>
      <c r="F7" s="1188"/>
      <c r="G7" s="1188"/>
      <c r="H7" s="1188"/>
      <c r="I7" s="1188"/>
      <c r="J7" s="1188"/>
      <c r="K7" s="1188"/>
      <c r="L7" s="1188"/>
      <c r="M7" s="1188"/>
      <c r="N7" s="1188"/>
      <c r="O7" s="1188"/>
      <c r="P7" s="1188"/>
      <c r="Q7" s="1188"/>
      <c r="R7" s="1188"/>
      <c r="S7" s="1189"/>
    </row>
    <row r="8" spans="1:21" ht="18" x14ac:dyDescent="0.45">
      <c r="A8" s="1187"/>
      <c r="B8" s="1188"/>
      <c r="C8" s="1188"/>
      <c r="D8" s="1188"/>
      <c r="E8" s="1188"/>
      <c r="F8" s="1188"/>
      <c r="G8" s="1188"/>
      <c r="H8" s="1188"/>
      <c r="I8" s="1188"/>
      <c r="J8" s="1188"/>
      <c r="K8" s="1188"/>
      <c r="L8" s="1188"/>
      <c r="M8" s="1188"/>
      <c r="N8" s="1188"/>
      <c r="O8" s="1188"/>
      <c r="P8" s="1188"/>
      <c r="Q8" s="1188"/>
      <c r="R8" s="1188"/>
      <c r="S8" s="1189"/>
    </row>
    <row r="9" spans="1:21" ht="18" x14ac:dyDescent="0.45">
      <c r="A9" s="1187"/>
      <c r="B9" s="1188"/>
      <c r="C9" s="1188"/>
      <c r="D9" s="1188"/>
      <c r="E9" s="1188"/>
      <c r="F9" s="1188"/>
      <c r="G9" s="1188"/>
      <c r="H9" s="1188"/>
      <c r="I9" s="1188"/>
      <c r="J9" s="1188"/>
      <c r="K9" s="1188"/>
      <c r="L9" s="1188"/>
      <c r="M9" s="1188"/>
      <c r="N9" s="1188"/>
      <c r="O9" s="1188"/>
      <c r="P9" s="1188"/>
      <c r="Q9" s="1188"/>
      <c r="R9" s="1188"/>
      <c r="S9" s="1189"/>
    </row>
    <row r="10" spans="1:21" ht="18" x14ac:dyDescent="0.45">
      <c r="A10" s="1187"/>
      <c r="B10" s="1188"/>
      <c r="C10" s="1188"/>
      <c r="D10" s="1188"/>
      <c r="E10" s="1188"/>
      <c r="F10" s="1188"/>
      <c r="G10" s="1188"/>
      <c r="H10" s="1188"/>
      <c r="I10" s="1188"/>
      <c r="J10" s="1188"/>
      <c r="K10" s="1188"/>
      <c r="L10" s="1188"/>
      <c r="M10" s="1188"/>
      <c r="N10" s="1188"/>
      <c r="O10" s="1188"/>
      <c r="P10" s="1188"/>
      <c r="Q10" s="1188"/>
      <c r="R10" s="1188"/>
      <c r="S10" s="1189"/>
    </row>
    <row r="11" spans="1:21" ht="18" x14ac:dyDescent="0.45">
      <c r="A11" s="1187"/>
      <c r="B11" s="1188"/>
      <c r="C11" s="1188"/>
      <c r="D11" s="1188"/>
      <c r="E11" s="1188"/>
      <c r="F11" s="1188"/>
      <c r="G11" s="1188"/>
      <c r="H11" s="1188"/>
      <c r="I11" s="1188"/>
      <c r="J11" s="1188"/>
      <c r="K11" s="1188"/>
      <c r="L11" s="1188"/>
      <c r="M11" s="1188"/>
      <c r="N11" s="1188"/>
      <c r="O11" s="1188"/>
      <c r="P11" s="1188"/>
      <c r="Q11" s="1188"/>
      <c r="R11" s="1188"/>
      <c r="S11" s="1189"/>
    </row>
    <row r="12" spans="1:21" ht="18" x14ac:dyDescent="0.45">
      <c r="A12" s="1187"/>
      <c r="B12" s="1188"/>
      <c r="C12" s="1188"/>
      <c r="D12" s="1188"/>
      <c r="E12" s="1188"/>
      <c r="F12" s="1188"/>
      <c r="G12" s="1188"/>
      <c r="H12" s="1188"/>
      <c r="I12" s="1188"/>
      <c r="J12" s="1188"/>
      <c r="K12" s="1188"/>
      <c r="L12" s="1188"/>
      <c r="M12" s="1188"/>
      <c r="N12" s="1188"/>
      <c r="O12" s="1188"/>
      <c r="P12" s="1188"/>
      <c r="Q12" s="1188"/>
      <c r="R12" s="1188"/>
      <c r="S12" s="1189"/>
    </row>
    <row r="13" spans="1:21" ht="18" x14ac:dyDescent="0.45">
      <c r="A13" s="1187"/>
      <c r="B13" s="1188"/>
      <c r="C13" s="1188"/>
      <c r="D13" s="1188"/>
      <c r="E13" s="1188"/>
      <c r="F13" s="1188"/>
      <c r="G13" s="1188"/>
      <c r="H13" s="1188"/>
      <c r="I13" s="1188"/>
      <c r="J13" s="1188"/>
      <c r="K13" s="1188"/>
      <c r="L13" s="1188"/>
      <c r="M13" s="1188"/>
      <c r="N13" s="1188"/>
      <c r="O13" s="1188"/>
      <c r="P13" s="1188"/>
      <c r="Q13" s="1188"/>
      <c r="R13" s="1188"/>
      <c r="S13" s="1189"/>
    </row>
    <row r="14" spans="1:21" ht="18" x14ac:dyDescent="0.45">
      <c r="A14" s="1187"/>
      <c r="B14" s="1188"/>
      <c r="C14" s="1188"/>
      <c r="D14" s="1188"/>
      <c r="E14" s="1188"/>
      <c r="F14" s="1188"/>
      <c r="G14" s="1188"/>
      <c r="H14" s="1188"/>
      <c r="I14" s="1188"/>
      <c r="J14" s="1188"/>
      <c r="K14" s="1188"/>
      <c r="L14" s="1188"/>
      <c r="M14" s="1188"/>
      <c r="N14" s="1188"/>
      <c r="O14" s="1188"/>
      <c r="P14" s="1188"/>
      <c r="Q14" s="1188"/>
      <c r="R14" s="1188"/>
      <c r="S14" s="1189"/>
    </row>
    <row r="15" spans="1:21" ht="18" x14ac:dyDescent="0.45">
      <c r="A15" s="1187"/>
      <c r="B15" s="1188"/>
      <c r="C15" s="1188"/>
      <c r="D15" s="1188"/>
      <c r="E15" s="1188"/>
      <c r="F15" s="1188"/>
      <c r="G15" s="1188"/>
      <c r="H15" s="1188"/>
      <c r="I15" s="1188"/>
      <c r="J15" s="1188"/>
      <c r="K15" s="1188"/>
      <c r="L15" s="1188"/>
      <c r="M15" s="1188"/>
      <c r="N15" s="1188"/>
      <c r="O15" s="1188"/>
      <c r="P15" s="1188"/>
      <c r="Q15" s="1188"/>
      <c r="R15" s="1188"/>
      <c r="S15" s="1189"/>
    </row>
    <row r="16" spans="1:21" ht="18" x14ac:dyDescent="0.45">
      <c r="A16" s="1187"/>
      <c r="B16" s="1188"/>
      <c r="C16" s="1188"/>
      <c r="D16" s="1188"/>
      <c r="E16" s="1188"/>
      <c r="F16" s="1188"/>
      <c r="G16" s="1188"/>
      <c r="H16" s="1188"/>
      <c r="I16" s="1188"/>
      <c r="J16" s="1188"/>
      <c r="K16" s="1188"/>
      <c r="L16" s="1188"/>
      <c r="M16" s="1188"/>
      <c r="N16" s="1188"/>
      <c r="O16" s="1188"/>
      <c r="P16" s="1188"/>
      <c r="Q16" s="1188"/>
      <c r="R16" s="1188"/>
      <c r="S16" s="1189"/>
    </row>
    <row r="17" spans="1:26" ht="18" x14ac:dyDescent="0.45">
      <c r="A17" s="1187"/>
      <c r="B17" s="1188"/>
      <c r="C17" s="1188"/>
      <c r="D17" s="1188"/>
      <c r="E17" s="1188"/>
      <c r="F17" s="1188"/>
      <c r="G17" s="1188"/>
      <c r="H17" s="1188"/>
      <c r="I17" s="1188"/>
      <c r="J17" s="1188"/>
      <c r="K17" s="1188"/>
      <c r="L17" s="1188"/>
      <c r="M17" s="1188"/>
      <c r="N17" s="1188"/>
      <c r="O17" s="1188"/>
      <c r="P17" s="1188"/>
      <c r="Q17" s="1188"/>
      <c r="R17" s="1188"/>
      <c r="S17" s="1189"/>
    </row>
    <row r="18" spans="1:26" ht="18" x14ac:dyDescent="0.45">
      <c r="A18" s="1187"/>
      <c r="B18" s="1188"/>
      <c r="C18" s="1188"/>
      <c r="D18" s="1188"/>
      <c r="E18" s="1188"/>
      <c r="F18" s="1188"/>
      <c r="G18" s="1188"/>
      <c r="H18" s="1188"/>
      <c r="I18" s="1188"/>
      <c r="J18" s="1188"/>
      <c r="K18" s="1188"/>
      <c r="L18" s="1188"/>
      <c r="M18" s="1188"/>
      <c r="N18" s="1188"/>
      <c r="O18" s="1188"/>
      <c r="P18" s="1188"/>
      <c r="Q18" s="1188"/>
      <c r="R18" s="1188"/>
      <c r="S18" s="1189"/>
    </row>
    <row r="19" spans="1:26" ht="18" x14ac:dyDescent="0.45">
      <c r="A19" s="1187"/>
      <c r="B19" s="1188"/>
      <c r="C19" s="1188"/>
      <c r="D19" s="1188"/>
      <c r="E19" s="1188"/>
      <c r="F19" s="1188"/>
      <c r="G19" s="1188"/>
      <c r="H19" s="1188"/>
      <c r="I19" s="1188"/>
      <c r="J19" s="1188"/>
      <c r="K19" s="1188"/>
      <c r="L19" s="1188"/>
      <c r="M19" s="1188"/>
      <c r="N19" s="1188"/>
      <c r="O19" s="1188"/>
      <c r="P19" s="1188"/>
      <c r="Q19" s="1188"/>
      <c r="R19" s="1188"/>
      <c r="S19" s="1189"/>
    </row>
    <row r="20" spans="1:26" ht="18" x14ac:dyDescent="0.45">
      <c r="A20" s="1187"/>
      <c r="B20" s="1188"/>
      <c r="C20" s="1188"/>
      <c r="D20" s="1188"/>
      <c r="E20" s="1188"/>
      <c r="F20" s="1188"/>
      <c r="G20" s="1188"/>
      <c r="H20" s="1188"/>
      <c r="I20" s="1188"/>
      <c r="J20" s="1188"/>
      <c r="K20" s="1188"/>
      <c r="L20" s="1188"/>
      <c r="M20" s="1188"/>
      <c r="N20" s="1188"/>
      <c r="O20" s="1188"/>
      <c r="P20" s="1188"/>
      <c r="Q20" s="1188"/>
      <c r="R20" s="1188"/>
      <c r="S20" s="1189"/>
    </row>
    <row r="21" spans="1:26" ht="18" x14ac:dyDescent="0.45">
      <c r="A21" s="1187"/>
      <c r="B21" s="1188"/>
      <c r="C21" s="1188"/>
      <c r="D21" s="1188"/>
      <c r="E21" s="1188"/>
      <c r="F21" s="1188"/>
      <c r="G21" s="1188"/>
      <c r="H21" s="1188"/>
      <c r="I21" s="1188"/>
      <c r="J21" s="1188"/>
      <c r="K21" s="1188"/>
      <c r="L21" s="1188"/>
      <c r="M21" s="1188"/>
      <c r="N21" s="1188"/>
      <c r="O21" s="1188"/>
      <c r="P21" s="1188"/>
      <c r="Q21" s="1188"/>
      <c r="R21" s="1188"/>
      <c r="S21" s="1189"/>
    </row>
    <row r="22" spans="1:26" ht="18" x14ac:dyDescent="0.45">
      <c r="A22" s="1187"/>
      <c r="B22" s="1188"/>
      <c r="C22" s="1188"/>
      <c r="D22" s="1188"/>
      <c r="E22" s="1188"/>
      <c r="F22" s="1188"/>
      <c r="G22" s="1188"/>
      <c r="H22" s="1188"/>
      <c r="I22" s="1188"/>
      <c r="J22" s="1188"/>
      <c r="K22" s="1188"/>
      <c r="L22" s="1188"/>
      <c r="M22" s="1188"/>
      <c r="N22" s="1188"/>
      <c r="O22" s="1188"/>
      <c r="P22" s="1188"/>
      <c r="Q22" s="1188"/>
      <c r="R22" s="1188"/>
      <c r="S22" s="1189"/>
    </row>
    <row r="23" spans="1:26" ht="18" x14ac:dyDescent="0.45">
      <c r="A23" s="1187"/>
      <c r="B23" s="1188"/>
      <c r="C23" s="1188"/>
      <c r="D23" s="1188"/>
      <c r="E23" s="1188"/>
      <c r="F23" s="1188"/>
      <c r="G23" s="1188"/>
      <c r="H23" s="1188"/>
      <c r="I23" s="1188"/>
      <c r="J23" s="1188"/>
      <c r="K23" s="1188"/>
      <c r="L23" s="1188"/>
      <c r="M23" s="1188"/>
      <c r="N23" s="1188"/>
      <c r="O23" s="1188"/>
      <c r="P23" s="1188"/>
      <c r="Q23" s="1188"/>
      <c r="R23" s="1188"/>
      <c r="S23" s="1189"/>
    </row>
    <row r="24" spans="1:26" ht="18" x14ac:dyDescent="0.45">
      <c r="A24" s="1187"/>
      <c r="B24" s="1188"/>
      <c r="C24" s="1188"/>
      <c r="D24" s="1188"/>
      <c r="E24" s="1188"/>
      <c r="F24" s="1188"/>
      <c r="G24" s="1188"/>
      <c r="H24" s="1188"/>
      <c r="I24" s="1188"/>
      <c r="J24" s="1188"/>
      <c r="K24" s="1188"/>
      <c r="L24" s="1188"/>
      <c r="M24" s="1188"/>
      <c r="N24" s="1188"/>
      <c r="O24" s="1188"/>
      <c r="P24" s="1188"/>
      <c r="Q24" s="1188"/>
      <c r="R24" s="1188"/>
      <c r="S24" s="1189"/>
      <c r="V24" s="51"/>
      <c r="W24" s="496"/>
      <c r="X24" s="496"/>
      <c r="Y24" s="31"/>
      <c r="Z24" s="31"/>
    </row>
    <row r="25" spans="1:26" ht="18" x14ac:dyDescent="0.45">
      <c r="A25" s="1187"/>
      <c r="B25" s="1188"/>
      <c r="C25" s="1188"/>
      <c r="D25" s="1188"/>
      <c r="E25" s="1188"/>
      <c r="F25" s="1188"/>
      <c r="G25" s="1188"/>
      <c r="H25" s="1188"/>
      <c r="I25" s="1188"/>
      <c r="J25" s="1188"/>
      <c r="K25" s="1188"/>
      <c r="L25" s="1188"/>
      <c r="M25" s="1188"/>
      <c r="N25" s="1188"/>
      <c r="O25" s="1188"/>
      <c r="P25" s="1188"/>
      <c r="Q25" s="1188"/>
      <c r="R25" s="1188"/>
      <c r="S25" s="1189"/>
      <c r="V25" s="51"/>
      <c r="W25" s="496"/>
      <c r="X25" s="496"/>
      <c r="Y25" s="31"/>
      <c r="Z25" s="31"/>
    </row>
    <row r="26" spans="1:26" ht="18" x14ac:dyDescent="0.45">
      <c r="A26" s="1187"/>
      <c r="B26" s="1188"/>
      <c r="C26" s="1188"/>
      <c r="D26" s="1188"/>
      <c r="E26" s="1188"/>
      <c r="F26" s="1188"/>
      <c r="G26" s="1188"/>
      <c r="H26" s="1188"/>
      <c r="I26" s="1188"/>
      <c r="J26" s="1188"/>
      <c r="K26" s="1188"/>
      <c r="L26" s="1188"/>
      <c r="M26" s="1188"/>
      <c r="N26" s="1188"/>
      <c r="O26" s="1188"/>
      <c r="P26" s="1188"/>
      <c r="Q26" s="1188"/>
      <c r="R26" s="1188"/>
      <c r="S26" s="1189"/>
      <c r="V26" s="51"/>
      <c r="W26" s="496"/>
      <c r="X26" s="496"/>
      <c r="Y26" s="31"/>
      <c r="Z26" s="31"/>
    </row>
    <row r="27" spans="1:26" ht="18" x14ac:dyDescent="0.45">
      <c r="A27" s="1187"/>
      <c r="B27" s="1188"/>
      <c r="C27" s="1188"/>
      <c r="D27" s="1188"/>
      <c r="E27" s="1188"/>
      <c r="F27" s="1188"/>
      <c r="G27" s="1188"/>
      <c r="H27" s="1188"/>
      <c r="I27" s="1188"/>
      <c r="J27" s="1188"/>
      <c r="K27" s="1188"/>
      <c r="L27" s="1188"/>
      <c r="M27" s="1188"/>
      <c r="N27" s="1188"/>
      <c r="O27" s="1188"/>
      <c r="P27" s="1188"/>
      <c r="Q27" s="1188"/>
      <c r="R27" s="1188"/>
      <c r="S27" s="1189"/>
      <c r="V27" s="51"/>
      <c r="W27" s="496"/>
      <c r="X27" s="496"/>
      <c r="Y27" s="31"/>
      <c r="Z27" s="31"/>
    </row>
    <row r="28" spans="1:26" ht="18" x14ac:dyDescent="0.45">
      <c r="A28" s="1187"/>
      <c r="B28" s="1188"/>
      <c r="C28" s="1188"/>
      <c r="D28" s="1188"/>
      <c r="E28" s="1188"/>
      <c r="F28" s="1188"/>
      <c r="G28" s="1188"/>
      <c r="H28" s="1188"/>
      <c r="I28" s="1188"/>
      <c r="J28" s="1188"/>
      <c r="K28" s="1188"/>
      <c r="L28" s="1188"/>
      <c r="M28" s="1188"/>
      <c r="N28" s="1188"/>
      <c r="O28" s="1188"/>
      <c r="P28" s="1188"/>
      <c r="Q28" s="1188"/>
      <c r="R28" s="1188"/>
      <c r="S28" s="1189"/>
      <c r="V28" s="51"/>
      <c r="W28" s="496"/>
      <c r="X28" s="496"/>
      <c r="Y28" s="31"/>
      <c r="Z28" s="31"/>
    </row>
    <row r="29" spans="1:26" ht="18" x14ac:dyDescent="0.45">
      <c r="A29" s="1187"/>
      <c r="B29" s="1188"/>
      <c r="C29" s="1188"/>
      <c r="D29" s="1188"/>
      <c r="E29" s="1188"/>
      <c r="F29" s="1188"/>
      <c r="G29" s="1188"/>
      <c r="H29" s="1188"/>
      <c r="I29" s="1188"/>
      <c r="J29" s="1188"/>
      <c r="K29" s="1188"/>
      <c r="L29" s="1188"/>
      <c r="M29" s="1188"/>
      <c r="N29" s="1188"/>
      <c r="O29" s="1188"/>
      <c r="P29" s="1188"/>
      <c r="Q29" s="1188"/>
      <c r="R29" s="1188"/>
      <c r="S29" s="1189"/>
      <c r="V29" s="51"/>
      <c r="W29" s="496"/>
      <c r="X29" s="496"/>
      <c r="Y29" s="31"/>
      <c r="Z29" s="31"/>
    </row>
    <row r="30" spans="1:26" ht="18" x14ac:dyDescent="0.45">
      <c r="A30" s="1187"/>
      <c r="B30" s="1188"/>
      <c r="C30" s="1188"/>
      <c r="D30" s="1188"/>
      <c r="E30" s="1188"/>
      <c r="F30" s="1188"/>
      <c r="G30" s="1188"/>
      <c r="H30" s="1188"/>
      <c r="I30" s="1188"/>
      <c r="J30" s="1188"/>
      <c r="K30" s="1188"/>
      <c r="L30" s="1188"/>
      <c r="M30" s="1188"/>
      <c r="N30" s="1188"/>
      <c r="O30" s="1188"/>
      <c r="P30" s="1188"/>
      <c r="Q30" s="1188"/>
      <c r="R30" s="1188"/>
      <c r="S30" s="1189"/>
      <c r="V30" s="51"/>
      <c r="W30" s="496"/>
      <c r="X30" s="496"/>
      <c r="Y30" s="31"/>
      <c r="Z30" s="31"/>
    </row>
    <row r="31" spans="1:26" ht="18" x14ac:dyDescent="0.45">
      <c r="A31" s="1187"/>
      <c r="B31" s="1188"/>
      <c r="C31" s="1188"/>
      <c r="D31" s="1188"/>
      <c r="E31" s="1188"/>
      <c r="F31" s="1188"/>
      <c r="G31" s="1188"/>
      <c r="H31" s="1188"/>
      <c r="I31" s="1188"/>
      <c r="J31" s="1188"/>
      <c r="K31" s="1188"/>
      <c r="L31" s="1188"/>
      <c r="M31" s="1188"/>
      <c r="N31" s="1188"/>
      <c r="O31" s="1188"/>
      <c r="P31" s="1188"/>
      <c r="Q31" s="1188"/>
      <c r="R31" s="1188"/>
      <c r="S31" s="1189"/>
      <c r="V31" s="51"/>
      <c r="W31" s="496"/>
      <c r="X31" s="496"/>
      <c r="Y31" s="31"/>
      <c r="Z31" s="31"/>
    </row>
    <row r="32" spans="1:26" ht="18" x14ac:dyDescent="0.45">
      <c r="A32" s="1187"/>
      <c r="B32" s="1188"/>
      <c r="C32" s="1188"/>
      <c r="D32" s="1188"/>
      <c r="E32" s="1188"/>
      <c r="F32" s="1188"/>
      <c r="G32" s="1188"/>
      <c r="H32" s="1188"/>
      <c r="I32" s="1188"/>
      <c r="J32" s="1188"/>
      <c r="K32" s="1188"/>
      <c r="L32" s="1188"/>
      <c r="M32" s="1188"/>
      <c r="N32" s="1188"/>
      <c r="O32" s="1188"/>
      <c r="P32" s="1188"/>
      <c r="Q32" s="1188"/>
      <c r="R32" s="1188"/>
      <c r="S32" s="1189"/>
      <c r="V32" s="51"/>
      <c r="W32" s="51"/>
      <c r="X32" s="51"/>
      <c r="Y32" s="51"/>
      <c r="Z32" s="51"/>
    </row>
    <row r="33" spans="1:27" ht="18" x14ac:dyDescent="0.45">
      <c r="A33" s="1187"/>
      <c r="B33" s="1188"/>
      <c r="C33" s="1188"/>
      <c r="D33" s="1188"/>
      <c r="E33" s="1188"/>
      <c r="F33" s="1188"/>
      <c r="G33" s="1188"/>
      <c r="H33" s="1188"/>
      <c r="I33" s="1188"/>
      <c r="J33" s="1188"/>
      <c r="K33" s="1188"/>
      <c r="L33" s="1188"/>
      <c r="M33" s="1188"/>
      <c r="N33" s="1188"/>
      <c r="O33" s="1188"/>
      <c r="P33" s="1188"/>
      <c r="Q33" s="1188"/>
      <c r="R33" s="1188"/>
      <c r="S33" s="1189"/>
    </row>
    <row r="34" spans="1:27" ht="18" x14ac:dyDescent="0.45">
      <c r="A34" s="1187"/>
      <c r="B34" s="1188"/>
      <c r="C34" s="1188"/>
      <c r="D34" s="1188"/>
      <c r="E34" s="1188"/>
      <c r="F34" s="1188"/>
      <c r="G34" s="1188"/>
      <c r="H34" s="1188"/>
      <c r="I34" s="1188"/>
      <c r="J34" s="1188"/>
      <c r="K34" s="1188"/>
      <c r="L34" s="1188"/>
      <c r="M34" s="1188"/>
      <c r="N34" s="1188"/>
      <c r="O34" s="1188"/>
      <c r="P34" s="1188"/>
      <c r="Q34" s="1188"/>
      <c r="R34" s="1188"/>
      <c r="S34" s="1189"/>
    </row>
    <row r="35" spans="1:27" ht="18" x14ac:dyDescent="0.45">
      <c r="A35" s="1187"/>
      <c r="B35" s="1188"/>
      <c r="C35" s="1188"/>
      <c r="D35" s="1188"/>
      <c r="E35" s="1188"/>
      <c r="F35" s="1188"/>
      <c r="G35" s="1188"/>
      <c r="H35" s="1188"/>
      <c r="I35" s="1188"/>
      <c r="J35" s="1188"/>
      <c r="K35" s="1188"/>
      <c r="L35" s="1188"/>
      <c r="M35" s="1188"/>
      <c r="N35" s="1188"/>
      <c r="O35" s="1188"/>
      <c r="P35" s="1188"/>
      <c r="Q35" s="1188"/>
      <c r="R35" s="1188"/>
      <c r="S35" s="1189"/>
    </row>
    <row r="36" spans="1:27" ht="18" x14ac:dyDescent="0.45">
      <c r="A36" s="1187"/>
      <c r="B36" s="1188"/>
      <c r="C36" s="1188"/>
      <c r="D36" s="1188"/>
      <c r="E36" s="1188"/>
      <c r="F36" s="1188"/>
      <c r="G36" s="1188"/>
      <c r="H36" s="1188"/>
      <c r="I36" s="1188"/>
      <c r="J36" s="1188"/>
      <c r="K36" s="1188"/>
      <c r="L36" s="1188"/>
      <c r="M36" s="1188"/>
      <c r="N36" s="1188"/>
      <c r="O36" s="1188"/>
      <c r="P36" s="1188"/>
      <c r="Q36" s="1188"/>
      <c r="R36" s="1188"/>
      <c r="S36" s="1189"/>
    </row>
    <row r="37" spans="1:27" ht="18" x14ac:dyDescent="0.45">
      <c r="A37" s="1187"/>
      <c r="B37" s="1188"/>
      <c r="C37" s="1188"/>
      <c r="D37" s="1188"/>
      <c r="E37" s="1188"/>
      <c r="F37" s="1188"/>
      <c r="G37" s="1188"/>
      <c r="H37" s="1188"/>
      <c r="I37" s="1188"/>
      <c r="J37" s="1188"/>
      <c r="K37" s="1188"/>
      <c r="L37" s="1188"/>
      <c r="M37" s="1188"/>
      <c r="N37" s="1188"/>
      <c r="O37" s="1188"/>
      <c r="P37" s="1188"/>
      <c r="Q37" s="1188"/>
      <c r="R37" s="1188"/>
      <c r="S37" s="1189"/>
    </row>
    <row r="38" spans="1:27" ht="18" x14ac:dyDescent="0.45">
      <c r="A38" s="1187"/>
      <c r="B38" s="1188"/>
      <c r="C38" s="1188"/>
      <c r="D38" s="1188"/>
      <c r="E38" s="1188"/>
      <c r="F38" s="1188"/>
      <c r="G38" s="1188"/>
      <c r="H38" s="1188"/>
      <c r="I38" s="1188"/>
      <c r="J38" s="1188"/>
      <c r="K38" s="1188"/>
      <c r="L38" s="1188"/>
      <c r="M38" s="1188"/>
      <c r="N38" s="1188"/>
      <c r="O38" s="1188"/>
      <c r="P38" s="1188"/>
      <c r="Q38" s="1188"/>
      <c r="R38" s="1188"/>
      <c r="S38" s="1189"/>
    </row>
    <row r="39" spans="1:27" ht="18" x14ac:dyDescent="0.45">
      <c r="A39" s="1187"/>
      <c r="B39" s="1188"/>
      <c r="C39" s="1188"/>
      <c r="D39" s="1188"/>
      <c r="E39" s="1188"/>
      <c r="F39" s="1188"/>
      <c r="G39" s="1188"/>
      <c r="H39" s="1188"/>
      <c r="I39" s="1188"/>
      <c r="J39" s="1188"/>
      <c r="K39" s="1188"/>
      <c r="L39" s="1188"/>
      <c r="M39" s="1188"/>
      <c r="N39" s="1188"/>
      <c r="O39" s="1188"/>
      <c r="P39" s="1188"/>
      <c r="Q39" s="1188"/>
      <c r="R39" s="1188"/>
      <c r="S39" s="1189"/>
      <c r="V39" s="51"/>
      <c r="W39" s="496"/>
      <c r="X39" s="496"/>
      <c r="Y39" s="31"/>
      <c r="Z39" s="31"/>
    </row>
    <row r="40" spans="1:27" ht="18" x14ac:dyDescent="0.45">
      <c r="A40" s="1187"/>
      <c r="B40" s="1188"/>
      <c r="C40" s="1188"/>
      <c r="D40" s="1188"/>
      <c r="E40" s="1188"/>
      <c r="F40" s="1188"/>
      <c r="G40" s="1188"/>
      <c r="H40" s="1188"/>
      <c r="I40" s="1188"/>
      <c r="J40" s="1188"/>
      <c r="K40" s="1188"/>
      <c r="L40" s="1188"/>
      <c r="M40" s="1188"/>
      <c r="N40" s="1188"/>
      <c r="O40" s="1188"/>
      <c r="P40" s="1188"/>
      <c r="Q40" s="1188"/>
      <c r="R40" s="1188"/>
      <c r="S40" s="1189"/>
    </row>
    <row r="41" spans="1:27" ht="18" x14ac:dyDescent="0.45">
      <c r="A41" s="1190"/>
      <c r="B41" s="1191"/>
      <c r="C41" s="1191"/>
      <c r="D41" s="1191"/>
      <c r="E41" s="1191"/>
      <c r="F41" s="1191"/>
      <c r="G41" s="1191"/>
      <c r="H41" s="1191"/>
      <c r="I41" s="1191"/>
      <c r="J41" s="1191"/>
      <c r="K41" s="1191"/>
      <c r="L41" s="1191"/>
      <c r="M41" s="1191"/>
      <c r="N41" s="1191"/>
      <c r="O41" s="1191"/>
      <c r="P41" s="1191"/>
      <c r="Q41" s="1191"/>
      <c r="R41" s="1191"/>
      <c r="S41" s="1192"/>
    </row>
    <row r="42" spans="1:27" ht="13.05" customHeight="1" x14ac:dyDescent="0.45">
      <c r="A42" s="935" t="s">
        <v>320</v>
      </c>
      <c r="B42" s="936"/>
      <c r="C42" s="936"/>
      <c r="D42" s="936"/>
      <c r="E42" s="936"/>
      <c r="F42" s="936"/>
      <c r="G42" s="936"/>
      <c r="H42" s="936"/>
      <c r="I42" s="936"/>
      <c r="J42" s="936"/>
      <c r="K42" s="936"/>
      <c r="L42" s="936"/>
      <c r="M42" s="936"/>
      <c r="N42" s="936"/>
      <c r="O42" s="936"/>
      <c r="P42" s="936"/>
      <c r="Q42" s="936"/>
      <c r="R42" s="936"/>
      <c r="S42" s="937"/>
      <c r="T42" s="29"/>
    </row>
    <row r="43" spans="1:27" ht="13.05" customHeight="1" x14ac:dyDescent="0.45">
      <c r="A43" s="938"/>
      <c r="B43" s="939"/>
      <c r="C43" s="939"/>
      <c r="D43" s="939"/>
      <c r="E43" s="939"/>
      <c r="F43" s="939"/>
      <c r="G43" s="939"/>
      <c r="H43" s="939"/>
      <c r="I43" s="939"/>
      <c r="J43" s="939"/>
      <c r="K43" s="939"/>
      <c r="L43" s="939"/>
      <c r="M43" s="939"/>
      <c r="N43" s="939"/>
      <c r="O43" s="939"/>
      <c r="P43" s="939"/>
      <c r="Q43" s="939"/>
      <c r="R43" s="939"/>
      <c r="S43" s="940"/>
      <c r="T43" s="29"/>
    </row>
    <row r="44" spans="1:27" ht="18" x14ac:dyDescent="0.45">
      <c r="A44" s="1203" t="s">
        <v>851</v>
      </c>
      <c r="B44" s="1204"/>
      <c r="C44" s="1204"/>
      <c r="D44" s="1204"/>
      <c r="E44" s="1204"/>
      <c r="F44" s="1204"/>
      <c r="G44" s="1204"/>
      <c r="H44" s="1204"/>
      <c r="I44" s="1204"/>
      <c r="J44" s="1204"/>
      <c r="K44" s="1204"/>
      <c r="L44" s="1204"/>
      <c r="M44" s="1204"/>
      <c r="N44" s="1204"/>
      <c r="O44" s="1204"/>
      <c r="P44" s="1204"/>
      <c r="Q44" s="1204"/>
      <c r="R44" s="1204"/>
      <c r="S44" s="1205"/>
      <c r="T44" s="29"/>
      <c r="AA44" s="16"/>
    </row>
    <row r="45" spans="1:27" ht="18" x14ac:dyDescent="0.45">
      <c r="A45" s="1206"/>
      <c r="B45" s="1207"/>
      <c r="C45" s="1207"/>
      <c r="D45" s="1207"/>
      <c r="E45" s="1207"/>
      <c r="F45" s="1207"/>
      <c r="G45" s="1207"/>
      <c r="H45" s="1207"/>
      <c r="I45" s="1207"/>
      <c r="J45" s="1207"/>
      <c r="K45" s="1207"/>
      <c r="L45" s="1207"/>
      <c r="M45" s="1207"/>
      <c r="N45" s="1207"/>
      <c r="O45" s="1207"/>
      <c r="P45" s="1207"/>
      <c r="Q45" s="1207"/>
      <c r="R45" s="1207"/>
      <c r="S45" s="1208"/>
      <c r="T45" s="29"/>
      <c r="AA45" s="16"/>
    </row>
    <row r="46" spans="1:27" ht="18" x14ac:dyDescent="0.45">
      <c r="A46" s="1206"/>
      <c r="B46" s="1207"/>
      <c r="C46" s="1207"/>
      <c r="D46" s="1207"/>
      <c r="E46" s="1207"/>
      <c r="F46" s="1207"/>
      <c r="G46" s="1207"/>
      <c r="H46" s="1207"/>
      <c r="I46" s="1207"/>
      <c r="J46" s="1207"/>
      <c r="K46" s="1207"/>
      <c r="L46" s="1207"/>
      <c r="M46" s="1207"/>
      <c r="N46" s="1207"/>
      <c r="O46" s="1207"/>
      <c r="P46" s="1207"/>
      <c r="Q46" s="1207"/>
      <c r="R46" s="1207"/>
      <c r="S46" s="1208"/>
      <c r="T46" s="29"/>
      <c r="AA46" s="16"/>
    </row>
    <row r="47" spans="1:27" ht="18" x14ac:dyDescent="0.45">
      <c r="A47" s="1206"/>
      <c r="B47" s="1207"/>
      <c r="C47" s="1207"/>
      <c r="D47" s="1207"/>
      <c r="E47" s="1207"/>
      <c r="F47" s="1207"/>
      <c r="G47" s="1207"/>
      <c r="H47" s="1207"/>
      <c r="I47" s="1207"/>
      <c r="J47" s="1207"/>
      <c r="K47" s="1207"/>
      <c r="L47" s="1207"/>
      <c r="M47" s="1207"/>
      <c r="N47" s="1207"/>
      <c r="O47" s="1207"/>
      <c r="P47" s="1207"/>
      <c r="Q47" s="1207"/>
      <c r="R47" s="1207"/>
      <c r="S47" s="1208"/>
      <c r="T47" s="29"/>
      <c r="AA47" s="16"/>
    </row>
    <row r="48" spans="1:27" ht="18" x14ac:dyDescent="0.45">
      <c r="A48" s="1209"/>
      <c r="B48" s="1210"/>
      <c r="C48" s="1210"/>
      <c r="D48" s="1210"/>
      <c r="E48" s="1210"/>
      <c r="F48" s="1210"/>
      <c r="G48" s="1210"/>
      <c r="H48" s="1210"/>
      <c r="I48" s="1210"/>
      <c r="J48" s="1210"/>
      <c r="K48" s="1210"/>
      <c r="L48" s="1210"/>
      <c r="M48" s="1210"/>
      <c r="N48" s="1210"/>
      <c r="O48" s="1210"/>
      <c r="P48" s="1210"/>
      <c r="Q48" s="1210"/>
      <c r="R48" s="1210"/>
      <c r="S48" s="1211"/>
      <c r="T48" s="29"/>
      <c r="AA48" s="16"/>
    </row>
    <row r="49" spans="1:28" ht="13.05" customHeight="1" x14ac:dyDescent="0.45">
      <c r="A49" s="935" t="s">
        <v>412</v>
      </c>
      <c r="B49" s="936"/>
      <c r="C49" s="936"/>
      <c r="D49" s="936"/>
      <c r="E49" s="936"/>
      <c r="F49" s="936"/>
      <c r="G49" s="936"/>
      <c r="H49" s="936"/>
      <c r="I49" s="936"/>
      <c r="J49" s="936"/>
      <c r="K49" s="936"/>
      <c r="L49" s="936"/>
      <c r="M49" s="936"/>
      <c r="N49" s="936"/>
      <c r="O49" s="936"/>
      <c r="P49" s="936"/>
      <c r="Q49" s="936"/>
      <c r="R49" s="936"/>
      <c r="S49" s="937"/>
      <c r="T49" s="29"/>
      <c r="U49" s="54"/>
      <c r="AB49" s="54"/>
    </row>
    <row r="50" spans="1:28" ht="13.05" customHeight="1" x14ac:dyDescent="0.45">
      <c r="A50" s="938"/>
      <c r="B50" s="939"/>
      <c r="C50" s="939"/>
      <c r="D50" s="939"/>
      <c r="E50" s="939"/>
      <c r="F50" s="939"/>
      <c r="G50" s="939"/>
      <c r="H50" s="939"/>
      <c r="I50" s="939"/>
      <c r="J50" s="939"/>
      <c r="K50" s="939"/>
      <c r="L50" s="939"/>
      <c r="M50" s="939"/>
      <c r="N50" s="939"/>
      <c r="O50" s="939"/>
      <c r="P50" s="939"/>
      <c r="Q50" s="939"/>
      <c r="R50" s="939"/>
      <c r="S50" s="940"/>
      <c r="T50" s="29"/>
      <c r="U50" s="54"/>
      <c r="AB50" s="54"/>
    </row>
    <row r="51" spans="1:28" ht="18" customHeight="1" x14ac:dyDescent="0.45">
      <c r="A51" s="1193" t="s">
        <v>193</v>
      </c>
      <c r="B51" s="1194"/>
      <c r="C51" s="1197" t="s">
        <v>852</v>
      </c>
      <c r="D51" s="1197"/>
      <c r="E51" s="1197"/>
      <c r="F51" s="1197"/>
      <c r="G51" s="1197"/>
      <c r="H51" s="1193" t="s">
        <v>321</v>
      </c>
      <c r="I51" s="1199"/>
      <c r="J51" s="1194"/>
      <c r="K51" s="1197">
        <v>30</v>
      </c>
      <c r="L51" s="1197"/>
      <c r="M51" s="1197"/>
      <c r="N51" s="1197"/>
      <c r="O51" s="1197"/>
      <c r="P51" s="1197"/>
      <c r="Q51" s="1197"/>
      <c r="R51" s="1197"/>
      <c r="S51" s="1201"/>
      <c r="T51" s="29"/>
      <c r="U51" s="54"/>
      <c r="AB51" s="54"/>
    </row>
    <row r="52" spans="1:28" ht="18" x14ac:dyDescent="0.45">
      <c r="A52" s="1195"/>
      <c r="B52" s="1196"/>
      <c r="C52" s="1198"/>
      <c r="D52" s="1198"/>
      <c r="E52" s="1198"/>
      <c r="F52" s="1198"/>
      <c r="G52" s="1198"/>
      <c r="H52" s="1195"/>
      <c r="I52" s="1200"/>
      <c r="J52" s="1196"/>
      <c r="K52" s="1198"/>
      <c r="L52" s="1198"/>
      <c r="M52" s="1198"/>
      <c r="N52" s="1198"/>
      <c r="O52" s="1198"/>
      <c r="P52" s="1198"/>
      <c r="Q52" s="1198"/>
      <c r="R52" s="1198"/>
      <c r="S52" s="1202"/>
      <c r="T52" s="29"/>
      <c r="U52" s="54"/>
      <c r="AB52" s="54"/>
    </row>
    <row r="53" spans="1:28" ht="18" x14ac:dyDescent="0.45">
      <c r="A53" s="1193" t="s">
        <v>323</v>
      </c>
      <c r="B53" s="1194"/>
      <c r="C53" s="1197" t="s">
        <v>853</v>
      </c>
      <c r="D53" s="1197"/>
      <c r="E53" s="1197"/>
      <c r="F53" s="1197"/>
      <c r="G53" s="1197"/>
      <c r="H53" s="1193" t="s">
        <v>322</v>
      </c>
      <c r="I53" s="1199"/>
      <c r="J53" s="1194"/>
      <c r="K53" s="1197" t="s">
        <v>854</v>
      </c>
      <c r="L53" s="1197"/>
      <c r="M53" s="1197"/>
      <c r="N53" s="1197"/>
      <c r="O53" s="1197"/>
      <c r="P53" s="1197"/>
      <c r="Q53" s="1197"/>
      <c r="R53" s="1197"/>
      <c r="S53" s="1201"/>
      <c r="T53" s="29"/>
      <c r="U53" s="54"/>
      <c r="AB53" s="54"/>
    </row>
    <row r="54" spans="1:28" ht="18" x14ac:dyDescent="0.45">
      <c r="A54" s="1195"/>
      <c r="B54" s="1196"/>
      <c r="C54" s="1198"/>
      <c r="D54" s="1198"/>
      <c r="E54" s="1198"/>
      <c r="F54" s="1198"/>
      <c r="G54" s="1198"/>
      <c r="H54" s="1195"/>
      <c r="I54" s="1200"/>
      <c r="J54" s="1196"/>
      <c r="K54" s="1198"/>
      <c r="L54" s="1198"/>
      <c r="M54" s="1198"/>
      <c r="N54" s="1198"/>
      <c r="O54" s="1198"/>
      <c r="P54" s="1198"/>
      <c r="Q54" s="1198"/>
      <c r="R54" s="1198"/>
      <c r="S54" s="1202"/>
      <c r="T54" s="29"/>
      <c r="U54" s="54"/>
      <c r="AB54" s="54"/>
    </row>
    <row r="55" spans="1:28" ht="18" customHeight="1" x14ac:dyDescent="0.45">
      <c r="A55" s="1167" t="s">
        <v>324</v>
      </c>
      <c r="B55" s="1168"/>
      <c r="C55" s="1171" t="s">
        <v>855</v>
      </c>
      <c r="D55" s="1172"/>
      <c r="E55" s="1172"/>
      <c r="F55" s="1172"/>
      <c r="G55" s="1172"/>
      <c r="H55" s="1172"/>
      <c r="I55" s="1172"/>
      <c r="J55" s="1172"/>
      <c r="K55" s="1172"/>
      <c r="L55" s="1172"/>
      <c r="M55" s="1172"/>
      <c r="N55" s="1172"/>
      <c r="O55" s="1172"/>
      <c r="P55" s="1172"/>
      <c r="Q55" s="1172"/>
      <c r="R55" s="1172"/>
      <c r="S55" s="1173"/>
      <c r="T55" s="29"/>
      <c r="U55" s="54"/>
      <c r="AB55" s="54"/>
    </row>
    <row r="56" spans="1:28" ht="18" x14ac:dyDescent="0.45">
      <c r="A56" s="984"/>
      <c r="B56" s="986"/>
      <c r="C56" s="1174"/>
      <c r="D56" s="1175"/>
      <c r="E56" s="1175"/>
      <c r="F56" s="1175"/>
      <c r="G56" s="1175"/>
      <c r="H56" s="1175"/>
      <c r="I56" s="1175"/>
      <c r="J56" s="1175"/>
      <c r="K56" s="1175"/>
      <c r="L56" s="1175"/>
      <c r="M56" s="1175"/>
      <c r="N56" s="1175"/>
      <c r="O56" s="1175"/>
      <c r="P56" s="1175"/>
      <c r="Q56" s="1175"/>
      <c r="R56" s="1175"/>
      <c r="S56" s="1176"/>
      <c r="T56" s="29"/>
      <c r="U56" s="54"/>
      <c r="AB56" s="54"/>
    </row>
    <row r="57" spans="1:28" ht="18" x14ac:dyDescent="0.45">
      <c r="A57" s="984"/>
      <c r="B57" s="986"/>
      <c r="C57" s="1174"/>
      <c r="D57" s="1175"/>
      <c r="E57" s="1175"/>
      <c r="F57" s="1175"/>
      <c r="G57" s="1175"/>
      <c r="H57" s="1175"/>
      <c r="I57" s="1175"/>
      <c r="J57" s="1175"/>
      <c r="K57" s="1175"/>
      <c r="L57" s="1175"/>
      <c r="M57" s="1175"/>
      <c r="N57" s="1175"/>
      <c r="O57" s="1175"/>
      <c r="P57" s="1175"/>
      <c r="Q57" s="1175"/>
      <c r="R57" s="1175"/>
      <c r="S57" s="1176"/>
      <c r="T57" s="29"/>
      <c r="U57" s="54"/>
      <c r="AB57" s="54"/>
    </row>
    <row r="58" spans="1:28" ht="18" x14ac:dyDescent="0.45">
      <c r="A58" s="1169"/>
      <c r="B58" s="1170"/>
      <c r="C58" s="1177"/>
      <c r="D58" s="1178"/>
      <c r="E58" s="1178"/>
      <c r="F58" s="1178"/>
      <c r="G58" s="1178"/>
      <c r="H58" s="1178"/>
      <c r="I58" s="1178"/>
      <c r="J58" s="1178"/>
      <c r="K58" s="1178"/>
      <c r="L58" s="1178"/>
      <c r="M58" s="1178"/>
      <c r="N58" s="1178"/>
      <c r="O58" s="1178"/>
      <c r="P58" s="1178"/>
      <c r="Q58" s="1178"/>
      <c r="R58" s="1178"/>
      <c r="S58" s="1179"/>
      <c r="T58" s="29"/>
      <c r="U58" s="29"/>
      <c r="AA58" s="16"/>
    </row>
    <row r="59" spans="1:28" ht="18" x14ac:dyDescent="0.45">
      <c r="A59" s="1167" t="s">
        <v>325</v>
      </c>
      <c r="B59" s="1168"/>
      <c r="C59" s="1171" t="s">
        <v>856</v>
      </c>
      <c r="D59" s="1172"/>
      <c r="E59" s="1172"/>
      <c r="F59" s="1172"/>
      <c r="G59" s="1172"/>
      <c r="H59" s="1172"/>
      <c r="I59" s="1172"/>
      <c r="J59" s="1172"/>
      <c r="K59" s="1172"/>
      <c r="L59" s="1172"/>
      <c r="M59" s="1172"/>
      <c r="N59" s="1172"/>
      <c r="O59" s="1172"/>
      <c r="P59" s="1172"/>
      <c r="Q59" s="1172"/>
      <c r="R59" s="1172"/>
      <c r="S59" s="1173"/>
    </row>
    <row r="60" spans="1:28" ht="18" x14ac:dyDescent="0.45">
      <c r="A60" s="984"/>
      <c r="B60" s="986"/>
      <c r="C60" s="1174"/>
      <c r="D60" s="1175"/>
      <c r="E60" s="1175"/>
      <c r="F60" s="1175"/>
      <c r="G60" s="1175"/>
      <c r="H60" s="1175"/>
      <c r="I60" s="1175"/>
      <c r="J60" s="1175"/>
      <c r="K60" s="1175"/>
      <c r="L60" s="1175"/>
      <c r="M60" s="1175"/>
      <c r="N60" s="1175"/>
      <c r="O60" s="1175"/>
      <c r="P60" s="1175"/>
      <c r="Q60" s="1175"/>
      <c r="R60" s="1175"/>
      <c r="S60" s="1176"/>
    </row>
    <row r="61" spans="1:28" ht="18" x14ac:dyDescent="0.45">
      <c r="A61" s="984"/>
      <c r="B61" s="986"/>
      <c r="C61" s="1174"/>
      <c r="D61" s="1175"/>
      <c r="E61" s="1175"/>
      <c r="F61" s="1175"/>
      <c r="G61" s="1175"/>
      <c r="H61" s="1175"/>
      <c r="I61" s="1175"/>
      <c r="J61" s="1175"/>
      <c r="K61" s="1175"/>
      <c r="L61" s="1175"/>
      <c r="M61" s="1175"/>
      <c r="N61" s="1175"/>
      <c r="O61" s="1175"/>
      <c r="P61" s="1175"/>
      <c r="Q61" s="1175"/>
      <c r="R61" s="1175"/>
      <c r="S61" s="1176"/>
    </row>
    <row r="62" spans="1:28" ht="18" x14ac:dyDescent="0.45">
      <c r="A62" s="1169"/>
      <c r="B62" s="1170"/>
      <c r="C62" s="1180"/>
      <c r="D62" s="1181"/>
      <c r="E62" s="1181"/>
      <c r="F62" s="1181"/>
      <c r="G62" s="1181"/>
      <c r="H62" s="1181"/>
      <c r="I62" s="1181"/>
      <c r="J62" s="1181"/>
      <c r="K62" s="1181"/>
      <c r="L62" s="1181"/>
      <c r="M62" s="1181"/>
      <c r="N62" s="1181"/>
      <c r="O62" s="1181"/>
      <c r="P62" s="1181"/>
      <c r="Q62" s="1181"/>
      <c r="R62" s="1181"/>
      <c r="S62" s="1182"/>
    </row>
    <row r="63" spans="1:28" ht="13.05" customHeight="1" x14ac:dyDescent="0.45">
      <c r="A63" s="935" t="s">
        <v>411</v>
      </c>
      <c r="B63" s="936"/>
      <c r="C63" s="936"/>
      <c r="D63" s="936"/>
      <c r="E63" s="936"/>
      <c r="F63" s="936"/>
      <c r="G63" s="936"/>
      <c r="H63" s="936"/>
      <c r="I63" s="936"/>
      <c r="J63" s="936"/>
      <c r="K63" s="936"/>
      <c r="L63" s="936"/>
      <c r="M63" s="936"/>
      <c r="N63" s="936"/>
      <c r="O63" s="936"/>
      <c r="P63" s="936"/>
      <c r="Q63" s="936"/>
      <c r="R63" s="936"/>
      <c r="S63" s="937"/>
    </row>
    <row r="64" spans="1:28" ht="13.05" customHeight="1" x14ac:dyDescent="0.45">
      <c r="A64" s="938"/>
      <c r="B64" s="939"/>
      <c r="C64" s="939"/>
      <c r="D64" s="939"/>
      <c r="E64" s="939"/>
      <c r="F64" s="939"/>
      <c r="G64" s="939"/>
      <c r="H64" s="939"/>
      <c r="I64" s="939"/>
      <c r="J64" s="939"/>
      <c r="K64" s="939"/>
      <c r="L64" s="939"/>
      <c r="M64" s="939"/>
      <c r="N64" s="939"/>
      <c r="O64" s="939"/>
      <c r="P64" s="939"/>
      <c r="Q64" s="939"/>
      <c r="R64" s="939"/>
      <c r="S64" s="940"/>
    </row>
    <row r="65" spans="1:19" ht="15" customHeight="1" x14ac:dyDescent="0.45">
      <c r="A65" s="1167" t="s">
        <v>194</v>
      </c>
      <c r="B65" s="1185"/>
      <c r="C65" s="1185"/>
      <c r="D65" s="1168"/>
      <c r="E65" s="1163">
        <f>'1-2.実施計画、事業実施場所'!F25*1000</f>
        <v>250000000</v>
      </c>
      <c r="F65" s="1164"/>
      <c r="G65" s="1164"/>
      <c r="H65" s="1164"/>
      <c r="I65" s="1161" t="s">
        <v>63</v>
      </c>
      <c r="J65" s="899" t="s">
        <v>195</v>
      </c>
      <c r="K65" s="900"/>
      <c r="L65" s="900"/>
      <c r="M65" s="900"/>
      <c r="N65" s="901"/>
      <c r="O65" s="1163">
        <f>'18.資金計画'!D29</f>
        <v>12166200</v>
      </c>
      <c r="P65" s="1164"/>
      <c r="Q65" s="1164"/>
      <c r="R65" s="1164"/>
      <c r="S65" s="1183" t="s">
        <v>63</v>
      </c>
    </row>
    <row r="66" spans="1:19" ht="15" customHeight="1" x14ac:dyDescent="0.45">
      <c r="A66" s="1169"/>
      <c r="B66" s="1186"/>
      <c r="C66" s="1186"/>
      <c r="D66" s="1170"/>
      <c r="E66" s="1165"/>
      <c r="F66" s="1166"/>
      <c r="G66" s="1166"/>
      <c r="H66" s="1166"/>
      <c r="I66" s="1162"/>
      <c r="J66" s="905"/>
      <c r="K66" s="906"/>
      <c r="L66" s="906"/>
      <c r="M66" s="906"/>
      <c r="N66" s="907"/>
      <c r="O66" s="1165"/>
      <c r="P66" s="1166"/>
      <c r="Q66" s="1166"/>
      <c r="R66" s="1166"/>
      <c r="S66" s="1184"/>
    </row>
    <row r="67" spans="1:19" ht="15" customHeight="1" x14ac:dyDescent="0.45">
      <c r="E67" s="55"/>
      <c r="F67" s="55"/>
      <c r="G67" s="55"/>
      <c r="H67" s="55"/>
      <c r="I67" s="55"/>
      <c r="J67" s="55"/>
      <c r="K67" s="55"/>
      <c r="L67" s="55"/>
      <c r="M67" s="55"/>
      <c r="N67" s="55"/>
      <c r="O67" s="55"/>
      <c r="P67" s="55"/>
      <c r="Q67" s="55"/>
      <c r="R67" s="55"/>
    </row>
    <row r="68" spans="1:19" ht="15" customHeight="1" x14ac:dyDescent="0.45">
      <c r="E68" s="55"/>
      <c r="F68" s="55"/>
      <c r="G68" s="55"/>
      <c r="H68" s="55"/>
      <c r="I68" s="55"/>
      <c r="J68" s="55"/>
      <c r="K68" s="55"/>
      <c r="L68" s="55"/>
      <c r="M68" s="55"/>
      <c r="N68" s="55"/>
      <c r="O68" s="55"/>
      <c r="P68" s="55"/>
      <c r="Q68" s="55"/>
      <c r="R68" s="55"/>
    </row>
  </sheetData>
  <sheetProtection password="C472" sheet="1" objects="1" scenarios="1" selectLockedCells="1" selectUnlockedCells="1"/>
  <mergeCells count="24">
    <mergeCell ref="A2:S3"/>
    <mergeCell ref="A4:S41"/>
    <mergeCell ref="A49:S50"/>
    <mergeCell ref="A53:B54"/>
    <mergeCell ref="C53:G54"/>
    <mergeCell ref="H53:J54"/>
    <mergeCell ref="K53:S54"/>
    <mergeCell ref="A42:S43"/>
    <mergeCell ref="A44:S48"/>
    <mergeCell ref="A51:B52"/>
    <mergeCell ref="C51:G52"/>
    <mergeCell ref="H51:J52"/>
    <mergeCell ref="K51:S52"/>
    <mergeCell ref="I65:I66"/>
    <mergeCell ref="J65:N66"/>
    <mergeCell ref="O65:R66"/>
    <mergeCell ref="A55:B58"/>
    <mergeCell ref="C55:S58"/>
    <mergeCell ref="A59:B62"/>
    <mergeCell ref="C59:S62"/>
    <mergeCell ref="A63:S64"/>
    <mergeCell ref="S65:S66"/>
    <mergeCell ref="A65:D66"/>
    <mergeCell ref="E65:H66"/>
  </mergeCells>
  <phoneticPr fontId="2"/>
  <dataValidations xWindow="273" yWindow="912" count="2">
    <dataValidation allowBlank="1" showInputMessage="1" showErrorMessage="1" prompt="上記の社内体制図には、助成事業の主担当者を必ず記入してください。" sqref="C51:G54"/>
    <dataValidation allowBlank="1" showInputMessage="1" showErrorMessage="1" prompt="自動転記されますので直接記入不要です。" sqref="E65:H66 O65:R66"/>
  </dataValidations>
  <printOptions horizontalCentered="1" verticalCentered="1"/>
  <pageMargins left="0.23622047244094491" right="0.23622047244094491" top="0.74803149606299213" bottom="0.74803149606299213" header="0.31496062992125984" footer="0.31496062992125984"/>
  <pageSetup paperSize="8" scale="92"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65"/>
  <sheetViews>
    <sheetView showGridLines="0" view="pageBreakPreview" zoomScale="80" zoomScaleNormal="100" zoomScaleSheetLayoutView="80" workbookViewId="0">
      <selection sqref="A1:XFD1048576"/>
    </sheetView>
  </sheetViews>
  <sheetFormatPr defaultColWidth="4.59765625" defaultRowHeight="15" customHeight="1" x14ac:dyDescent="0.45"/>
  <cols>
    <col min="1" max="3" width="4.59765625" style="34"/>
    <col min="4" max="4" width="6.3984375" style="34" customWidth="1"/>
    <col min="5" max="19" width="4.59765625" style="31"/>
    <col min="20" max="20" width="4.09765625" style="16" bestFit="1" customWidth="1"/>
    <col min="21" max="21" width="8.09765625" style="16" bestFit="1" customWidth="1"/>
    <col min="22" max="26" width="4.59765625" style="16"/>
    <col min="27" max="16384" width="4.59765625" style="31"/>
  </cols>
  <sheetData>
    <row r="1" spans="1:21" ht="19.8" x14ac:dyDescent="0.45">
      <c r="A1" s="1249" t="s">
        <v>410</v>
      </c>
      <c r="B1" s="1250"/>
      <c r="C1" s="1250"/>
      <c r="D1" s="1250"/>
      <c r="E1" s="1250"/>
      <c r="F1" s="1250"/>
      <c r="G1" s="1250"/>
      <c r="H1" s="1250"/>
      <c r="I1" s="1250"/>
      <c r="J1" s="1250"/>
      <c r="K1" s="1250"/>
      <c r="L1" s="1250"/>
      <c r="M1" s="1250"/>
      <c r="N1" s="1250"/>
      <c r="O1" s="1250"/>
      <c r="P1" s="1250"/>
      <c r="Q1" s="1250"/>
      <c r="R1" s="1250"/>
      <c r="S1" s="1250"/>
      <c r="T1" s="1250"/>
      <c r="U1" s="30"/>
    </row>
    <row r="2" spans="1:21" s="32" customFormat="1" ht="18" customHeight="1" x14ac:dyDescent="0.45">
      <c r="A2" s="1246" t="s">
        <v>326</v>
      </c>
      <c r="B2" s="1247"/>
      <c r="C2" s="1247"/>
      <c r="D2" s="1247"/>
      <c r="E2" s="1247"/>
      <c r="F2" s="1247"/>
      <c r="G2" s="1247"/>
      <c r="H2" s="1247"/>
      <c r="I2" s="1247"/>
      <c r="J2" s="1247"/>
      <c r="K2" s="1247"/>
      <c r="L2" s="1247"/>
      <c r="M2" s="1247"/>
      <c r="N2" s="1247"/>
      <c r="O2" s="1247"/>
      <c r="P2" s="1247"/>
      <c r="Q2" s="1247"/>
      <c r="R2" s="1247"/>
      <c r="S2" s="1247"/>
      <c r="T2" s="1248"/>
      <c r="U2" s="32">
        <f>LEN(A3)</f>
        <v>0</v>
      </c>
    </row>
    <row r="3" spans="1:21" s="32" customFormat="1" ht="18" x14ac:dyDescent="0.45">
      <c r="A3" s="926"/>
      <c r="B3" s="927"/>
      <c r="C3" s="927"/>
      <c r="D3" s="927"/>
      <c r="E3" s="927"/>
      <c r="F3" s="927"/>
      <c r="G3" s="927"/>
      <c r="H3" s="927"/>
      <c r="I3" s="927"/>
      <c r="J3" s="927"/>
      <c r="K3" s="927"/>
      <c r="L3" s="927"/>
      <c r="M3" s="927"/>
      <c r="N3" s="927"/>
      <c r="O3" s="927"/>
      <c r="P3" s="927"/>
      <c r="Q3" s="927"/>
      <c r="R3" s="927"/>
      <c r="S3" s="927"/>
      <c r="T3" s="928"/>
    </row>
    <row r="4" spans="1:21" s="32" customFormat="1" ht="18" x14ac:dyDescent="0.45">
      <c r="A4" s="929"/>
      <c r="B4" s="930"/>
      <c r="C4" s="930"/>
      <c r="D4" s="930"/>
      <c r="E4" s="930"/>
      <c r="F4" s="930"/>
      <c r="G4" s="930"/>
      <c r="H4" s="930"/>
      <c r="I4" s="930"/>
      <c r="J4" s="930"/>
      <c r="K4" s="930"/>
      <c r="L4" s="930"/>
      <c r="M4" s="930"/>
      <c r="N4" s="930"/>
      <c r="O4" s="930"/>
      <c r="P4" s="930"/>
      <c r="Q4" s="930"/>
      <c r="R4" s="930"/>
      <c r="S4" s="930"/>
      <c r="T4" s="931"/>
    </row>
    <row r="5" spans="1:21" s="32" customFormat="1" ht="18" x14ac:dyDescent="0.45">
      <c r="A5" s="929"/>
      <c r="B5" s="930"/>
      <c r="C5" s="930"/>
      <c r="D5" s="930"/>
      <c r="E5" s="930"/>
      <c r="F5" s="930"/>
      <c r="G5" s="930"/>
      <c r="H5" s="930"/>
      <c r="I5" s="930"/>
      <c r="J5" s="930"/>
      <c r="K5" s="930"/>
      <c r="L5" s="930"/>
      <c r="M5" s="930"/>
      <c r="N5" s="930"/>
      <c r="O5" s="930"/>
      <c r="P5" s="930"/>
      <c r="Q5" s="930"/>
      <c r="R5" s="930"/>
      <c r="S5" s="930"/>
      <c r="T5" s="931"/>
    </row>
    <row r="6" spans="1:21" s="32" customFormat="1" ht="18" x14ac:dyDescent="0.45">
      <c r="A6" s="929"/>
      <c r="B6" s="930"/>
      <c r="C6" s="930"/>
      <c r="D6" s="930"/>
      <c r="E6" s="930"/>
      <c r="F6" s="930"/>
      <c r="G6" s="930"/>
      <c r="H6" s="930"/>
      <c r="I6" s="930"/>
      <c r="J6" s="930"/>
      <c r="K6" s="930"/>
      <c r="L6" s="930"/>
      <c r="M6" s="930"/>
      <c r="N6" s="930"/>
      <c r="O6" s="930"/>
      <c r="P6" s="930"/>
      <c r="Q6" s="930"/>
      <c r="R6" s="930"/>
      <c r="S6" s="930"/>
      <c r="T6" s="931"/>
    </row>
    <row r="7" spans="1:21" s="32" customFormat="1" ht="18" x14ac:dyDescent="0.45">
      <c r="A7" s="929"/>
      <c r="B7" s="930"/>
      <c r="C7" s="930"/>
      <c r="D7" s="930"/>
      <c r="E7" s="930"/>
      <c r="F7" s="930"/>
      <c r="G7" s="930"/>
      <c r="H7" s="930"/>
      <c r="I7" s="930"/>
      <c r="J7" s="930"/>
      <c r="K7" s="930"/>
      <c r="L7" s="930"/>
      <c r="M7" s="930"/>
      <c r="N7" s="930"/>
      <c r="O7" s="930"/>
      <c r="P7" s="930"/>
      <c r="Q7" s="930"/>
      <c r="R7" s="930"/>
      <c r="S7" s="930"/>
      <c r="T7" s="931"/>
    </row>
    <row r="8" spans="1:21" s="32" customFormat="1" ht="18" x14ac:dyDescent="0.45">
      <c r="A8" s="929"/>
      <c r="B8" s="930"/>
      <c r="C8" s="930"/>
      <c r="D8" s="930"/>
      <c r="E8" s="930"/>
      <c r="F8" s="930"/>
      <c r="G8" s="930"/>
      <c r="H8" s="930"/>
      <c r="I8" s="930"/>
      <c r="J8" s="930"/>
      <c r="K8" s="930"/>
      <c r="L8" s="930"/>
      <c r="M8" s="930"/>
      <c r="N8" s="930"/>
      <c r="O8" s="930"/>
      <c r="P8" s="930"/>
      <c r="Q8" s="930"/>
      <c r="R8" s="930"/>
      <c r="S8" s="930"/>
      <c r="T8" s="931"/>
    </row>
    <row r="9" spans="1:21" s="32" customFormat="1" ht="18" x14ac:dyDescent="0.45">
      <c r="A9" s="929"/>
      <c r="B9" s="930"/>
      <c r="C9" s="930"/>
      <c r="D9" s="930"/>
      <c r="E9" s="930"/>
      <c r="F9" s="930"/>
      <c r="G9" s="930"/>
      <c r="H9" s="930"/>
      <c r="I9" s="930"/>
      <c r="J9" s="930"/>
      <c r="K9" s="930"/>
      <c r="L9" s="930"/>
      <c r="M9" s="930"/>
      <c r="N9" s="930"/>
      <c r="O9" s="930"/>
      <c r="P9" s="930"/>
      <c r="Q9" s="930"/>
      <c r="R9" s="930"/>
      <c r="S9" s="930"/>
      <c r="T9" s="931"/>
    </row>
    <row r="10" spans="1:21" s="32" customFormat="1" ht="18" x14ac:dyDescent="0.45">
      <c r="A10" s="929"/>
      <c r="B10" s="930"/>
      <c r="C10" s="930"/>
      <c r="D10" s="930"/>
      <c r="E10" s="930"/>
      <c r="F10" s="930"/>
      <c r="G10" s="930"/>
      <c r="H10" s="930"/>
      <c r="I10" s="930"/>
      <c r="J10" s="930"/>
      <c r="K10" s="930"/>
      <c r="L10" s="930"/>
      <c r="M10" s="930"/>
      <c r="N10" s="930"/>
      <c r="O10" s="930"/>
      <c r="P10" s="930"/>
      <c r="Q10" s="930"/>
      <c r="R10" s="930"/>
      <c r="S10" s="930"/>
      <c r="T10" s="931"/>
    </row>
    <row r="11" spans="1:21" s="32" customFormat="1" ht="18" x14ac:dyDescent="0.45">
      <c r="A11" s="929"/>
      <c r="B11" s="930"/>
      <c r="C11" s="930"/>
      <c r="D11" s="930"/>
      <c r="E11" s="930"/>
      <c r="F11" s="930"/>
      <c r="G11" s="930"/>
      <c r="H11" s="930"/>
      <c r="I11" s="930"/>
      <c r="J11" s="930"/>
      <c r="K11" s="930"/>
      <c r="L11" s="930"/>
      <c r="M11" s="930"/>
      <c r="N11" s="930"/>
      <c r="O11" s="930"/>
      <c r="P11" s="930"/>
      <c r="Q11" s="930"/>
      <c r="R11" s="930"/>
      <c r="S11" s="930"/>
      <c r="T11" s="931"/>
    </row>
    <row r="12" spans="1:21" s="32" customFormat="1" ht="18" x14ac:dyDescent="0.45">
      <c r="A12" s="929"/>
      <c r="B12" s="930"/>
      <c r="C12" s="930"/>
      <c r="D12" s="930"/>
      <c r="E12" s="930"/>
      <c r="F12" s="930"/>
      <c r="G12" s="930"/>
      <c r="H12" s="930"/>
      <c r="I12" s="930"/>
      <c r="J12" s="930"/>
      <c r="K12" s="930"/>
      <c r="L12" s="930"/>
      <c r="M12" s="930"/>
      <c r="N12" s="930"/>
      <c r="O12" s="930"/>
      <c r="P12" s="930"/>
      <c r="Q12" s="930"/>
      <c r="R12" s="930"/>
      <c r="S12" s="930"/>
      <c r="T12" s="931"/>
    </row>
    <row r="13" spans="1:21" s="32" customFormat="1" ht="18" customHeight="1" x14ac:dyDescent="0.45">
      <c r="A13" s="1246" t="s">
        <v>328</v>
      </c>
      <c r="B13" s="1247"/>
      <c r="C13" s="1247"/>
      <c r="D13" s="1247"/>
      <c r="E13" s="1247"/>
      <c r="F13" s="1247"/>
      <c r="G13" s="1247"/>
      <c r="H13" s="1247"/>
      <c r="I13" s="1247"/>
      <c r="J13" s="1247"/>
      <c r="K13" s="1247"/>
      <c r="L13" s="1247"/>
      <c r="M13" s="1247"/>
      <c r="N13" s="1247"/>
      <c r="O13" s="1247"/>
      <c r="P13" s="1247"/>
      <c r="Q13" s="1247"/>
      <c r="R13" s="1247"/>
      <c r="S13" s="1247"/>
      <c r="T13" s="1248"/>
      <c r="U13" s="32">
        <f>LEN(A14)</f>
        <v>0</v>
      </c>
    </row>
    <row r="14" spans="1:21" s="32" customFormat="1" ht="18" x14ac:dyDescent="0.45">
      <c r="A14" s="926"/>
      <c r="B14" s="927"/>
      <c r="C14" s="927"/>
      <c r="D14" s="927"/>
      <c r="E14" s="927"/>
      <c r="F14" s="927"/>
      <c r="G14" s="927"/>
      <c r="H14" s="927"/>
      <c r="I14" s="927"/>
      <c r="J14" s="927"/>
      <c r="K14" s="927"/>
      <c r="L14" s="927"/>
      <c r="M14" s="927"/>
      <c r="N14" s="927"/>
      <c r="O14" s="927"/>
      <c r="P14" s="927"/>
      <c r="Q14" s="927"/>
      <c r="R14" s="927"/>
      <c r="S14" s="927"/>
      <c r="T14" s="928"/>
    </row>
    <row r="15" spans="1:21" s="32" customFormat="1" ht="18" x14ac:dyDescent="0.45">
      <c r="A15" s="929"/>
      <c r="B15" s="930"/>
      <c r="C15" s="930"/>
      <c r="D15" s="930"/>
      <c r="E15" s="930"/>
      <c r="F15" s="930"/>
      <c r="G15" s="930"/>
      <c r="H15" s="930"/>
      <c r="I15" s="930"/>
      <c r="J15" s="930"/>
      <c r="K15" s="930"/>
      <c r="L15" s="930"/>
      <c r="M15" s="930"/>
      <c r="N15" s="930"/>
      <c r="O15" s="930"/>
      <c r="P15" s="930"/>
      <c r="Q15" s="930"/>
      <c r="R15" s="930"/>
      <c r="S15" s="930"/>
      <c r="T15" s="931"/>
    </row>
    <row r="16" spans="1:21" s="32" customFormat="1" ht="18" x14ac:dyDescent="0.45">
      <c r="A16" s="929"/>
      <c r="B16" s="930"/>
      <c r="C16" s="930"/>
      <c r="D16" s="930"/>
      <c r="E16" s="930"/>
      <c r="F16" s="930"/>
      <c r="G16" s="930"/>
      <c r="H16" s="930"/>
      <c r="I16" s="930"/>
      <c r="J16" s="930"/>
      <c r="K16" s="930"/>
      <c r="L16" s="930"/>
      <c r="M16" s="930"/>
      <c r="N16" s="930"/>
      <c r="O16" s="930"/>
      <c r="P16" s="930"/>
      <c r="Q16" s="930"/>
      <c r="R16" s="930"/>
      <c r="S16" s="930"/>
      <c r="T16" s="931"/>
    </row>
    <row r="17" spans="1:31" s="32" customFormat="1" ht="18" x14ac:dyDescent="0.45">
      <c r="A17" s="929"/>
      <c r="B17" s="930"/>
      <c r="C17" s="930"/>
      <c r="D17" s="930"/>
      <c r="E17" s="930"/>
      <c r="F17" s="930"/>
      <c r="G17" s="930"/>
      <c r="H17" s="930"/>
      <c r="I17" s="930"/>
      <c r="J17" s="930"/>
      <c r="K17" s="930"/>
      <c r="L17" s="930"/>
      <c r="M17" s="930"/>
      <c r="N17" s="930"/>
      <c r="O17" s="930"/>
      <c r="P17" s="930"/>
      <c r="Q17" s="930"/>
      <c r="R17" s="930"/>
      <c r="S17" s="930"/>
      <c r="T17" s="931"/>
    </row>
    <row r="18" spans="1:31" s="32" customFormat="1" ht="18" x14ac:dyDescent="0.45">
      <c r="A18" s="929"/>
      <c r="B18" s="930"/>
      <c r="C18" s="930"/>
      <c r="D18" s="930"/>
      <c r="E18" s="930"/>
      <c r="F18" s="930"/>
      <c r="G18" s="930"/>
      <c r="H18" s="930"/>
      <c r="I18" s="930"/>
      <c r="J18" s="930"/>
      <c r="K18" s="930"/>
      <c r="L18" s="930"/>
      <c r="M18" s="930"/>
      <c r="N18" s="930"/>
      <c r="O18" s="930"/>
      <c r="P18" s="930"/>
      <c r="Q18" s="930"/>
      <c r="R18" s="930"/>
      <c r="S18" s="930"/>
      <c r="T18" s="931"/>
    </row>
    <row r="19" spans="1:31" s="32" customFormat="1" ht="18" x14ac:dyDescent="0.45">
      <c r="A19" s="929"/>
      <c r="B19" s="930"/>
      <c r="C19" s="930"/>
      <c r="D19" s="930"/>
      <c r="E19" s="930"/>
      <c r="F19" s="930"/>
      <c r="G19" s="930"/>
      <c r="H19" s="930"/>
      <c r="I19" s="930"/>
      <c r="J19" s="930"/>
      <c r="K19" s="930"/>
      <c r="L19" s="930"/>
      <c r="M19" s="930"/>
      <c r="N19" s="930"/>
      <c r="O19" s="930"/>
      <c r="P19" s="930"/>
      <c r="Q19" s="930"/>
      <c r="R19" s="930"/>
      <c r="S19" s="930"/>
      <c r="T19" s="931"/>
    </row>
    <row r="20" spans="1:31" s="32" customFormat="1" ht="18" x14ac:dyDescent="0.45">
      <c r="A20" s="929"/>
      <c r="B20" s="930"/>
      <c r="C20" s="930"/>
      <c r="D20" s="930"/>
      <c r="E20" s="930"/>
      <c r="F20" s="930"/>
      <c r="G20" s="930"/>
      <c r="H20" s="930"/>
      <c r="I20" s="930"/>
      <c r="J20" s="930"/>
      <c r="K20" s="930"/>
      <c r="L20" s="930"/>
      <c r="M20" s="930"/>
      <c r="N20" s="930"/>
      <c r="O20" s="930"/>
      <c r="P20" s="930"/>
      <c r="Q20" s="930"/>
      <c r="R20" s="930"/>
      <c r="S20" s="930"/>
      <c r="T20" s="931"/>
    </row>
    <row r="21" spans="1:31" s="32" customFormat="1" ht="18" x14ac:dyDescent="0.45">
      <c r="A21" s="929"/>
      <c r="B21" s="930"/>
      <c r="C21" s="930"/>
      <c r="D21" s="930"/>
      <c r="E21" s="930"/>
      <c r="F21" s="930"/>
      <c r="G21" s="930"/>
      <c r="H21" s="930"/>
      <c r="I21" s="930"/>
      <c r="J21" s="930"/>
      <c r="K21" s="930"/>
      <c r="L21" s="930"/>
      <c r="M21" s="930"/>
      <c r="N21" s="930"/>
      <c r="O21" s="930"/>
      <c r="P21" s="930"/>
      <c r="Q21" s="930"/>
      <c r="R21" s="930"/>
      <c r="S21" s="930"/>
      <c r="T21" s="931"/>
    </row>
    <row r="22" spans="1:31" s="32" customFormat="1" ht="18" x14ac:dyDescent="0.45">
      <c r="A22" s="929"/>
      <c r="B22" s="930"/>
      <c r="C22" s="930"/>
      <c r="D22" s="930"/>
      <c r="E22" s="930"/>
      <c r="F22" s="930"/>
      <c r="G22" s="930"/>
      <c r="H22" s="930"/>
      <c r="I22" s="930"/>
      <c r="J22" s="930"/>
      <c r="K22" s="930"/>
      <c r="L22" s="930"/>
      <c r="M22" s="930"/>
      <c r="N22" s="930"/>
      <c r="O22" s="930"/>
      <c r="P22" s="930"/>
      <c r="Q22" s="930"/>
      <c r="R22" s="930"/>
      <c r="S22" s="930"/>
      <c r="T22" s="931"/>
    </row>
    <row r="23" spans="1:31" s="32" customFormat="1" ht="18" x14ac:dyDescent="0.45">
      <c r="A23" s="932"/>
      <c r="B23" s="933"/>
      <c r="C23" s="933"/>
      <c r="D23" s="933"/>
      <c r="E23" s="933"/>
      <c r="F23" s="933"/>
      <c r="G23" s="933"/>
      <c r="H23" s="933"/>
      <c r="I23" s="933"/>
      <c r="J23" s="933"/>
      <c r="K23" s="933"/>
      <c r="L23" s="933"/>
      <c r="M23" s="933"/>
      <c r="N23" s="933"/>
      <c r="O23" s="933"/>
      <c r="P23" s="933"/>
      <c r="Q23" s="933"/>
      <c r="R23" s="933"/>
      <c r="S23" s="933"/>
      <c r="T23" s="934"/>
    </row>
    <row r="24" spans="1:31" s="32" customFormat="1" ht="18" customHeight="1" x14ac:dyDescent="0.45">
      <c r="A24" s="1246" t="s">
        <v>327</v>
      </c>
      <c r="B24" s="1247"/>
      <c r="C24" s="1247"/>
      <c r="D24" s="1247"/>
      <c r="E24" s="1247"/>
      <c r="F24" s="1247"/>
      <c r="G24" s="1247"/>
      <c r="H24" s="1247"/>
      <c r="I24" s="1247"/>
      <c r="J24" s="1247"/>
      <c r="K24" s="1247"/>
      <c r="L24" s="1247"/>
      <c r="M24" s="1247"/>
      <c r="N24" s="1247"/>
      <c r="O24" s="1247"/>
      <c r="P24" s="1247"/>
      <c r="Q24" s="1247"/>
      <c r="R24" s="1247"/>
      <c r="S24" s="1247"/>
      <c r="T24" s="1248"/>
      <c r="U24" s="32">
        <f>LEN(A25)</f>
        <v>0</v>
      </c>
    </row>
    <row r="25" spans="1:31" s="32" customFormat="1" ht="18" x14ac:dyDescent="0.45">
      <c r="A25" s="926"/>
      <c r="B25" s="927"/>
      <c r="C25" s="927"/>
      <c r="D25" s="927"/>
      <c r="E25" s="927"/>
      <c r="F25" s="927"/>
      <c r="G25" s="927"/>
      <c r="H25" s="927"/>
      <c r="I25" s="927"/>
      <c r="J25" s="927"/>
      <c r="K25" s="927"/>
      <c r="L25" s="927"/>
      <c r="M25" s="927"/>
      <c r="N25" s="927"/>
      <c r="O25" s="927"/>
      <c r="P25" s="927"/>
      <c r="Q25" s="927"/>
      <c r="R25" s="927"/>
      <c r="S25" s="927"/>
      <c r="T25" s="928"/>
    </row>
    <row r="26" spans="1:31" s="32" customFormat="1" ht="18" x14ac:dyDescent="0.45">
      <c r="A26" s="929"/>
      <c r="B26" s="930"/>
      <c r="C26" s="930"/>
      <c r="D26" s="930"/>
      <c r="E26" s="930"/>
      <c r="F26" s="930"/>
      <c r="G26" s="930"/>
      <c r="H26" s="930"/>
      <c r="I26" s="930"/>
      <c r="J26" s="930"/>
      <c r="K26" s="930"/>
      <c r="L26" s="930"/>
      <c r="M26" s="930"/>
      <c r="N26" s="930"/>
      <c r="O26" s="930"/>
      <c r="P26" s="930"/>
      <c r="Q26" s="930"/>
      <c r="R26" s="930"/>
      <c r="S26" s="930"/>
      <c r="T26" s="931"/>
    </row>
    <row r="27" spans="1:31" s="32" customFormat="1" ht="18" x14ac:dyDescent="0.45">
      <c r="A27" s="929"/>
      <c r="B27" s="930"/>
      <c r="C27" s="930"/>
      <c r="D27" s="930"/>
      <c r="E27" s="930"/>
      <c r="F27" s="930"/>
      <c r="G27" s="930"/>
      <c r="H27" s="930"/>
      <c r="I27" s="930"/>
      <c r="J27" s="930"/>
      <c r="K27" s="930"/>
      <c r="L27" s="930"/>
      <c r="M27" s="930"/>
      <c r="N27" s="930"/>
      <c r="O27" s="930"/>
      <c r="P27" s="930"/>
      <c r="Q27" s="930"/>
      <c r="R27" s="930"/>
      <c r="S27" s="930"/>
      <c r="T27" s="931"/>
      <c r="W27" s="52"/>
      <c r="X27" s="496"/>
      <c r="Y27" s="496"/>
      <c r="Z27" s="1239"/>
      <c r="AA27" s="1239"/>
      <c r="AB27" s="1239"/>
      <c r="AC27" s="1239"/>
      <c r="AD27" s="52"/>
      <c r="AE27" s="496"/>
    </row>
    <row r="28" spans="1:31" s="32" customFormat="1" ht="18" x14ac:dyDescent="0.45">
      <c r="A28" s="929"/>
      <c r="B28" s="930"/>
      <c r="C28" s="930"/>
      <c r="D28" s="930"/>
      <c r="E28" s="930"/>
      <c r="F28" s="930"/>
      <c r="G28" s="930"/>
      <c r="H28" s="930"/>
      <c r="I28" s="930"/>
      <c r="J28" s="930"/>
      <c r="K28" s="930"/>
      <c r="L28" s="930"/>
      <c r="M28" s="930"/>
      <c r="N28" s="930"/>
      <c r="O28" s="930"/>
      <c r="P28" s="930"/>
      <c r="Q28" s="930"/>
      <c r="R28" s="930"/>
      <c r="S28" s="930"/>
      <c r="T28" s="931"/>
      <c r="W28" s="1239"/>
      <c r="X28" s="1239"/>
      <c r="Y28" s="1239"/>
      <c r="Z28" s="1239"/>
      <c r="AA28" s="1239"/>
      <c r="AB28" s="1239"/>
      <c r="AC28" s="1239"/>
      <c r="AD28" s="497"/>
      <c r="AE28" s="496"/>
    </row>
    <row r="29" spans="1:31" s="32" customFormat="1" ht="18" x14ac:dyDescent="0.45">
      <c r="A29" s="929"/>
      <c r="B29" s="930"/>
      <c r="C29" s="930"/>
      <c r="D29" s="930"/>
      <c r="E29" s="930"/>
      <c r="F29" s="930"/>
      <c r="G29" s="930"/>
      <c r="H29" s="930"/>
      <c r="I29" s="930"/>
      <c r="J29" s="930"/>
      <c r="K29" s="930"/>
      <c r="L29" s="930"/>
      <c r="M29" s="930"/>
      <c r="N29" s="930"/>
      <c r="O29" s="930"/>
      <c r="P29" s="930"/>
      <c r="Q29" s="930"/>
      <c r="R29" s="930"/>
      <c r="S29" s="930"/>
      <c r="T29" s="931"/>
      <c r="W29" s="52"/>
      <c r="X29" s="52"/>
      <c r="Y29" s="52"/>
      <c r="Z29" s="52"/>
      <c r="AA29" s="52"/>
      <c r="AB29" s="52"/>
      <c r="AC29" s="52"/>
      <c r="AD29" s="52"/>
      <c r="AE29" s="52"/>
    </row>
    <row r="30" spans="1:31" s="32" customFormat="1" ht="18" x14ac:dyDescent="0.45">
      <c r="A30" s="929"/>
      <c r="B30" s="930"/>
      <c r="C30" s="930"/>
      <c r="D30" s="930"/>
      <c r="E30" s="930"/>
      <c r="F30" s="930"/>
      <c r="G30" s="930"/>
      <c r="H30" s="930"/>
      <c r="I30" s="930"/>
      <c r="J30" s="930"/>
      <c r="K30" s="930"/>
      <c r="L30" s="930"/>
      <c r="M30" s="930"/>
      <c r="N30" s="930"/>
      <c r="O30" s="930"/>
      <c r="P30" s="930"/>
      <c r="Q30" s="930"/>
      <c r="R30" s="930"/>
      <c r="S30" s="930"/>
      <c r="T30" s="931"/>
      <c r="W30" s="52"/>
      <c r="X30" s="52"/>
      <c r="Y30" s="52"/>
      <c r="Z30" s="52"/>
      <c r="AA30" s="52"/>
      <c r="AB30" s="52"/>
      <c r="AC30" s="52"/>
      <c r="AD30" s="52"/>
      <c r="AE30" s="52"/>
    </row>
    <row r="31" spans="1:31" s="498" customFormat="1" ht="16.2" x14ac:dyDescent="0.45">
      <c r="A31" s="929"/>
      <c r="B31" s="930"/>
      <c r="C31" s="930"/>
      <c r="D31" s="930"/>
      <c r="E31" s="930"/>
      <c r="F31" s="930"/>
      <c r="G31" s="930"/>
      <c r="H31" s="930"/>
      <c r="I31" s="930"/>
      <c r="J31" s="930"/>
      <c r="K31" s="930"/>
      <c r="L31" s="930"/>
      <c r="M31" s="930"/>
      <c r="N31" s="930"/>
      <c r="O31" s="930"/>
      <c r="P31" s="930"/>
      <c r="Q31" s="930"/>
      <c r="R31" s="930"/>
      <c r="S31" s="930"/>
      <c r="T31" s="931"/>
      <c r="W31" s="499"/>
      <c r="X31" s="499"/>
      <c r="Y31" s="499"/>
      <c r="Z31" s="499"/>
      <c r="AA31" s="499"/>
      <c r="AB31" s="499"/>
      <c r="AC31" s="499"/>
      <c r="AD31" s="499"/>
      <c r="AE31" s="499"/>
    </row>
    <row r="32" spans="1:31" s="498" customFormat="1" ht="16.2" x14ac:dyDescent="0.45">
      <c r="A32" s="929"/>
      <c r="B32" s="930"/>
      <c r="C32" s="930"/>
      <c r="D32" s="930"/>
      <c r="E32" s="930"/>
      <c r="F32" s="930"/>
      <c r="G32" s="930"/>
      <c r="H32" s="930"/>
      <c r="I32" s="930"/>
      <c r="J32" s="930"/>
      <c r="K32" s="930"/>
      <c r="L32" s="930"/>
      <c r="M32" s="930"/>
      <c r="N32" s="930"/>
      <c r="O32" s="930"/>
      <c r="P32" s="930"/>
      <c r="Q32" s="930"/>
      <c r="R32" s="930"/>
      <c r="S32" s="930"/>
      <c r="T32" s="931"/>
      <c r="W32" s="499"/>
      <c r="X32" s="499"/>
      <c r="Y32" s="499"/>
      <c r="Z32" s="499"/>
      <c r="AA32" s="499"/>
      <c r="AB32" s="499"/>
      <c r="AC32" s="499"/>
      <c r="AD32" s="499"/>
      <c r="AE32" s="499"/>
    </row>
    <row r="33" spans="1:31" s="32" customFormat="1" ht="18" x14ac:dyDescent="0.45">
      <c r="A33" s="929"/>
      <c r="B33" s="930"/>
      <c r="C33" s="930"/>
      <c r="D33" s="930"/>
      <c r="E33" s="930"/>
      <c r="F33" s="930"/>
      <c r="G33" s="930"/>
      <c r="H33" s="930"/>
      <c r="I33" s="930"/>
      <c r="J33" s="930"/>
      <c r="K33" s="930"/>
      <c r="L33" s="930"/>
      <c r="M33" s="930"/>
      <c r="N33" s="930"/>
      <c r="O33" s="930"/>
      <c r="P33" s="930"/>
      <c r="Q33" s="930"/>
      <c r="R33" s="930"/>
      <c r="S33" s="930"/>
      <c r="T33" s="931"/>
      <c r="W33" s="52"/>
      <c r="X33" s="52"/>
      <c r="Y33" s="52"/>
      <c r="Z33" s="52"/>
      <c r="AA33" s="52"/>
      <c r="AB33" s="52"/>
      <c r="AC33" s="52"/>
      <c r="AD33" s="52"/>
      <c r="AE33" s="52"/>
    </row>
    <row r="34" spans="1:31" s="32" customFormat="1" ht="18" x14ac:dyDescent="0.45">
      <c r="A34" s="932"/>
      <c r="B34" s="933"/>
      <c r="C34" s="933"/>
      <c r="D34" s="933"/>
      <c r="E34" s="933"/>
      <c r="F34" s="933"/>
      <c r="G34" s="933"/>
      <c r="H34" s="933"/>
      <c r="I34" s="933"/>
      <c r="J34" s="933"/>
      <c r="K34" s="933"/>
      <c r="L34" s="933"/>
      <c r="M34" s="933"/>
      <c r="N34" s="933"/>
      <c r="O34" s="933"/>
      <c r="P34" s="933"/>
      <c r="Q34" s="933"/>
      <c r="R34" s="933"/>
      <c r="S34" s="933"/>
      <c r="T34" s="934"/>
      <c r="W34" s="52"/>
      <c r="X34" s="52"/>
      <c r="Y34" s="52"/>
      <c r="Z34" s="52"/>
      <c r="AA34" s="52"/>
      <c r="AB34" s="52"/>
      <c r="AC34" s="52"/>
      <c r="AD34" s="52"/>
      <c r="AE34" s="52"/>
    </row>
    <row r="35" spans="1:31" s="32" customFormat="1" ht="19.8" x14ac:dyDescent="0.45">
      <c r="A35" s="959" t="s">
        <v>329</v>
      </c>
      <c r="B35" s="1219"/>
      <c r="C35" s="1219"/>
      <c r="D35" s="1219"/>
      <c r="E35" s="1219"/>
      <c r="F35" s="1219"/>
      <c r="G35" s="1219"/>
      <c r="H35" s="1219"/>
      <c r="I35" s="1219"/>
      <c r="J35" s="1219"/>
      <c r="K35" s="1219"/>
      <c r="L35" s="1219"/>
      <c r="M35" s="1219"/>
      <c r="N35" s="1219"/>
      <c r="O35" s="1219"/>
      <c r="P35" s="1219"/>
      <c r="Q35" s="1219"/>
      <c r="R35" s="1219"/>
      <c r="S35" s="1219"/>
      <c r="T35" s="1220"/>
      <c r="U35" s="32">
        <f>LEN(A36)</f>
        <v>0</v>
      </c>
      <c r="V35" s="53"/>
    </row>
    <row r="36" spans="1:31" s="32" customFormat="1" ht="18" x14ac:dyDescent="0.45">
      <c r="A36" s="926"/>
      <c r="B36" s="927"/>
      <c r="C36" s="927"/>
      <c r="D36" s="927"/>
      <c r="E36" s="927"/>
      <c r="F36" s="927"/>
      <c r="G36" s="927"/>
      <c r="H36" s="927"/>
      <c r="I36" s="927"/>
      <c r="J36" s="927"/>
      <c r="K36" s="927"/>
      <c r="L36" s="927"/>
      <c r="M36" s="927"/>
      <c r="N36" s="927"/>
      <c r="O36" s="927"/>
      <c r="P36" s="927"/>
      <c r="Q36" s="927"/>
      <c r="R36" s="927"/>
      <c r="S36" s="927"/>
      <c r="T36" s="928"/>
    </row>
    <row r="37" spans="1:31" s="32" customFormat="1" ht="18" x14ac:dyDescent="0.45">
      <c r="A37" s="929"/>
      <c r="B37" s="930"/>
      <c r="C37" s="930"/>
      <c r="D37" s="930"/>
      <c r="E37" s="930"/>
      <c r="F37" s="930"/>
      <c r="G37" s="930"/>
      <c r="H37" s="930"/>
      <c r="I37" s="930"/>
      <c r="J37" s="930"/>
      <c r="K37" s="930"/>
      <c r="L37" s="930"/>
      <c r="M37" s="930"/>
      <c r="N37" s="930"/>
      <c r="O37" s="930"/>
      <c r="P37" s="930"/>
      <c r="Q37" s="930"/>
      <c r="R37" s="930"/>
      <c r="S37" s="930"/>
      <c r="T37" s="931"/>
    </row>
    <row r="38" spans="1:31" s="32" customFormat="1" ht="18" x14ac:dyDescent="0.45">
      <c r="A38" s="929"/>
      <c r="B38" s="930"/>
      <c r="C38" s="930"/>
      <c r="D38" s="930"/>
      <c r="E38" s="930"/>
      <c r="F38" s="930"/>
      <c r="G38" s="930"/>
      <c r="H38" s="930"/>
      <c r="I38" s="930"/>
      <c r="J38" s="930"/>
      <c r="K38" s="930"/>
      <c r="L38" s="930"/>
      <c r="M38" s="930"/>
      <c r="N38" s="930"/>
      <c r="O38" s="930"/>
      <c r="P38" s="930"/>
      <c r="Q38" s="930"/>
      <c r="R38" s="930"/>
      <c r="S38" s="930"/>
      <c r="T38" s="931"/>
    </row>
    <row r="39" spans="1:31" s="32" customFormat="1" ht="18" x14ac:dyDescent="0.45">
      <c r="A39" s="929"/>
      <c r="B39" s="930"/>
      <c r="C39" s="930"/>
      <c r="D39" s="930"/>
      <c r="E39" s="930"/>
      <c r="F39" s="930"/>
      <c r="G39" s="930"/>
      <c r="H39" s="930"/>
      <c r="I39" s="930"/>
      <c r="J39" s="930"/>
      <c r="K39" s="930"/>
      <c r="L39" s="930"/>
      <c r="M39" s="930"/>
      <c r="N39" s="930"/>
      <c r="O39" s="930"/>
      <c r="P39" s="930"/>
      <c r="Q39" s="930"/>
      <c r="R39" s="930"/>
      <c r="S39" s="930"/>
      <c r="T39" s="931"/>
    </row>
    <row r="40" spans="1:31" s="32" customFormat="1" ht="18" x14ac:dyDescent="0.45">
      <c r="A40" s="929"/>
      <c r="B40" s="930"/>
      <c r="C40" s="930"/>
      <c r="D40" s="930"/>
      <c r="E40" s="930"/>
      <c r="F40" s="930"/>
      <c r="G40" s="930"/>
      <c r="H40" s="930"/>
      <c r="I40" s="930"/>
      <c r="J40" s="930"/>
      <c r="K40" s="930"/>
      <c r="L40" s="930"/>
      <c r="M40" s="930"/>
      <c r="N40" s="930"/>
      <c r="O40" s="930"/>
      <c r="P40" s="930"/>
      <c r="Q40" s="930"/>
      <c r="R40" s="930"/>
      <c r="S40" s="930"/>
      <c r="T40" s="931"/>
    </row>
    <row r="41" spans="1:31" s="32" customFormat="1" ht="18" x14ac:dyDescent="0.45">
      <c r="A41" s="929"/>
      <c r="B41" s="930"/>
      <c r="C41" s="930"/>
      <c r="D41" s="930"/>
      <c r="E41" s="930"/>
      <c r="F41" s="930"/>
      <c r="G41" s="930"/>
      <c r="H41" s="930"/>
      <c r="I41" s="930"/>
      <c r="J41" s="930"/>
      <c r="K41" s="930"/>
      <c r="L41" s="930"/>
      <c r="M41" s="930"/>
      <c r="N41" s="930"/>
      <c r="O41" s="930"/>
      <c r="P41" s="930"/>
      <c r="Q41" s="930"/>
      <c r="R41" s="930"/>
      <c r="S41" s="930"/>
      <c r="T41" s="931"/>
    </row>
    <row r="42" spans="1:31" s="32" customFormat="1" ht="18" x14ac:dyDescent="0.45">
      <c r="A42" s="929"/>
      <c r="B42" s="930"/>
      <c r="C42" s="930"/>
      <c r="D42" s="930"/>
      <c r="E42" s="930"/>
      <c r="F42" s="930"/>
      <c r="G42" s="930"/>
      <c r="H42" s="930"/>
      <c r="I42" s="930"/>
      <c r="J42" s="930"/>
      <c r="K42" s="930"/>
      <c r="L42" s="930"/>
      <c r="M42" s="930"/>
      <c r="N42" s="930"/>
      <c r="O42" s="930"/>
      <c r="P42" s="930"/>
      <c r="Q42" s="930"/>
      <c r="R42" s="930"/>
      <c r="S42" s="930"/>
      <c r="T42" s="931"/>
    </row>
    <row r="43" spans="1:31" s="32" customFormat="1" ht="18" x14ac:dyDescent="0.45">
      <c r="A43" s="929"/>
      <c r="B43" s="930"/>
      <c r="C43" s="930"/>
      <c r="D43" s="930"/>
      <c r="E43" s="930"/>
      <c r="F43" s="930"/>
      <c r="G43" s="930"/>
      <c r="H43" s="930"/>
      <c r="I43" s="930"/>
      <c r="J43" s="930"/>
      <c r="K43" s="930"/>
      <c r="L43" s="930"/>
      <c r="M43" s="930"/>
      <c r="N43" s="930"/>
      <c r="O43" s="930"/>
      <c r="P43" s="930"/>
      <c r="Q43" s="930"/>
      <c r="R43" s="930"/>
      <c r="S43" s="930"/>
      <c r="T43" s="931"/>
    </row>
    <row r="44" spans="1:31" s="32" customFormat="1" ht="18" x14ac:dyDescent="0.45">
      <c r="A44" s="929"/>
      <c r="B44" s="930"/>
      <c r="C44" s="930"/>
      <c r="D44" s="930"/>
      <c r="E44" s="930"/>
      <c r="F44" s="930"/>
      <c r="G44" s="930"/>
      <c r="H44" s="930"/>
      <c r="I44" s="930"/>
      <c r="J44" s="930"/>
      <c r="K44" s="930"/>
      <c r="L44" s="930"/>
      <c r="M44" s="930"/>
      <c r="N44" s="930"/>
      <c r="O44" s="930"/>
      <c r="P44" s="930"/>
      <c r="Q44" s="930"/>
      <c r="R44" s="930"/>
      <c r="S44" s="930"/>
      <c r="T44" s="931"/>
    </row>
    <row r="45" spans="1:31" s="32" customFormat="1" ht="18" x14ac:dyDescent="0.45">
      <c r="A45" s="929"/>
      <c r="B45" s="930"/>
      <c r="C45" s="930"/>
      <c r="D45" s="930"/>
      <c r="E45" s="930"/>
      <c r="F45" s="930"/>
      <c r="G45" s="930"/>
      <c r="H45" s="930"/>
      <c r="I45" s="930"/>
      <c r="J45" s="930"/>
      <c r="K45" s="930"/>
      <c r="L45" s="930"/>
      <c r="M45" s="930"/>
      <c r="N45" s="930"/>
      <c r="O45" s="930"/>
      <c r="P45" s="930"/>
      <c r="Q45" s="930"/>
      <c r="R45" s="930"/>
      <c r="S45" s="930"/>
      <c r="T45" s="931"/>
    </row>
    <row r="46" spans="1:31" s="32" customFormat="1" ht="19.8" x14ac:dyDescent="0.45">
      <c r="A46" s="959" t="s">
        <v>426</v>
      </c>
      <c r="B46" s="1219"/>
      <c r="C46" s="1219"/>
      <c r="D46" s="1219"/>
      <c r="E46" s="1219"/>
      <c r="F46" s="1219"/>
      <c r="G46" s="1219"/>
      <c r="H46" s="1219"/>
      <c r="I46" s="1219"/>
      <c r="J46" s="1219"/>
      <c r="K46" s="1219"/>
      <c r="L46" s="1219"/>
      <c r="M46" s="1219"/>
      <c r="N46" s="1219"/>
      <c r="O46" s="1219"/>
      <c r="P46" s="1219"/>
      <c r="Q46" s="1219"/>
      <c r="R46" s="1219"/>
      <c r="S46" s="1219"/>
      <c r="T46" s="1220"/>
      <c r="V46" s="53"/>
    </row>
    <row r="47" spans="1:31" s="32" customFormat="1" ht="19.95" customHeight="1" x14ac:dyDescent="0.45">
      <c r="A47" s="1212" t="s">
        <v>428</v>
      </c>
      <c r="B47" s="1212"/>
      <c r="C47" s="1212"/>
      <c r="D47" s="1212"/>
      <c r="E47" s="1212"/>
      <c r="F47" s="1212"/>
      <c r="G47" s="1212"/>
      <c r="H47" s="1212"/>
      <c r="I47" s="1222" t="s">
        <v>171</v>
      </c>
      <c r="J47" s="1240"/>
      <c r="K47" s="1240"/>
      <c r="L47" s="1241"/>
      <c r="M47" s="1222" t="s">
        <v>172</v>
      </c>
      <c r="N47" s="1223"/>
      <c r="O47" s="1223"/>
      <c r="P47" s="1224"/>
      <c r="Q47" s="1223" t="s">
        <v>173</v>
      </c>
      <c r="R47" s="1223"/>
      <c r="S47" s="1223"/>
      <c r="T47" s="1224"/>
    </row>
    <row r="48" spans="1:31" s="32" customFormat="1" ht="19.95" customHeight="1" x14ac:dyDescent="0.45">
      <c r="A48" s="1212"/>
      <c r="B48" s="1212"/>
      <c r="C48" s="1212"/>
      <c r="D48" s="1212"/>
      <c r="E48" s="1212"/>
      <c r="F48" s="1212"/>
      <c r="G48" s="1212"/>
      <c r="H48" s="1212"/>
      <c r="I48" s="1242"/>
      <c r="J48" s="1243"/>
      <c r="K48" s="1243"/>
      <c r="L48" s="1244"/>
      <c r="M48" s="1225"/>
      <c r="N48" s="1226"/>
      <c r="O48" s="1226"/>
      <c r="P48" s="1227"/>
      <c r="Q48" s="1226"/>
      <c r="R48" s="1226"/>
      <c r="S48" s="1226"/>
      <c r="T48" s="1227"/>
    </row>
    <row r="49" spans="1:28" s="32" customFormat="1" ht="18" customHeight="1" x14ac:dyDescent="0.45">
      <c r="A49" s="1221" t="s">
        <v>79</v>
      </c>
      <c r="B49" s="1221"/>
      <c r="C49" s="1221"/>
      <c r="D49" s="1221"/>
      <c r="E49" s="1221"/>
      <c r="F49" s="1221"/>
      <c r="G49" s="1221"/>
      <c r="H49" s="1221"/>
      <c r="I49" s="1213"/>
      <c r="J49" s="1214"/>
      <c r="K49" s="1214"/>
      <c r="L49" s="1217" t="s">
        <v>63</v>
      </c>
      <c r="M49" s="1228"/>
      <c r="N49" s="1229"/>
      <c r="O49" s="1229"/>
      <c r="P49" s="1217" t="s">
        <v>63</v>
      </c>
      <c r="Q49" s="1228"/>
      <c r="R49" s="1229"/>
      <c r="S49" s="1229"/>
      <c r="T49" s="1217" t="s">
        <v>63</v>
      </c>
    </row>
    <row r="50" spans="1:28" s="32" customFormat="1" ht="18" x14ac:dyDescent="0.45">
      <c r="A50" s="1221"/>
      <c r="B50" s="1221"/>
      <c r="C50" s="1221"/>
      <c r="D50" s="1221"/>
      <c r="E50" s="1221"/>
      <c r="F50" s="1221"/>
      <c r="G50" s="1221"/>
      <c r="H50" s="1221"/>
      <c r="I50" s="1215"/>
      <c r="J50" s="1216"/>
      <c r="K50" s="1216"/>
      <c r="L50" s="1218"/>
      <c r="M50" s="1230"/>
      <c r="N50" s="1231"/>
      <c r="O50" s="1231"/>
      <c r="P50" s="1218"/>
      <c r="Q50" s="1230"/>
      <c r="R50" s="1231"/>
      <c r="S50" s="1231"/>
      <c r="T50" s="1218"/>
    </row>
    <row r="51" spans="1:28" s="32" customFormat="1" ht="18" customHeight="1" x14ac:dyDescent="0.45">
      <c r="A51" s="1221" t="s">
        <v>174</v>
      </c>
      <c r="B51" s="1221"/>
      <c r="C51" s="1221"/>
      <c r="D51" s="1221"/>
      <c r="E51" s="1221"/>
      <c r="F51" s="1221"/>
      <c r="G51" s="1221"/>
      <c r="H51" s="1221"/>
      <c r="I51" s="1213"/>
      <c r="J51" s="1214"/>
      <c r="K51" s="1214"/>
      <c r="L51" s="1217" t="s">
        <v>63</v>
      </c>
      <c r="M51" s="1228"/>
      <c r="N51" s="1229"/>
      <c r="O51" s="1229"/>
      <c r="P51" s="1217" t="s">
        <v>63</v>
      </c>
      <c r="Q51" s="1228"/>
      <c r="R51" s="1229"/>
      <c r="S51" s="1229"/>
      <c r="T51" s="1217" t="s">
        <v>63</v>
      </c>
      <c r="V51" s="1245"/>
      <c r="W51" s="1245"/>
      <c r="X51" s="1245"/>
      <c r="Y51" s="1245"/>
      <c r="Z51" s="1245"/>
      <c r="AA51" s="1245"/>
      <c r="AB51" s="1245"/>
    </row>
    <row r="52" spans="1:28" s="32" customFormat="1" ht="18" x14ac:dyDescent="0.45">
      <c r="A52" s="1221"/>
      <c r="B52" s="1221"/>
      <c r="C52" s="1221"/>
      <c r="D52" s="1221"/>
      <c r="E52" s="1221"/>
      <c r="F52" s="1221"/>
      <c r="G52" s="1221"/>
      <c r="H52" s="1221"/>
      <c r="I52" s="1215"/>
      <c r="J52" s="1216"/>
      <c r="K52" s="1216"/>
      <c r="L52" s="1218"/>
      <c r="M52" s="1230"/>
      <c r="N52" s="1231"/>
      <c r="O52" s="1231"/>
      <c r="P52" s="1218"/>
      <c r="Q52" s="1230"/>
      <c r="R52" s="1231"/>
      <c r="S52" s="1231"/>
      <c r="T52" s="1218"/>
    </row>
    <row r="53" spans="1:28" s="32" customFormat="1" ht="19.95" customHeight="1" x14ac:dyDescent="0.45">
      <c r="A53" s="1212" t="s">
        <v>427</v>
      </c>
      <c r="B53" s="1212"/>
      <c r="C53" s="1212"/>
      <c r="D53" s="1212"/>
      <c r="E53" s="1212"/>
      <c r="F53" s="1212"/>
      <c r="G53" s="1212"/>
      <c r="H53" s="1212"/>
      <c r="I53" s="1222" t="s">
        <v>171</v>
      </c>
      <c r="J53" s="1240"/>
      <c r="K53" s="1240"/>
      <c r="L53" s="1241"/>
      <c r="M53" s="1222" t="s">
        <v>172</v>
      </c>
      <c r="N53" s="1223"/>
      <c r="O53" s="1223"/>
      <c r="P53" s="1224"/>
      <c r="Q53" s="1222" t="s">
        <v>173</v>
      </c>
      <c r="R53" s="1223"/>
      <c r="S53" s="1223"/>
      <c r="T53" s="1224"/>
    </row>
    <row r="54" spans="1:28" s="32" customFormat="1" ht="19.95" customHeight="1" x14ac:dyDescent="0.45">
      <c r="A54" s="1212"/>
      <c r="B54" s="1212"/>
      <c r="C54" s="1212"/>
      <c r="D54" s="1212"/>
      <c r="E54" s="1212"/>
      <c r="F54" s="1212"/>
      <c r="G54" s="1212"/>
      <c r="H54" s="1212"/>
      <c r="I54" s="1242"/>
      <c r="J54" s="1243"/>
      <c r="K54" s="1243"/>
      <c r="L54" s="1244"/>
      <c r="M54" s="1225"/>
      <c r="N54" s="1226"/>
      <c r="O54" s="1226"/>
      <c r="P54" s="1227"/>
      <c r="Q54" s="1225"/>
      <c r="R54" s="1226"/>
      <c r="S54" s="1226"/>
      <c r="T54" s="1227"/>
    </row>
    <row r="55" spans="1:28" s="32" customFormat="1" ht="18" customHeight="1" x14ac:dyDescent="0.45">
      <c r="A55" s="1221" t="s">
        <v>79</v>
      </c>
      <c r="B55" s="1221"/>
      <c r="C55" s="1221"/>
      <c r="D55" s="1221"/>
      <c r="E55" s="1221"/>
      <c r="F55" s="1221"/>
      <c r="G55" s="1221"/>
      <c r="H55" s="1221"/>
      <c r="I55" s="1213"/>
      <c r="J55" s="1214"/>
      <c r="K55" s="1214"/>
      <c r="L55" s="1217" t="s">
        <v>63</v>
      </c>
      <c r="M55" s="1213"/>
      <c r="N55" s="1214"/>
      <c r="O55" s="1214"/>
      <c r="P55" s="1217" t="s">
        <v>63</v>
      </c>
      <c r="Q55" s="1213"/>
      <c r="R55" s="1214"/>
      <c r="S55" s="1214"/>
      <c r="T55" s="1217" t="s">
        <v>63</v>
      </c>
    </row>
    <row r="56" spans="1:28" s="32" customFormat="1" ht="18" x14ac:dyDescent="0.45">
      <c r="A56" s="1221"/>
      <c r="B56" s="1221"/>
      <c r="C56" s="1221"/>
      <c r="D56" s="1221"/>
      <c r="E56" s="1221"/>
      <c r="F56" s="1221"/>
      <c r="G56" s="1221"/>
      <c r="H56" s="1221"/>
      <c r="I56" s="1215"/>
      <c r="J56" s="1216"/>
      <c r="K56" s="1216"/>
      <c r="L56" s="1218"/>
      <c r="M56" s="1215"/>
      <c r="N56" s="1216"/>
      <c r="O56" s="1216"/>
      <c r="P56" s="1218"/>
      <c r="Q56" s="1215"/>
      <c r="R56" s="1216"/>
      <c r="S56" s="1216"/>
      <c r="T56" s="1218"/>
    </row>
    <row r="57" spans="1:28" s="32" customFormat="1" ht="18" customHeight="1" x14ac:dyDescent="0.45">
      <c r="A57" s="1221" t="s">
        <v>174</v>
      </c>
      <c r="B57" s="1221"/>
      <c r="C57" s="1221"/>
      <c r="D57" s="1221"/>
      <c r="E57" s="1221"/>
      <c r="F57" s="1221"/>
      <c r="G57" s="1221"/>
      <c r="H57" s="1221"/>
      <c r="I57" s="1213"/>
      <c r="J57" s="1214"/>
      <c r="K57" s="1214"/>
      <c r="L57" s="1217" t="s">
        <v>63</v>
      </c>
      <c r="M57" s="1213"/>
      <c r="N57" s="1214"/>
      <c r="O57" s="1214"/>
      <c r="P57" s="1217" t="s">
        <v>63</v>
      </c>
      <c r="Q57" s="1213"/>
      <c r="R57" s="1214"/>
      <c r="S57" s="1214"/>
      <c r="T57" s="1217" t="s">
        <v>63</v>
      </c>
    </row>
    <row r="58" spans="1:28" s="32" customFormat="1" ht="18" x14ac:dyDescent="0.45">
      <c r="A58" s="1221"/>
      <c r="B58" s="1221"/>
      <c r="C58" s="1221"/>
      <c r="D58" s="1221"/>
      <c r="E58" s="1221"/>
      <c r="F58" s="1221"/>
      <c r="G58" s="1221"/>
      <c r="H58" s="1221"/>
      <c r="I58" s="1215"/>
      <c r="J58" s="1216"/>
      <c r="K58" s="1216"/>
      <c r="L58" s="1218"/>
      <c r="M58" s="1215"/>
      <c r="N58" s="1216"/>
      <c r="O58" s="1216"/>
      <c r="P58" s="1218"/>
      <c r="Q58" s="1215"/>
      <c r="R58" s="1216"/>
      <c r="S58" s="1216"/>
      <c r="T58" s="1218"/>
    </row>
    <row r="59" spans="1:28" s="32" customFormat="1" ht="34.5" customHeight="1" x14ac:dyDescent="0.45">
      <c r="A59" s="1246" t="s">
        <v>429</v>
      </c>
      <c r="B59" s="960"/>
      <c r="C59" s="960"/>
      <c r="D59" s="960"/>
      <c r="E59" s="960"/>
      <c r="F59" s="960"/>
      <c r="G59" s="960"/>
      <c r="H59" s="960"/>
      <c r="I59" s="960"/>
      <c r="J59" s="960"/>
      <c r="K59" s="960"/>
      <c r="L59" s="960"/>
      <c r="M59" s="960"/>
      <c r="N59" s="960"/>
      <c r="O59" s="960"/>
      <c r="P59" s="960"/>
      <c r="Q59" s="960"/>
      <c r="R59" s="960"/>
      <c r="S59" s="960"/>
      <c r="T59" s="962"/>
      <c r="U59" s="33"/>
    </row>
    <row r="60" spans="1:28" s="32" customFormat="1" ht="18" customHeight="1" x14ac:dyDescent="0.45">
      <c r="A60" s="1232" t="s">
        <v>171</v>
      </c>
      <c r="B60" s="1232"/>
      <c r="C60" s="1232"/>
      <c r="D60" s="1232"/>
      <c r="E60" s="1232"/>
      <c r="F60" s="1232"/>
      <c r="G60" s="1232"/>
      <c r="H60" s="1232"/>
      <c r="I60" s="1233"/>
      <c r="J60" s="1234"/>
      <c r="K60" s="1234"/>
      <c r="L60" s="1234"/>
      <c r="M60" s="1234"/>
      <c r="N60" s="1234"/>
      <c r="O60" s="1234"/>
      <c r="P60" s="1234"/>
      <c r="Q60" s="1234"/>
      <c r="R60" s="1234"/>
      <c r="S60" s="1234"/>
      <c r="T60" s="1235"/>
    </row>
    <row r="61" spans="1:28" s="32" customFormat="1" ht="18" x14ac:dyDescent="0.45">
      <c r="A61" s="1232"/>
      <c r="B61" s="1232"/>
      <c r="C61" s="1232"/>
      <c r="D61" s="1232"/>
      <c r="E61" s="1232"/>
      <c r="F61" s="1232"/>
      <c r="G61" s="1232"/>
      <c r="H61" s="1232"/>
      <c r="I61" s="1236"/>
      <c r="J61" s="1237"/>
      <c r="K61" s="1237"/>
      <c r="L61" s="1237"/>
      <c r="M61" s="1237"/>
      <c r="N61" s="1237"/>
      <c r="O61" s="1237"/>
      <c r="P61" s="1237"/>
      <c r="Q61" s="1237"/>
      <c r="R61" s="1237"/>
      <c r="S61" s="1237"/>
      <c r="T61" s="1238"/>
    </row>
    <row r="62" spans="1:28" s="32" customFormat="1" ht="18" customHeight="1" x14ac:dyDescent="0.45">
      <c r="A62" s="1232" t="s">
        <v>172</v>
      </c>
      <c r="B62" s="1232"/>
      <c r="C62" s="1232"/>
      <c r="D62" s="1232"/>
      <c r="E62" s="1232"/>
      <c r="F62" s="1232"/>
      <c r="G62" s="1232"/>
      <c r="H62" s="1232"/>
      <c r="I62" s="1233"/>
      <c r="J62" s="1234"/>
      <c r="K62" s="1234"/>
      <c r="L62" s="1234"/>
      <c r="M62" s="1234"/>
      <c r="N62" s="1234"/>
      <c r="O62" s="1234"/>
      <c r="P62" s="1234"/>
      <c r="Q62" s="1234"/>
      <c r="R62" s="1234"/>
      <c r="S62" s="1234"/>
      <c r="T62" s="1235"/>
    </row>
    <row r="63" spans="1:28" s="32" customFormat="1" ht="18" x14ac:dyDescent="0.45">
      <c r="A63" s="1232"/>
      <c r="B63" s="1232"/>
      <c r="C63" s="1232"/>
      <c r="D63" s="1232"/>
      <c r="E63" s="1232"/>
      <c r="F63" s="1232"/>
      <c r="G63" s="1232"/>
      <c r="H63" s="1232"/>
      <c r="I63" s="1236"/>
      <c r="J63" s="1237"/>
      <c r="K63" s="1237"/>
      <c r="L63" s="1237"/>
      <c r="M63" s="1237"/>
      <c r="N63" s="1237"/>
      <c r="O63" s="1237"/>
      <c r="P63" s="1237"/>
      <c r="Q63" s="1237"/>
      <c r="R63" s="1237"/>
      <c r="S63" s="1237"/>
      <c r="T63" s="1238"/>
    </row>
    <row r="64" spans="1:28" s="32" customFormat="1" ht="18" customHeight="1" x14ac:dyDescent="0.45">
      <c r="A64" s="1232" t="s">
        <v>173</v>
      </c>
      <c r="B64" s="1232"/>
      <c r="C64" s="1232"/>
      <c r="D64" s="1232"/>
      <c r="E64" s="1232"/>
      <c r="F64" s="1232"/>
      <c r="G64" s="1232"/>
      <c r="H64" s="1232"/>
      <c r="I64" s="1233"/>
      <c r="J64" s="1234"/>
      <c r="K64" s="1234"/>
      <c r="L64" s="1234"/>
      <c r="M64" s="1234"/>
      <c r="N64" s="1234"/>
      <c r="O64" s="1234"/>
      <c r="P64" s="1234"/>
      <c r="Q64" s="1234"/>
      <c r="R64" s="1234"/>
      <c r="S64" s="1234"/>
      <c r="T64" s="1235"/>
    </row>
    <row r="65" spans="1:20" s="32" customFormat="1" ht="18" x14ac:dyDescent="0.45">
      <c r="A65" s="1232"/>
      <c r="B65" s="1232"/>
      <c r="C65" s="1232"/>
      <c r="D65" s="1232"/>
      <c r="E65" s="1232"/>
      <c r="F65" s="1232"/>
      <c r="G65" s="1232"/>
      <c r="H65" s="1232"/>
      <c r="I65" s="1236"/>
      <c r="J65" s="1237"/>
      <c r="K65" s="1237"/>
      <c r="L65" s="1237"/>
      <c r="M65" s="1237"/>
      <c r="N65" s="1237"/>
      <c r="O65" s="1237"/>
      <c r="P65" s="1237"/>
      <c r="Q65" s="1237"/>
      <c r="R65" s="1237"/>
      <c r="S65" s="1237"/>
      <c r="T65" s="1238"/>
    </row>
  </sheetData>
  <sheetProtection password="C472" sheet="1" objects="1" scenarios="1" selectLockedCells="1" selectUnlockedCells="1"/>
  <mergeCells count="56">
    <mergeCell ref="T55:T56"/>
    <mergeCell ref="A62:H63"/>
    <mergeCell ref="A24:T24"/>
    <mergeCell ref="A25:T34"/>
    <mergeCell ref="A1:T1"/>
    <mergeCell ref="A2:T2"/>
    <mergeCell ref="A3:T12"/>
    <mergeCell ref="A13:T13"/>
    <mergeCell ref="A14:T23"/>
    <mergeCell ref="I53:L54"/>
    <mergeCell ref="I62:T63"/>
    <mergeCell ref="A51:H52"/>
    <mergeCell ref="T49:T50"/>
    <mergeCell ref="I51:K52"/>
    <mergeCell ref="L51:L52"/>
    <mergeCell ref="M51:O52"/>
    <mergeCell ref="Q55:S56"/>
    <mergeCell ref="A64:H65"/>
    <mergeCell ref="I64:T65"/>
    <mergeCell ref="Z27:AC27"/>
    <mergeCell ref="W28:AC28"/>
    <mergeCell ref="A35:T35"/>
    <mergeCell ref="A36:T45"/>
    <mergeCell ref="A49:H50"/>
    <mergeCell ref="A47:H48"/>
    <mergeCell ref="I47:L48"/>
    <mergeCell ref="M47:P48"/>
    <mergeCell ref="Q47:T48"/>
    <mergeCell ref="V51:AB51"/>
    <mergeCell ref="A59:T59"/>
    <mergeCell ref="A60:H61"/>
    <mergeCell ref="I60:T61"/>
    <mergeCell ref="Q51:S52"/>
    <mergeCell ref="T51:T52"/>
    <mergeCell ref="I49:K50"/>
    <mergeCell ref="L49:L50"/>
    <mergeCell ref="M49:O50"/>
    <mergeCell ref="P49:P50"/>
    <mergeCell ref="Q49:S50"/>
    <mergeCell ref="P51:P52"/>
    <mergeCell ref="A53:H54"/>
    <mergeCell ref="Q57:S58"/>
    <mergeCell ref="T57:T58"/>
    <mergeCell ref="A46:T46"/>
    <mergeCell ref="A57:H58"/>
    <mergeCell ref="I57:K58"/>
    <mergeCell ref="L57:L58"/>
    <mergeCell ref="M57:O58"/>
    <mergeCell ref="P57:P58"/>
    <mergeCell ref="M53:P54"/>
    <mergeCell ref="Q53:T54"/>
    <mergeCell ref="A55:H56"/>
    <mergeCell ref="I55:K56"/>
    <mergeCell ref="L55:L56"/>
    <mergeCell ref="M55:O56"/>
    <mergeCell ref="P55:P56"/>
  </mergeCells>
  <phoneticPr fontId="2"/>
  <dataValidations xWindow="424" yWindow="1296" count="3">
    <dataValidation allowBlank="1" showInputMessage="1" showErrorMessage="1" prompt="助成事業で開発・改良した製品・サービスの収益計画について記入してください。" sqref="M49:O52 Q49:S52 I49:K52"/>
    <dataValidation allowBlank="1" showInputMessage="1" showErrorMessage="1" prompt="既存事業等を含む全体の収益計画について記入してください。" sqref="I55:K58 M55:O58 Q55:S58"/>
    <dataValidation allowBlank="1" showInputMessage="1" showErrorMessage="1" prompt="（５）①に記入した「助成事業で開発・改良した製品・サービスの売上高」の根拠を記入してください" sqref="I60:T65"/>
  </dataValidations>
  <printOptions horizontalCentered="1" verticalCentered="1"/>
  <pageMargins left="0.23622047244094491" right="0.23622047244094491" top="0.74803149606299213" bottom="0.74803149606299213" header="0.31496062992125984" footer="0.31496062992125984"/>
  <pageSetup paperSize="8" scale="87"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9"/>
  <sheetViews>
    <sheetView showGridLines="0" view="pageBreakPreview" zoomScale="80" zoomScaleNormal="100" zoomScaleSheetLayoutView="80" workbookViewId="0">
      <selection sqref="A1:XFD1048576"/>
    </sheetView>
  </sheetViews>
  <sheetFormatPr defaultColWidth="2.19921875" defaultRowHeight="16.2" x14ac:dyDescent="0.45"/>
  <cols>
    <col min="1" max="1" width="4.19921875" style="500" customWidth="1"/>
    <col min="2" max="2" width="22.19921875" style="500" customWidth="1"/>
    <col min="3" max="3" width="8.19921875" style="500" customWidth="1"/>
    <col min="4" max="24" width="3.296875" style="500" customWidth="1"/>
    <col min="25" max="16384" width="2.19921875" style="500"/>
  </cols>
  <sheetData>
    <row r="1" spans="1:24" ht="25.05" customHeight="1" x14ac:dyDescent="0.45">
      <c r="A1" s="1326" t="s">
        <v>424</v>
      </c>
      <c r="B1" s="1327"/>
      <c r="C1" s="1327"/>
      <c r="D1" s="1327"/>
      <c r="E1" s="1327"/>
      <c r="F1" s="1327"/>
      <c r="G1" s="1327"/>
      <c r="H1" s="1327"/>
      <c r="I1" s="1327"/>
      <c r="J1" s="1327"/>
      <c r="K1" s="1327"/>
      <c r="L1" s="1327"/>
      <c r="M1" s="1327"/>
      <c r="N1" s="1327"/>
      <c r="O1" s="1327"/>
      <c r="P1" s="1327"/>
      <c r="Q1" s="1327"/>
      <c r="R1" s="1327"/>
      <c r="S1" s="1327"/>
      <c r="T1" s="1327"/>
      <c r="U1" s="1327"/>
      <c r="V1" s="1327"/>
      <c r="W1" s="1327"/>
      <c r="X1" s="1327"/>
    </row>
    <row r="2" spans="1:24" ht="34.950000000000003" customHeight="1" x14ac:dyDescent="0.45">
      <c r="A2" s="1251" t="s">
        <v>196</v>
      </c>
      <c r="B2" s="1252"/>
      <c r="C2" s="405" t="s">
        <v>20</v>
      </c>
      <c r="D2" s="1259">
        <v>7</v>
      </c>
      <c r="E2" s="1260"/>
      <c r="F2" s="1253" t="s">
        <v>21</v>
      </c>
      <c r="G2" s="1254"/>
      <c r="H2" s="1257">
        <v>1</v>
      </c>
      <c r="I2" s="1258"/>
      <c r="J2" s="1253" t="s">
        <v>22</v>
      </c>
      <c r="K2" s="1254"/>
      <c r="L2" s="1259">
        <v>31</v>
      </c>
      <c r="M2" s="1260"/>
      <c r="N2" s="1253" t="s">
        <v>23</v>
      </c>
      <c r="O2" s="1254"/>
      <c r="P2" s="1328"/>
      <c r="Q2" s="1328"/>
      <c r="R2" s="1328"/>
      <c r="S2" s="1328"/>
      <c r="T2" s="1328"/>
      <c r="U2" s="1328"/>
      <c r="V2" s="1328"/>
      <c r="W2" s="1328"/>
      <c r="X2" s="1329"/>
    </row>
    <row r="3" spans="1:24" ht="34.950000000000003" customHeight="1" x14ac:dyDescent="0.45">
      <c r="A3" s="1251" t="s">
        <v>332</v>
      </c>
      <c r="B3" s="1252"/>
      <c r="C3" s="405" t="s">
        <v>20</v>
      </c>
      <c r="D3" s="1255">
        <v>7</v>
      </c>
      <c r="E3" s="1256"/>
      <c r="F3" s="1253" t="s">
        <v>21</v>
      </c>
      <c r="G3" s="1254"/>
      <c r="H3" s="1257">
        <v>11</v>
      </c>
      <c r="I3" s="1258"/>
      <c r="J3" s="1253" t="s">
        <v>22</v>
      </c>
      <c r="K3" s="1254"/>
      <c r="L3" s="1259">
        <v>30</v>
      </c>
      <c r="M3" s="1260"/>
      <c r="N3" s="1253" t="s">
        <v>23</v>
      </c>
      <c r="O3" s="1254"/>
      <c r="P3" s="501"/>
      <c r="Q3" s="501"/>
      <c r="R3" s="501"/>
      <c r="S3" s="501"/>
      <c r="T3" s="501"/>
      <c r="U3" s="501"/>
      <c r="V3" s="501"/>
      <c r="W3" s="501"/>
      <c r="X3" s="502"/>
    </row>
    <row r="4" spans="1:24" ht="34.950000000000003" customHeight="1" x14ac:dyDescent="0.45">
      <c r="A4" s="1251" t="s">
        <v>197</v>
      </c>
      <c r="B4" s="1252"/>
      <c r="C4" s="405" t="s">
        <v>20</v>
      </c>
      <c r="D4" s="1259">
        <v>8</v>
      </c>
      <c r="E4" s="1260"/>
      <c r="F4" s="1253" t="s">
        <v>21</v>
      </c>
      <c r="G4" s="1254"/>
      <c r="H4" s="1257">
        <v>4</v>
      </c>
      <c r="I4" s="1258"/>
      <c r="J4" s="1253" t="s">
        <v>198</v>
      </c>
      <c r="K4" s="1254"/>
      <c r="L4" s="503"/>
      <c r="M4" s="503"/>
      <c r="N4" s="129"/>
      <c r="O4" s="129"/>
      <c r="P4" s="1318"/>
      <c r="Q4" s="1318"/>
      <c r="R4" s="1318"/>
      <c r="S4" s="1318"/>
      <c r="T4" s="1318"/>
      <c r="U4" s="1318"/>
      <c r="V4" s="1318"/>
      <c r="W4" s="1318"/>
      <c r="X4" s="1319"/>
    </row>
    <row r="5" spans="1:24" ht="97.95" customHeight="1" x14ac:dyDescent="0.45">
      <c r="A5" s="504" t="s">
        <v>199</v>
      </c>
      <c r="B5" s="1309" t="s">
        <v>473</v>
      </c>
      <c r="C5" s="1310"/>
      <c r="D5" s="1310"/>
      <c r="E5" s="1310"/>
      <c r="F5" s="1310"/>
      <c r="G5" s="1310"/>
      <c r="H5" s="1310"/>
      <c r="I5" s="1310"/>
      <c r="J5" s="1310"/>
      <c r="K5" s="1310"/>
      <c r="L5" s="1310"/>
      <c r="M5" s="1310"/>
      <c r="N5" s="1310"/>
      <c r="O5" s="1310"/>
      <c r="P5" s="1310"/>
      <c r="Q5" s="1310"/>
      <c r="R5" s="1310"/>
      <c r="S5" s="1310"/>
      <c r="T5" s="1310"/>
      <c r="U5" s="1310"/>
      <c r="V5" s="1310"/>
      <c r="W5" s="1310"/>
      <c r="X5" s="1311"/>
    </row>
    <row r="6" spans="1:24" x14ac:dyDescent="0.45">
      <c r="A6" s="1312" t="s">
        <v>200</v>
      </c>
      <c r="B6" s="1314" t="s">
        <v>201</v>
      </c>
      <c r="C6" s="1316" t="s">
        <v>202</v>
      </c>
      <c r="D6" s="1320" t="s">
        <v>330</v>
      </c>
      <c r="E6" s="1321"/>
      <c r="F6" s="1321"/>
      <c r="G6" s="1321"/>
      <c r="H6" s="1321"/>
      <c r="I6" s="1321"/>
      <c r="J6" s="1321"/>
      <c r="K6" s="1321"/>
      <c r="L6" s="1321"/>
      <c r="M6" s="1322"/>
      <c r="N6" s="1323" t="s">
        <v>331</v>
      </c>
      <c r="O6" s="1324"/>
      <c r="P6" s="1324"/>
      <c r="Q6" s="1324"/>
      <c r="R6" s="1324"/>
      <c r="S6" s="1324"/>
      <c r="T6" s="1324"/>
      <c r="U6" s="1324"/>
      <c r="V6" s="1324"/>
      <c r="W6" s="1324"/>
      <c r="X6" s="1325"/>
    </row>
    <row r="7" spans="1:24" x14ac:dyDescent="0.45">
      <c r="A7" s="1313"/>
      <c r="B7" s="1315"/>
      <c r="C7" s="1317"/>
      <c r="D7" s="505">
        <v>3</v>
      </c>
      <c r="E7" s="506">
        <v>4</v>
      </c>
      <c r="F7" s="507">
        <v>5</v>
      </c>
      <c r="G7" s="508">
        <v>6</v>
      </c>
      <c r="H7" s="508">
        <v>7</v>
      </c>
      <c r="I7" s="508">
        <v>8</v>
      </c>
      <c r="J7" s="508">
        <v>9</v>
      </c>
      <c r="K7" s="508">
        <v>10</v>
      </c>
      <c r="L7" s="508">
        <v>11</v>
      </c>
      <c r="M7" s="509">
        <v>12</v>
      </c>
      <c r="N7" s="510">
        <v>1</v>
      </c>
      <c r="O7" s="508">
        <v>2</v>
      </c>
      <c r="P7" s="508">
        <v>3</v>
      </c>
      <c r="Q7" s="509">
        <v>4</v>
      </c>
      <c r="R7" s="508">
        <v>5</v>
      </c>
      <c r="S7" s="508">
        <v>6</v>
      </c>
      <c r="T7" s="508">
        <v>7</v>
      </c>
      <c r="U7" s="508">
        <v>8</v>
      </c>
      <c r="V7" s="508">
        <v>9</v>
      </c>
      <c r="W7" s="508">
        <v>10</v>
      </c>
      <c r="X7" s="511">
        <v>11</v>
      </c>
    </row>
    <row r="8" spans="1:24" x14ac:dyDescent="0.45">
      <c r="A8" s="1267">
        <v>1</v>
      </c>
      <c r="B8" s="1298" t="s">
        <v>857</v>
      </c>
      <c r="C8" s="1303" t="s">
        <v>858</v>
      </c>
      <c r="D8" s="1304" t="s">
        <v>781</v>
      </c>
      <c r="E8" s="1306" t="s">
        <v>781</v>
      </c>
      <c r="F8" s="1308" t="s">
        <v>781</v>
      </c>
      <c r="G8" s="1282"/>
      <c r="H8" s="1282"/>
      <c r="I8" s="1282"/>
      <c r="J8" s="1282"/>
      <c r="K8" s="1282"/>
      <c r="L8" s="1282"/>
      <c r="M8" s="1300"/>
      <c r="N8" s="1288"/>
      <c r="O8" s="1282"/>
      <c r="P8" s="1282"/>
      <c r="Q8" s="1300"/>
      <c r="R8" s="1282"/>
      <c r="S8" s="1282"/>
      <c r="T8" s="1282"/>
      <c r="U8" s="1282"/>
      <c r="V8" s="1282"/>
      <c r="W8" s="1282"/>
      <c r="X8" s="1285"/>
    </row>
    <row r="9" spans="1:24" x14ac:dyDescent="0.45">
      <c r="A9" s="1268"/>
      <c r="B9" s="1298"/>
      <c r="C9" s="1298"/>
      <c r="D9" s="1305"/>
      <c r="E9" s="1307"/>
      <c r="F9" s="1294"/>
      <c r="G9" s="1283"/>
      <c r="H9" s="1283"/>
      <c r="I9" s="1283"/>
      <c r="J9" s="1283"/>
      <c r="K9" s="1283"/>
      <c r="L9" s="1283"/>
      <c r="M9" s="1301"/>
      <c r="N9" s="1289"/>
      <c r="O9" s="1283"/>
      <c r="P9" s="1283"/>
      <c r="Q9" s="1301"/>
      <c r="R9" s="1283"/>
      <c r="S9" s="1283"/>
      <c r="T9" s="1283"/>
      <c r="U9" s="1283"/>
      <c r="V9" s="1283"/>
      <c r="W9" s="1283"/>
      <c r="X9" s="1286"/>
    </row>
    <row r="10" spans="1:24" x14ac:dyDescent="0.45">
      <c r="A10" s="1269"/>
      <c r="B10" s="1299"/>
      <c r="C10" s="1299"/>
      <c r="D10" s="1305"/>
      <c r="E10" s="1307"/>
      <c r="F10" s="1294"/>
      <c r="G10" s="1284"/>
      <c r="H10" s="1284"/>
      <c r="I10" s="1284"/>
      <c r="J10" s="1284"/>
      <c r="K10" s="1284"/>
      <c r="L10" s="1284"/>
      <c r="M10" s="1302"/>
      <c r="N10" s="1290"/>
      <c r="O10" s="1284"/>
      <c r="P10" s="1284"/>
      <c r="Q10" s="1302"/>
      <c r="R10" s="1284"/>
      <c r="S10" s="1284"/>
      <c r="T10" s="1284"/>
      <c r="U10" s="1284"/>
      <c r="V10" s="1284"/>
      <c r="W10" s="1284"/>
      <c r="X10" s="1287"/>
    </row>
    <row r="11" spans="1:24" x14ac:dyDescent="0.45">
      <c r="A11" s="1267">
        <v>2</v>
      </c>
      <c r="B11" s="1295" t="s">
        <v>859</v>
      </c>
      <c r="C11" s="1295" t="s">
        <v>860</v>
      </c>
      <c r="D11" s="1273"/>
      <c r="E11" s="1261"/>
      <c r="F11" s="1264"/>
      <c r="G11" s="1293" t="s">
        <v>781</v>
      </c>
      <c r="H11" s="1293" t="s">
        <v>781</v>
      </c>
      <c r="I11" s="1294" t="s">
        <v>861</v>
      </c>
      <c r="J11" s="1294" t="s">
        <v>862</v>
      </c>
      <c r="K11" s="1294" t="s">
        <v>862</v>
      </c>
      <c r="L11" s="1294" t="s">
        <v>862</v>
      </c>
      <c r="M11" s="1291" t="s">
        <v>862</v>
      </c>
      <c r="N11" s="1292" t="s">
        <v>862</v>
      </c>
      <c r="O11" s="1261"/>
      <c r="P11" s="1261"/>
      <c r="Q11" s="1279"/>
      <c r="R11" s="1261"/>
      <c r="S11" s="1261"/>
      <c r="T11" s="1261"/>
      <c r="U11" s="1261"/>
      <c r="V11" s="1261"/>
      <c r="W11" s="1261"/>
      <c r="X11" s="1276"/>
    </row>
    <row r="12" spans="1:24" x14ac:dyDescent="0.45">
      <c r="A12" s="1268"/>
      <c r="B12" s="1296"/>
      <c r="C12" s="1298"/>
      <c r="D12" s="1274"/>
      <c r="E12" s="1262"/>
      <c r="F12" s="1265"/>
      <c r="G12" s="1293"/>
      <c r="H12" s="1293"/>
      <c r="I12" s="1294"/>
      <c r="J12" s="1294"/>
      <c r="K12" s="1294"/>
      <c r="L12" s="1294"/>
      <c r="M12" s="1291"/>
      <c r="N12" s="1292"/>
      <c r="O12" s="1262"/>
      <c r="P12" s="1262"/>
      <c r="Q12" s="1280"/>
      <c r="R12" s="1262"/>
      <c r="S12" s="1262"/>
      <c r="T12" s="1262"/>
      <c r="U12" s="1262"/>
      <c r="V12" s="1262"/>
      <c r="W12" s="1262"/>
      <c r="X12" s="1277"/>
    </row>
    <row r="13" spans="1:24" x14ac:dyDescent="0.45">
      <c r="A13" s="1269"/>
      <c r="B13" s="1297"/>
      <c r="C13" s="1299"/>
      <c r="D13" s="1275"/>
      <c r="E13" s="1263"/>
      <c r="F13" s="1266"/>
      <c r="G13" s="1293"/>
      <c r="H13" s="1293"/>
      <c r="I13" s="1294"/>
      <c r="J13" s="1294"/>
      <c r="K13" s="1294"/>
      <c r="L13" s="1294"/>
      <c r="M13" s="1291"/>
      <c r="N13" s="1292"/>
      <c r="O13" s="1263"/>
      <c r="P13" s="1263"/>
      <c r="Q13" s="1281"/>
      <c r="R13" s="1263"/>
      <c r="S13" s="1263"/>
      <c r="T13" s="1263"/>
      <c r="U13" s="1263"/>
      <c r="V13" s="1263"/>
      <c r="W13" s="1263"/>
      <c r="X13" s="1278"/>
    </row>
    <row r="14" spans="1:24" x14ac:dyDescent="0.45">
      <c r="A14" s="1267">
        <v>3</v>
      </c>
      <c r="B14" s="1270"/>
      <c r="C14" s="1270"/>
      <c r="D14" s="1273"/>
      <c r="E14" s="1261"/>
      <c r="F14" s="1264"/>
      <c r="G14" s="1261"/>
      <c r="H14" s="1261"/>
      <c r="I14" s="1261"/>
      <c r="J14" s="1261"/>
      <c r="K14" s="1261"/>
      <c r="L14" s="1261"/>
      <c r="M14" s="1279"/>
      <c r="N14" s="1273"/>
      <c r="O14" s="1261"/>
      <c r="P14" s="1261"/>
      <c r="Q14" s="1261"/>
      <c r="R14" s="1261"/>
      <c r="S14" s="1261"/>
      <c r="T14" s="1261"/>
      <c r="U14" s="1261"/>
      <c r="V14" s="1261"/>
      <c r="W14" s="1261"/>
      <c r="X14" s="1276"/>
    </row>
    <row r="15" spans="1:24" x14ac:dyDescent="0.45">
      <c r="A15" s="1268"/>
      <c r="B15" s="1271"/>
      <c r="C15" s="1271"/>
      <c r="D15" s="1274"/>
      <c r="E15" s="1262"/>
      <c r="F15" s="1265"/>
      <c r="G15" s="1262"/>
      <c r="H15" s="1262"/>
      <c r="I15" s="1262"/>
      <c r="J15" s="1262"/>
      <c r="K15" s="1262"/>
      <c r="L15" s="1262"/>
      <c r="M15" s="1280"/>
      <c r="N15" s="1274"/>
      <c r="O15" s="1262"/>
      <c r="P15" s="1262"/>
      <c r="Q15" s="1262"/>
      <c r="R15" s="1262"/>
      <c r="S15" s="1262"/>
      <c r="T15" s="1262"/>
      <c r="U15" s="1262"/>
      <c r="V15" s="1262"/>
      <c r="W15" s="1262"/>
      <c r="X15" s="1277"/>
    </row>
    <row r="16" spans="1:24" x14ac:dyDescent="0.45">
      <c r="A16" s="1269"/>
      <c r="B16" s="1272"/>
      <c r="C16" s="1272"/>
      <c r="D16" s="1275"/>
      <c r="E16" s="1263"/>
      <c r="F16" s="1266"/>
      <c r="G16" s="1263"/>
      <c r="H16" s="1263"/>
      <c r="I16" s="1263"/>
      <c r="J16" s="1263"/>
      <c r="K16" s="1263"/>
      <c r="L16" s="1263"/>
      <c r="M16" s="1281"/>
      <c r="N16" s="1275"/>
      <c r="O16" s="1263"/>
      <c r="P16" s="1263"/>
      <c r="Q16" s="1263"/>
      <c r="R16" s="1263"/>
      <c r="S16" s="1263"/>
      <c r="T16" s="1263"/>
      <c r="U16" s="1263"/>
      <c r="V16" s="1263"/>
      <c r="W16" s="1263"/>
      <c r="X16" s="1278"/>
    </row>
    <row r="17" spans="1:24" x14ac:dyDescent="0.45">
      <c r="A17" s="1267">
        <v>4</v>
      </c>
      <c r="B17" s="1270"/>
      <c r="C17" s="1270"/>
      <c r="D17" s="1273"/>
      <c r="E17" s="1261"/>
      <c r="F17" s="1264"/>
      <c r="G17" s="1261"/>
      <c r="H17" s="1261"/>
      <c r="I17" s="1261"/>
      <c r="J17" s="1261"/>
      <c r="K17" s="1261"/>
      <c r="L17" s="1261"/>
      <c r="M17" s="1279"/>
      <c r="N17" s="1273"/>
      <c r="O17" s="1261"/>
      <c r="P17" s="1261"/>
      <c r="Q17" s="1261"/>
      <c r="R17" s="1261"/>
      <c r="S17" s="1261"/>
      <c r="T17" s="1261"/>
      <c r="U17" s="1261"/>
      <c r="V17" s="1261"/>
      <c r="W17" s="1261"/>
      <c r="X17" s="1276"/>
    </row>
    <row r="18" spans="1:24" x14ac:dyDescent="0.45">
      <c r="A18" s="1268"/>
      <c r="B18" s="1271"/>
      <c r="C18" s="1271"/>
      <c r="D18" s="1274"/>
      <c r="E18" s="1262"/>
      <c r="F18" s="1265"/>
      <c r="G18" s="1262"/>
      <c r="H18" s="1262"/>
      <c r="I18" s="1262"/>
      <c r="J18" s="1262"/>
      <c r="K18" s="1262"/>
      <c r="L18" s="1262"/>
      <c r="M18" s="1280"/>
      <c r="N18" s="1274"/>
      <c r="O18" s="1262"/>
      <c r="P18" s="1262"/>
      <c r="Q18" s="1262"/>
      <c r="R18" s="1262"/>
      <c r="S18" s="1262"/>
      <c r="T18" s="1262"/>
      <c r="U18" s="1262"/>
      <c r="V18" s="1262"/>
      <c r="W18" s="1262"/>
      <c r="X18" s="1277"/>
    </row>
    <row r="19" spans="1:24" x14ac:dyDescent="0.45">
      <c r="A19" s="1269"/>
      <c r="B19" s="1272"/>
      <c r="C19" s="1272"/>
      <c r="D19" s="1275"/>
      <c r="E19" s="1263"/>
      <c r="F19" s="1266"/>
      <c r="G19" s="1263"/>
      <c r="H19" s="1263"/>
      <c r="I19" s="1263"/>
      <c r="J19" s="1263"/>
      <c r="K19" s="1263"/>
      <c r="L19" s="1263"/>
      <c r="M19" s="1281"/>
      <c r="N19" s="1275"/>
      <c r="O19" s="1263"/>
      <c r="P19" s="1263"/>
      <c r="Q19" s="1263"/>
      <c r="R19" s="1263"/>
      <c r="S19" s="1263"/>
      <c r="T19" s="1263"/>
      <c r="U19" s="1263"/>
      <c r="V19" s="1263"/>
      <c r="W19" s="1263"/>
      <c r="X19" s="1278"/>
    </row>
    <row r="20" spans="1:24" x14ac:dyDescent="0.45">
      <c r="A20" s="1267">
        <v>5</v>
      </c>
      <c r="B20" s="1270"/>
      <c r="C20" s="1270"/>
      <c r="D20" s="1273"/>
      <c r="E20" s="1261"/>
      <c r="F20" s="1264"/>
      <c r="G20" s="1261"/>
      <c r="H20" s="1261"/>
      <c r="I20" s="1261"/>
      <c r="J20" s="1261"/>
      <c r="K20" s="1261"/>
      <c r="L20" s="1261"/>
      <c r="M20" s="1279"/>
      <c r="N20" s="1273"/>
      <c r="O20" s="1261"/>
      <c r="P20" s="1261"/>
      <c r="Q20" s="1261"/>
      <c r="R20" s="1261"/>
      <c r="S20" s="1261"/>
      <c r="T20" s="1261"/>
      <c r="U20" s="1261"/>
      <c r="V20" s="1261"/>
      <c r="W20" s="1261"/>
      <c r="X20" s="1276"/>
    </row>
    <row r="21" spans="1:24" x14ac:dyDescent="0.45">
      <c r="A21" s="1268"/>
      <c r="B21" s="1271"/>
      <c r="C21" s="1271"/>
      <c r="D21" s="1274"/>
      <c r="E21" s="1262"/>
      <c r="F21" s="1265"/>
      <c r="G21" s="1262"/>
      <c r="H21" s="1262"/>
      <c r="I21" s="1262"/>
      <c r="J21" s="1262"/>
      <c r="K21" s="1262"/>
      <c r="L21" s="1262"/>
      <c r="M21" s="1280"/>
      <c r="N21" s="1274"/>
      <c r="O21" s="1262"/>
      <c r="P21" s="1262"/>
      <c r="Q21" s="1262"/>
      <c r="R21" s="1262"/>
      <c r="S21" s="1262"/>
      <c r="T21" s="1262"/>
      <c r="U21" s="1262"/>
      <c r="V21" s="1262"/>
      <c r="W21" s="1262"/>
      <c r="X21" s="1277"/>
    </row>
    <row r="22" spans="1:24" x14ac:dyDescent="0.45">
      <c r="A22" s="1269"/>
      <c r="B22" s="1272"/>
      <c r="C22" s="1272"/>
      <c r="D22" s="1275"/>
      <c r="E22" s="1263"/>
      <c r="F22" s="1266"/>
      <c r="G22" s="1263"/>
      <c r="H22" s="1263"/>
      <c r="I22" s="1263"/>
      <c r="J22" s="1263"/>
      <c r="K22" s="1263"/>
      <c r="L22" s="1263"/>
      <c r="M22" s="1281"/>
      <c r="N22" s="1275"/>
      <c r="O22" s="1263"/>
      <c r="P22" s="1263"/>
      <c r="Q22" s="1263"/>
      <c r="R22" s="1263"/>
      <c r="S22" s="1263"/>
      <c r="T22" s="1263"/>
      <c r="U22" s="1263"/>
      <c r="V22" s="1263"/>
      <c r="W22" s="1263"/>
      <c r="X22" s="1278"/>
    </row>
    <row r="23" spans="1:24" x14ac:dyDescent="0.45">
      <c r="A23" s="1267">
        <v>6</v>
      </c>
      <c r="B23" s="1270"/>
      <c r="C23" s="1270"/>
      <c r="D23" s="1288"/>
      <c r="E23" s="1261"/>
      <c r="F23" s="1264"/>
      <c r="G23" s="1282"/>
      <c r="H23" s="1282"/>
      <c r="I23" s="1282"/>
      <c r="J23" s="1282"/>
      <c r="K23" s="1282"/>
      <c r="L23" s="1282"/>
      <c r="M23" s="1282"/>
      <c r="N23" s="1273"/>
      <c r="O23" s="1282"/>
      <c r="P23" s="1282"/>
      <c r="Q23" s="1282"/>
      <c r="R23" s="1282"/>
      <c r="S23" s="1282"/>
      <c r="T23" s="1282"/>
      <c r="U23" s="1282"/>
      <c r="V23" s="1282"/>
      <c r="W23" s="1282"/>
      <c r="X23" s="1285"/>
    </row>
    <row r="24" spans="1:24" x14ac:dyDescent="0.45">
      <c r="A24" s="1268"/>
      <c r="B24" s="1271"/>
      <c r="C24" s="1271"/>
      <c r="D24" s="1289"/>
      <c r="E24" s="1262"/>
      <c r="F24" s="1265"/>
      <c r="G24" s="1283"/>
      <c r="H24" s="1283"/>
      <c r="I24" s="1283"/>
      <c r="J24" s="1283"/>
      <c r="K24" s="1283"/>
      <c r="L24" s="1283"/>
      <c r="M24" s="1283"/>
      <c r="N24" s="1274"/>
      <c r="O24" s="1283"/>
      <c r="P24" s="1283"/>
      <c r="Q24" s="1283"/>
      <c r="R24" s="1283"/>
      <c r="S24" s="1283"/>
      <c r="T24" s="1283"/>
      <c r="U24" s="1283"/>
      <c r="V24" s="1283"/>
      <c r="W24" s="1283"/>
      <c r="X24" s="1286"/>
    </row>
    <row r="25" spans="1:24" x14ac:dyDescent="0.45">
      <c r="A25" s="1269"/>
      <c r="B25" s="1272"/>
      <c r="C25" s="1272"/>
      <c r="D25" s="1290"/>
      <c r="E25" s="1263"/>
      <c r="F25" s="1266"/>
      <c r="G25" s="1284"/>
      <c r="H25" s="1284"/>
      <c r="I25" s="1284"/>
      <c r="J25" s="1284"/>
      <c r="K25" s="1284"/>
      <c r="L25" s="1284"/>
      <c r="M25" s="1284"/>
      <c r="N25" s="1275"/>
      <c r="O25" s="1284"/>
      <c r="P25" s="1284"/>
      <c r="Q25" s="1284"/>
      <c r="R25" s="1284"/>
      <c r="S25" s="1284"/>
      <c r="T25" s="1284"/>
      <c r="U25" s="1284"/>
      <c r="V25" s="1284"/>
      <c r="W25" s="1284"/>
      <c r="X25" s="1287"/>
    </row>
    <row r="26" spans="1:24" x14ac:dyDescent="0.45">
      <c r="A26" s="1267">
        <v>7</v>
      </c>
      <c r="B26" s="1270"/>
      <c r="C26" s="1270"/>
      <c r="D26" s="1273"/>
      <c r="E26" s="1261"/>
      <c r="F26" s="1264"/>
      <c r="G26" s="1261"/>
      <c r="H26" s="1261"/>
      <c r="I26" s="1261"/>
      <c r="J26" s="1261"/>
      <c r="K26" s="1261"/>
      <c r="L26" s="1261"/>
      <c r="M26" s="1261"/>
      <c r="N26" s="1273"/>
      <c r="O26" s="1261"/>
      <c r="P26" s="1261"/>
      <c r="Q26" s="1261"/>
      <c r="R26" s="1261"/>
      <c r="S26" s="1261"/>
      <c r="T26" s="1261"/>
      <c r="U26" s="1261"/>
      <c r="V26" s="1261"/>
      <c r="W26" s="1261"/>
      <c r="X26" s="1276"/>
    </row>
    <row r="27" spans="1:24" x14ac:dyDescent="0.45">
      <c r="A27" s="1268"/>
      <c r="B27" s="1271"/>
      <c r="C27" s="1271"/>
      <c r="D27" s="1274"/>
      <c r="E27" s="1262"/>
      <c r="F27" s="1265"/>
      <c r="G27" s="1262"/>
      <c r="H27" s="1262"/>
      <c r="I27" s="1262"/>
      <c r="J27" s="1262"/>
      <c r="K27" s="1262"/>
      <c r="L27" s="1262"/>
      <c r="M27" s="1262"/>
      <c r="N27" s="1274"/>
      <c r="O27" s="1262"/>
      <c r="P27" s="1262"/>
      <c r="Q27" s="1262"/>
      <c r="R27" s="1262"/>
      <c r="S27" s="1262"/>
      <c r="T27" s="1262"/>
      <c r="U27" s="1262"/>
      <c r="V27" s="1262"/>
      <c r="W27" s="1262"/>
      <c r="X27" s="1277"/>
    </row>
    <row r="28" spans="1:24" x14ac:dyDescent="0.45">
      <c r="A28" s="1269"/>
      <c r="B28" s="1272"/>
      <c r="C28" s="1272"/>
      <c r="D28" s="1275"/>
      <c r="E28" s="1263"/>
      <c r="F28" s="1266"/>
      <c r="G28" s="1263"/>
      <c r="H28" s="1263"/>
      <c r="I28" s="1263"/>
      <c r="J28" s="1263"/>
      <c r="K28" s="1263"/>
      <c r="L28" s="1263"/>
      <c r="M28" s="1263"/>
      <c r="N28" s="1275"/>
      <c r="O28" s="1263"/>
      <c r="P28" s="1263"/>
      <c r="Q28" s="1263"/>
      <c r="R28" s="1263"/>
      <c r="S28" s="1263"/>
      <c r="T28" s="1263"/>
      <c r="U28" s="1263"/>
      <c r="V28" s="1263"/>
      <c r="W28" s="1263"/>
      <c r="X28" s="1278"/>
    </row>
    <row r="29" spans="1:24" x14ac:dyDescent="0.45">
      <c r="A29" s="1267">
        <v>8</v>
      </c>
      <c r="B29" s="1270"/>
      <c r="C29" s="1270"/>
      <c r="D29" s="1273"/>
      <c r="E29" s="1261"/>
      <c r="F29" s="1264"/>
      <c r="G29" s="1261"/>
      <c r="H29" s="1261"/>
      <c r="I29" s="1261"/>
      <c r="J29" s="1261"/>
      <c r="K29" s="1261"/>
      <c r="L29" s="1261"/>
      <c r="M29" s="1261"/>
      <c r="N29" s="1273"/>
      <c r="O29" s="1261"/>
      <c r="P29" s="1261"/>
      <c r="Q29" s="1261"/>
      <c r="R29" s="1261"/>
      <c r="S29" s="1261"/>
      <c r="T29" s="1261"/>
      <c r="U29" s="1261"/>
      <c r="V29" s="1261"/>
      <c r="W29" s="1261"/>
      <c r="X29" s="1276"/>
    </row>
    <row r="30" spans="1:24" x14ac:dyDescent="0.45">
      <c r="A30" s="1268"/>
      <c r="B30" s="1271"/>
      <c r="C30" s="1271"/>
      <c r="D30" s="1274"/>
      <c r="E30" s="1262"/>
      <c r="F30" s="1265"/>
      <c r="G30" s="1262"/>
      <c r="H30" s="1262"/>
      <c r="I30" s="1262"/>
      <c r="J30" s="1262"/>
      <c r="K30" s="1262"/>
      <c r="L30" s="1262"/>
      <c r="M30" s="1262"/>
      <c r="N30" s="1274"/>
      <c r="O30" s="1262"/>
      <c r="P30" s="1262"/>
      <c r="Q30" s="1262"/>
      <c r="R30" s="1262"/>
      <c r="S30" s="1262"/>
      <c r="T30" s="1262"/>
      <c r="U30" s="1262"/>
      <c r="V30" s="1262"/>
      <c r="W30" s="1262"/>
      <c r="X30" s="1277"/>
    </row>
    <row r="31" spans="1:24" x14ac:dyDescent="0.45">
      <c r="A31" s="1269"/>
      <c r="B31" s="1272"/>
      <c r="C31" s="1272"/>
      <c r="D31" s="1275"/>
      <c r="E31" s="1263"/>
      <c r="F31" s="1266"/>
      <c r="G31" s="1263"/>
      <c r="H31" s="1263"/>
      <c r="I31" s="1263"/>
      <c r="J31" s="1263"/>
      <c r="K31" s="1263"/>
      <c r="L31" s="1263"/>
      <c r="M31" s="1263"/>
      <c r="N31" s="1275"/>
      <c r="O31" s="1263"/>
      <c r="P31" s="1263"/>
      <c r="Q31" s="1263"/>
      <c r="R31" s="1263"/>
      <c r="S31" s="1263"/>
      <c r="T31" s="1263"/>
      <c r="U31" s="1263"/>
      <c r="V31" s="1263"/>
      <c r="W31" s="1263"/>
      <c r="X31" s="1278"/>
    </row>
    <row r="32" spans="1:24" x14ac:dyDescent="0.45">
      <c r="A32" s="1267">
        <v>9</v>
      </c>
      <c r="B32" s="1270"/>
      <c r="C32" s="1270"/>
      <c r="D32" s="1273"/>
      <c r="E32" s="1261"/>
      <c r="F32" s="1264"/>
      <c r="G32" s="1261"/>
      <c r="H32" s="1261"/>
      <c r="I32" s="1261"/>
      <c r="J32" s="1261"/>
      <c r="K32" s="1261"/>
      <c r="L32" s="1261"/>
      <c r="M32" s="1261"/>
      <c r="N32" s="1273"/>
      <c r="O32" s="1261"/>
      <c r="P32" s="1261"/>
      <c r="Q32" s="1261"/>
      <c r="R32" s="1261"/>
      <c r="S32" s="1261"/>
      <c r="T32" s="1261"/>
      <c r="U32" s="1261"/>
      <c r="V32" s="1261"/>
      <c r="W32" s="1261"/>
      <c r="X32" s="1276"/>
    </row>
    <row r="33" spans="1:24" x14ac:dyDescent="0.45">
      <c r="A33" s="1268"/>
      <c r="B33" s="1271"/>
      <c r="C33" s="1271"/>
      <c r="D33" s="1274"/>
      <c r="E33" s="1262"/>
      <c r="F33" s="1265"/>
      <c r="G33" s="1262"/>
      <c r="H33" s="1262"/>
      <c r="I33" s="1262"/>
      <c r="J33" s="1262"/>
      <c r="K33" s="1262"/>
      <c r="L33" s="1262"/>
      <c r="M33" s="1262"/>
      <c r="N33" s="1274"/>
      <c r="O33" s="1262"/>
      <c r="P33" s="1262"/>
      <c r="Q33" s="1262"/>
      <c r="R33" s="1262"/>
      <c r="S33" s="1262"/>
      <c r="T33" s="1262"/>
      <c r="U33" s="1262"/>
      <c r="V33" s="1262"/>
      <c r="W33" s="1262"/>
      <c r="X33" s="1277"/>
    </row>
    <row r="34" spans="1:24" x14ac:dyDescent="0.45">
      <c r="A34" s="1269"/>
      <c r="B34" s="1272"/>
      <c r="C34" s="1272"/>
      <c r="D34" s="1275"/>
      <c r="E34" s="1263"/>
      <c r="F34" s="1266"/>
      <c r="G34" s="1263"/>
      <c r="H34" s="1263"/>
      <c r="I34" s="1263"/>
      <c r="J34" s="1263"/>
      <c r="K34" s="1263"/>
      <c r="L34" s="1263"/>
      <c r="M34" s="1263"/>
      <c r="N34" s="1275"/>
      <c r="O34" s="1263"/>
      <c r="P34" s="1263"/>
      <c r="Q34" s="1263"/>
      <c r="R34" s="1263"/>
      <c r="S34" s="1263"/>
      <c r="T34" s="1263"/>
      <c r="U34" s="1263"/>
      <c r="V34" s="1263"/>
      <c r="W34" s="1263"/>
      <c r="X34" s="1278"/>
    </row>
    <row r="35" spans="1:24" x14ac:dyDescent="0.45">
      <c r="A35" s="1267">
        <v>10</v>
      </c>
      <c r="B35" s="1270"/>
      <c r="C35" s="1270"/>
      <c r="D35" s="1273"/>
      <c r="E35" s="1261"/>
      <c r="F35" s="1264"/>
      <c r="G35" s="1261"/>
      <c r="H35" s="1261"/>
      <c r="I35" s="1261"/>
      <c r="J35" s="1261"/>
      <c r="K35" s="1261"/>
      <c r="L35" s="1261"/>
      <c r="M35" s="1261"/>
      <c r="N35" s="1273"/>
      <c r="O35" s="1261"/>
      <c r="P35" s="1261"/>
      <c r="Q35" s="1261"/>
      <c r="R35" s="1261"/>
      <c r="S35" s="1261"/>
      <c r="T35" s="1261"/>
      <c r="U35" s="1261"/>
      <c r="V35" s="1261"/>
      <c r="W35" s="1261"/>
      <c r="X35" s="1276"/>
    </row>
    <row r="36" spans="1:24" x14ac:dyDescent="0.45">
      <c r="A36" s="1268"/>
      <c r="B36" s="1271"/>
      <c r="C36" s="1271"/>
      <c r="D36" s="1274"/>
      <c r="E36" s="1262"/>
      <c r="F36" s="1265"/>
      <c r="G36" s="1262"/>
      <c r="H36" s="1262"/>
      <c r="I36" s="1262"/>
      <c r="J36" s="1262"/>
      <c r="K36" s="1262"/>
      <c r="L36" s="1262"/>
      <c r="M36" s="1262"/>
      <c r="N36" s="1274"/>
      <c r="O36" s="1262"/>
      <c r="P36" s="1262"/>
      <c r="Q36" s="1262"/>
      <c r="R36" s="1262"/>
      <c r="S36" s="1262"/>
      <c r="T36" s="1262"/>
      <c r="U36" s="1262"/>
      <c r="V36" s="1262"/>
      <c r="W36" s="1262"/>
      <c r="X36" s="1277"/>
    </row>
    <row r="37" spans="1:24" x14ac:dyDescent="0.45">
      <c r="A37" s="1269"/>
      <c r="B37" s="1272"/>
      <c r="C37" s="1272"/>
      <c r="D37" s="1275"/>
      <c r="E37" s="1263"/>
      <c r="F37" s="1266"/>
      <c r="G37" s="1263"/>
      <c r="H37" s="1263"/>
      <c r="I37" s="1263"/>
      <c r="J37" s="1263"/>
      <c r="K37" s="1263"/>
      <c r="L37" s="1263"/>
      <c r="M37" s="1263"/>
      <c r="N37" s="1275"/>
      <c r="O37" s="1263"/>
      <c r="P37" s="1263"/>
      <c r="Q37" s="1263"/>
      <c r="R37" s="1263"/>
      <c r="S37" s="1263"/>
      <c r="T37" s="1263"/>
      <c r="U37" s="1263"/>
      <c r="V37" s="1263"/>
      <c r="W37" s="1263"/>
      <c r="X37" s="1278"/>
    </row>
    <row r="38" spans="1:24" x14ac:dyDescent="0.45">
      <c r="A38" s="1267">
        <v>11</v>
      </c>
      <c r="B38" s="1270"/>
      <c r="C38" s="1270"/>
      <c r="D38" s="1273"/>
      <c r="E38" s="1261"/>
      <c r="F38" s="1264"/>
      <c r="G38" s="1261"/>
      <c r="H38" s="1261"/>
      <c r="I38" s="1261"/>
      <c r="J38" s="1261"/>
      <c r="K38" s="1261"/>
      <c r="L38" s="1261"/>
      <c r="M38" s="1261"/>
      <c r="N38" s="1273"/>
      <c r="O38" s="1261"/>
      <c r="P38" s="1261"/>
      <c r="Q38" s="1261"/>
      <c r="R38" s="1261"/>
      <c r="S38" s="1261"/>
      <c r="T38" s="1261"/>
      <c r="U38" s="1261"/>
      <c r="V38" s="1261"/>
      <c r="W38" s="1261"/>
      <c r="X38" s="1276"/>
    </row>
    <row r="39" spans="1:24" x14ac:dyDescent="0.45">
      <c r="A39" s="1268"/>
      <c r="B39" s="1271"/>
      <c r="C39" s="1271"/>
      <c r="D39" s="1274"/>
      <c r="E39" s="1262"/>
      <c r="F39" s="1265"/>
      <c r="G39" s="1262"/>
      <c r="H39" s="1262"/>
      <c r="I39" s="1262"/>
      <c r="J39" s="1262"/>
      <c r="K39" s="1262"/>
      <c r="L39" s="1262"/>
      <c r="M39" s="1262"/>
      <c r="N39" s="1274"/>
      <c r="O39" s="1262"/>
      <c r="P39" s="1262"/>
      <c r="Q39" s="1262"/>
      <c r="R39" s="1262"/>
      <c r="S39" s="1262"/>
      <c r="T39" s="1262"/>
      <c r="U39" s="1262"/>
      <c r="V39" s="1262"/>
      <c r="W39" s="1262"/>
      <c r="X39" s="1277"/>
    </row>
    <row r="40" spans="1:24" x14ac:dyDescent="0.45">
      <c r="A40" s="1269"/>
      <c r="B40" s="1272"/>
      <c r="C40" s="1272"/>
      <c r="D40" s="1275"/>
      <c r="E40" s="1263"/>
      <c r="F40" s="1266"/>
      <c r="G40" s="1263"/>
      <c r="H40" s="1263"/>
      <c r="I40" s="1263"/>
      <c r="J40" s="1263"/>
      <c r="K40" s="1263"/>
      <c r="L40" s="1263"/>
      <c r="M40" s="1263"/>
      <c r="N40" s="1275"/>
      <c r="O40" s="1263"/>
      <c r="P40" s="1263"/>
      <c r="Q40" s="1263"/>
      <c r="R40" s="1263"/>
      <c r="S40" s="1263"/>
      <c r="T40" s="1263"/>
      <c r="U40" s="1263"/>
      <c r="V40" s="1263"/>
      <c r="W40" s="1263"/>
      <c r="X40" s="1278"/>
    </row>
    <row r="41" spans="1:24" x14ac:dyDescent="0.45">
      <c r="A41" s="1267">
        <v>12</v>
      </c>
      <c r="B41" s="1270"/>
      <c r="C41" s="1270"/>
      <c r="D41" s="1273"/>
      <c r="E41" s="1261"/>
      <c r="F41" s="1264"/>
      <c r="G41" s="1261"/>
      <c r="H41" s="1261"/>
      <c r="I41" s="1261"/>
      <c r="J41" s="1261"/>
      <c r="K41" s="1261"/>
      <c r="L41" s="1261"/>
      <c r="M41" s="1261"/>
      <c r="N41" s="1273"/>
      <c r="O41" s="1261"/>
      <c r="P41" s="1261"/>
      <c r="Q41" s="1261"/>
      <c r="R41" s="1261"/>
      <c r="S41" s="1261"/>
      <c r="T41" s="1261"/>
      <c r="U41" s="1261"/>
      <c r="V41" s="1261"/>
      <c r="W41" s="1261"/>
      <c r="X41" s="1276"/>
    </row>
    <row r="42" spans="1:24" x14ac:dyDescent="0.45">
      <c r="A42" s="1268"/>
      <c r="B42" s="1271"/>
      <c r="C42" s="1271"/>
      <c r="D42" s="1274"/>
      <c r="E42" s="1262"/>
      <c r="F42" s="1265"/>
      <c r="G42" s="1262"/>
      <c r="H42" s="1262"/>
      <c r="I42" s="1262"/>
      <c r="J42" s="1262"/>
      <c r="K42" s="1262"/>
      <c r="L42" s="1262"/>
      <c r="M42" s="1262"/>
      <c r="N42" s="1274"/>
      <c r="O42" s="1262"/>
      <c r="P42" s="1262"/>
      <c r="Q42" s="1262"/>
      <c r="R42" s="1262"/>
      <c r="S42" s="1262"/>
      <c r="T42" s="1262"/>
      <c r="U42" s="1262"/>
      <c r="V42" s="1262"/>
      <c r="W42" s="1262"/>
      <c r="X42" s="1277"/>
    </row>
    <row r="43" spans="1:24" x14ac:dyDescent="0.45">
      <c r="A43" s="1269"/>
      <c r="B43" s="1272"/>
      <c r="C43" s="1272"/>
      <c r="D43" s="1275"/>
      <c r="E43" s="1263"/>
      <c r="F43" s="1266"/>
      <c r="G43" s="1263"/>
      <c r="H43" s="1263"/>
      <c r="I43" s="1263"/>
      <c r="J43" s="1263"/>
      <c r="K43" s="1263"/>
      <c r="L43" s="1263"/>
      <c r="M43" s="1263"/>
      <c r="N43" s="1275"/>
      <c r="O43" s="1263"/>
      <c r="P43" s="1263"/>
      <c r="Q43" s="1263"/>
      <c r="R43" s="1263"/>
      <c r="S43" s="1263"/>
      <c r="T43" s="1263"/>
      <c r="U43" s="1263"/>
      <c r="V43" s="1263"/>
      <c r="W43" s="1263"/>
      <c r="X43" s="1278"/>
    </row>
    <row r="44" spans="1:24" x14ac:dyDescent="0.45">
      <c r="A44" s="1267">
        <v>13</v>
      </c>
      <c r="B44" s="1270"/>
      <c r="C44" s="1270"/>
      <c r="D44" s="1273"/>
      <c r="E44" s="1261"/>
      <c r="F44" s="1264"/>
      <c r="G44" s="1261"/>
      <c r="H44" s="1261"/>
      <c r="I44" s="1261"/>
      <c r="J44" s="1261"/>
      <c r="K44" s="1261"/>
      <c r="L44" s="1261"/>
      <c r="M44" s="1261"/>
      <c r="N44" s="1273"/>
      <c r="O44" s="1261"/>
      <c r="P44" s="1261"/>
      <c r="Q44" s="1279"/>
      <c r="R44" s="1261"/>
      <c r="S44" s="1261"/>
      <c r="T44" s="1261"/>
      <c r="U44" s="1261"/>
      <c r="V44" s="1261"/>
      <c r="W44" s="1261"/>
      <c r="X44" s="1276"/>
    </row>
    <row r="45" spans="1:24" x14ac:dyDescent="0.45">
      <c r="A45" s="1268"/>
      <c r="B45" s="1271"/>
      <c r="C45" s="1271"/>
      <c r="D45" s="1274"/>
      <c r="E45" s="1262"/>
      <c r="F45" s="1265"/>
      <c r="G45" s="1262"/>
      <c r="H45" s="1262"/>
      <c r="I45" s="1262"/>
      <c r="J45" s="1262"/>
      <c r="K45" s="1262"/>
      <c r="L45" s="1262"/>
      <c r="M45" s="1262"/>
      <c r="N45" s="1274"/>
      <c r="O45" s="1262"/>
      <c r="P45" s="1262"/>
      <c r="Q45" s="1280"/>
      <c r="R45" s="1262"/>
      <c r="S45" s="1262"/>
      <c r="T45" s="1262"/>
      <c r="U45" s="1262"/>
      <c r="V45" s="1262"/>
      <c r="W45" s="1262"/>
      <c r="X45" s="1277"/>
    </row>
    <row r="46" spans="1:24" x14ac:dyDescent="0.45">
      <c r="A46" s="1269"/>
      <c r="B46" s="1272"/>
      <c r="C46" s="1272"/>
      <c r="D46" s="1275"/>
      <c r="E46" s="1263"/>
      <c r="F46" s="1266"/>
      <c r="G46" s="1263"/>
      <c r="H46" s="1263"/>
      <c r="I46" s="1263"/>
      <c r="J46" s="1263"/>
      <c r="K46" s="1263"/>
      <c r="L46" s="1263"/>
      <c r="M46" s="1263"/>
      <c r="N46" s="1275"/>
      <c r="O46" s="1263"/>
      <c r="P46" s="1263"/>
      <c r="Q46" s="1281"/>
      <c r="R46" s="1263"/>
      <c r="S46" s="1263"/>
      <c r="T46" s="1263"/>
      <c r="U46" s="1263"/>
      <c r="V46" s="1263"/>
      <c r="W46" s="1263"/>
      <c r="X46" s="1278"/>
    </row>
    <row r="47" spans="1:24" x14ac:dyDescent="0.45">
      <c r="A47" s="1267">
        <v>14</v>
      </c>
      <c r="B47" s="1270"/>
      <c r="C47" s="1270"/>
      <c r="D47" s="1273"/>
      <c r="E47" s="1261"/>
      <c r="F47" s="1264"/>
      <c r="G47" s="1261"/>
      <c r="H47" s="1261"/>
      <c r="I47" s="1261"/>
      <c r="J47" s="1261"/>
      <c r="K47" s="1261"/>
      <c r="L47" s="1261"/>
      <c r="M47" s="1261"/>
      <c r="N47" s="1273"/>
      <c r="O47" s="1261"/>
      <c r="P47" s="1261"/>
      <c r="Q47" s="1279"/>
      <c r="R47" s="1261"/>
      <c r="S47" s="1261"/>
      <c r="T47" s="1261"/>
      <c r="U47" s="1261"/>
      <c r="V47" s="1261"/>
      <c r="W47" s="1261"/>
      <c r="X47" s="1276"/>
    </row>
    <row r="48" spans="1:24" x14ac:dyDescent="0.45">
      <c r="A48" s="1268"/>
      <c r="B48" s="1271"/>
      <c r="C48" s="1271"/>
      <c r="D48" s="1274"/>
      <c r="E48" s="1262"/>
      <c r="F48" s="1265"/>
      <c r="G48" s="1262"/>
      <c r="H48" s="1262"/>
      <c r="I48" s="1262"/>
      <c r="J48" s="1262"/>
      <c r="K48" s="1262"/>
      <c r="L48" s="1262"/>
      <c r="M48" s="1262"/>
      <c r="N48" s="1274"/>
      <c r="O48" s="1262"/>
      <c r="P48" s="1262"/>
      <c r="Q48" s="1280"/>
      <c r="R48" s="1262"/>
      <c r="S48" s="1262"/>
      <c r="T48" s="1262"/>
      <c r="U48" s="1262"/>
      <c r="V48" s="1262"/>
      <c r="W48" s="1262"/>
      <c r="X48" s="1277"/>
    </row>
    <row r="49" spans="1:24" x14ac:dyDescent="0.45">
      <c r="A49" s="1269"/>
      <c r="B49" s="1272"/>
      <c r="C49" s="1272"/>
      <c r="D49" s="1275"/>
      <c r="E49" s="1263"/>
      <c r="F49" s="1266"/>
      <c r="G49" s="1263"/>
      <c r="H49" s="1263"/>
      <c r="I49" s="1263"/>
      <c r="J49" s="1263"/>
      <c r="K49" s="1263"/>
      <c r="L49" s="1263"/>
      <c r="M49" s="1263"/>
      <c r="N49" s="1275"/>
      <c r="O49" s="1263"/>
      <c r="P49" s="1263"/>
      <c r="Q49" s="1281"/>
      <c r="R49" s="1263"/>
      <c r="S49" s="1263"/>
      <c r="T49" s="1263"/>
      <c r="U49" s="1263"/>
      <c r="V49" s="1263"/>
      <c r="W49" s="1263"/>
      <c r="X49" s="1278"/>
    </row>
    <row r="50" spans="1:24" x14ac:dyDescent="0.45">
      <c r="A50" s="1267">
        <v>15</v>
      </c>
      <c r="B50" s="1270"/>
      <c r="C50" s="1270"/>
      <c r="D50" s="1273"/>
      <c r="E50" s="1261"/>
      <c r="F50" s="1264"/>
      <c r="G50" s="1261"/>
      <c r="H50" s="1261"/>
      <c r="I50" s="1261"/>
      <c r="J50" s="1261"/>
      <c r="K50" s="1261"/>
      <c r="L50" s="1261"/>
      <c r="M50" s="1261"/>
      <c r="N50" s="1273"/>
      <c r="O50" s="1261"/>
      <c r="P50" s="1261"/>
      <c r="Q50" s="1279"/>
      <c r="R50" s="1261"/>
      <c r="S50" s="1261"/>
      <c r="T50" s="1261"/>
      <c r="U50" s="1261"/>
      <c r="V50" s="1261"/>
      <c r="W50" s="1261"/>
      <c r="X50" s="1276"/>
    </row>
    <row r="51" spans="1:24" x14ac:dyDescent="0.45">
      <c r="A51" s="1268"/>
      <c r="B51" s="1271"/>
      <c r="C51" s="1271"/>
      <c r="D51" s="1274"/>
      <c r="E51" s="1262"/>
      <c r="F51" s="1265"/>
      <c r="G51" s="1262"/>
      <c r="H51" s="1262"/>
      <c r="I51" s="1262"/>
      <c r="J51" s="1262"/>
      <c r="K51" s="1262"/>
      <c r="L51" s="1262"/>
      <c r="M51" s="1262"/>
      <c r="N51" s="1274"/>
      <c r="O51" s="1262"/>
      <c r="P51" s="1262"/>
      <c r="Q51" s="1280"/>
      <c r="R51" s="1262"/>
      <c r="S51" s="1262"/>
      <c r="T51" s="1262"/>
      <c r="U51" s="1262"/>
      <c r="V51" s="1262"/>
      <c r="W51" s="1262"/>
      <c r="X51" s="1277"/>
    </row>
    <row r="52" spans="1:24" x14ac:dyDescent="0.45">
      <c r="A52" s="1269"/>
      <c r="B52" s="1272"/>
      <c r="C52" s="1272"/>
      <c r="D52" s="1275"/>
      <c r="E52" s="1263"/>
      <c r="F52" s="1266"/>
      <c r="G52" s="1263"/>
      <c r="H52" s="1263"/>
      <c r="I52" s="1263"/>
      <c r="J52" s="1263"/>
      <c r="K52" s="1263"/>
      <c r="L52" s="1263"/>
      <c r="M52" s="1263"/>
      <c r="N52" s="1275"/>
      <c r="O52" s="1263"/>
      <c r="P52" s="1263"/>
      <c r="Q52" s="1281"/>
      <c r="R52" s="1263"/>
      <c r="S52" s="1263"/>
      <c r="T52" s="1263"/>
      <c r="U52" s="1263"/>
      <c r="V52" s="1263"/>
      <c r="W52" s="1263"/>
      <c r="X52" s="1278"/>
    </row>
    <row r="53" spans="1:24" x14ac:dyDescent="0.45">
      <c r="A53" s="1267">
        <v>16</v>
      </c>
      <c r="B53" s="1270"/>
      <c r="C53" s="1270"/>
      <c r="D53" s="1273"/>
      <c r="E53" s="1261"/>
      <c r="F53" s="1264"/>
      <c r="G53" s="1261"/>
      <c r="H53" s="1261"/>
      <c r="I53" s="1261"/>
      <c r="J53" s="1261"/>
      <c r="K53" s="1261"/>
      <c r="L53" s="1261"/>
      <c r="M53" s="1261"/>
      <c r="N53" s="1273"/>
      <c r="O53" s="1261"/>
      <c r="P53" s="1261"/>
      <c r="Q53" s="1279"/>
      <c r="R53" s="1261"/>
      <c r="S53" s="1261"/>
      <c r="T53" s="1261"/>
      <c r="U53" s="1261"/>
      <c r="V53" s="1261"/>
      <c r="W53" s="1261"/>
      <c r="X53" s="1276"/>
    </row>
    <row r="54" spans="1:24" x14ac:dyDescent="0.45">
      <c r="A54" s="1268"/>
      <c r="B54" s="1271"/>
      <c r="C54" s="1271"/>
      <c r="D54" s="1274"/>
      <c r="E54" s="1262"/>
      <c r="F54" s="1265"/>
      <c r="G54" s="1262"/>
      <c r="H54" s="1262"/>
      <c r="I54" s="1262"/>
      <c r="J54" s="1262"/>
      <c r="K54" s="1262"/>
      <c r="L54" s="1262"/>
      <c r="M54" s="1262"/>
      <c r="N54" s="1274"/>
      <c r="O54" s="1262"/>
      <c r="P54" s="1262"/>
      <c r="Q54" s="1280"/>
      <c r="R54" s="1262"/>
      <c r="S54" s="1262"/>
      <c r="T54" s="1262"/>
      <c r="U54" s="1262"/>
      <c r="V54" s="1262"/>
      <c r="W54" s="1262"/>
      <c r="X54" s="1277"/>
    </row>
    <row r="55" spans="1:24" x14ac:dyDescent="0.45">
      <c r="A55" s="1269"/>
      <c r="B55" s="1272"/>
      <c r="C55" s="1272"/>
      <c r="D55" s="1275"/>
      <c r="E55" s="1263"/>
      <c r="F55" s="1266"/>
      <c r="G55" s="1263"/>
      <c r="H55" s="1263"/>
      <c r="I55" s="1263"/>
      <c r="J55" s="1263"/>
      <c r="K55" s="1263"/>
      <c r="L55" s="1263"/>
      <c r="M55" s="1263"/>
      <c r="N55" s="1275"/>
      <c r="O55" s="1263"/>
      <c r="P55" s="1263"/>
      <c r="Q55" s="1281"/>
      <c r="R55" s="1263"/>
      <c r="S55" s="1263"/>
      <c r="T55" s="1263"/>
      <c r="U55" s="1263"/>
      <c r="V55" s="1263"/>
      <c r="W55" s="1263"/>
      <c r="X55" s="1278"/>
    </row>
    <row r="56" spans="1:24" x14ac:dyDescent="0.45">
      <c r="A56" s="1267">
        <v>17</v>
      </c>
      <c r="B56" s="1270"/>
      <c r="C56" s="1270"/>
      <c r="D56" s="1273"/>
      <c r="E56" s="1261"/>
      <c r="F56" s="1264"/>
      <c r="G56" s="1264"/>
      <c r="H56" s="1264"/>
      <c r="I56" s="1264"/>
      <c r="J56" s="1264"/>
      <c r="K56" s="1264"/>
      <c r="L56" s="1261"/>
      <c r="M56" s="1276"/>
      <c r="N56" s="1273"/>
      <c r="O56" s="1261"/>
      <c r="P56" s="1261"/>
      <c r="Q56" s="1261"/>
      <c r="R56" s="1264"/>
      <c r="S56" s="1261"/>
      <c r="T56" s="1261"/>
      <c r="U56" s="1261"/>
      <c r="V56" s="1261"/>
      <c r="W56" s="1261"/>
      <c r="X56" s="1276"/>
    </row>
    <row r="57" spans="1:24" x14ac:dyDescent="0.45">
      <c r="A57" s="1268"/>
      <c r="B57" s="1271"/>
      <c r="C57" s="1271"/>
      <c r="D57" s="1274"/>
      <c r="E57" s="1262"/>
      <c r="F57" s="1265"/>
      <c r="G57" s="1265"/>
      <c r="H57" s="1265"/>
      <c r="I57" s="1265"/>
      <c r="J57" s="1265"/>
      <c r="K57" s="1265"/>
      <c r="L57" s="1262"/>
      <c r="M57" s="1277"/>
      <c r="N57" s="1274"/>
      <c r="O57" s="1262"/>
      <c r="P57" s="1262"/>
      <c r="Q57" s="1262"/>
      <c r="R57" s="1265"/>
      <c r="S57" s="1262"/>
      <c r="T57" s="1262"/>
      <c r="U57" s="1262"/>
      <c r="V57" s="1262"/>
      <c r="W57" s="1262"/>
      <c r="X57" s="1277"/>
    </row>
    <row r="58" spans="1:24" x14ac:dyDescent="0.45">
      <c r="A58" s="1269"/>
      <c r="B58" s="1272"/>
      <c r="C58" s="1272"/>
      <c r="D58" s="1275"/>
      <c r="E58" s="1263"/>
      <c r="F58" s="1266"/>
      <c r="G58" s="1266"/>
      <c r="H58" s="1266"/>
      <c r="I58" s="1266"/>
      <c r="J58" s="1266"/>
      <c r="K58" s="1266"/>
      <c r="L58" s="1263"/>
      <c r="M58" s="1278"/>
      <c r="N58" s="1275"/>
      <c r="O58" s="1263"/>
      <c r="P58" s="1263"/>
      <c r="Q58" s="1263"/>
      <c r="R58" s="1266"/>
      <c r="S58" s="1263"/>
      <c r="T58" s="1263"/>
      <c r="U58" s="1263"/>
      <c r="V58" s="1263"/>
      <c r="W58" s="1263"/>
      <c r="X58" s="1278"/>
    </row>
    <row r="59" spans="1:24" x14ac:dyDescent="0.45">
      <c r="A59" s="512"/>
      <c r="B59" s="512"/>
      <c r="C59" s="512"/>
      <c r="D59" s="512"/>
      <c r="E59" s="512"/>
      <c r="F59" s="512"/>
      <c r="G59" s="512"/>
      <c r="H59" s="512"/>
      <c r="I59" s="512"/>
      <c r="J59" s="512"/>
      <c r="K59" s="512"/>
      <c r="L59" s="512"/>
      <c r="M59" s="512"/>
      <c r="N59" s="512"/>
      <c r="O59" s="512"/>
      <c r="P59" s="512"/>
      <c r="Q59" s="512"/>
      <c r="R59" s="512"/>
      <c r="S59" s="512"/>
      <c r="T59" s="512"/>
      <c r="U59" s="512"/>
      <c r="V59" s="512"/>
      <c r="W59" s="512"/>
      <c r="X59" s="512"/>
    </row>
  </sheetData>
  <sheetProtection password="C472" sheet="1" objects="1" scenarios="1" selectLockedCells="1" selectUnlockedCells="1"/>
  <mergeCells count="436">
    <mergeCell ref="A1:X1"/>
    <mergeCell ref="A2:B2"/>
    <mergeCell ref="D2:E2"/>
    <mergeCell ref="F2:G2"/>
    <mergeCell ref="H2:I2"/>
    <mergeCell ref="J2:K2"/>
    <mergeCell ref="L2:M2"/>
    <mergeCell ref="N2:O2"/>
    <mergeCell ref="P2:X2"/>
    <mergeCell ref="B5:X5"/>
    <mergeCell ref="A6:A7"/>
    <mergeCell ref="B6:B7"/>
    <mergeCell ref="C6:C7"/>
    <mergeCell ref="A4:B4"/>
    <mergeCell ref="D4:E4"/>
    <mergeCell ref="F4:G4"/>
    <mergeCell ref="H4:I4"/>
    <mergeCell ref="J4:K4"/>
    <mergeCell ref="P4:X4"/>
    <mergeCell ref="D6:M6"/>
    <mergeCell ref="N6:X6"/>
    <mergeCell ref="G8:G10"/>
    <mergeCell ref="H8:H10"/>
    <mergeCell ref="I8:I10"/>
    <mergeCell ref="J8:J10"/>
    <mergeCell ref="K8:K10"/>
    <mergeCell ref="L8:L10"/>
    <mergeCell ref="A8:A10"/>
    <mergeCell ref="B8:B10"/>
    <mergeCell ref="C8:C10"/>
    <mergeCell ref="D8:D10"/>
    <mergeCell ref="E8:E10"/>
    <mergeCell ref="F8:F10"/>
    <mergeCell ref="S8:S10"/>
    <mergeCell ref="T8:T10"/>
    <mergeCell ref="U8:U10"/>
    <mergeCell ref="V8:V10"/>
    <mergeCell ref="W8:W10"/>
    <mergeCell ref="X8:X10"/>
    <mergeCell ref="M8:M10"/>
    <mergeCell ref="N8:N10"/>
    <mergeCell ref="O8:O10"/>
    <mergeCell ref="P8:P10"/>
    <mergeCell ref="Q8:Q10"/>
    <mergeCell ref="R8:R10"/>
    <mergeCell ref="G11:G13"/>
    <mergeCell ref="H11:H13"/>
    <mergeCell ref="I11:I13"/>
    <mergeCell ref="J11:J13"/>
    <mergeCell ref="K11:K13"/>
    <mergeCell ref="L11:L13"/>
    <mergeCell ref="A11:A13"/>
    <mergeCell ref="B11:B13"/>
    <mergeCell ref="C11:C13"/>
    <mergeCell ref="D11:D13"/>
    <mergeCell ref="E11:E13"/>
    <mergeCell ref="F11:F13"/>
    <mergeCell ref="S11:S13"/>
    <mergeCell ref="T11:T13"/>
    <mergeCell ref="U11:U13"/>
    <mergeCell ref="V11:V13"/>
    <mergeCell ref="W11:W13"/>
    <mergeCell ref="X11:X13"/>
    <mergeCell ref="M11:M13"/>
    <mergeCell ref="N11:N13"/>
    <mergeCell ref="O11:O13"/>
    <mergeCell ref="P11:P13"/>
    <mergeCell ref="Q11:Q13"/>
    <mergeCell ref="R11:R13"/>
    <mergeCell ref="G14:G16"/>
    <mergeCell ref="H14:H16"/>
    <mergeCell ref="I14:I16"/>
    <mergeCell ref="J14:J16"/>
    <mergeCell ref="K14:K16"/>
    <mergeCell ref="L14:L16"/>
    <mergeCell ref="A14:A16"/>
    <mergeCell ref="B14:B16"/>
    <mergeCell ref="C14:C16"/>
    <mergeCell ref="D14:D16"/>
    <mergeCell ref="E14:E16"/>
    <mergeCell ref="F14:F16"/>
    <mergeCell ref="S14:S16"/>
    <mergeCell ref="T14:T16"/>
    <mergeCell ref="U14:U16"/>
    <mergeCell ref="V14:V16"/>
    <mergeCell ref="W14:W16"/>
    <mergeCell ref="X14:X16"/>
    <mergeCell ref="M14:M16"/>
    <mergeCell ref="N14:N16"/>
    <mergeCell ref="O14:O16"/>
    <mergeCell ref="P14:P16"/>
    <mergeCell ref="Q14:Q16"/>
    <mergeCell ref="R14:R16"/>
    <mergeCell ref="G17:G19"/>
    <mergeCell ref="H17:H19"/>
    <mergeCell ref="I17:I19"/>
    <mergeCell ref="J17:J19"/>
    <mergeCell ref="K17:K19"/>
    <mergeCell ref="L17:L19"/>
    <mergeCell ref="A17:A19"/>
    <mergeCell ref="B17:B19"/>
    <mergeCell ref="C17:C19"/>
    <mergeCell ref="D17:D19"/>
    <mergeCell ref="E17:E19"/>
    <mergeCell ref="F17:F19"/>
    <mergeCell ref="S17:S19"/>
    <mergeCell ref="T17:T19"/>
    <mergeCell ref="U17:U19"/>
    <mergeCell ref="V17:V19"/>
    <mergeCell ref="W17:W19"/>
    <mergeCell ref="X17:X19"/>
    <mergeCell ref="M17:M19"/>
    <mergeCell ref="N17:N19"/>
    <mergeCell ref="O17:O19"/>
    <mergeCell ref="P17:P19"/>
    <mergeCell ref="Q17:Q19"/>
    <mergeCell ref="R17:R19"/>
    <mergeCell ref="G20:G22"/>
    <mergeCell ref="H20:H22"/>
    <mergeCell ref="I20:I22"/>
    <mergeCell ref="J20:J22"/>
    <mergeCell ref="K20:K22"/>
    <mergeCell ref="L20:L22"/>
    <mergeCell ref="A20:A22"/>
    <mergeCell ref="B20:B22"/>
    <mergeCell ref="C20:C22"/>
    <mergeCell ref="D20:D22"/>
    <mergeCell ref="E20:E22"/>
    <mergeCell ref="F20:F22"/>
    <mergeCell ref="S20:S22"/>
    <mergeCell ref="T20:T22"/>
    <mergeCell ref="U20:U22"/>
    <mergeCell ref="V20:V22"/>
    <mergeCell ref="W20:W22"/>
    <mergeCell ref="X20:X22"/>
    <mergeCell ref="M20:M22"/>
    <mergeCell ref="N20:N22"/>
    <mergeCell ref="O20:O22"/>
    <mergeCell ref="P20:P22"/>
    <mergeCell ref="Q20:Q22"/>
    <mergeCell ref="R20:R22"/>
    <mergeCell ref="G23:G25"/>
    <mergeCell ref="H23:H25"/>
    <mergeCell ref="I23:I25"/>
    <mergeCell ref="J23:J25"/>
    <mergeCell ref="K23:K25"/>
    <mergeCell ref="L23:L25"/>
    <mergeCell ref="A23:A25"/>
    <mergeCell ref="B23:B25"/>
    <mergeCell ref="C23:C25"/>
    <mergeCell ref="D23:D25"/>
    <mergeCell ref="E23:E25"/>
    <mergeCell ref="F23:F25"/>
    <mergeCell ref="S23:S25"/>
    <mergeCell ref="T23:T25"/>
    <mergeCell ref="U23:U25"/>
    <mergeCell ref="V23:V25"/>
    <mergeCell ref="W23:W25"/>
    <mergeCell ref="X23:X25"/>
    <mergeCell ref="M23:M25"/>
    <mergeCell ref="N23:N25"/>
    <mergeCell ref="O23:O25"/>
    <mergeCell ref="P23:P25"/>
    <mergeCell ref="Q23:Q25"/>
    <mergeCell ref="R23:R25"/>
    <mergeCell ref="G26:G28"/>
    <mergeCell ref="H26:H28"/>
    <mergeCell ref="I26:I28"/>
    <mergeCell ref="J26:J28"/>
    <mergeCell ref="K26:K28"/>
    <mergeCell ref="L26:L28"/>
    <mergeCell ref="A26:A28"/>
    <mergeCell ref="B26:B28"/>
    <mergeCell ref="C26:C28"/>
    <mergeCell ref="D26:D28"/>
    <mergeCell ref="E26:E28"/>
    <mergeCell ref="F26:F28"/>
    <mergeCell ref="S26:S28"/>
    <mergeCell ref="T26:T28"/>
    <mergeCell ref="U26:U28"/>
    <mergeCell ref="V26:V28"/>
    <mergeCell ref="W26:W28"/>
    <mergeCell ref="X26:X28"/>
    <mergeCell ref="M26:M28"/>
    <mergeCell ref="N26:N28"/>
    <mergeCell ref="O26:O28"/>
    <mergeCell ref="P26:P28"/>
    <mergeCell ref="Q26:Q28"/>
    <mergeCell ref="R26:R28"/>
    <mergeCell ref="G29:G31"/>
    <mergeCell ref="H29:H31"/>
    <mergeCell ref="I29:I31"/>
    <mergeCell ref="J29:J31"/>
    <mergeCell ref="K29:K31"/>
    <mergeCell ref="L29:L31"/>
    <mergeCell ref="A29:A31"/>
    <mergeCell ref="B29:B31"/>
    <mergeCell ref="C29:C31"/>
    <mergeCell ref="D29:D31"/>
    <mergeCell ref="E29:E31"/>
    <mergeCell ref="F29:F31"/>
    <mergeCell ref="S29:S31"/>
    <mergeCell ref="T29:T31"/>
    <mergeCell ref="U29:U31"/>
    <mergeCell ref="V29:V31"/>
    <mergeCell ref="W29:W31"/>
    <mergeCell ref="X29:X31"/>
    <mergeCell ref="M29:M31"/>
    <mergeCell ref="N29:N31"/>
    <mergeCell ref="O29:O31"/>
    <mergeCell ref="P29:P31"/>
    <mergeCell ref="Q29:Q31"/>
    <mergeCell ref="R29:R31"/>
    <mergeCell ref="G32:G34"/>
    <mergeCell ref="H32:H34"/>
    <mergeCell ref="I32:I34"/>
    <mergeCell ref="J32:J34"/>
    <mergeCell ref="K32:K34"/>
    <mergeCell ref="L32:L34"/>
    <mergeCell ref="A32:A34"/>
    <mergeCell ref="B32:B34"/>
    <mergeCell ref="C32:C34"/>
    <mergeCell ref="D32:D34"/>
    <mergeCell ref="E32:E34"/>
    <mergeCell ref="F32:F34"/>
    <mergeCell ref="S32:S34"/>
    <mergeCell ref="T32:T34"/>
    <mergeCell ref="U32:U34"/>
    <mergeCell ref="V32:V34"/>
    <mergeCell ref="W32:W34"/>
    <mergeCell ref="X32:X34"/>
    <mergeCell ref="M32:M34"/>
    <mergeCell ref="N32:N34"/>
    <mergeCell ref="O32:O34"/>
    <mergeCell ref="P32:P34"/>
    <mergeCell ref="Q32:Q34"/>
    <mergeCell ref="R32:R34"/>
    <mergeCell ref="G35:G37"/>
    <mergeCell ref="H35:H37"/>
    <mergeCell ref="I35:I37"/>
    <mergeCell ref="J35:J37"/>
    <mergeCell ref="K35:K37"/>
    <mergeCell ref="L35:L37"/>
    <mergeCell ref="A35:A37"/>
    <mergeCell ref="B35:B37"/>
    <mergeCell ref="C35:C37"/>
    <mergeCell ref="D35:D37"/>
    <mergeCell ref="E35:E37"/>
    <mergeCell ref="F35:F37"/>
    <mergeCell ref="S35:S37"/>
    <mergeCell ref="T35:T37"/>
    <mergeCell ref="U35:U37"/>
    <mergeCell ref="V35:V37"/>
    <mergeCell ref="W35:W37"/>
    <mergeCell ref="X35:X37"/>
    <mergeCell ref="M35:M37"/>
    <mergeCell ref="N35:N37"/>
    <mergeCell ref="O35:O37"/>
    <mergeCell ref="P35:P37"/>
    <mergeCell ref="Q35:Q37"/>
    <mergeCell ref="R35:R37"/>
    <mergeCell ref="G38:G40"/>
    <mergeCell ref="H38:H40"/>
    <mergeCell ref="I38:I40"/>
    <mergeCell ref="J38:J40"/>
    <mergeCell ref="K38:K40"/>
    <mergeCell ref="L38:L40"/>
    <mergeCell ref="A38:A40"/>
    <mergeCell ref="B38:B40"/>
    <mergeCell ref="C38:C40"/>
    <mergeCell ref="D38:D40"/>
    <mergeCell ref="E38:E40"/>
    <mergeCell ref="F38:F40"/>
    <mergeCell ref="S38:S40"/>
    <mergeCell ref="T38:T40"/>
    <mergeCell ref="U38:U40"/>
    <mergeCell ref="V38:V40"/>
    <mergeCell ref="W38:W40"/>
    <mergeCell ref="X38:X40"/>
    <mergeCell ref="M38:M40"/>
    <mergeCell ref="N38:N40"/>
    <mergeCell ref="O38:O40"/>
    <mergeCell ref="P38:P40"/>
    <mergeCell ref="Q38:Q40"/>
    <mergeCell ref="R38:R40"/>
    <mergeCell ref="G41:G43"/>
    <mergeCell ref="H41:H43"/>
    <mergeCell ref="I41:I43"/>
    <mergeCell ref="J41:J43"/>
    <mergeCell ref="K41:K43"/>
    <mergeCell ref="L41:L43"/>
    <mergeCell ref="A41:A43"/>
    <mergeCell ref="B41:B43"/>
    <mergeCell ref="C41:C43"/>
    <mergeCell ref="D41:D43"/>
    <mergeCell ref="E41:E43"/>
    <mergeCell ref="F41:F43"/>
    <mergeCell ref="S41:S43"/>
    <mergeCell ref="T41:T43"/>
    <mergeCell ref="U41:U43"/>
    <mergeCell ref="V41:V43"/>
    <mergeCell ref="W41:W43"/>
    <mergeCell ref="X41:X43"/>
    <mergeCell ref="M41:M43"/>
    <mergeCell ref="N41:N43"/>
    <mergeCell ref="O41:O43"/>
    <mergeCell ref="P41:P43"/>
    <mergeCell ref="Q41:Q43"/>
    <mergeCell ref="R41:R43"/>
    <mergeCell ref="G44:G46"/>
    <mergeCell ref="H44:H46"/>
    <mergeCell ref="I44:I46"/>
    <mergeCell ref="J44:J46"/>
    <mergeCell ref="K44:K46"/>
    <mergeCell ref="L44:L46"/>
    <mergeCell ref="A44:A46"/>
    <mergeCell ref="B44:B46"/>
    <mergeCell ref="C44:C46"/>
    <mergeCell ref="D44:D46"/>
    <mergeCell ref="E44:E46"/>
    <mergeCell ref="F44:F46"/>
    <mergeCell ref="S44:S46"/>
    <mergeCell ref="T44:T46"/>
    <mergeCell ref="U44:U46"/>
    <mergeCell ref="V44:V46"/>
    <mergeCell ref="W44:W46"/>
    <mergeCell ref="X44:X46"/>
    <mergeCell ref="M44:M46"/>
    <mergeCell ref="N44:N46"/>
    <mergeCell ref="O44:O46"/>
    <mergeCell ref="P44:P46"/>
    <mergeCell ref="Q44:Q46"/>
    <mergeCell ref="R44:R46"/>
    <mergeCell ref="G47:G49"/>
    <mergeCell ref="H47:H49"/>
    <mergeCell ref="I47:I49"/>
    <mergeCell ref="J47:J49"/>
    <mergeCell ref="K47:K49"/>
    <mergeCell ref="L47:L49"/>
    <mergeCell ref="A47:A49"/>
    <mergeCell ref="B47:B49"/>
    <mergeCell ref="C47:C49"/>
    <mergeCell ref="D47:D49"/>
    <mergeCell ref="E47:E49"/>
    <mergeCell ref="F47:F49"/>
    <mergeCell ref="S47:S49"/>
    <mergeCell ref="T47:T49"/>
    <mergeCell ref="U47:U49"/>
    <mergeCell ref="V47:V49"/>
    <mergeCell ref="W47:W49"/>
    <mergeCell ref="X47:X49"/>
    <mergeCell ref="M47:M49"/>
    <mergeCell ref="N47:N49"/>
    <mergeCell ref="O47:O49"/>
    <mergeCell ref="P47:P49"/>
    <mergeCell ref="Q47:Q49"/>
    <mergeCell ref="R47:R49"/>
    <mergeCell ref="G50:G52"/>
    <mergeCell ref="H50:H52"/>
    <mergeCell ref="I50:I52"/>
    <mergeCell ref="J50:J52"/>
    <mergeCell ref="K50:K52"/>
    <mergeCell ref="L50:L52"/>
    <mergeCell ref="A50:A52"/>
    <mergeCell ref="B50:B52"/>
    <mergeCell ref="C50:C52"/>
    <mergeCell ref="D50:D52"/>
    <mergeCell ref="E50:E52"/>
    <mergeCell ref="F50:F52"/>
    <mergeCell ref="S50:S52"/>
    <mergeCell ref="T50:T52"/>
    <mergeCell ref="U50:U52"/>
    <mergeCell ref="V50:V52"/>
    <mergeCell ref="W50:W52"/>
    <mergeCell ref="X50:X52"/>
    <mergeCell ref="M50:M52"/>
    <mergeCell ref="N50:N52"/>
    <mergeCell ref="O50:O52"/>
    <mergeCell ref="P50:P52"/>
    <mergeCell ref="Q50:Q52"/>
    <mergeCell ref="R50:R52"/>
    <mergeCell ref="H53:H55"/>
    <mergeCell ref="I53:I55"/>
    <mergeCell ref="J53:J55"/>
    <mergeCell ref="K53:K55"/>
    <mergeCell ref="L53:L55"/>
    <mergeCell ref="A53:A55"/>
    <mergeCell ref="B53:B55"/>
    <mergeCell ref="C53:C55"/>
    <mergeCell ref="D53:D55"/>
    <mergeCell ref="E53:E55"/>
    <mergeCell ref="F53:F55"/>
    <mergeCell ref="U53:U55"/>
    <mergeCell ref="V53:V55"/>
    <mergeCell ref="W53:W55"/>
    <mergeCell ref="X53:X55"/>
    <mergeCell ref="M53:M55"/>
    <mergeCell ref="N53:N55"/>
    <mergeCell ref="O53:O55"/>
    <mergeCell ref="P53:P55"/>
    <mergeCell ref="Q53:Q55"/>
    <mergeCell ref="R53:R55"/>
    <mergeCell ref="U56:U58"/>
    <mergeCell ref="V56:V58"/>
    <mergeCell ref="W56:W58"/>
    <mergeCell ref="X56:X58"/>
    <mergeCell ref="M56:M58"/>
    <mergeCell ref="N56:N58"/>
    <mergeCell ref="O56:O58"/>
    <mergeCell ref="P56:P58"/>
    <mergeCell ref="Q56:Q58"/>
    <mergeCell ref="R56:R58"/>
    <mergeCell ref="A3:B3"/>
    <mergeCell ref="F3:G3"/>
    <mergeCell ref="J3:K3"/>
    <mergeCell ref="N3:O3"/>
    <mergeCell ref="D3:E3"/>
    <mergeCell ref="H3:I3"/>
    <mergeCell ref="L3:M3"/>
    <mergeCell ref="S56:S58"/>
    <mergeCell ref="T56:T58"/>
    <mergeCell ref="G56:G58"/>
    <mergeCell ref="H56:H58"/>
    <mergeCell ref="I56:I58"/>
    <mergeCell ref="J56:J58"/>
    <mergeCell ref="K56:K58"/>
    <mergeCell ref="L56:L58"/>
    <mergeCell ref="A56:A58"/>
    <mergeCell ref="B56:B58"/>
    <mergeCell ref="C56:C58"/>
    <mergeCell ref="D56:D58"/>
    <mergeCell ref="E56:E58"/>
    <mergeCell ref="F56:F58"/>
    <mergeCell ref="S53:S55"/>
    <mergeCell ref="T53:T55"/>
    <mergeCell ref="G53:G55"/>
  </mergeCells>
  <phoneticPr fontId="2"/>
  <dataValidations xWindow="453" yWindow="583" count="4">
    <dataValidation allowBlank="1" showInputMessage="1" showErrorMessage="1" prompt="資金支出明細の番号（原－１、機－１等）を記入してください" sqref="C8:C58"/>
    <dataValidation type="list" allowBlank="1" showInputMessage="1" showErrorMessage="1" sqref="Y9 Y24">
      <formula1>"●,　"</formula1>
    </dataValidation>
    <dataValidation type="list" allowBlank="1" showInputMessage="1" showErrorMessage="1" sqref="D8:X58">
      <formula1>"○,●,○●"</formula1>
    </dataValidation>
    <dataValidation allowBlank="1" showInputMessage="1" showErrorMessage="1" prompt="達成目標の達成だけでなく、支払いが全て完了する日（月末）を記入してください。" sqref="H2:I3 D2:E3 L2:M3"/>
  </dataValidations>
  <printOptions horizontalCentered="1" verticalCentered="1"/>
  <pageMargins left="0.23622047244094491" right="0.23622047244094491" top="0.74803149606299213" bottom="0.74803149606299213" header="0.31496062992125984" footer="0.31496062992125984"/>
  <pageSetup paperSize="8" scale="97"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showGridLines="0" view="pageBreakPreview" zoomScale="80" zoomScaleNormal="100" zoomScaleSheetLayoutView="80" workbookViewId="0">
      <selection sqref="A1:XFD1048576"/>
    </sheetView>
  </sheetViews>
  <sheetFormatPr defaultColWidth="8.69921875" defaultRowHeight="18" x14ac:dyDescent="0.45"/>
  <cols>
    <col min="1" max="11" width="4.59765625" style="32" customWidth="1"/>
    <col min="12" max="12" width="10.296875" style="32" customWidth="1"/>
    <col min="13" max="18" width="6.796875" style="32" customWidth="1"/>
    <col min="19" max="16384" width="8.69921875" style="32"/>
  </cols>
  <sheetData>
    <row r="1" spans="1:20" ht="25.05" customHeight="1" x14ac:dyDescent="0.45">
      <c r="A1" s="1359" t="s">
        <v>425</v>
      </c>
      <c r="B1" s="1359"/>
      <c r="C1" s="1359"/>
      <c r="D1" s="1359"/>
      <c r="E1" s="1359"/>
      <c r="F1" s="1359"/>
      <c r="G1" s="1359"/>
      <c r="H1" s="1359"/>
      <c r="I1" s="1359"/>
      <c r="J1" s="1359"/>
      <c r="K1" s="1359"/>
      <c r="L1" s="1359"/>
      <c r="M1" s="1359"/>
      <c r="N1" s="1359"/>
      <c r="O1" s="1359"/>
      <c r="P1" s="1359"/>
      <c r="Q1" s="1359"/>
      <c r="R1" s="1359"/>
      <c r="S1" s="52"/>
    </row>
    <row r="2" spans="1:20" s="16" customFormat="1" ht="34.950000000000003" customHeight="1" x14ac:dyDescent="0.45">
      <c r="A2" s="1360" t="s">
        <v>203</v>
      </c>
      <c r="B2" s="1361"/>
      <c r="C2" s="1361"/>
      <c r="D2" s="1361"/>
      <c r="E2" s="1361"/>
      <c r="F2" s="1361"/>
      <c r="G2" s="1361"/>
      <c r="H2" s="1361"/>
      <c r="I2" s="1361"/>
      <c r="J2" s="1361"/>
      <c r="K2" s="1361"/>
      <c r="L2" s="1005"/>
      <c r="M2" s="1362" t="s">
        <v>863</v>
      </c>
      <c r="N2" s="1363"/>
      <c r="O2" s="1363"/>
      <c r="P2" s="1363"/>
      <c r="Q2" s="1363"/>
      <c r="R2" s="1364"/>
      <c r="S2" s="513"/>
      <c r="T2" s="51"/>
    </row>
    <row r="3" spans="1:20" ht="25.05" customHeight="1" x14ac:dyDescent="0.45">
      <c r="A3" s="1349" t="s">
        <v>204</v>
      </c>
      <c r="B3" s="1350"/>
      <c r="C3" s="1350"/>
      <c r="D3" s="1350"/>
      <c r="E3" s="1350"/>
      <c r="F3" s="1350"/>
      <c r="G3" s="1350"/>
      <c r="H3" s="1350"/>
      <c r="I3" s="1350"/>
      <c r="J3" s="1350"/>
      <c r="K3" s="1350"/>
      <c r="L3" s="1350"/>
      <c r="M3" s="1350"/>
      <c r="N3" s="1350"/>
      <c r="O3" s="1350"/>
      <c r="P3" s="1350"/>
      <c r="Q3" s="1350"/>
      <c r="R3" s="1351"/>
    </row>
    <row r="4" spans="1:20" ht="49.95" customHeight="1" x14ac:dyDescent="0.45">
      <c r="A4" s="1365" t="s">
        <v>205</v>
      </c>
      <c r="B4" s="1365"/>
      <c r="C4" s="1365"/>
      <c r="D4" s="1365"/>
      <c r="E4" s="1366"/>
      <c r="F4" s="1367"/>
      <c r="G4" s="1367"/>
      <c r="H4" s="1367"/>
      <c r="I4" s="1367"/>
      <c r="J4" s="1367"/>
      <c r="K4" s="1367"/>
      <c r="L4" s="1367"/>
      <c r="M4" s="1367"/>
      <c r="N4" s="1367"/>
      <c r="O4" s="1367"/>
      <c r="P4" s="1367"/>
      <c r="Q4" s="1367"/>
      <c r="R4" s="1368"/>
    </row>
    <row r="5" spans="1:20" ht="180" customHeight="1" x14ac:dyDescent="0.45">
      <c r="A5" s="1334" t="s">
        <v>206</v>
      </c>
      <c r="B5" s="1335"/>
      <c r="C5" s="1335"/>
      <c r="D5" s="1336"/>
      <c r="E5" s="1337"/>
      <c r="F5" s="1338"/>
      <c r="G5" s="1338"/>
      <c r="H5" s="1338"/>
      <c r="I5" s="1338"/>
      <c r="J5" s="1338"/>
      <c r="K5" s="1338"/>
      <c r="L5" s="1338"/>
      <c r="M5" s="1338"/>
      <c r="N5" s="1338"/>
      <c r="O5" s="1338"/>
      <c r="P5" s="1338"/>
      <c r="Q5" s="1338"/>
      <c r="R5" s="1339"/>
    </row>
    <row r="6" spans="1:20" ht="25.05" customHeight="1" x14ac:dyDescent="0.45">
      <c r="A6" s="1212" t="s">
        <v>207</v>
      </c>
      <c r="B6" s="1212"/>
      <c r="C6" s="1212"/>
      <c r="D6" s="1212"/>
      <c r="E6" s="1212"/>
      <c r="F6" s="1212"/>
      <c r="G6" s="1212"/>
      <c r="H6" s="1212"/>
      <c r="I6" s="1212"/>
      <c r="J6" s="1212"/>
      <c r="K6" s="1212"/>
      <c r="L6" s="1212"/>
      <c r="M6" s="1340" t="s">
        <v>868</v>
      </c>
      <c r="N6" s="1341"/>
      <c r="O6" s="1341"/>
      <c r="P6" s="1341"/>
      <c r="Q6" s="1341"/>
      <c r="R6" s="1342"/>
    </row>
    <row r="7" spans="1:20" ht="25.05" customHeight="1" x14ac:dyDescent="0.45">
      <c r="A7" s="1212"/>
      <c r="B7" s="1212"/>
      <c r="C7" s="1212"/>
      <c r="D7" s="1212"/>
      <c r="E7" s="1212"/>
      <c r="F7" s="1212"/>
      <c r="G7" s="1212"/>
      <c r="H7" s="1212"/>
      <c r="I7" s="1212"/>
      <c r="J7" s="1212"/>
      <c r="K7" s="1212"/>
      <c r="L7" s="1212"/>
      <c r="M7" s="1343"/>
      <c r="N7" s="1344"/>
      <c r="O7" s="1344"/>
      <c r="P7" s="1344"/>
      <c r="Q7" s="1344"/>
      <c r="R7" s="1345"/>
    </row>
    <row r="8" spans="1:20" ht="25.05" customHeight="1" x14ac:dyDescent="0.45">
      <c r="A8" s="1332" t="s">
        <v>208</v>
      </c>
      <c r="B8" s="1332"/>
      <c r="C8" s="1332"/>
      <c r="D8" s="1332"/>
      <c r="E8" s="1332"/>
      <c r="F8" s="1332"/>
      <c r="G8" s="1332"/>
      <c r="H8" s="1332"/>
      <c r="I8" s="1332"/>
      <c r="J8" s="1332"/>
      <c r="K8" s="1332"/>
      <c r="L8" s="1332"/>
      <c r="M8" s="1346" t="s">
        <v>869</v>
      </c>
      <c r="N8" s="1347"/>
      <c r="O8" s="1347"/>
      <c r="P8" s="1347"/>
      <c r="Q8" s="1347"/>
      <c r="R8" s="1348"/>
    </row>
    <row r="9" spans="1:20" ht="25.05" customHeight="1" x14ac:dyDescent="0.45">
      <c r="A9" s="1332"/>
      <c r="B9" s="1332"/>
      <c r="C9" s="1332"/>
      <c r="D9" s="1332"/>
      <c r="E9" s="1332"/>
      <c r="F9" s="1332"/>
      <c r="G9" s="1332"/>
      <c r="H9" s="1332"/>
      <c r="I9" s="1332"/>
      <c r="J9" s="1332"/>
      <c r="K9" s="1332"/>
      <c r="L9" s="1332"/>
      <c r="M9" s="1330" t="s">
        <v>551</v>
      </c>
      <c r="N9" s="1331"/>
      <c r="O9" s="1331"/>
      <c r="P9" s="1358" t="s">
        <v>864</v>
      </c>
      <c r="Q9" s="1358"/>
      <c r="R9" s="382" t="s">
        <v>552</v>
      </c>
    </row>
    <row r="10" spans="1:20" ht="49.95" customHeight="1" x14ac:dyDescent="0.45">
      <c r="A10" s="1349" t="s">
        <v>209</v>
      </c>
      <c r="B10" s="1350"/>
      <c r="C10" s="1350"/>
      <c r="D10" s="1350"/>
      <c r="E10" s="1350"/>
      <c r="F10" s="1350"/>
      <c r="G10" s="1350"/>
      <c r="H10" s="1350"/>
      <c r="I10" s="1350"/>
      <c r="J10" s="1350"/>
      <c r="K10" s="1350"/>
      <c r="L10" s="1351"/>
      <c r="M10" s="1352" t="s">
        <v>865</v>
      </c>
      <c r="N10" s="1353"/>
      <c r="O10" s="1353"/>
      <c r="P10" s="1353"/>
      <c r="Q10" s="1353"/>
      <c r="R10" s="1354"/>
    </row>
    <row r="11" spans="1:20" ht="25.05" customHeight="1" x14ac:dyDescent="0.45">
      <c r="A11" s="1332" t="s">
        <v>210</v>
      </c>
      <c r="B11" s="1332"/>
      <c r="C11" s="1332"/>
      <c r="D11" s="1332"/>
      <c r="E11" s="1332"/>
      <c r="F11" s="1332"/>
      <c r="G11" s="1332"/>
      <c r="H11" s="1332"/>
      <c r="I11" s="1332"/>
      <c r="J11" s="1332"/>
      <c r="K11" s="1332"/>
      <c r="L11" s="1332"/>
      <c r="M11" s="1355" t="s">
        <v>866</v>
      </c>
      <c r="N11" s="1356"/>
      <c r="O11" s="1356"/>
      <c r="P11" s="1356"/>
      <c r="Q11" s="1356"/>
      <c r="R11" s="1357"/>
    </row>
    <row r="12" spans="1:20" ht="25.05" customHeight="1" x14ac:dyDescent="0.45">
      <c r="A12" s="1332"/>
      <c r="B12" s="1332"/>
      <c r="C12" s="1332"/>
      <c r="D12" s="1332"/>
      <c r="E12" s="1332"/>
      <c r="F12" s="1332"/>
      <c r="G12" s="1332"/>
      <c r="H12" s="1332"/>
      <c r="I12" s="1332"/>
      <c r="J12" s="1332"/>
      <c r="K12" s="1332"/>
      <c r="L12" s="1332"/>
      <c r="M12" s="1330" t="s">
        <v>551</v>
      </c>
      <c r="N12" s="1331"/>
      <c r="O12" s="1331"/>
      <c r="P12" s="670"/>
      <c r="Q12" s="670"/>
      <c r="R12" s="382" t="s">
        <v>552</v>
      </c>
    </row>
    <row r="13" spans="1:20" ht="25.05" customHeight="1" x14ac:dyDescent="0.45">
      <c r="A13" s="1212" t="s">
        <v>211</v>
      </c>
      <c r="B13" s="1332"/>
      <c r="C13" s="1332"/>
      <c r="D13" s="1332"/>
      <c r="E13" s="1332"/>
      <c r="F13" s="1332"/>
      <c r="G13" s="1332"/>
      <c r="H13" s="1332"/>
      <c r="I13" s="1332"/>
      <c r="J13" s="1332"/>
      <c r="K13" s="1332"/>
      <c r="L13" s="1332"/>
      <c r="M13" s="1333" t="s">
        <v>867</v>
      </c>
      <c r="N13" s="1333"/>
      <c r="O13" s="1333"/>
      <c r="P13" s="1333"/>
      <c r="Q13" s="1333"/>
      <c r="R13" s="1333"/>
    </row>
    <row r="14" spans="1:20" ht="25.05" customHeight="1" x14ac:dyDescent="0.45">
      <c r="A14" s="1332"/>
      <c r="B14" s="1332"/>
      <c r="C14" s="1332"/>
      <c r="D14" s="1332"/>
      <c r="E14" s="1332"/>
      <c r="F14" s="1332"/>
      <c r="G14" s="1332"/>
      <c r="H14" s="1332"/>
      <c r="I14" s="1332"/>
      <c r="J14" s="1332"/>
      <c r="K14" s="1332"/>
      <c r="L14" s="1332"/>
      <c r="M14" s="1333"/>
      <c r="N14" s="1333"/>
      <c r="O14" s="1333"/>
      <c r="P14" s="1333"/>
      <c r="Q14" s="1333"/>
      <c r="R14" s="1333"/>
    </row>
    <row r="15" spans="1:20" ht="67.95" customHeight="1" x14ac:dyDescent="0.45"/>
    <row r="16" spans="1:20" ht="49.95" customHeight="1" x14ac:dyDescent="0.45"/>
    <row r="17" spans="1:18" ht="49.95" customHeight="1" x14ac:dyDescent="0.45"/>
    <row r="18" spans="1:18" ht="49.95" customHeight="1" x14ac:dyDescent="0.45"/>
    <row r="19" spans="1:18" ht="49.95" customHeight="1" x14ac:dyDescent="0.45"/>
    <row r="20" spans="1:18" ht="25.05" customHeight="1" x14ac:dyDescent="0.45"/>
    <row r="21" spans="1:18" ht="150" customHeight="1" x14ac:dyDescent="0.45"/>
    <row r="22" spans="1:18" x14ac:dyDescent="0.45">
      <c r="A22" s="56"/>
      <c r="B22" s="56"/>
      <c r="C22" s="56"/>
      <c r="D22" s="56"/>
      <c r="E22" s="56"/>
      <c r="F22" s="56"/>
      <c r="G22" s="56"/>
      <c r="H22" s="56"/>
      <c r="I22" s="56"/>
      <c r="J22" s="56"/>
      <c r="K22" s="56"/>
      <c r="L22" s="56"/>
      <c r="M22" s="56"/>
      <c r="N22" s="56"/>
      <c r="O22" s="56"/>
      <c r="P22" s="56"/>
      <c r="Q22" s="56"/>
      <c r="R22" s="56"/>
    </row>
    <row r="23" spans="1:18" x14ac:dyDescent="0.45">
      <c r="A23" s="56"/>
      <c r="B23" s="56"/>
      <c r="C23" s="56"/>
      <c r="D23" s="56"/>
      <c r="E23" s="56"/>
      <c r="F23" s="56"/>
      <c r="G23" s="56"/>
      <c r="H23" s="56"/>
      <c r="I23" s="56"/>
      <c r="J23" s="56"/>
      <c r="K23" s="56"/>
      <c r="L23" s="56"/>
      <c r="M23" s="56"/>
      <c r="N23" s="56"/>
      <c r="O23" s="56"/>
      <c r="P23" s="56"/>
      <c r="Q23" s="56"/>
      <c r="R23" s="56"/>
    </row>
    <row r="24" spans="1:18" x14ac:dyDescent="0.45">
      <c r="A24" s="56"/>
      <c r="B24" s="56"/>
      <c r="C24" s="56"/>
      <c r="D24" s="56"/>
      <c r="E24" s="56"/>
      <c r="F24" s="56"/>
      <c r="G24" s="56"/>
      <c r="H24" s="56"/>
      <c r="I24" s="56"/>
      <c r="J24" s="56"/>
      <c r="K24" s="56"/>
      <c r="L24" s="56"/>
      <c r="M24" s="56"/>
      <c r="N24" s="56"/>
      <c r="O24" s="56"/>
      <c r="P24" s="56"/>
      <c r="Q24" s="56"/>
      <c r="R24" s="56"/>
    </row>
    <row r="25" spans="1:18" x14ac:dyDescent="0.45">
      <c r="A25" s="56"/>
      <c r="B25" s="56"/>
      <c r="C25" s="56"/>
      <c r="D25" s="56"/>
      <c r="E25" s="56"/>
      <c r="F25" s="56"/>
      <c r="G25" s="56"/>
      <c r="H25" s="56"/>
      <c r="I25" s="56"/>
      <c r="J25" s="56"/>
      <c r="K25" s="56"/>
      <c r="L25" s="56"/>
      <c r="M25" s="56"/>
      <c r="N25" s="56"/>
      <c r="O25" s="56"/>
      <c r="P25" s="56"/>
      <c r="Q25" s="56"/>
      <c r="R25" s="56"/>
    </row>
  </sheetData>
  <sheetProtection password="C472" sheet="1" objects="1" scenarios="1" selectLockedCells="1" selectUnlockedCells="1"/>
  <mergeCells count="22">
    <mergeCell ref="A1:R1"/>
    <mergeCell ref="A2:L2"/>
    <mergeCell ref="M2:R2"/>
    <mergeCell ref="A3:R3"/>
    <mergeCell ref="A4:D4"/>
    <mergeCell ref="E4:R4"/>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s>
  <phoneticPr fontId="2"/>
  <conditionalFormatting sqref="M10:R10">
    <cfRule type="expression" dxfId="304" priority="3">
      <formula>$M$10&lt;&gt;"選択してください"</formula>
    </cfRule>
  </conditionalFormatting>
  <conditionalFormatting sqref="M13:R14">
    <cfRule type="expression" dxfId="303" priority="2">
      <formula>$M$13&lt;&gt;"選択してください"</formula>
    </cfRule>
  </conditionalFormatting>
  <conditionalFormatting sqref="M6:R7">
    <cfRule type="expression" dxfId="302" priority="1">
      <formula>$M$6&lt;&gt;"選択してください"</formula>
    </cfRule>
  </conditionalFormatting>
  <dataValidations xWindow="379" yWindow="1077" count="6">
    <dataValidation type="list" allowBlank="1" showInputMessage="1" showErrorMessage="1" sqref="S2">
      <formula1>"選択してください,はい（先行技術調査を行った）,いいえ（先行技術調査を行っていない）,対象外"</formula1>
    </dataValidation>
    <dataValidation type="list" allowBlank="1" showInputMessage="1" showErrorMessage="1" sqref="M13:R14">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dataValidation type="list" allowBlank="1" showErrorMessage="1" promptTitle="プルダウンより選択してください" prompt="　出願公開前の出願明細書は、記入及び提出書類として添付不要です。" sqref="M11:R11 M8:R8">
      <formula1>"選択してください,特許権,実用新案権,意匠権,商標権,なし"</formula1>
    </dataValidation>
    <dataValidation type="list" allowBlank="1" showInputMessage="1" showErrorMessage="1" sqref="M10:R10 M6:R7">
      <formula1>"選択してください,はい,いいえ"</formula1>
    </dataValidation>
    <dataValidation type="list" allowBlank="1" showInputMessage="1" showErrorMessage="1" sqref="M2:R2">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0"/>
  <sheetViews>
    <sheetView showGridLines="0" view="pageBreakPreview" zoomScale="80" zoomScaleNormal="70" zoomScaleSheetLayoutView="80" workbookViewId="0">
      <selection sqref="A1:XFD1048576"/>
    </sheetView>
  </sheetViews>
  <sheetFormatPr defaultColWidth="8.69921875" defaultRowHeight="18" x14ac:dyDescent="0.45"/>
  <cols>
    <col min="1" max="1" width="5.8984375" style="514" customWidth="1"/>
    <col min="2" max="12" width="8.69921875" style="514"/>
    <col min="13" max="13" width="8.69921875" style="514" customWidth="1"/>
    <col min="14" max="16384" width="8.69921875" style="514"/>
  </cols>
  <sheetData>
    <row r="1" spans="1:18" x14ac:dyDescent="0.45">
      <c r="A1" s="1378" t="s">
        <v>553</v>
      </c>
      <c r="B1" s="1378"/>
      <c r="C1" s="1378"/>
      <c r="D1" s="1378"/>
      <c r="E1" s="1378"/>
      <c r="F1" s="1378"/>
      <c r="G1" s="1378"/>
      <c r="H1" s="1378"/>
      <c r="I1" s="1378"/>
      <c r="J1" s="1378"/>
      <c r="K1" s="1378"/>
      <c r="L1" s="1378"/>
      <c r="M1" s="1378"/>
      <c r="N1" s="1378"/>
      <c r="O1" s="1378"/>
      <c r="P1" s="1378"/>
      <c r="Q1" s="1378"/>
      <c r="R1" s="1378"/>
    </row>
    <row r="2" spans="1:18" ht="70.95" customHeight="1" x14ac:dyDescent="0.45">
      <c r="A2" s="1379" t="s">
        <v>554</v>
      </c>
      <c r="B2" s="1380"/>
      <c r="C2" s="1380"/>
      <c r="D2" s="1380"/>
      <c r="E2" s="1380"/>
      <c r="F2" s="1380"/>
      <c r="G2" s="1380"/>
      <c r="H2" s="1380"/>
      <c r="I2" s="1380"/>
      <c r="J2" s="1380"/>
      <c r="K2" s="1380"/>
      <c r="L2" s="1380"/>
      <c r="M2" s="1380"/>
      <c r="N2" s="1380"/>
      <c r="O2" s="1380"/>
      <c r="P2" s="1380"/>
      <c r="Q2" s="1380"/>
      <c r="R2" s="1381"/>
    </row>
    <row r="3" spans="1:18" ht="101.55" customHeight="1" x14ac:dyDescent="0.45">
      <c r="A3" s="1402"/>
      <c r="B3" s="1403"/>
      <c r="C3" s="1403"/>
      <c r="D3" s="1403"/>
      <c r="E3" s="1403"/>
      <c r="F3" s="1403"/>
      <c r="G3" s="1403"/>
      <c r="H3" s="1403"/>
      <c r="I3" s="1403"/>
      <c r="J3" s="1403"/>
      <c r="K3" s="1403"/>
      <c r="L3" s="1403"/>
      <c r="M3" s="1403"/>
      <c r="N3" s="1403"/>
      <c r="O3" s="1403"/>
      <c r="P3" s="1403"/>
      <c r="Q3" s="1403"/>
      <c r="R3" s="1404"/>
    </row>
    <row r="4" spans="1:18" ht="34.950000000000003" customHeight="1" x14ac:dyDescent="0.45">
      <c r="A4" s="1382" t="s">
        <v>555</v>
      </c>
      <c r="B4" s="1383"/>
      <c r="C4" s="1383"/>
      <c r="D4" s="1383"/>
      <c r="E4" s="1383"/>
      <c r="F4" s="1383"/>
      <c r="G4" s="1383"/>
      <c r="H4" s="1383"/>
      <c r="I4" s="1383"/>
      <c r="J4" s="1383"/>
      <c r="K4" s="1383"/>
      <c r="L4" s="1383"/>
      <c r="M4" s="1383"/>
      <c r="N4" s="1383"/>
      <c r="O4" s="1383"/>
      <c r="P4" s="1383"/>
      <c r="Q4" s="1383"/>
      <c r="R4" s="1383"/>
    </row>
    <row r="5" spans="1:18" ht="34.950000000000003" customHeight="1" x14ac:dyDescent="0.45">
      <c r="A5" s="1384"/>
      <c r="B5" s="1385"/>
      <c r="C5" s="1385"/>
      <c r="D5" s="1385"/>
      <c r="E5" s="1385"/>
      <c r="F5" s="1385"/>
      <c r="G5" s="1385"/>
      <c r="H5" s="1385"/>
      <c r="I5" s="1385"/>
      <c r="J5" s="1385"/>
      <c r="K5" s="1385"/>
      <c r="L5" s="1385"/>
      <c r="M5" s="1385"/>
      <c r="N5" s="1385"/>
      <c r="O5" s="1385"/>
      <c r="P5" s="1385"/>
      <c r="Q5" s="1385"/>
      <c r="R5" s="1385"/>
    </row>
    <row r="6" spans="1:18" ht="22.5" customHeight="1" x14ac:dyDescent="0.45">
      <c r="A6" s="1386"/>
      <c r="B6" s="1386"/>
      <c r="C6" s="1386"/>
      <c r="D6" s="1386"/>
      <c r="E6" s="1386"/>
      <c r="F6" s="1386"/>
      <c r="G6" s="1386"/>
      <c r="H6" s="1386"/>
      <c r="I6" s="1386"/>
      <c r="J6" s="1386"/>
      <c r="K6" s="1386"/>
      <c r="L6" s="1386"/>
      <c r="M6" s="1386"/>
      <c r="N6" s="1386"/>
      <c r="O6" s="1386"/>
      <c r="P6" s="1386"/>
      <c r="Q6" s="1386"/>
      <c r="R6" s="1386"/>
    </row>
    <row r="7" spans="1:18" ht="30" customHeight="1" x14ac:dyDescent="0.45">
      <c r="A7" s="130" t="s">
        <v>556</v>
      </c>
      <c r="B7" s="1387" t="s">
        <v>557</v>
      </c>
      <c r="C7" s="1388"/>
      <c r="D7" s="1388"/>
      <c r="E7" s="1388"/>
      <c r="F7" s="1388"/>
      <c r="G7" s="1389"/>
      <c r="H7" s="1387" t="s">
        <v>558</v>
      </c>
      <c r="I7" s="1388"/>
      <c r="J7" s="1388"/>
      <c r="K7" s="1389"/>
      <c r="L7" s="1387" t="s">
        <v>559</v>
      </c>
      <c r="M7" s="1388"/>
      <c r="N7" s="1388"/>
      <c r="O7" s="1388"/>
      <c r="P7" s="1388"/>
      <c r="Q7" s="1388"/>
      <c r="R7" s="1389"/>
    </row>
    <row r="8" spans="1:18" ht="34.950000000000003" customHeight="1" x14ac:dyDescent="0.45">
      <c r="A8" s="131">
        <v>1</v>
      </c>
      <c r="B8" s="1405" t="s">
        <v>870</v>
      </c>
      <c r="C8" s="1406"/>
      <c r="D8" s="1406"/>
      <c r="E8" s="1406"/>
      <c r="F8" s="1406"/>
      <c r="G8" s="1407"/>
      <c r="H8" s="1393" t="s">
        <v>871</v>
      </c>
      <c r="I8" s="1394"/>
      <c r="J8" s="1394"/>
      <c r="K8" s="1395"/>
      <c r="L8" s="132" t="s">
        <v>451</v>
      </c>
      <c r="M8" s="515">
        <v>4</v>
      </c>
      <c r="N8" s="133" t="s">
        <v>560</v>
      </c>
      <c r="O8" s="515">
        <v>3</v>
      </c>
      <c r="P8" s="133" t="s">
        <v>561</v>
      </c>
      <c r="Q8" s="515">
        <v>1</v>
      </c>
      <c r="R8" s="134" t="s">
        <v>562</v>
      </c>
    </row>
    <row r="9" spans="1:18" ht="34.950000000000003" customHeight="1" x14ac:dyDescent="0.45">
      <c r="A9" s="131">
        <v>2</v>
      </c>
      <c r="B9" s="1405" t="s">
        <v>872</v>
      </c>
      <c r="C9" s="1406"/>
      <c r="D9" s="1406"/>
      <c r="E9" s="1406"/>
      <c r="F9" s="1406"/>
      <c r="G9" s="1407"/>
      <c r="H9" s="1393" t="s">
        <v>873</v>
      </c>
      <c r="I9" s="1394"/>
      <c r="J9" s="1394"/>
      <c r="K9" s="1395"/>
      <c r="L9" s="132" t="s">
        <v>451</v>
      </c>
      <c r="M9" s="515">
        <v>6</v>
      </c>
      <c r="N9" s="133" t="s">
        <v>560</v>
      </c>
      <c r="O9" s="515">
        <v>5</v>
      </c>
      <c r="P9" s="133" t="s">
        <v>561</v>
      </c>
      <c r="Q9" s="515">
        <v>1</v>
      </c>
      <c r="R9" s="134" t="s">
        <v>562</v>
      </c>
    </row>
    <row r="10" spans="1:18" ht="34.950000000000003" customHeight="1" x14ac:dyDescent="0.45">
      <c r="A10" s="131">
        <v>3</v>
      </c>
      <c r="B10" s="1405" t="s">
        <v>874</v>
      </c>
      <c r="C10" s="1406"/>
      <c r="D10" s="1406"/>
      <c r="E10" s="1406"/>
      <c r="F10" s="1406"/>
      <c r="G10" s="1407"/>
      <c r="H10" s="1393" t="s">
        <v>875</v>
      </c>
      <c r="I10" s="1394"/>
      <c r="J10" s="1394"/>
      <c r="K10" s="1395"/>
      <c r="L10" s="132" t="s">
        <v>451</v>
      </c>
      <c r="M10" s="515">
        <v>7</v>
      </c>
      <c r="N10" s="133" t="s">
        <v>560</v>
      </c>
      <c r="O10" s="515">
        <v>3</v>
      </c>
      <c r="P10" s="133" t="s">
        <v>561</v>
      </c>
      <c r="Q10" s="515">
        <v>1</v>
      </c>
      <c r="R10" s="134" t="s">
        <v>562</v>
      </c>
    </row>
    <row r="11" spans="1:18" ht="34.950000000000003" customHeight="1" x14ac:dyDescent="0.45">
      <c r="A11" s="131">
        <v>4</v>
      </c>
      <c r="B11" s="1396"/>
      <c r="C11" s="1397"/>
      <c r="D11" s="1397"/>
      <c r="E11" s="1397"/>
      <c r="F11" s="1397"/>
      <c r="G11" s="1398"/>
      <c r="H11" s="1390" t="s">
        <v>119</v>
      </c>
      <c r="I11" s="1391"/>
      <c r="J11" s="1391"/>
      <c r="K11" s="1392"/>
      <c r="L11" s="132" t="s">
        <v>451</v>
      </c>
      <c r="M11" s="516"/>
      <c r="N11" s="133" t="s">
        <v>560</v>
      </c>
      <c r="O11" s="516"/>
      <c r="P11" s="133" t="s">
        <v>561</v>
      </c>
      <c r="Q11" s="516"/>
      <c r="R11" s="134" t="s">
        <v>562</v>
      </c>
    </row>
    <row r="12" spans="1:18" ht="34.950000000000003" customHeight="1" x14ac:dyDescent="0.45">
      <c r="A12" s="131">
        <v>5</v>
      </c>
      <c r="B12" s="1396"/>
      <c r="C12" s="1397"/>
      <c r="D12" s="1397"/>
      <c r="E12" s="1397"/>
      <c r="F12" s="1397"/>
      <c r="G12" s="1398"/>
      <c r="H12" s="1390" t="s">
        <v>119</v>
      </c>
      <c r="I12" s="1391"/>
      <c r="J12" s="1391"/>
      <c r="K12" s="1392"/>
      <c r="L12" s="132" t="s">
        <v>451</v>
      </c>
      <c r="M12" s="516"/>
      <c r="N12" s="133" t="s">
        <v>560</v>
      </c>
      <c r="O12" s="516"/>
      <c r="P12" s="133" t="s">
        <v>561</v>
      </c>
      <c r="Q12" s="516"/>
      <c r="R12" s="134" t="s">
        <v>562</v>
      </c>
    </row>
    <row r="13" spans="1:18" ht="34.950000000000003" customHeight="1" x14ac:dyDescent="0.45">
      <c r="A13" s="131">
        <v>6</v>
      </c>
      <c r="B13" s="1396"/>
      <c r="C13" s="1397"/>
      <c r="D13" s="1397"/>
      <c r="E13" s="1397"/>
      <c r="F13" s="1397"/>
      <c r="G13" s="1398"/>
      <c r="H13" s="1390" t="s">
        <v>119</v>
      </c>
      <c r="I13" s="1391"/>
      <c r="J13" s="1391"/>
      <c r="K13" s="1392"/>
      <c r="L13" s="132" t="s">
        <v>451</v>
      </c>
      <c r="M13" s="516"/>
      <c r="N13" s="133" t="s">
        <v>560</v>
      </c>
      <c r="O13" s="516"/>
      <c r="P13" s="133" t="s">
        <v>561</v>
      </c>
      <c r="Q13" s="516"/>
      <c r="R13" s="134" t="s">
        <v>562</v>
      </c>
    </row>
    <row r="14" spans="1:18" ht="34.950000000000003" customHeight="1" x14ac:dyDescent="0.45">
      <c r="A14" s="131">
        <v>7</v>
      </c>
      <c r="B14" s="1396"/>
      <c r="C14" s="1397"/>
      <c r="D14" s="1397"/>
      <c r="E14" s="1397"/>
      <c r="F14" s="1397"/>
      <c r="G14" s="1398"/>
      <c r="H14" s="1390" t="s">
        <v>119</v>
      </c>
      <c r="I14" s="1391"/>
      <c r="J14" s="1391"/>
      <c r="K14" s="1392"/>
      <c r="L14" s="132" t="s">
        <v>451</v>
      </c>
      <c r="M14" s="516"/>
      <c r="N14" s="133" t="s">
        <v>560</v>
      </c>
      <c r="O14" s="516"/>
      <c r="P14" s="133" t="s">
        <v>561</v>
      </c>
      <c r="Q14" s="516"/>
      <c r="R14" s="134" t="s">
        <v>562</v>
      </c>
    </row>
    <row r="15" spans="1:18" ht="34.950000000000003" customHeight="1" x14ac:dyDescent="0.45">
      <c r="A15" s="131">
        <v>8</v>
      </c>
      <c r="B15" s="1396"/>
      <c r="C15" s="1397"/>
      <c r="D15" s="1397"/>
      <c r="E15" s="1397"/>
      <c r="F15" s="1397"/>
      <c r="G15" s="1398"/>
      <c r="H15" s="1390" t="s">
        <v>119</v>
      </c>
      <c r="I15" s="1391"/>
      <c r="J15" s="1391"/>
      <c r="K15" s="1392"/>
      <c r="L15" s="132" t="s">
        <v>451</v>
      </c>
      <c r="M15" s="516"/>
      <c r="N15" s="133" t="s">
        <v>560</v>
      </c>
      <c r="O15" s="516"/>
      <c r="P15" s="133" t="s">
        <v>561</v>
      </c>
      <c r="Q15" s="516"/>
      <c r="R15" s="134" t="s">
        <v>562</v>
      </c>
    </row>
    <row r="16" spans="1:18" ht="34.950000000000003" customHeight="1" x14ac:dyDescent="0.45">
      <c r="A16" s="131">
        <v>9</v>
      </c>
      <c r="B16" s="1396"/>
      <c r="C16" s="1397"/>
      <c r="D16" s="1397"/>
      <c r="E16" s="1397"/>
      <c r="F16" s="1397"/>
      <c r="G16" s="1398"/>
      <c r="H16" s="1390" t="s">
        <v>119</v>
      </c>
      <c r="I16" s="1391"/>
      <c r="J16" s="1391"/>
      <c r="K16" s="1392"/>
      <c r="L16" s="132" t="s">
        <v>451</v>
      </c>
      <c r="M16" s="516"/>
      <c r="N16" s="133" t="s">
        <v>560</v>
      </c>
      <c r="O16" s="516"/>
      <c r="P16" s="133" t="s">
        <v>561</v>
      </c>
      <c r="Q16" s="516"/>
      <c r="R16" s="134" t="s">
        <v>562</v>
      </c>
    </row>
    <row r="17" spans="1:18" ht="34.950000000000003" customHeight="1" x14ac:dyDescent="0.45">
      <c r="A17" s="131">
        <v>10</v>
      </c>
      <c r="B17" s="1396"/>
      <c r="C17" s="1397"/>
      <c r="D17" s="1397"/>
      <c r="E17" s="1397"/>
      <c r="F17" s="1397"/>
      <c r="G17" s="1398"/>
      <c r="H17" s="1390" t="s">
        <v>119</v>
      </c>
      <c r="I17" s="1391"/>
      <c r="J17" s="1391"/>
      <c r="K17" s="1392"/>
      <c r="L17" s="132" t="s">
        <v>451</v>
      </c>
      <c r="M17" s="516"/>
      <c r="N17" s="133" t="s">
        <v>560</v>
      </c>
      <c r="O17" s="516"/>
      <c r="P17" s="133" t="s">
        <v>561</v>
      </c>
      <c r="Q17" s="516"/>
      <c r="R17" s="134" t="s">
        <v>562</v>
      </c>
    </row>
    <row r="18" spans="1:18" ht="34.950000000000003" customHeight="1" x14ac:dyDescent="0.45">
      <c r="A18" s="1401" t="s">
        <v>563</v>
      </c>
      <c r="B18" s="1401"/>
      <c r="C18" s="1401"/>
      <c r="D18" s="1401"/>
      <c r="E18" s="1401"/>
      <c r="F18" s="1401"/>
      <c r="G18" s="1401"/>
      <c r="H18" s="1401"/>
      <c r="I18" s="1401"/>
      <c r="J18" s="1401"/>
      <c r="K18" s="1401"/>
      <c r="L18" s="1401"/>
      <c r="M18" s="1401"/>
      <c r="N18" s="1401"/>
      <c r="O18" s="1401"/>
      <c r="P18" s="1401"/>
      <c r="Q18" s="1401"/>
      <c r="R18" s="1401"/>
    </row>
    <row r="19" spans="1:18" ht="186" customHeight="1" x14ac:dyDescent="0.45">
      <c r="A19" s="1400"/>
      <c r="B19" s="1400"/>
      <c r="C19" s="1400"/>
      <c r="D19" s="1400"/>
      <c r="E19" s="1400"/>
      <c r="F19" s="1400"/>
      <c r="G19" s="1400"/>
      <c r="H19" s="1400"/>
      <c r="I19" s="1400"/>
      <c r="J19" s="1400"/>
      <c r="K19" s="1400"/>
      <c r="L19" s="1400"/>
      <c r="M19" s="1400"/>
      <c r="N19" s="1400"/>
      <c r="O19" s="1400"/>
      <c r="P19" s="1400"/>
      <c r="Q19" s="1400"/>
      <c r="R19" s="1400"/>
    </row>
    <row r="20" spans="1:18" ht="25.05" customHeight="1" x14ac:dyDescent="0.45">
      <c r="A20" s="1399" t="s">
        <v>564</v>
      </c>
      <c r="B20" s="1399"/>
      <c r="C20" s="1399"/>
      <c r="D20" s="1399"/>
      <c r="E20" s="1399"/>
      <c r="F20" s="1399"/>
      <c r="G20" s="1399"/>
      <c r="H20" s="1399"/>
      <c r="I20" s="1399"/>
      <c r="J20" s="1399"/>
      <c r="K20" s="1399"/>
      <c r="L20" s="1399"/>
      <c r="M20" s="1399"/>
      <c r="N20" s="1399"/>
      <c r="O20" s="1399"/>
      <c r="P20" s="1399"/>
      <c r="Q20" s="1399"/>
      <c r="R20" s="1399"/>
    </row>
    <row r="21" spans="1:18" x14ac:dyDescent="0.45">
      <c r="A21" s="1369"/>
      <c r="B21" s="1370"/>
      <c r="C21" s="1370"/>
      <c r="D21" s="1370"/>
      <c r="E21" s="1370"/>
      <c r="F21" s="1370"/>
      <c r="G21" s="1370"/>
      <c r="H21" s="1370"/>
      <c r="I21" s="1370"/>
      <c r="J21" s="1370"/>
      <c r="K21" s="1370"/>
      <c r="L21" s="1370"/>
      <c r="M21" s="1370"/>
      <c r="N21" s="1370"/>
      <c r="O21" s="1370"/>
      <c r="P21" s="1370"/>
      <c r="Q21" s="1370"/>
      <c r="R21" s="1371"/>
    </row>
    <row r="22" spans="1:18" x14ac:dyDescent="0.45">
      <c r="A22" s="1372"/>
      <c r="B22" s="1373"/>
      <c r="C22" s="1373"/>
      <c r="D22" s="1373"/>
      <c r="E22" s="1373"/>
      <c r="F22" s="1373"/>
      <c r="G22" s="1373"/>
      <c r="H22" s="1373"/>
      <c r="I22" s="1373"/>
      <c r="J22" s="1373"/>
      <c r="K22" s="1373"/>
      <c r="L22" s="1373"/>
      <c r="M22" s="1373"/>
      <c r="N22" s="1373"/>
      <c r="O22" s="1373"/>
      <c r="P22" s="1373"/>
      <c r="Q22" s="1373"/>
      <c r="R22" s="1374"/>
    </row>
    <row r="23" spans="1:18" x14ac:dyDescent="0.45">
      <c r="A23" s="1372"/>
      <c r="B23" s="1373"/>
      <c r="C23" s="1373"/>
      <c r="D23" s="1373"/>
      <c r="E23" s="1373"/>
      <c r="F23" s="1373"/>
      <c r="G23" s="1373"/>
      <c r="H23" s="1373"/>
      <c r="I23" s="1373"/>
      <c r="J23" s="1373"/>
      <c r="K23" s="1373"/>
      <c r="L23" s="1373"/>
      <c r="M23" s="1373"/>
      <c r="N23" s="1373"/>
      <c r="O23" s="1373"/>
      <c r="P23" s="1373"/>
      <c r="Q23" s="1373"/>
      <c r="R23" s="1374"/>
    </row>
    <row r="24" spans="1:18" x14ac:dyDescent="0.45">
      <c r="A24" s="1372"/>
      <c r="B24" s="1373"/>
      <c r="C24" s="1373"/>
      <c r="D24" s="1373"/>
      <c r="E24" s="1373"/>
      <c r="F24" s="1373"/>
      <c r="G24" s="1373"/>
      <c r="H24" s="1373"/>
      <c r="I24" s="1373"/>
      <c r="J24" s="1373"/>
      <c r="K24" s="1373"/>
      <c r="L24" s="1373"/>
      <c r="M24" s="1373"/>
      <c r="N24" s="1373"/>
      <c r="O24" s="1373"/>
      <c r="P24" s="1373"/>
      <c r="Q24" s="1373"/>
      <c r="R24" s="1374"/>
    </row>
    <row r="25" spans="1:18" x14ac:dyDescent="0.45">
      <c r="A25" s="1372"/>
      <c r="B25" s="1373"/>
      <c r="C25" s="1373"/>
      <c r="D25" s="1373"/>
      <c r="E25" s="1373"/>
      <c r="F25" s="1373"/>
      <c r="G25" s="1373"/>
      <c r="H25" s="1373"/>
      <c r="I25" s="1373"/>
      <c r="J25" s="1373"/>
      <c r="K25" s="1373"/>
      <c r="L25" s="1373"/>
      <c r="M25" s="1373"/>
      <c r="N25" s="1373"/>
      <c r="O25" s="1373"/>
      <c r="P25" s="1373"/>
      <c r="Q25" s="1373"/>
      <c r="R25" s="1374"/>
    </row>
    <row r="26" spans="1:18" x14ac:dyDescent="0.45">
      <c r="A26" s="1372"/>
      <c r="B26" s="1373"/>
      <c r="C26" s="1373"/>
      <c r="D26" s="1373"/>
      <c r="E26" s="1373"/>
      <c r="F26" s="1373"/>
      <c r="G26" s="1373"/>
      <c r="H26" s="1373"/>
      <c r="I26" s="1373"/>
      <c r="J26" s="1373"/>
      <c r="K26" s="1373"/>
      <c r="L26" s="1373"/>
      <c r="M26" s="1373"/>
      <c r="N26" s="1373"/>
      <c r="O26" s="1373"/>
      <c r="P26" s="1373"/>
      <c r="Q26" s="1373"/>
      <c r="R26" s="1374"/>
    </row>
    <row r="27" spans="1:18" x14ac:dyDescent="0.45">
      <c r="A27" s="1372"/>
      <c r="B27" s="1373"/>
      <c r="C27" s="1373"/>
      <c r="D27" s="1373"/>
      <c r="E27" s="1373"/>
      <c r="F27" s="1373"/>
      <c r="G27" s="1373"/>
      <c r="H27" s="1373"/>
      <c r="I27" s="1373"/>
      <c r="J27" s="1373"/>
      <c r="K27" s="1373"/>
      <c r="L27" s="1373"/>
      <c r="M27" s="1373"/>
      <c r="N27" s="1373"/>
      <c r="O27" s="1373"/>
      <c r="P27" s="1373"/>
      <c r="Q27" s="1373"/>
      <c r="R27" s="1374"/>
    </row>
    <row r="28" spans="1:18" x14ac:dyDescent="0.45">
      <c r="A28" s="1372"/>
      <c r="B28" s="1373"/>
      <c r="C28" s="1373"/>
      <c r="D28" s="1373"/>
      <c r="E28" s="1373"/>
      <c r="F28" s="1373"/>
      <c r="G28" s="1373"/>
      <c r="H28" s="1373"/>
      <c r="I28" s="1373"/>
      <c r="J28" s="1373"/>
      <c r="K28" s="1373"/>
      <c r="L28" s="1373"/>
      <c r="M28" s="1373"/>
      <c r="N28" s="1373"/>
      <c r="O28" s="1373"/>
      <c r="P28" s="1373"/>
      <c r="Q28" s="1373"/>
      <c r="R28" s="1374"/>
    </row>
    <row r="29" spans="1:18" x14ac:dyDescent="0.45">
      <c r="A29" s="1372"/>
      <c r="B29" s="1373"/>
      <c r="C29" s="1373"/>
      <c r="D29" s="1373"/>
      <c r="E29" s="1373"/>
      <c r="F29" s="1373"/>
      <c r="G29" s="1373"/>
      <c r="H29" s="1373"/>
      <c r="I29" s="1373"/>
      <c r="J29" s="1373"/>
      <c r="K29" s="1373"/>
      <c r="L29" s="1373"/>
      <c r="M29" s="1373"/>
      <c r="N29" s="1373"/>
      <c r="O29" s="1373"/>
      <c r="P29" s="1373"/>
      <c r="Q29" s="1373"/>
      <c r="R29" s="1374"/>
    </row>
    <row r="30" spans="1:18" x14ac:dyDescent="0.45">
      <c r="A30" s="1375"/>
      <c r="B30" s="1376"/>
      <c r="C30" s="1376"/>
      <c r="D30" s="1376"/>
      <c r="E30" s="1376"/>
      <c r="F30" s="1376"/>
      <c r="G30" s="1376"/>
      <c r="H30" s="1376"/>
      <c r="I30" s="1376"/>
      <c r="J30" s="1376"/>
      <c r="K30" s="1376"/>
      <c r="L30" s="1376"/>
      <c r="M30" s="1376"/>
      <c r="N30" s="1376"/>
      <c r="O30" s="1376"/>
      <c r="P30" s="1376"/>
      <c r="Q30" s="1376"/>
      <c r="R30" s="1377"/>
    </row>
  </sheetData>
  <sheetProtection password="C472" sheet="1" objects="1" scenarios="1" selectLockedCells="1" selectUnlockedCells="1"/>
  <mergeCells count="31">
    <mergeCell ref="A3:R3"/>
    <mergeCell ref="B8:G8"/>
    <mergeCell ref="B9:G9"/>
    <mergeCell ref="B10:G10"/>
    <mergeCell ref="B11:G11"/>
    <mergeCell ref="H12:K12"/>
    <mergeCell ref="B15:G15"/>
    <mergeCell ref="A20:R20"/>
    <mergeCell ref="A19:R19"/>
    <mergeCell ref="A18:R18"/>
    <mergeCell ref="B16:G16"/>
    <mergeCell ref="B17:G17"/>
    <mergeCell ref="B12:G12"/>
    <mergeCell ref="B13:G13"/>
    <mergeCell ref="B14:G14"/>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s>
  <phoneticPr fontId="2"/>
  <dataValidations count="2">
    <dataValidation type="list" allowBlank="1" showInputMessage="1" showErrorMessage="1" sqref="H8:K17">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formula1>"選択してください（元号）,昭和,平成,令和"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5"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53"/>
  <sheetViews>
    <sheetView showGridLines="0" view="pageBreakPreview" zoomScale="80" zoomScaleNormal="100" zoomScaleSheetLayoutView="80" workbookViewId="0">
      <selection sqref="A1:XFD1048576"/>
    </sheetView>
  </sheetViews>
  <sheetFormatPr defaultColWidth="1.8984375" defaultRowHeight="16.2" x14ac:dyDescent="0.45"/>
  <cols>
    <col min="1" max="1" width="1.5" style="140" customWidth="1"/>
    <col min="2" max="2" width="4.5" style="140" customWidth="1"/>
    <col min="3" max="3" width="25.19921875" style="140" customWidth="1"/>
    <col min="4" max="7" width="18.796875" style="140" customWidth="1"/>
    <col min="8" max="8" width="1.19921875" style="140" customWidth="1"/>
    <col min="9" max="9" width="8.19921875" style="140" customWidth="1"/>
    <col min="10" max="10" width="12.19921875" style="140" customWidth="1"/>
    <col min="11" max="11" width="3.3984375" style="140" customWidth="1"/>
    <col min="12" max="15" width="3.19921875" style="140" customWidth="1"/>
    <col min="16" max="17" width="3.19921875" style="170" customWidth="1"/>
    <col min="18" max="18" width="5" style="170" customWidth="1"/>
    <col min="19" max="22" width="5" style="141" customWidth="1"/>
    <col min="23" max="26" width="3" style="141" customWidth="1"/>
    <col min="27" max="36" width="2.5" style="141" customWidth="1"/>
    <col min="37" max="16384" width="1.8984375" style="141"/>
  </cols>
  <sheetData>
    <row r="1" spans="1:32" x14ac:dyDescent="0.45">
      <c r="A1" s="136" t="s">
        <v>565</v>
      </c>
      <c r="B1" s="137"/>
      <c r="C1" s="138"/>
      <c r="D1" s="139"/>
      <c r="E1" s="139"/>
      <c r="F1" s="139"/>
      <c r="G1" s="139"/>
      <c r="I1" s="1432"/>
      <c r="J1" s="1432"/>
      <c r="K1" s="1432"/>
      <c r="L1" s="1432"/>
      <c r="M1" s="1432"/>
      <c r="N1" s="1432"/>
      <c r="O1" s="1432"/>
      <c r="P1" s="1432"/>
      <c r="Q1" s="1432"/>
      <c r="R1" s="1432"/>
      <c r="S1" s="1432"/>
      <c r="T1" s="1432"/>
    </row>
    <row r="2" spans="1:32" x14ac:dyDescent="0.45">
      <c r="A2" s="138" t="s">
        <v>212</v>
      </c>
      <c r="B2" s="139"/>
      <c r="C2" s="139"/>
      <c r="D2" s="139"/>
      <c r="E2" s="139"/>
      <c r="F2" s="411"/>
      <c r="G2" s="142" t="s">
        <v>566</v>
      </c>
      <c r="I2" s="1432"/>
      <c r="J2" s="1432"/>
      <c r="K2" s="1432"/>
      <c r="L2" s="1432"/>
      <c r="M2" s="1432"/>
      <c r="N2" s="1432"/>
      <c r="O2" s="1432"/>
      <c r="P2" s="1432"/>
      <c r="Q2" s="1432"/>
      <c r="R2" s="1432"/>
      <c r="S2" s="1432"/>
      <c r="T2" s="1432"/>
    </row>
    <row r="3" spans="1:32" x14ac:dyDescent="0.45">
      <c r="A3" s="143"/>
      <c r="B3" s="1435" t="s">
        <v>213</v>
      </c>
      <c r="C3" s="1436"/>
      <c r="D3" s="144" t="s">
        <v>338</v>
      </c>
      <c r="E3" s="144" t="s">
        <v>567</v>
      </c>
      <c r="F3" s="144" t="s">
        <v>339</v>
      </c>
      <c r="G3" s="1433" t="s">
        <v>568</v>
      </c>
      <c r="H3" s="141"/>
      <c r="I3" s="145"/>
      <c r="J3" s="145"/>
      <c r="K3" s="145"/>
      <c r="L3" s="145"/>
      <c r="M3" s="145"/>
      <c r="N3" s="145"/>
      <c r="O3" s="145"/>
      <c r="P3" s="145"/>
      <c r="Q3" s="145"/>
      <c r="R3" s="145"/>
      <c r="S3" s="145"/>
      <c r="T3" s="145"/>
      <c r="U3" s="145"/>
      <c r="V3" s="145"/>
      <c r="W3" s="145"/>
    </row>
    <row r="4" spans="1:32" x14ac:dyDescent="0.45">
      <c r="A4" s="143"/>
      <c r="B4" s="1437"/>
      <c r="C4" s="1438"/>
      <c r="D4" s="146" t="s">
        <v>569</v>
      </c>
      <c r="E4" s="147" t="s">
        <v>570</v>
      </c>
      <c r="F4" s="147" t="s">
        <v>571</v>
      </c>
      <c r="G4" s="1434"/>
      <c r="H4" s="141"/>
      <c r="I4" s="145"/>
      <c r="J4" s="145"/>
      <c r="K4" s="145"/>
      <c r="L4" s="145"/>
      <c r="M4" s="145"/>
      <c r="N4" s="145"/>
      <c r="O4" s="145"/>
      <c r="P4" s="145"/>
      <c r="Q4" s="145"/>
      <c r="R4" s="145"/>
      <c r="S4" s="145"/>
      <c r="T4" s="145"/>
      <c r="U4" s="145"/>
      <c r="V4" s="145"/>
      <c r="W4" s="145"/>
    </row>
    <row r="5" spans="1:32" x14ac:dyDescent="0.45">
      <c r="A5" s="143"/>
      <c r="B5" s="1408" t="s">
        <v>572</v>
      </c>
      <c r="C5" s="1408"/>
      <c r="D5" s="1408"/>
      <c r="E5" s="1408"/>
      <c r="F5" s="1408"/>
      <c r="G5" s="1408"/>
      <c r="H5" s="141"/>
      <c r="I5" s="141"/>
      <c r="J5" s="148"/>
      <c r="K5" s="141"/>
      <c r="L5" s="141"/>
      <c r="M5" s="141"/>
      <c r="N5" s="141"/>
      <c r="O5" s="141"/>
      <c r="P5" s="141"/>
      <c r="Q5" s="141"/>
      <c r="R5" s="141"/>
    </row>
    <row r="6" spans="1:32" x14ac:dyDescent="0.45">
      <c r="A6" s="143"/>
      <c r="B6" s="149"/>
      <c r="C6" s="150" t="s">
        <v>573</v>
      </c>
      <c r="D6" s="151"/>
      <c r="E6" s="151"/>
      <c r="F6" s="151"/>
      <c r="G6" s="152"/>
      <c r="H6" s="141"/>
      <c r="I6" s="141"/>
      <c r="J6" s="153" t="s">
        <v>574</v>
      </c>
      <c r="K6" s="141"/>
      <c r="L6" s="141"/>
      <c r="M6" s="141"/>
      <c r="N6" s="141"/>
      <c r="O6" s="141"/>
      <c r="P6" s="141"/>
      <c r="Q6" s="141"/>
      <c r="R6" s="141"/>
    </row>
    <row r="7" spans="1:32" ht="18" customHeight="1" x14ac:dyDescent="0.45">
      <c r="A7" s="139"/>
      <c r="B7" s="1409" t="s">
        <v>575</v>
      </c>
      <c r="C7" s="154" t="s">
        <v>333</v>
      </c>
      <c r="D7" s="421">
        <f>'19-(1).原材料・副資材費'!I26</f>
        <v>434500</v>
      </c>
      <c r="E7" s="421">
        <f>'19-(1).原材料・副資材費'!H26</f>
        <v>395000</v>
      </c>
      <c r="F7" s="422">
        <f>ROUNDDOWN(E7*2/3,-3)-J7</f>
        <v>263000</v>
      </c>
      <c r="G7" s="517"/>
      <c r="I7" s="155" t="s">
        <v>214</v>
      </c>
      <c r="J7" s="518"/>
      <c r="K7" s="514"/>
      <c r="L7" s="514"/>
      <c r="M7" s="514"/>
      <c r="N7" s="514"/>
      <c r="O7" s="514"/>
      <c r="P7" s="514"/>
      <c r="Q7" s="514"/>
      <c r="R7" s="514"/>
      <c r="U7" s="415"/>
      <c r="V7" s="415"/>
      <c r="W7" s="415"/>
      <c r="X7" s="415"/>
      <c r="Y7" s="415"/>
      <c r="Z7" s="415"/>
      <c r="AA7" s="415"/>
      <c r="AB7" s="415"/>
      <c r="AC7" s="415"/>
      <c r="AD7" s="415"/>
      <c r="AE7" s="415"/>
      <c r="AF7" s="415"/>
    </row>
    <row r="8" spans="1:32" ht="18" x14ac:dyDescent="0.45">
      <c r="A8" s="139"/>
      <c r="B8" s="1410"/>
      <c r="C8" s="156" t="s">
        <v>576</v>
      </c>
      <c r="D8" s="423">
        <f>'19-(2).機械装置・工具器具備品費'!J25</f>
        <v>1259500</v>
      </c>
      <c r="E8" s="424">
        <f>'19-(2).機械装置・工具器具備品費'!I25</f>
        <v>1145000</v>
      </c>
      <c r="F8" s="425">
        <f t="shared" ref="F8:F13" si="0">ROUNDDOWN(E8*2/3,-3)-J8</f>
        <v>632000</v>
      </c>
      <c r="G8" s="519"/>
      <c r="I8" s="155" t="s">
        <v>215</v>
      </c>
      <c r="J8" s="520">
        <v>131000</v>
      </c>
      <c r="K8" s="514"/>
      <c r="L8" s="514"/>
      <c r="M8" s="514"/>
      <c r="N8" s="514"/>
      <c r="O8" s="514"/>
      <c r="P8" s="514"/>
      <c r="Q8" s="514"/>
      <c r="R8" s="514"/>
      <c r="U8" s="415"/>
      <c r="V8" s="415"/>
      <c r="W8" s="415"/>
      <c r="X8" s="415"/>
      <c r="Y8" s="415"/>
      <c r="Z8" s="415"/>
      <c r="AA8" s="415"/>
      <c r="AB8" s="415"/>
      <c r="AC8" s="415"/>
      <c r="AD8" s="415"/>
      <c r="AE8" s="415"/>
      <c r="AF8" s="415"/>
    </row>
    <row r="9" spans="1:32" ht="18" x14ac:dyDescent="0.45">
      <c r="A9" s="139"/>
      <c r="B9" s="1410"/>
      <c r="C9" s="156" t="s">
        <v>334</v>
      </c>
      <c r="D9" s="424">
        <f>'19-(3).委託・外注費'!G24</f>
        <v>715000</v>
      </c>
      <c r="E9" s="424">
        <f>'19-(3).委託・外注費'!F24</f>
        <v>650000</v>
      </c>
      <c r="F9" s="426">
        <f t="shared" si="0"/>
        <v>433000</v>
      </c>
      <c r="G9" s="519"/>
      <c r="I9" s="155" t="s">
        <v>216</v>
      </c>
      <c r="J9" s="518"/>
      <c r="K9" s="514"/>
      <c r="L9" s="514"/>
      <c r="M9" s="514"/>
      <c r="N9" s="514"/>
      <c r="O9" s="514"/>
      <c r="P9" s="514"/>
      <c r="Q9" s="514"/>
      <c r="R9" s="514"/>
      <c r="U9" s="415"/>
      <c r="V9" s="415"/>
      <c r="W9" s="415"/>
      <c r="X9" s="415"/>
      <c r="Y9" s="415"/>
      <c r="Z9" s="415"/>
      <c r="AA9" s="415"/>
      <c r="AB9" s="415"/>
      <c r="AC9" s="415"/>
      <c r="AD9" s="415"/>
      <c r="AE9" s="415"/>
      <c r="AF9" s="415"/>
    </row>
    <row r="10" spans="1:32" x14ac:dyDescent="0.45">
      <c r="A10" s="143"/>
      <c r="B10" s="1410"/>
      <c r="C10" s="156" t="s">
        <v>335</v>
      </c>
      <c r="D10" s="424">
        <f>'19-(4).産業財産権出願・導入費'!H15</f>
        <v>660000</v>
      </c>
      <c r="E10" s="424">
        <f>'19-(4).産業財産権出願・導入費'!H15</f>
        <v>660000</v>
      </c>
      <c r="F10" s="427">
        <f t="shared" si="0"/>
        <v>440000</v>
      </c>
      <c r="G10" s="519"/>
      <c r="H10" s="141"/>
      <c r="I10" s="155" t="s">
        <v>217</v>
      </c>
      <c r="J10" s="518"/>
      <c r="K10" s="141"/>
      <c r="L10" s="141"/>
      <c r="M10" s="141"/>
      <c r="N10" s="141"/>
      <c r="O10" s="141"/>
      <c r="P10" s="141"/>
      <c r="Q10" s="141"/>
      <c r="R10" s="141"/>
    </row>
    <row r="11" spans="1:32" x14ac:dyDescent="0.45">
      <c r="A11" s="143"/>
      <c r="B11" s="1410"/>
      <c r="C11" s="157" t="s">
        <v>336</v>
      </c>
      <c r="D11" s="428">
        <f>'19-(5).専門家指導費'!I16</f>
        <v>231000</v>
      </c>
      <c r="E11" s="428">
        <f>'19-(5).専門家指導費'!H16</f>
        <v>210000</v>
      </c>
      <c r="F11" s="427">
        <f t="shared" si="0"/>
        <v>140000</v>
      </c>
      <c r="G11" s="521"/>
      <c r="H11" s="141"/>
      <c r="I11" s="155" t="s">
        <v>218</v>
      </c>
      <c r="J11" s="518"/>
      <c r="K11" s="141"/>
      <c r="L11" s="141"/>
      <c r="M11" s="141"/>
      <c r="N11" s="141"/>
      <c r="O11" s="141"/>
      <c r="P11" s="141"/>
      <c r="Q11" s="141"/>
      <c r="R11" s="141"/>
    </row>
    <row r="12" spans="1:32" x14ac:dyDescent="0.45">
      <c r="A12" s="143"/>
      <c r="B12" s="1410"/>
      <c r="C12" s="157" t="s">
        <v>337</v>
      </c>
      <c r="D12" s="428">
        <f>'19-(6).直接人件費'!I21</f>
        <v>4213200</v>
      </c>
      <c r="E12" s="428">
        <f>'19-(6).直接人件費'!J21</f>
        <v>4213200</v>
      </c>
      <c r="F12" s="427">
        <f t="shared" si="0"/>
        <v>2808000</v>
      </c>
      <c r="G12" s="521"/>
      <c r="H12" s="141"/>
      <c r="I12" s="155" t="s">
        <v>219</v>
      </c>
      <c r="J12" s="518"/>
      <c r="K12" s="141"/>
      <c r="L12" s="141"/>
      <c r="M12" s="141"/>
      <c r="N12" s="141"/>
      <c r="O12" s="141"/>
      <c r="P12" s="141"/>
      <c r="Q12" s="141"/>
      <c r="R12" s="141"/>
    </row>
    <row r="13" spans="1:32" x14ac:dyDescent="0.45">
      <c r="A13" s="143"/>
      <c r="B13" s="1411"/>
      <c r="C13" s="157" t="s">
        <v>577</v>
      </c>
      <c r="D13" s="428">
        <f>'19-(7).規格認証・登録費'!G27</f>
        <v>495000</v>
      </c>
      <c r="E13" s="428">
        <f>'19-(7).規格認証・登録費'!F27</f>
        <v>450000</v>
      </c>
      <c r="F13" s="427">
        <f t="shared" si="0"/>
        <v>300000</v>
      </c>
      <c r="G13" s="521"/>
      <c r="H13" s="141"/>
      <c r="I13" s="155" t="s">
        <v>220</v>
      </c>
      <c r="J13" s="518"/>
      <c r="K13" s="141"/>
      <c r="L13" s="141"/>
      <c r="M13" s="141"/>
      <c r="N13" s="141"/>
      <c r="O13" s="141"/>
      <c r="P13" s="141"/>
      <c r="Q13" s="141"/>
      <c r="R13" s="141"/>
    </row>
    <row r="14" spans="1:32" x14ac:dyDescent="0.45">
      <c r="A14" s="143"/>
      <c r="B14" s="158"/>
      <c r="C14" s="150" t="s">
        <v>578</v>
      </c>
      <c r="D14" s="159"/>
      <c r="E14" s="159"/>
      <c r="F14" s="159"/>
      <c r="G14" s="160"/>
      <c r="H14" s="141"/>
      <c r="I14" s="155"/>
      <c r="J14" s="522"/>
      <c r="K14" s="141"/>
      <c r="L14" s="141"/>
      <c r="M14" s="141"/>
      <c r="N14" s="141"/>
      <c r="O14" s="141"/>
      <c r="P14" s="141"/>
      <c r="Q14" s="141"/>
      <c r="R14" s="141"/>
    </row>
    <row r="15" spans="1:32" x14ac:dyDescent="0.45">
      <c r="A15" s="143"/>
      <c r="B15" s="1409" t="s">
        <v>579</v>
      </c>
      <c r="C15" s="161" t="s">
        <v>580</v>
      </c>
      <c r="D15" s="429">
        <f>'19-(8).展示会等参加費'!J11</f>
        <v>1078000</v>
      </c>
      <c r="E15" s="429">
        <f>'19-(8).展示会等参加費'!I11</f>
        <v>980000</v>
      </c>
      <c r="F15" s="427">
        <f>ROUNDDOWN(E15*2/3,-3)-J15</f>
        <v>653000</v>
      </c>
      <c r="G15" s="523"/>
      <c r="H15" s="141"/>
      <c r="I15" s="155" t="s">
        <v>581</v>
      </c>
      <c r="J15" s="518"/>
      <c r="K15" s="141"/>
      <c r="L15" s="141"/>
      <c r="M15" s="141"/>
      <c r="N15" s="141"/>
      <c r="O15" s="141"/>
      <c r="P15" s="141"/>
      <c r="Q15" s="141"/>
      <c r="R15" s="141"/>
    </row>
    <row r="16" spans="1:32" x14ac:dyDescent="0.45">
      <c r="A16" s="143"/>
      <c r="B16" s="1411"/>
      <c r="C16" s="157" t="s">
        <v>582</v>
      </c>
      <c r="D16" s="428">
        <f>'19-(9).広告宣伝費'!J12</f>
        <v>385000</v>
      </c>
      <c r="E16" s="428">
        <f>'19-(9).広告宣伝費'!I12</f>
        <v>350000</v>
      </c>
      <c r="F16" s="427">
        <f>ROUNDDOWN(E16*2/3,-3)-J16</f>
        <v>233000</v>
      </c>
      <c r="G16" s="524"/>
      <c r="H16" s="141"/>
      <c r="I16" s="155" t="s">
        <v>583</v>
      </c>
      <c r="J16" s="518"/>
      <c r="K16" s="141"/>
      <c r="L16" s="141"/>
      <c r="M16" s="141"/>
      <c r="N16" s="141"/>
      <c r="O16" s="141"/>
      <c r="P16" s="141"/>
      <c r="Q16" s="141"/>
      <c r="R16" s="141"/>
    </row>
    <row r="17" spans="1:18" x14ac:dyDescent="0.45">
      <c r="A17" s="143"/>
      <c r="B17" s="1417" t="s">
        <v>584</v>
      </c>
      <c r="C17" s="1418"/>
      <c r="D17" s="197">
        <f>SUM(D7:D13,D15:D16)</f>
        <v>9471200</v>
      </c>
      <c r="E17" s="197">
        <f>SUM(E7:E13,E15:E16)</f>
        <v>9053200</v>
      </c>
      <c r="F17" s="197">
        <f>SUM(F7:F13,F15:F16)</f>
        <v>5902000</v>
      </c>
      <c r="G17" s="162"/>
      <c r="H17" s="141"/>
      <c r="I17" s="155"/>
      <c r="J17" s="525"/>
      <c r="K17" s="141"/>
      <c r="L17" s="141"/>
      <c r="M17" s="141"/>
      <c r="N17" s="141"/>
      <c r="O17" s="141"/>
      <c r="P17" s="141"/>
      <c r="Q17" s="141"/>
      <c r="R17" s="141"/>
    </row>
    <row r="18" spans="1:18" x14ac:dyDescent="0.45">
      <c r="A18" s="143"/>
      <c r="B18" s="1408" t="s">
        <v>585</v>
      </c>
      <c r="C18" s="1408"/>
      <c r="D18" s="1408"/>
      <c r="E18" s="1408"/>
      <c r="F18" s="1408"/>
      <c r="G18" s="1408"/>
      <c r="H18" s="141"/>
      <c r="I18" s="155"/>
      <c r="J18" s="163"/>
      <c r="K18" s="141"/>
      <c r="L18" s="141"/>
      <c r="M18" s="141"/>
      <c r="N18" s="141"/>
      <c r="O18" s="141"/>
      <c r="P18" s="141"/>
      <c r="Q18" s="141"/>
      <c r="R18" s="141"/>
    </row>
    <row r="19" spans="1:18" x14ac:dyDescent="0.45">
      <c r="A19" s="143"/>
      <c r="B19" s="164"/>
      <c r="C19" s="150" t="s">
        <v>586</v>
      </c>
      <c r="D19" s="165"/>
      <c r="E19" s="165"/>
      <c r="F19" s="165"/>
      <c r="G19" s="166"/>
      <c r="H19" s="141"/>
      <c r="I19" s="155"/>
      <c r="J19" s="163"/>
      <c r="K19" s="141"/>
      <c r="L19" s="141"/>
      <c r="M19" s="141"/>
      <c r="N19" s="141"/>
      <c r="O19" s="141"/>
      <c r="P19" s="141"/>
      <c r="Q19" s="141"/>
      <c r="R19" s="141"/>
    </row>
    <row r="20" spans="1:18" x14ac:dyDescent="0.45">
      <c r="A20" s="143"/>
      <c r="B20" s="1409" t="s">
        <v>587</v>
      </c>
      <c r="C20" s="154" t="s">
        <v>588</v>
      </c>
      <c r="D20" s="430">
        <f>'19-(10).機械装置・工具器具備品費'!J25</f>
        <v>935000</v>
      </c>
      <c r="E20" s="430">
        <f>'19-(10).機械装置・工具器具備品費'!I25</f>
        <v>850000</v>
      </c>
      <c r="F20" s="422">
        <f>ROUNDDOWN(E20*2/3,-3)-J20</f>
        <v>566000</v>
      </c>
      <c r="G20" s="526"/>
      <c r="H20" s="141"/>
      <c r="I20" s="155" t="s">
        <v>589</v>
      </c>
      <c r="J20" s="518"/>
      <c r="K20" s="141"/>
      <c r="L20" s="141"/>
      <c r="M20" s="141"/>
      <c r="N20" s="141"/>
      <c r="O20" s="141"/>
      <c r="P20" s="141"/>
      <c r="Q20" s="141"/>
      <c r="R20" s="141"/>
    </row>
    <row r="21" spans="1:18" x14ac:dyDescent="0.45">
      <c r="A21" s="143"/>
      <c r="B21" s="1410"/>
      <c r="C21" s="157" t="s">
        <v>590</v>
      </c>
      <c r="D21" s="428">
        <f>'19-(11).店舗新装・改装工事費'!G24</f>
        <v>770000</v>
      </c>
      <c r="E21" s="428">
        <f>'19-(11).店舗新装・改装工事費'!F24</f>
        <v>700000</v>
      </c>
      <c r="F21" s="431">
        <f>ROUNDDOWN(E21*2/3,-3)-J21</f>
        <v>466000</v>
      </c>
      <c r="G21" s="521"/>
      <c r="H21" s="141"/>
      <c r="I21" s="155" t="s">
        <v>591</v>
      </c>
      <c r="J21" s="518"/>
      <c r="K21" s="141"/>
      <c r="L21" s="141"/>
      <c r="M21" s="141"/>
      <c r="N21" s="141"/>
      <c r="O21" s="141"/>
      <c r="P21" s="141"/>
      <c r="Q21" s="141"/>
      <c r="R21" s="141"/>
    </row>
    <row r="22" spans="1:18" x14ac:dyDescent="0.45">
      <c r="A22" s="143"/>
      <c r="B22" s="1410"/>
      <c r="C22" s="157" t="s">
        <v>592</v>
      </c>
      <c r="D22" s="428">
        <f>'19-(12).店舗賃借料'!G8</f>
        <v>330000</v>
      </c>
      <c r="E22" s="428">
        <f>'19-(12).店舗賃借料'!F8</f>
        <v>300000</v>
      </c>
      <c r="F22" s="431">
        <f>ROUNDDOWN(E22*2/3,-3)-J22</f>
        <v>200000</v>
      </c>
      <c r="G22" s="521"/>
      <c r="H22" s="141"/>
      <c r="I22" s="155" t="s">
        <v>593</v>
      </c>
      <c r="J22" s="518"/>
      <c r="K22" s="141"/>
      <c r="L22" s="141"/>
      <c r="M22" s="141"/>
      <c r="N22" s="141"/>
      <c r="O22" s="141"/>
      <c r="P22" s="141"/>
      <c r="Q22" s="141"/>
      <c r="R22" s="141"/>
    </row>
    <row r="23" spans="1:18" x14ac:dyDescent="0.45">
      <c r="A23" s="143"/>
      <c r="B23" s="1411"/>
      <c r="C23" s="167" t="s">
        <v>594</v>
      </c>
      <c r="D23" s="432">
        <f>'19-(13).委託・外注費'!G23</f>
        <v>605000</v>
      </c>
      <c r="E23" s="432">
        <f>'19-(13).委託・外注費'!F23</f>
        <v>550000</v>
      </c>
      <c r="F23" s="433">
        <f>ROUNDDOWN(E23*2/3,-3)-J23</f>
        <v>366000</v>
      </c>
      <c r="G23" s="527"/>
      <c r="H23" s="141"/>
      <c r="I23" s="155" t="s">
        <v>595</v>
      </c>
      <c r="J23" s="518"/>
      <c r="K23" s="141"/>
      <c r="L23" s="141"/>
      <c r="M23" s="141"/>
      <c r="N23" s="168"/>
      <c r="O23" s="141"/>
      <c r="P23" s="141"/>
      <c r="Q23" s="141"/>
      <c r="R23" s="141"/>
    </row>
    <row r="24" spans="1:18" x14ac:dyDescent="0.45">
      <c r="A24" s="411"/>
      <c r="B24" s="1412" t="s">
        <v>596</v>
      </c>
      <c r="C24" s="1413"/>
      <c r="D24" s="198">
        <f>SUM(D20:D23)</f>
        <v>2640000</v>
      </c>
      <c r="E24" s="198">
        <f>SUM(E20:E23)</f>
        <v>2400000</v>
      </c>
      <c r="F24" s="198">
        <f>SUM(F20:F23)</f>
        <v>1598000</v>
      </c>
      <c r="G24" s="169"/>
      <c r="Q24" s="141"/>
      <c r="R24" s="141"/>
    </row>
    <row r="25" spans="1:18" x14ac:dyDescent="0.45">
      <c r="A25" s="411"/>
      <c r="B25" s="1408" t="s">
        <v>597</v>
      </c>
      <c r="C25" s="1408"/>
      <c r="D25" s="1408"/>
      <c r="E25" s="1408"/>
      <c r="F25" s="1408"/>
      <c r="G25" s="1408"/>
      <c r="Q25" s="141"/>
      <c r="R25" s="141"/>
    </row>
    <row r="26" spans="1:18" x14ac:dyDescent="0.45">
      <c r="A26" s="411"/>
      <c r="B26" s="1417" t="s">
        <v>221</v>
      </c>
      <c r="C26" s="1418"/>
      <c r="D26" s="200">
        <f>'19-(14).その他'!J9</f>
        <v>55000</v>
      </c>
      <c r="E26" s="171"/>
      <c r="F26" s="171"/>
      <c r="G26" s="172"/>
      <c r="Q26" s="141"/>
      <c r="R26" s="141"/>
    </row>
    <row r="27" spans="1:18" x14ac:dyDescent="0.45">
      <c r="A27" s="411"/>
      <c r="B27" s="173"/>
      <c r="C27" s="174"/>
      <c r="D27" s="175"/>
      <c r="E27" s="175"/>
      <c r="F27" s="176"/>
      <c r="G27" s="177"/>
      <c r="Q27" s="141"/>
      <c r="R27" s="141"/>
    </row>
    <row r="28" spans="1:18" ht="18.45" customHeight="1" thickBot="1" x14ac:dyDescent="0.5">
      <c r="A28" s="411"/>
      <c r="B28" s="1419" t="s">
        <v>598</v>
      </c>
      <c r="C28" s="1420"/>
      <c r="D28" s="1420"/>
      <c r="E28" s="1420"/>
      <c r="F28" s="1420"/>
      <c r="G28" s="1421"/>
      <c r="J28" s="140" t="s">
        <v>599</v>
      </c>
      <c r="Q28" s="141"/>
      <c r="R28" s="141"/>
    </row>
    <row r="29" spans="1:18" ht="17.399999999999999" thickTop="1" thickBot="1" x14ac:dyDescent="0.5">
      <c r="A29" s="411"/>
      <c r="B29" s="1422" t="s">
        <v>600</v>
      </c>
      <c r="C29" s="1423"/>
      <c r="D29" s="199">
        <f>D17+D24+D26</f>
        <v>12166200</v>
      </c>
      <c r="E29" s="199">
        <f>SUM(E17,E24)</f>
        <v>11453200</v>
      </c>
      <c r="F29" s="199">
        <f>SUM(F17,F24)</f>
        <v>7500000</v>
      </c>
      <c r="G29" s="178"/>
      <c r="J29" s="447">
        <f>SUM(F7:F13,F15:F16,F20:F23)</f>
        <v>7500000</v>
      </c>
      <c r="K29" s="140" t="s">
        <v>601</v>
      </c>
      <c r="Q29" s="141"/>
      <c r="R29" s="141"/>
    </row>
    <row r="30" spans="1:18" ht="16.8" thickTop="1" x14ac:dyDescent="0.45">
      <c r="A30" s="411"/>
      <c r="B30" s="411"/>
      <c r="C30" s="179"/>
      <c r="D30" s="180" t="str">
        <f>IF($D$29=$D$37,"","↑修正してください（資金調達額と一致させてください）")</f>
        <v/>
      </c>
      <c r="E30" s="528"/>
      <c r="F30" s="528"/>
      <c r="G30" s="419"/>
      <c r="Q30" s="141"/>
      <c r="R30" s="141"/>
    </row>
    <row r="31" spans="1:18" x14ac:dyDescent="0.45">
      <c r="A31" s="143"/>
      <c r="B31" s="138" t="s">
        <v>222</v>
      </c>
      <c r="C31" s="139"/>
      <c r="D31" s="139"/>
      <c r="E31" s="139"/>
      <c r="F31" s="139"/>
      <c r="G31" s="139"/>
    </row>
    <row r="32" spans="1:18" s="182" customFormat="1" ht="16.8" thickBot="1" x14ac:dyDescent="0.5">
      <c r="A32" s="416"/>
      <c r="B32" s="1424" t="s">
        <v>223</v>
      </c>
      <c r="C32" s="1425"/>
      <c r="D32" s="413" t="s">
        <v>224</v>
      </c>
      <c r="E32" s="413" t="s">
        <v>225</v>
      </c>
      <c r="F32" s="413" t="s">
        <v>226</v>
      </c>
      <c r="G32" s="413" t="s">
        <v>227</v>
      </c>
      <c r="H32" s="181"/>
      <c r="I32" s="181"/>
      <c r="J32" s="181" t="s">
        <v>602</v>
      </c>
      <c r="L32" s="181"/>
      <c r="M32" s="181"/>
    </row>
    <row r="33" spans="1:18" s="182" customFormat="1" ht="16.8" thickBot="1" x14ac:dyDescent="0.5">
      <c r="A33" s="416"/>
      <c r="B33" s="1426" t="s">
        <v>579</v>
      </c>
      <c r="C33" s="183" t="s">
        <v>340</v>
      </c>
      <c r="D33" s="529">
        <v>6666200</v>
      </c>
      <c r="E33" s="184"/>
      <c r="F33" s="184"/>
      <c r="G33" s="530"/>
      <c r="H33" s="181"/>
      <c r="I33" s="181"/>
      <c r="J33" s="202">
        <f>D29</f>
        <v>12166200</v>
      </c>
      <c r="K33" s="182" t="s">
        <v>601</v>
      </c>
      <c r="L33" s="181"/>
      <c r="M33" s="181"/>
    </row>
    <row r="34" spans="1:18" s="182" customFormat="1" ht="18" customHeight="1" thickBot="1" x14ac:dyDescent="0.5">
      <c r="A34" s="416"/>
      <c r="B34" s="1427"/>
      <c r="C34" s="185" t="s">
        <v>341</v>
      </c>
      <c r="D34" s="531">
        <v>3500000</v>
      </c>
      <c r="E34" s="532" t="s">
        <v>978</v>
      </c>
      <c r="F34" s="533" t="s">
        <v>979</v>
      </c>
      <c r="G34" s="534"/>
      <c r="H34" s="181"/>
      <c r="I34" s="181"/>
      <c r="J34" s="181" t="s">
        <v>603</v>
      </c>
      <c r="L34" s="181"/>
      <c r="M34" s="181"/>
    </row>
    <row r="35" spans="1:18" s="182" customFormat="1" ht="18" customHeight="1" thickBot="1" x14ac:dyDescent="0.5">
      <c r="A35" s="416"/>
      <c r="B35" s="1427"/>
      <c r="C35" s="186" t="s">
        <v>342</v>
      </c>
      <c r="D35" s="535">
        <v>2000000</v>
      </c>
      <c r="E35" s="533" t="s">
        <v>980</v>
      </c>
      <c r="F35" s="533" t="s">
        <v>981</v>
      </c>
      <c r="G35" s="536"/>
      <c r="H35" s="181"/>
      <c r="I35" s="181"/>
      <c r="J35" s="201">
        <f>D37</f>
        <v>12166200</v>
      </c>
      <c r="K35" s="182" t="s">
        <v>601</v>
      </c>
      <c r="L35" s="181"/>
      <c r="M35" s="181"/>
    </row>
    <row r="36" spans="1:18" ht="18" customHeight="1" x14ac:dyDescent="0.45">
      <c r="A36" s="143"/>
      <c r="B36" s="1428"/>
      <c r="C36" s="537" t="s">
        <v>604</v>
      </c>
      <c r="D36" s="531"/>
      <c r="E36" s="532"/>
      <c r="F36" s="532"/>
      <c r="G36" s="534"/>
      <c r="H36" s="187"/>
      <c r="I36" s="187"/>
      <c r="J36" s="187"/>
      <c r="K36" s="187"/>
      <c r="L36" s="187"/>
      <c r="M36" s="187"/>
      <c r="N36" s="187"/>
      <c r="O36" s="187"/>
      <c r="P36" s="188"/>
      <c r="Q36" s="188"/>
      <c r="R36" s="188"/>
    </row>
    <row r="37" spans="1:18" x14ac:dyDescent="0.45">
      <c r="A37" s="143"/>
      <c r="B37" s="1429" t="s">
        <v>228</v>
      </c>
      <c r="C37" s="1429"/>
      <c r="D37" s="189">
        <f>SUM(D33:D36)</f>
        <v>12166200</v>
      </c>
      <c r="E37" s="190"/>
      <c r="F37" s="190"/>
      <c r="G37" s="190"/>
      <c r="H37" s="187"/>
      <c r="I37" s="187"/>
      <c r="J37" s="187"/>
      <c r="K37" s="187"/>
      <c r="L37" s="187"/>
      <c r="M37" s="187"/>
      <c r="N37" s="187"/>
      <c r="O37" s="187"/>
      <c r="P37" s="188"/>
      <c r="Q37" s="188"/>
      <c r="R37" s="188"/>
    </row>
    <row r="38" spans="1:18" ht="16.8" thickBot="1" x14ac:dyDescent="0.5">
      <c r="A38" s="139"/>
      <c r="B38" s="139"/>
      <c r="C38" s="139"/>
      <c r="D38" s="191"/>
      <c r="E38" s="191"/>
      <c r="F38" s="191"/>
      <c r="G38" s="191"/>
      <c r="H38" s="187"/>
      <c r="I38" s="187"/>
      <c r="J38" s="187"/>
      <c r="K38" s="187"/>
      <c r="L38" s="187"/>
      <c r="M38" s="187"/>
      <c r="N38" s="187"/>
      <c r="O38" s="187"/>
      <c r="P38" s="188"/>
      <c r="Q38" s="188"/>
      <c r="R38" s="188"/>
    </row>
    <row r="39" spans="1:18" ht="16.8" thickBot="1" x14ac:dyDescent="0.5">
      <c r="A39" s="139"/>
      <c r="B39" s="192" t="s">
        <v>605</v>
      </c>
      <c r="C39" s="1430" t="s">
        <v>606</v>
      </c>
      <c r="D39" s="1431"/>
      <c r="E39" s="1431"/>
      <c r="F39" s="1431"/>
      <c r="G39" s="1431"/>
      <c r="H39" s="187"/>
      <c r="I39" s="187"/>
      <c r="J39" s="187"/>
      <c r="K39" s="187"/>
      <c r="L39" s="187"/>
      <c r="M39" s="187"/>
      <c r="N39" s="187"/>
      <c r="O39" s="187"/>
      <c r="P39" s="188"/>
      <c r="Q39" s="188"/>
      <c r="R39" s="188"/>
    </row>
    <row r="40" spans="1:18" ht="13.05" customHeight="1" thickBot="1" x14ac:dyDescent="0.5">
      <c r="A40" s="139"/>
      <c r="B40" s="139"/>
      <c r="C40" s="139"/>
      <c r="D40" s="191"/>
      <c r="E40" s="191"/>
      <c r="F40" s="191"/>
      <c r="G40" s="191"/>
      <c r="H40" s="187"/>
      <c r="I40" s="187"/>
      <c r="J40" s="187"/>
      <c r="K40" s="187"/>
      <c r="L40" s="187"/>
      <c r="M40" s="187"/>
      <c r="N40" s="187"/>
      <c r="O40" s="187"/>
      <c r="P40" s="188"/>
      <c r="Q40" s="188"/>
      <c r="R40" s="188"/>
    </row>
    <row r="41" spans="1:18" ht="16.95" customHeight="1" thickBot="1" x14ac:dyDescent="0.5">
      <c r="A41" s="139"/>
      <c r="B41" s="192" t="s">
        <v>607</v>
      </c>
      <c r="C41" s="1414" t="s">
        <v>608</v>
      </c>
      <c r="D41" s="1415"/>
      <c r="E41" s="1415"/>
      <c r="F41" s="1415"/>
      <c r="G41" s="1415"/>
      <c r="H41" s="187"/>
      <c r="I41" s="187"/>
      <c r="J41" s="187"/>
      <c r="K41" s="187"/>
      <c r="L41" s="187"/>
      <c r="M41" s="187"/>
      <c r="N41" s="187"/>
      <c r="O41" s="187"/>
      <c r="P41" s="188"/>
      <c r="Q41" s="188"/>
      <c r="R41" s="188"/>
    </row>
    <row r="42" spans="1:18" ht="13.05" customHeight="1" thickBot="1" x14ac:dyDescent="0.5">
      <c r="A42" s="139"/>
      <c r="B42" s="139"/>
      <c r="C42" s="412"/>
      <c r="D42" s="412"/>
      <c r="E42" s="412"/>
      <c r="F42" s="412"/>
      <c r="G42" s="412"/>
      <c r="H42" s="193"/>
      <c r="I42" s="193"/>
      <c r="J42" s="193"/>
      <c r="K42" s="193"/>
      <c r="L42" s="193"/>
      <c r="M42" s="193"/>
      <c r="N42" s="193"/>
      <c r="O42" s="193"/>
      <c r="P42" s="194"/>
      <c r="Q42" s="194"/>
      <c r="R42" s="194"/>
    </row>
    <row r="43" spans="1:18" ht="16.8" thickBot="1" x14ac:dyDescent="0.5">
      <c r="A43" s="139"/>
      <c r="B43" s="192" t="s">
        <v>609</v>
      </c>
      <c r="C43" s="1416" t="s">
        <v>610</v>
      </c>
      <c r="D43" s="1416"/>
      <c r="E43" s="1416"/>
      <c r="F43" s="1416"/>
      <c r="G43" s="1416"/>
      <c r="P43" s="140"/>
      <c r="Q43" s="140"/>
      <c r="R43" s="140"/>
    </row>
    <row r="44" spans="1:18" ht="16.8" thickBot="1" x14ac:dyDescent="0.5">
      <c r="A44" s="195"/>
      <c r="B44" s="195"/>
      <c r="C44" s="1416"/>
      <c r="D44" s="1416"/>
      <c r="E44" s="1416"/>
      <c r="F44" s="1416"/>
      <c r="G44" s="1416"/>
      <c r="P44" s="140"/>
      <c r="Q44" s="140"/>
      <c r="R44" s="140"/>
    </row>
    <row r="45" spans="1:18" ht="16.8" thickBot="1" x14ac:dyDescent="0.5">
      <c r="A45" s="195"/>
      <c r="B45" s="196" t="s">
        <v>611</v>
      </c>
      <c r="C45" s="1416" t="s">
        <v>612</v>
      </c>
      <c r="D45" s="1416"/>
      <c r="E45" s="1416"/>
      <c r="F45" s="1416"/>
      <c r="G45" s="1416"/>
    </row>
    <row r="46" spans="1:18" ht="16.8" thickBot="1" x14ac:dyDescent="0.5">
      <c r="A46" s="139"/>
      <c r="B46" s="139"/>
      <c r="C46" s="1416"/>
      <c r="D46" s="1416"/>
      <c r="E46" s="1416"/>
      <c r="F46" s="1416"/>
      <c r="G46" s="1416"/>
    </row>
    <row r="47" spans="1:18" ht="16.8" thickBot="1" x14ac:dyDescent="0.5">
      <c r="A47" s="139"/>
      <c r="B47" s="192" t="s">
        <v>613</v>
      </c>
      <c r="C47" s="1430" t="s">
        <v>614</v>
      </c>
      <c r="D47" s="1431"/>
      <c r="E47" s="1431"/>
      <c r="F47" s="1431"/>
      <c r="G47" s="1431"/>
    </row>
    <row r="48" spans="1:18" ht="13.05" customHeight="1" thickBot="1" x14ac:dyDescent="0.5">
      <c r="A48" s="139"/>
      <c r="B48" s="139"/>
      <c r="C48" s="414"/>
      <c r="D48" s="414"/>
      <c r="E48" s="414"/>
      <c r="F48" s="414"/>
      <c r="G48" s="414"/>
    </row>
    <row r="49" spans="1:7" ht="16.95" customHeight="1" thickBot="1" x14ac:dyDescent="0.5">
      <c r="A49" s="139"/>
      <c r="B49" s="192" t="s">
        <v>615</v>
      </c>
      <c r="C49" s="1439" t="s">
        <v>616</v>
      </c>
      <c r="D49" s="1416"/>
      <c r="E49" s="1416"/>
      <c r="F49" s="1416"/>
      <c r="G49" s="1416"/>
    </row>
    <row r="50" spans="1:7" ht="13.05" customHeight="1" thickBot="1" x14ac:dyDescent="0.5">
      <c r="A50" s="139"/>
      <c r="B50" s="139"/>
      <c r="C50" s="412"/>
      <c r="D50" s="412"/>
      <c r="E50" s="412"/>
      <c r="F50" s="412"/>
      <c r="G50" s="412"/>
    </row>
    <row r="51" spans="1:7" ht="16.8" thickBot="1" x14ac:dyDescent="0.5">
      <c r="A51" s="139"/>
      <c r="B51" s="192" t="s">
        <v>617</v>
      </c>
      <c r="C51" s="1416" t="s">
        <v>618</v>
      </c>
      <c r="D51" s="1416"/>
      <c r="E51" s="1416"/>
      <c r="F51" s="1416"/>
      <c r="G51" s="1416"/>
    </row>
    <row r="52" spans="1:7" ht="16.8" thickBot="1" x14ac:dyDescent="0.5">
      <c r="A52" s="139"/>
      <c r="B52" s="139"/>
      <c r="C52" s="1416"/>
      <c r="D52" s="1416"/>
      <c r="E52" s="1416"/>
      <c r="F52" s="1416"/>
      <c r="G52" s="1416"/>
    </row>
    <row r="53" spans="1:7" ht="16.8" thickBot="1" x14ac:dyDescent="0.5">
      <c r="A53" s="139"/>
      <c r="B53" s="192" t="s">
        <v>619</v>
      </c>
      <c r="C53" s="1430" t="s">
        <v>620</v>
      </c>
      <c r="D53" s="1431"/>
      <c r="E53" s="1431"/>
      <c r="F53" s="1431"/>
      <c r="G53" s="1431"/>
    </row>
  </sheetData>
  <sheetProtection password="C472" sheet="1" objects="1" scenarios="1" selectLockedCells="1" selectUnlockedCells="1"/>
  <mergeCells count="25">
    <mergeCell ref="C47:G47"/>
    <mergeCell ref="C51:G52"/>
    <mergeCell ref="C53:G53"/>
    <mergeCell ref="C45:G46"/>
    <mergeCell ref="C49:G49"/>
    <mergeCell ref="I1:T2"/>
    <mergeCell ref="B5:G5"/>
    <mergeCell ref="B17:C17"/>
    <mergeCell ref="B7:B13"/>
    <mergeCell ref="B15:B16"/>
    <mergeCell ref="G3:G4"/>
    <mergeCell ref="B3:C4"/>
    <mergeCell ref="B18:G18"/>
    <mergeCell ref="B20:B23"/>
    <mergeCell ref="B24:C24"/>
    <mergeCell ref="C41:G41"/>
    <mergeCell ref="C43:G44"/>
    <mergeCell ref="B25:G25"/>
    <mergeCell ref="B26:C26"/>
    <mergeCell ref="B28:G28"/>
    <mergeCell ref="B29:C29"/>
    <mergeCell ref="B32:C32"/>
    <mergeCell ref="B33:B36"/>
    <mergeCell ref="B37:C37"/>
    <mergeCell ref="C39:G39"/>
  </mergeCells>
  <phoneticPr fontId="2"/>
  <conditionalFormatting sqref="F36">
    <cfRule type="expression" dxfId="301" priority="4">
      <formula>AND($D36&lt;&gt;"",$F36="")</formula>
    </cfRule>
  </conditionalFormatting>
  <conditionalFormatting sqref="E36">
    <cfRule type="expression" dxfId="300" priority="3">
      <formula>AND($D36&lt;&gt;"",$E36="")</formula>
    </cfRule>
  </conditionalFormatting>
  <conditionalFormatting sqref="D29">
    <cfRule type="cellIs" dxfId="299" priority="5" operator="notEqual">
      <formula>$D$37</formula>
    </cfRule>
  </conditionalFormatting>
  <conditionalFormatting sqref="F34:F35">
    <cfRule type="expression" dxfId="298" priority="2">
      <formula>AND($D34&lt;&gt;"",$F34="")</formula>
    </cfRule>
  </conditionalFormatting>
  <conditionalFormatting sqref="E34:E35">
    <cfRule type="expression" dxfId="297" priority="1">
      <formula>AND($D34&lt;&gt;"",$E34="")</formula>
    </cfRule>
  </conditionalFormatting>
  <dataValidations count="3">
    <dataValidation allowBlank="1" showInputMessage="1" showErrorMessage="1" prompt="自動計算されます。" sqref="D15:F16 D7:F13"/>
    <dataValidation type="list" allowBlank="1" showInputMessage="1" showErrorMessage="1" sqref="F34:F36">
      <formula1>"選択してください,調達済,内諾済,折衝中,相談前"</formula1>
    </dataValidation>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6"/>
  <sheetViews>
    <sheetView showGridLines="0" view="pageBreakPreview" zoomScale="80" zoomScaleNormal="100" zoomScaleSheetLayoutView="80" workbookViewId="0">
      <selection sqref="A1:XFD1048576"/>
    </sheetView>
  </sheetViews>
  <sheetFormatPr defaultColWidth="1.8984375" defaultRowHeight="13.2" x14ac:dyDescent="0.45"/>
  <cols>
    <col min="1" max="1" width="6.296875" style="412" customWidth="1"/>
    <col min="2" max="2" width="12.69921875" style="411" customWidth="1"/>
    <col min="3" max="3" width="9.796875" style="411" customWidth="1"/>
    <col min="4" max="4" width="13.19921875" style="411" customWidth="1"/>
    <col min="5" max="5" width="4.59765625" style="203" customWidth="1"/>
    <col min="6" max="6" width="4" style="412" customWidth="1"/>
    <col min="7" max="7" width="6.69921875" style="412" customWidth="1"/>
    <col min="8" max="8" width="10.5" style="412" customWidth="1"/>
    <col min="9" max="9" width="8.796875" style="412" customWidth="1"/>
    <col min="10" max="10" width="12.296875" style="411" customWidth="1"/>
    <col min="11" max="11" width="2.19921875" style="205" customWidth="1"/>
    <col min="12" max="12" width="8.19921875" style="206" customWidth="1"/>
    <col min="13" max="17" width="1.8984375" style="206"/>
    <col min="18" max="54" width="1.8984375" style="61" customWidth="1"/>
    <col min="55" max="55" width="2.69921875" style="61" customWidth="1"/>
    <col min="56" max="213" width="1.8984375" style="61" customWidth="1"/>
    <col min="214" max="16384" width="1.8984375" style="61"/>
  </cols>
  <sheetData>
    <row r="1" spans="1:26" ht="25.05" customHeight="1" x14ac:dyDescent="0.45">
      <c r="J1" s="204" t="s">
        <v>621</v>
      </c>
    </row>
    <row r="2" spans="1:26" s="213" customFormat="1" ht="14.4" x14ac:dyDescent="0.45">
      <c r="A2" s="207" t="s">
        <v>622</v>
      </c>
      <c r="B2" s="208"/>
      <c r="C2" s="208"/>
      <c r="D2" s="208"/>
      <c r="E2" s="208"/>
      <c r="F2" s="208"/>
      <c r="G2" s="208"/>
      <c r="H2" s="209"/>
      <c r="I2" s="208"/>
      <c r="J2" s="204"/>
      <c r="K2" s="210"/>
      <c r="L2" s="206"/>
      <c r="M2" s="206"/>
      <c r="N2" s="206"/>
      <c r="O2" s="206"/>
      <c r="P2" s="206"/>
      <c r="Q2" s="206"/>
      <c r="R2" s="208"/>
      <c r="S2" s="208"/>
      <c r="T2" s="211"/>
      <c r="U2" s="212"/>
      <c r="V2" s="211"/>
      <c r="W2" s="211"/>
      <c r="X2" s="211"/>
      <c r="Y2" s="211"/>
      <c r="Z2" s="211"/>
    </row>
    <row r="3" spans="1:26" s="214" customFormat="1" ht="16.2" x14ac:dyDescent="0.45">
      <c r="A3" s="207" t="s">
        <v>623</v>
      </c>
      <c r="K3" s="215"/>
      <c r="L3" s="206"/>
      <c r="M3" s="206"/>
      <c r="N3" s="206"/>
      <c r="O3" s="206"/>
      <c r="P3" s="206"/>
      <c r="Q3" s="206"/>
      <c r="T3" s="216"/>
      <c r="U3" s="216"/>
      <c r="V3" s="216"/>
      <c r="W3" s="216"/>
      <c r="X3" s="216"/>
      <c r="Y3" s="216"/>
      <c r="Z3" s="216"/>
    </row>
    <row r="4" spans="1:26" s="213" customFormat="1" ht="16.2" x14ac:dyDescent="0.45">
      <c r="A4" s="217" t="s">
        <v>229</v>
      </c>
      <c r="B4" s="208"/>
      <c r="C4" s="208"/>
      <c r="D4" s="208"/>
      <c r="E4" s="208"/>
      <c r="F4" s="208"/>
      <c r="G4" s="208"/>
      <c r="H4" s="208"/>
      <c r="I4" s="208"/>
      <c r="J4" s="208"/>
      <c r="K4" s="210"/>
      <c r="L4" s="206"/>
      <c r="M4" s="206"/>
      <c r="N4" s="206"/>
      <c r="O4" s="206"/>
      <c r="P4" s="206"/>
      <c r="Q4" s="206"/>
      <c r="R4" s="208"/>
      <c r="S4" s="208"/>
      <c r="T4" s="218"/>
      <c r="U4" s="218"/>
      <c r="V4" s="218"/>
      <c r="W4" s="218"/>
      <c r="X4" s="218"/>
      <c r="Y4" s="218"/>
      <c r="Z4" s="218"/>
    </row>
    <row r="5" spans="1:26" s="213" customFormat="1" ht="13.05" customHeight="1" x14ac:dyDescent="0.45">
      <c r="A5" s="416" t="s">
        <v>624</v>
      </c>
      <c r="B5" s="208"/>
      <c r="C5" s="208"/>
      <c r="D5" s="208"/>
      <c r="E5" s="208"/>
      <c r="F5" s="208"/>
      <c r="G5" s="208"/>
      <c r="H5" s="208"/>
      <c r="I5" s="208"/>
      <c r="J5" s="208"/>
      <c r="K5" s="210"/>
      <c r="L5" s="206"/>
      <c r="M5" s="206"/>
      <c r="N5" s="206"/>
      <c r="O5" s="206"/>
      <c r="P5" s="206"/>
      <c r="Q5" s="206"/>
      <c r="R5" s="208"/>
      <c r="S5" s="208"/>
      <c r="T5" s="218"/>
      <c r="U5" s="218"/>
      <c r="V5" s="218"/>
      <c r="W5" s="218"/>
      <c r="X5" s="218"/>
      <c r="Y5" s="218"/>
      <c r="Z5" s="218"/>
    </row>
    <row r="6" spans="1:26" x14ac:dyDescent="0.45">
      <c r="A6" s="419" t="s">
        <v>625</v>
      </c>
      <c r="B6" s="219"/>
      <c r="C6" s="219"/>
      <c r="D6" s="219"/>
      <c r="E6" s="219"/>
      <c r="F6" s="219"/>
      <c r="G6" s="219"/>
      <c r="H6" s="219"/>
      <c r="I6" s="219"/>
      <c r="J6" s="219"/>
    </row>
    <row r="7" spans="1:26" x14ac:dyDescent="0.45">
      <c r="A7" s="419" t="s">
        <v>626</v>
      </c>
      <c r="B7" s="139"/>
      <c r="C7" s="220"/>
      <c r="D7" s="220"/>
      <c r="E7" s="221"/>
      <c r="F7" s="220"/>
      <c r="G7" s="220"/>
      <c r="H7" s="220"/>
      <c r="I7" s="220"/>
      <c r="J7" s="222" t="s">
        <v>230</v>
      </c>
    </row>
    <row r="8" spans="1:26" ht="60" x14ac:dyDescent="0.45">
      <c r="A8" s="223" t="s">
        <v>231</v>
      </c>
      <c r="B8" s="224" t="s">
        <v>232</v>
      </c>
      <c r="C8" s="224" t="s">
        <v>233</v>
      </c>
      <c r="D8" s="224" t="s">
        <v>234</v>
      </c>
      <c r="E8" s="224" t="s">
        <v>235</v>
      </c>
      <c r="F8" s="225" t="s">
        <v>236</v>
      </c>
      <c r="G8" s="224" t="s">
        <v>237</v>
      </c>
      <c r="H8" s="226" t="s">
        <v>238</v>
      </c>
      <c r="I8" s="226" t="s">
        <v>239</v>
      </c>
      <c r="J8" s="227" t="s">
        <v>240</v>
      </c>
      <c r="K8" s="228" t="s">
        <v>241</v>
      </c>
    </row>
    <row r="9" spans="1:26" ht="34.950000000000003" customHeight="1" x14ac:dyDescent="0.45">
      <c r="A9" s="229">
        <f t="shared" ref="A9:A25" si="0">ROW()-8</f>
        <v>1</v>
      </c>
      <c r="B9" s="538" t="s">
        <v>877</v>
      </c>
      <c r="C9" s="538" t="s">
        <v>876</v>
      </c>
      <c r="D9" s="538" t="s">
        <v>878</v>
      </c>
      <c r="E9" s="539">
        <v>1</v>
      </c>
      <c r="F9" s="540" t="s">
        <v>879</v>
      </c>
      <c r="G9" s="541">
        <v>150000</v>
      </c>
      <c r="H9" s="420">
        <f>原材料・副資材費11[[#This Row],[数量
(A)]]*原材料・副資材費11[[#This Row],[単価
（税抜）
(B)]]</f>
        <v>150000</v>
      </c>
      <c r="I9" s="420">
        <f>ROUNDDOWN(原材料・副資材費11[[#This Row],[助成対象経費
（税抜）
(A)×(B)]]*1.1,0)</f>
        <v>165000</v>
      </c>
      <c r="J9" s="542" t="s">
        <v>882</v>
      </c>
      <c r="K9"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4.950000000000003" customHeight="1" x14ac:dyDescent="0.45">
      <c r="A10" s="229">
        <f t="shared" si="0"/>
        <v>2</v>
      </c>
      <c r="B10" s="538" t="s">
        <v>880</v>
      </c>
      <c r="C10" s="538" t="s">
        <v>876</v>
      </c>
      <c r="D10" s="538" t="s">
        <v>881</v>
      </c>
      <c r="E10" s="539">
        <v>1</v>
      </c>
      <c r="F10" s="540" t="s">
        <v>879</v>
      </c>
      <c r="G10" s="541">
        <v>200000</v>
      </c>
      <c r="H10" s="420">
        <f>原材料・副資材費11[[#This Row],[数量
(A)]]*原材料・副資材費11[[#This Row],[単価
（税抜）
(B)]]</f>
        <v>200000</v>
      </c>
      <c r="I10" s="420">
        <f>ROUNDDOWN(原材料・副資材費11[[#This Row],[助成対象経費
（税抜）
(A)×(B)]]*1.1,0)</f>
        <v>220000</v>
      </c>
      <c r="J10" s="542" t="s">
        <v>882</v>
      </c>
      <c r="K10"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4.950000000000003" customHeight="1" x14ac:dyDescent="0.45">
      <c r="A11" s="229">
        <f t="shared" si="0"/>
        <v>3</v>
      </c>
      <c r="B11" s="543" t="s">
        <v>883</v>
      </c>
      <c r="C11" s="543" t="s">
        <v>884</v>
      </c>
      <c r="D11" s="543" t="s">
        <v>885</v>
      </c>
      <c r="E11" s="539">
        <v>1</v>
      </c>
      <c r="F11" s="544" t="s">
        <v>886</v>
      </c>
      <c r="G11" s="545">
        <v>45000</v>
      </c>
      <c r="H11" s="420">
        <f>原材料・副資材費11[[#This Row],[数量
(A)]]*原材料・副資材費11[[#This Row],[単価
（税抜）
(B)]]</f>
        <v>45000</v>
      </c>
      <c r="I11" s="420">
        <f>ROUNDDOWN(原材料・副資材費11[[#This Row],[助成対象経費
（税抜）
(A)×(B)]]*1.1,0)</f>
        <v>49500</v>
      </c>
      <c r="J11" s="542" t="s">
        <v>882</v>
      </c>
      <c r="K11"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4.950000000000003" customHeight="1" x14ac:dyDescent="0.45">
      <c r="A12" s="229">
        <f t="shared" si="0"/>
        <v>4</v>
      </c>
      <c r="B12" s="546"/>
      <c r="C12" s="546"/>
      <c r="D12" s="546"/>
      <c r="E12" s="547"/>
      <c r="F12" s="548"/>
      <c r="G12" s="549"/>
      <c r="H12" s="230">
        <f>原材料・副資材費11[[#This Row],[数量
(A)]]*原材料・副資材費11[[#This Row],[単価
（税抜）
(B)]]</f>
        <v>0</v>
      </c>
      <c r="I12" s="230">
        <f>ROUNDDOWN(原材料・副資材費11[[#This Row],[助成対象経費
（税抜）
(A)×(B)]]*1.1,0)</f>
        <v>0</v>
      </c>
      <c r="J12" s="550"/>
      <c r="K12"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4.950000000000003" customHeight="1" x14ac:dyDescent="0.45">
      <c r="A13" s="229">
        <f t="shared" si="0"/>
        <v>5</v>
      </c>
      <c r="B13" s="546"/>
      <c r="C13" s="546"/>
      <c r="D13" s="546"/>
      <c r="E13" s="547"/>
      <c r="F13" s="548"/>
      <c r="G13" s="549"/>
      <c r="H13" s="230">
        <f>原材料・副資材費11[[#This Row],[数量
(A)]]*原材料・副資材費11[[#This Row],[単価
（税抜）
(B)]]</f>
        <v>0</v>
      </c>
      <c r="I13" s="230">
        <f>ROUNDDOWN(原材料・副資材費11[[#This Row],[助成対象経費
（税抜）
(A)×(B)]]*1.1,0)</f>
        <v>0</v>
      </c>
      <c r="J13" s="550"/>
      <c r="K13"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4.950000000000003" customHeight="1" x14ac:dyDescent="0.45">
      <c r="A14" s="229">
        <f t="shared" si="0"/>
        <v>6</v>
      </c>
      <c r="B14" s="546"/>
      <c r="C14" s="546"/>
      <c r="D14" s="546"/>
      <c r="E14" s="547"/>
      <c r="F14" s="548"/>
      <c r="G14" s="549"/>
      <c r="H14" s="230">
        <f>原材料・副資材費11[[#This Row],[数量
(A)]]*原材料・副資材費11[[#This Row],[単価
（税抜）
(B)]]</f>
        <v>0</v>
      </c>
      <c r="I14" s="230">
        <f>ROUNDDOWN(原材料・副資材費11[[#This Row],[助成対象経費
（税抜）
(A)×(B)]]*1.1,0)</f>
        <v>0</v>
      </c>
      <c r="J14" s="550"/>
      <c r="K14"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4.950000000000003" customHeight="1" x14ac:dyDescent="0.45">
      <c r="A15" s="229">
        <f t="shared" si="0"/>
        <v>7</v>
      </c>
      <c r="B15" s="546"/>
      <c r="C15" s="546"/>
      <c r="D15" s="546"/>
      <c r="E15" s="547"/>
      <c r="F15" s="548"/>
      <c r="G15" s="549"/>
      <c r="H15" s="230">
        <f>原材料・副資材費11[[#This Row],[数量
(A)]]*原材料・副資材費11[[#This Row],[単価
（税抜）
(B)]]</f>
        <v>0</v>
      </c>
      <c r="I15" s="230">
        <f>ROUNDDOWN(原材料・副資材費11[[#This Row],[助成対象経費
（税抜）
(A)×(B)]]*1.1,0)</f>
        <v>0</v>
      </c>
      <c r="J15" s="550"/>
      <c r="K15"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4.950000000000003" customHeight="1" x14ac:dyDescent="0.45">
      <c r="A16" s="229">
        <f t="shared" si="0"/>
        <v>8</v>
      </c>
      <c r="B16" s="546"/>
      <c r="C16" s="546"/>
      <c r="D16" s="546"/>
      <c r="E16" s="547"/>
      <c r="F16" s="548"/>
      <c r="G16" s="549"/>
      <c r="H16" s="230">
        <f>原材料・副資材費11[[#This Row],[数量
(A)]]*原材料・副資材費11[[#This Row],[単価
（税抜）
(B)]]</f>
        <v>0</v>
      </c>
      <c r="I16" s="230">
        <f>ROUNDDOWN(原材料・副資材費11[[#This Row],[助成対象経費
（税抜）
(A)×(B)]]*1.1,0)</f>
        <v>0</v>
      </c>
      <c r="J16" s="550"/>
      <c r="K16"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4.950000000000003" customHeight="1" x14ac:dyDescent="0.45">
      <c r="A17" s="229">
        <f t="shared" si="0"/>
        <v>9</v>
      </c>
      <c r="B17" s="546"/>
      <c r="C17" s="546"/>
      <c r="D17" s="546"/>
      <c r="E17" s="547"/>
      <c r="F17" s="548"/>
      <c r="G17" s="549"/>
      <c r="H17" s="230">
        <f>原材料・副資材費11[[#This Row],[数量
(A)]]*原材料・副資材費11[[#This Row],[単価
（税抜）
(B)]]</f>
        <v>0</v>
      </c>
      <c r="I17" s="230">
        <f>ROUNDDOWN(原材料・副資材費11[[#This Row],[助成対象経費
（税抜）
(A)×(B)]]*1.1,0)</f>
        <v>0</v>
      </c>
      <c r="J17" s="550"/>
      <c r="K17"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4.950000000000003" customHeight="1" x14ac:dyDescent="0.45">
      <c r="A18" s="229">
        <f t="shared" si="0"/>
        <v>10</v>
      </c>
      <c r="B18" s="546"/>
      <c r="C18" s="546"/>
      <c r="D18" s="546"/>
      <c r="E18" s="547"/>
      <c r="F18" s="548"/>
      <c r="G18" s="549"/>
      <c r="H18" s="230">
        <f>原材料・副資材費11[[#This Row],[数量
(A)]]*原材料・副資材費11[[#This Row],[単価
（税抜）
(B)]]</f>
        <v>0</v>
      </c>
      <c r="I18" s="230">
        <f>ROUNDDOWN(原材料・副資材費11[[#This Row],[助成対象経費
（税抜）
(A)×(B)]]*1.1,0)</f>
        <v>0</v>
      </c>
      <c r="J18" s="550"/>
      <c r="K18"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4.950000000000003" customHeight="1" x14ac:dyDescent="0.45">
      <c r="A19" s="229">
        <f t="shared" si="0"/>
        <v>11</v>
      </c>
      <c r="B19" s="546"/>
      <c r="C19" s="546"/>
      <c r="D19" s="546"/>
      <c r="E19" s="547"/>
      <c r="F19" s="548"/>
      <c r="G19" s="549"/>
      <c r="H19" s="230">
        <f>原材料・副資材費11[[#This Row],[数量
(A)]]*原材料・副資材費11[[#This Row],[単価
（税抜）
(B)]]</f>
        <v>0</v>
      </c>
      <c r="I19" s="230">
        <f>ROUNDDOWN(原材料・副資材費11[[#This Row],[助成対象経費
（税抜）
(A)×(B)]]*1.1,0)</f>
        <v>0</v>
      </c>
      <c r="J19" s="550"/>
      <c r="K19"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4.950000000000003" customHeight="1" x14ac:dyDescent="0.45">
      <c r="A20" s="229">
        <f t="shared" si="0"/>
        <v>12</v>
      </c>
      <c r="B20" s="546"/>
      <c r="C20" s="546"/>
      <c r="D20" s="546"/>
      <c r="E20" s="547"/>
      <c r="F20" s="548"/>
      <c r="G20" s="549"/>
      <c r="H20" s="230">
        <f>原材料・副資材費11[[#This Row],[数量
(A)]]*原材料・副資材費11[[#This Row],[単価
（税抜）
(B)]]</f>
        <v>0</v>
      </c>
      <c r="I20" s="230">
        <f>ROUNDDOWN(原材料・副資材費11[[#This Row],[助成対象経費
（税抜）
(A)×(B)]]*1.1,0)</f>
        <v>0</v>
      </c>
      <c r="J20" s="550"/>
      <c r="K20"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4.950000000000003" customHeight="1" x14ac:dyDescent="0.45">
      <c r="A21" s="229">
        <f t="shared" si="0"/>
        <v>13</v>
      </c>
      <c r="B21" s="546"/>
      <c r="C21" s="546"/>
      <c r="D21" s="546"/>
      <c r="E21" s="547"/>
      <c r="F21" s="548"/>
      <c r="G21" s="549"/>
      <c r="H21" s="230">
        <f>原材料・副資材費11[[#This Row],[数量
(A)]]*原材料・副資材費11[[#This Row],[単価
（税抜）
(B)]]</f>
        <v>0</v>
      </c>
      <c r="I21" s="230">
        <f>ROUNDDOWN(原材料・副資材費11[[#This Row],[助成対象経費
（税抜）
(A)×(B)]]*1.1,0)</f>
        <v>0</v>
      </c>
      <c r="J21" s="550"/>
      <c r="K21"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4.950000000000003" customHeight="1" x14ac:dyDescent="0.45">
      <c r="A22" s="229">
        <f t="shared" si="0"/>
        <v>14</v>
      </c>
      <c r="B22" s="546"/>
      <c r="C22" s="546"/>
      <c r="D22" s="546"/>
      <c r="E22" s="547"/>
      <c r="F22" s="548"/>
      <c r="G22" s="549"/>
      <c r="H22" s="230">
        <f>原材料・副資材費11[[#This Row],[数量
(A)]]*原材料・副資材費11[[#This Row],[単価
（税抜）
(B)]]</f>
        <v>0</v>
      </c>
      <c r="I22" s="230">
        <f>ROUNDDOWN(原材料・副資材費11[[#This Row],[助成対象経費
（税抜）
(A)×(B)]]*1.1,0)</f>
        <v>0</v>
      </c>
      <c r="J22" s="550"/>
      <c r="K22"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4.950000000000003" customHeight="1" x14ac:dyDescent="0.45">
      <c r="A23" s="229">
        <f t="shared" si="0"/>
        <v>15</v>
      </c>
      <c r="B23" s="546"/>
      <c r="E23" s="547"/>
      <c r="F23" s="548"/>
      <c r="G23" s="549"/>
      <c r="H23" s="230">
        <f>原材料・副資材費11[[#This Row],[数量
(A)]]*原材料・副資材費11[[#This Row],[単価
（税抜）
(B)]]</f>
        <v>0</v>
      </c>
      <c r="I23" s="230">
        <f>ROUNDDOWN(原材料・副資材費11[[#This Row],[助成対象経費
（税抜）
(A)×(B)]]*1.1,0)</f>
        <v>0</v>
      </c>
      <c r="J23" s="550"/>
      <c r="K23" s="232"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4.950000000000003" customHeight="1" x14ac:dyDescent="0.45">
      <c r="A24" s="229">
        <f t="shared" si="0"/>
        <v>16</v>
      </c>
      <c r="B24" s="546"/>
      <c r="E24" s="547"/>
      <c r="F24" s="548"/>
      <c r="G24" s="549"/>
      <c r="H24" s="230">
        <f>原材料・副資材費11[[#This Row],[数量
(A)]]*原材料・副資材費11[[#This Row],[単価
（税抜）
(B)]]</f>
        <v>0</v>
      </c>
      <c r="I24" s="230">
        <f>ROUNDDOWN(原材料・副資材費11[[#This Row],[助成対象経費
（税抜）
(A)×(B)]]*1.1,0)</f>
        <v>0</v>
      </c>
      <c r="J24" s="550"/>
      <c r="K24" s="232"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4.950000000000003" customHeight="1" x14ac:dyDescent="0.45">
      <c r="A25" s="229">
        <f t="shared" si="0"/>
        <v>17</v>
      </c>
      <c r="B25" s="546"/>
      <c r="C25" s="546"/>
      <c r="D25" s="546"/>
      <c r="E25" s="547"/>
      <c r="F25" s="548"/>
      <c r="G25" s="549"/>
      <c r="H25" s="230">
        <f>原材料・副資材費11[[#This Row],[数量
(A)]]*原材料・副資材費11[[#This Row],[単価
（税抜）
(B)]]</f>
        <v>0</v>
      </c>
      <c r="I25" s="230">
        <f>ROUNDDOWN(原材料・副資材費11[[#This Row],[助成対象経費
（税抜）
(A)×(B)]]*1.1,0)</f>
        <v>0</v>
      </c>
      <c r="J25" s="550"/>
      <c r="K25" s="231"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4.950000000000003" customHeight="1" x14ac:dyDescent="0.45">
      <c r="A26" s="233"/>
      <c r="B26" s="234"/>
      <c r="C26" s="234"/>
      <c r="D26" s="234"/>
      <c r="E26" s="235"/>
      <c r="F26" s="236"/>
      <c r="G26" s="237" t="s">
        <v>242</v>
      </c>
      <c r="H26" s="238">
        <f>SUBTOTAL(109,原材料・副資材費11[助成対象経費
（税抜）
(A)×(B)])</f>
        <v>395000</v>
      </c>
      <c r="I26" s="238">
        <f>SUBTOTAL(109,原材料・副資材費11[助成事業に
要する経費
（税込）])</f>
        <v>434500</v>
      </c>
      <c r="J26" s="239"/>
      <c r="K26" s="240"/>
    </row>
  </sheetData>
  <sheetProtection password="C472" sheet="1" objects="1" scenarios="1" selectLockedCells="1" selectUnlockedCells="1"/>
  <phoneticPr fontId="2"/>
  <conditionalFormatting sqref="F11:G25 J12:J25 B11:D25">
    <cfRule type="expression" dxfId="296" priority="6">
      <formula>AND(OR($B11&lt;&gt;"",$C11&lt;&gt;"",$D11&lt;&gt;"",$E11&lt;&gt;"",$F11&lt;&gt;"",$G11&lt;&gt;""),B11="")</formula>
    </cfRule>
  </conditionalFormatting>
  <conditionalFormatting sqref="E11:E25">
    <cfRule type="expression" dxfId="295" priority="5">
      <formula>AND(OR($B11&lt;&gt;"",$C11&lt;&gt;"",$D11&lt;&gt;"",$E11&lt;&gt;"",$F11&lt;&gt;"",$G11&lt;&gt;""),E11="")</formula>
    </cfRule>
  </conditionalFormatting>
  <conditionalFormatting sqref="G9:G10">
    <cfRule type="expression" dxfId="294" priority="4">
      <formula>AND(OR($B9&lt;&gt;"",$C9&lt;&gt;"",$D9&lt;&gt;"",$E9&lt;&gt;"",$F9&lt;&gt;"",$G9&lt;&gt;""),G9="")</formula>
    </cfRule>
  </conditionalFormatting>
  <conditionalFormatting sqref="F9:F10 B9:D10">
    <cfRule type="expression" dxfId="293" priority="3">
      <formula>AND(OR($B9&lt;&gt;"",$C9&lt;&gt;"",$D9&lt;&gt;"",$E9&lt;&gt;"",$F9&lt;&gt;"",$G9&lt;&gt;""),B9="")</formula>
    </cfRule>
  </conditionalFormatting>
  <conditionalFormatting sqref="E9:E10">
    <cfRule type="expression" dxfId="292" priority="2">
      <formula>AND(OR($B9&lt;&gt;"",$C9&lt;&gt;"",$D9&lt;&gt;"",$E9&lt;&gt;"",$F9&lt;&gt;"",$G9&lt;&gt;""),E9="")</formula>
    </cfRule>
  </conditionalFormatting>
  <conditionalFormatting sqref="J9:J11">
    <cfRule type="expression" dxfId="291" priority="1">
      <formula>AND(OR($B9&lt;&gt;"",$C9&lt;&gt;"",$D9&lt;&gt;"",$E9&lt;&gt;"",$F9&lt;&gt;"",$G9&lt;&gt;""),J9="")</formula>
    </cfRule>
  </conditionalFormatting>
  <dataValidations count="8">
    <dataValidation allowBlank="1" showInputMessage="1" showErrorMessage="1" prompt="自動計算されます。" sqref="H9:I25"/>
    <dataValidation allowBlank="1" showInputMessage="1" showErrorMessage="1" prompt="未定等不明確の場合は、 申請時点の候補先を記入してください。「未定、検討中」等の記入はできません。" sqref="J9:J25"/>
    <dataValidation type="custom" imeMode="disabled" allowBlank="1" showInputMessage="1" showErrorMessage="1" prompt="本助成事業に必要な最小限の数量を記入してください。" sqref="E9:E25">
      <formula1>ISERROR(FIND(CHAR(10),E9))</formula1>
    </dataValidation>
    <dataValidation allowBlank="1" showErrorMessage="1" prompt="_x000a_" sqref="B9:B25"/>
    <dataValidation type="custom" allowBlank="1" showInputMessage="1" showErrorMessage="1" sqref="K9:K25">
      <formula1>ISERROR(FIND(CHAR(10),K9))</formula1>
    </dataValidation>
    <dataValidation imeMode="disabled" allowBlank="1" showInputMessage="1" showErrorMessage="1" sqref="G9:G25"/>
    <dataValidation allowBlank="1" showInputMessage="1" showErrorMessage="1" prompt="大きさ、材質、規格等を記入してください。" sqref="C9:C25"/>
    <dataValidation allowBlank="1" showInputMessage="1" showErrorMessage="1" prompt="（例）_x000a_・○○部に組込_x000a_・試験用_x000a_" sqref="D9:D2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sqref="A1:XFD1048576"/>
    </sheetView>
  </sheetViews>
  <sheetFormatPr defaultColWidth="1.8984375" defaultRowHeight="15" customHeight="1" x14ac:dyDescent="0.45"/>
  <cols>
    <col min="1" max="1" width="5.59765625" style="61" customWidth="1"/>
    <col min="2" max="3" width="13.09765625" style="412" customWidth="1"/>
    <col min="4" max="6" width="4.59765625" style="412" customWidth="1"/>
    <col min="7" max="7" width="4" style="412" customWidth="1"/>
    <col min="8" max="8" width="9.69921875" style="412" customWidth="1"/>
    <col min="9" max="9" width="8.59765625" style="412" customWidth="1"/>
    <col min="10" max="10" width="8.796875" style="412" customWidth="1"/>
    <col min="11" max="11" width="11.796875" style="412" customWidth="1"/>
    <col min="12" max="12" width="2.19921875" style="205" customWidth="1"/>
    <col min="13" max="162" width="1.8984375" style="61" customWidth="1"/>
    <col min="163" max="16384" width="1.8984375" style="61"/>
  </cols>
  <sheetData>
    <row r="1" spans="1:12" s="213" customFormat="1" ht="25.05" customHeight="1" x14ac:dyDescent="0.45">
      <c r="A1" s="241"/>
      <c r="B1" s="208"/>
      <c r="C1" s="208"/>
      <c r="D1" s="208"/>
      <c r="E1" s="208"/>
      <c r="F1" s="208"/>
      <c r="G1" s="208"/>
      <c r="H1" s="208"/>
      <c r="I1" s="208"/>
      <c r="J1" s="242"/>
      <c r="K1" s="204" t="s">
        <v>621</v>
      </c>
      <c r="L1" s="243"/>
    </row>
    <row r="2" spans="1:12" ht="25.05" customHeight="1" x14ac:dyDescent="0.45">
      <c r="A2" s="217" t="s">
        <v>434</v>
      </c>
      <c r="B2" s="219"/>
      <c r="C2" s="219"/>
      <c r="D2" s="219"/>
      <c r="E2" s="219"/>
      <c r="F2" s="219"/>
      <c r="G2" s="219"/>
      <c r="H2" s="219"/>
      <c r="I2" s="219"/>
      <c r="J2" s="219"/>
      <c r="K2" s="219"/>
    </row>
    <row r="3" spans="1:12" ht="25.05" customHeight="1" x14ac:dyDescent="0.45">
      <c r="A3" s="1431" t="s">
        <v>628</v>
      </c>
      <c r="B3" s="1431"/>
      <c r="C3" s="1431"/>
      <c r="D3" s="1431"/>
      <c r="E3" s="1431"/>
      <c r="F3" s="1431"/>
      <c r="G3" s="1431"/>
      <c r="H3" s="1431"/>
      <c r="I3" s="1431"/>
      <c r="J3" s="1431"/>
      <c r="K3" s="1431"/>
    </row>
    <row r="4" spans="1:12" ht="25.05" customHeight="1" x14ac:dyDescent="0.45">
      <c r="A4" s="1431" t="s">
        <v>629</v>
      </c>
      <c r="B4" s="1431"/>
      <c r="C4" s="1431"/>
      <c r="D4" s="1431"/>
      <c r="E4" s="1431"/>
      <c r="F4" s="1431"/>
      <c r="G4" s="1431"/>
      <c r="H4" s="1431"/>
      <c r="I4" s="1431"/>
      <c r="J4" s="1431"/>
      <c r="K4" s="1431"/>
    </row>
    <row r="5" spans="1:12" ht="25.05" customHeight="1" x14ac:dyDescent="0.45">
      <c r="A5" s="1440" t="s">
        <v>630</v>
      </c>
      <c r="B5" s="1441"/>
      <c r="C5" s="1441"/>
      <c r="D5" s="1441"/>
      <c r="E5" s="1441"/>
      <c r="F5" s="1441"/>
      <c r="G5" s="1441"/>
      <c r="H5" s="1441"/>
      <c r="I5" s="1441"/>
      <c r="J5" s="1441"/>
      <c r="K5" s="414"/>
    </row>
    <row r="6" spans="1:12" ht="25.05" customHeight="1" x14ac:dyDescent="0.45">
      <c r="A6" s="1442"/>
      <c r="B6" s="1442"/>
      <c r="C6" s="1442"/>
      <c r="D6" s="1442"/>
      <c r="E6" s="1442"/>
      <c r="F6" s="1442"/>
      <c r="G6" s="1442"/>
      <c r="H6" s="1442"/>
      <c r="I6" s="1442"/>
      <c r="J6" s="1442"/>
      <c r="K6" s="222" t="s">
        <v>230</v>
      </c>
      <c r="L6" s="244"/>
    </row>
    <row r="7" spans="1:12" ht="72" x14ac:dyDescent="0.45">
      <c r="A7" s="245" t="s">
        <v>231</v>
      </c>
      <c r="B7" s="417" t="s">
        <v>631</v>
      </c>
      <c r="C7" s="417" t="s">
        <v>632</v>
      </c>
      <c r="D7" s="417" t="s">
        <v>633</v>
      </c>
      <c r="E7" s="246" t="s">
        <v>634</v>
      </c>
      <c r="F7" s="246" t="s">
        <v>635</v>
      </c>
      <c r="G7" s="247" t="s">
        <v>636</v>
      </c>
      <c r="H7" s="417" t="s">
        <v>637</v>
      </c>
      <c r="I7" s="417" t="s">
        <v>249</v>
      </c>
      <c r="J7" s="417" t="s">
        <v>638</v>
      </c>
      <c r="K7" s="248" t="s">
        <v>251</v>
      </c>
      <c r="L7" s="249" t="s">
        <v>252</v>
      </c>
    </row>
    <row r="8" spans="1:12" ht="34.950000000000003" customHeight="1" x14ac:dyDescent="0.45">
      <c r="A8" s="250">
        <f t="shared" ref="A8:A24" si="0">ROW()-7</f>
        <v>1</v>
      </c>
      <c r="B8" s="538" t="s">
        <v>891</v>
      </c>
      <c r="C8" s="538" t="s">
        <v>892</v>
      </c>
      <c r="D8" s="551" t="s">
        <v>893</v>
      </c>
      <c r="E8" s="552"/>
      <c r="F8" s="553">
        <v>1</v>
      </c>
      <c r="G8" s="540" t="s">
        <v>894</v>
      </c>
      <c r="H8" s="553">
        <v>1100000</v>
      </c>
      <c r="I8" s="420">
        <f>機械装置・工具器具費1016[[#This Row],[数量
(A)]]*機械装置・工具器具費1016[[#This Row],[購入単価
又は
ﾘｰｽ･ﾚﾝﾀﾙ料
合計（税抜）
(B)]]</f>
        <v>1100000</v>
      </c>
      <c r="J8" s="420">
        <f>ROUNDDOWN(機械装置・工具器具費1016[[#This Row],[助成対象
経費
（税抜）
(A)×(B）]]*1.1,0)</f>
        <v>1210000</v>
      </c>
      <c r="K8" s="554" t="s">
        <v>882</v>
      </c>
      <c r="L8"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4.950000000000003" customHeight="1" x14ac:dyDescent="0.45">
      <c r="A9" s="250">
        <f t="shared" si="0"/>
        <v>2</v>
      </c>
      <c r="B9" s="538" t="s">
        <v>887</v>
      </c>
      <c r="C9" s="538" t="s">
        <v>888</v>
      </c>
      <c r="D9" s="551" t="s">
        <v>889</v>
      </c>
      <c r="E9" s="552">
        <v>6</v>
      </c>
      <c r="F9" s="553">
        <v>1</v>
      </c>
      <c r="G9" s="540" t="s">
        <v>890</v>
      </c>
      <c r="H9" s="553">
        <v>45000</v>
      </c>
      <c r="I9" s="420">
        <f>機械装置・工具器具費1016[[#This Row],[数量
(A)]]*機械装置・工具器具費1016[[#This Row],[購入単価
又は
ﾘｰｽ･ﾚﾝﾀﾙ料
合計（税抜）
(B)]]</f>
        <v>45000</v>
      </c>
      <c r="J9" s="420">
        <f>ROUNDDOWN(機械装置・工具器具費1016[[#This Row],[助成対象
経費
（税抜）
(A)×(B）]]*1.1,0)</f>
        <v>49500</v>
      </c>
      <c r="K9" s="554" t="s">
        <v>895</v>
      </c>
      <c r="L9"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4.950000000000003" customHeight="1" x14ac:dyDescent="0.45">
      <c r="A10" s="250">
        <f t="shared" si="0"/>
        <v>3</v>
      </c>
      <c r="B10" s="546"/>
      <c r="C10" s="546"/>
      <c r="D10" s="555"/>
      <c r="E10" s="556"/>
      <c r="F10" s="557"/>
      <c r="G10" s="548"/>
      <c r="H10" s="557"/>
      <c r="I10" s="230">
        <f>機械装置・工具器具費1016[[#This Row],[数量
(A)]]*機械装置・工具器具費1016[[#This Row],[購入単価
又は
ﾘｰｽ･ﾚﾝﾀﾙ料
合計（税抜）
(B)]]</f>
        <v>0</v>
      </c>
      <c r="J10" s="230">
        <f>ROUNDDOWN(機械装置・工具器具費1016[[#This Row],[助成対象
経費
（税抜）
(A)×(B）]]*1.1,0)</f>
        <v>0</v>
      </c>
      <c r="K10" s="558"/>
      <c r="L10"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4.950000000000003" customHeight="1" x14ac:dyDescent="0.45">
      <c r="A11" s="250">
        <f t="shared" si="0"/>
        <v>4</v>
      </c>
      <c r="B11" s="546"/>
      <c r="C11" s="546"/>
      <c r="D11" s="555"/>
      <c r="E11" s="556"/>
      <c r="F11" s="557"/>
      <c r="G11" s="548"/>
      <c r="H11" s="557"/>
      <c r="I11" s="230">
        <f>機械装置・工具器具費1016[[#This Row],[数量
(A)]]*機械装置・工具器具費1016[[#This Row],[購入単価
又は
ﾘｰｽ･ﾚﾝﾀﾙ料
合計（税抜）
(B)]]</f>
        <v>0</v>
      </c>
      <c r="J11" s="230">
        <f>ROUNDDOWN(機械装置・工具器具費1016[[#This Row],[助成対象
経費
（税抜）
(A)×(B）]]*1.1,0)</f>
        <v>0</v>
      </c>
      <c r="K11" s="558"/>
      <c r="L11"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4.950000000000003" customHeight="1" x14ac:dyDescent="0.45">
      <c r="A12" s="250">
        <f t="shared" si="0"/>
        <v>5</v>
      </c>
      <c r="B12" s="546"/>
      <c r="C12" s="546"/>
      <c r="D12" s="555"/>
      <c r="E12" s="556"/>
      <c r="F12" s="557"/>
      <c r="G12" s="548"/>
      <c r="H12" s="557"/>
      <c r="I12" s="230">
        <f>機械装置・工具器具費1016[[#This Row],[数量
(A)]]*機械装置・工具器具費1016[[#This Row],[購入単価
又は
ﾘｰｽ･ﾚﾝﾀﾙ料
合計（税抜）
(B)]]</f>
        <v>0</v>
      </c>
      <c r="J12" s="230">
        <f>ROUNDDOWN(機械装置・工具器具費1016[[#This Row],[助成対象
経費
（税抜）
(A)×(B）]]*1.1,0)</f>
        <v>0</v>
      </c>
      <c r="K12" s="558"/>
      <c r="L12"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4.950000000000003" customHeight="1" x14ac:dyDescent="0.45">
      <c r="A13" s="250">
        <f t="shared" si="0"/>
        <v>6</v>
      </c>
      <c r="B13" s="546"/>
      <c r="C13" s="546"/>
      <c r="D13" s="555"/>
      <c r="E13" s="556"/>
      <c r="F13" s="557"/>
      <c r="G13" s="548"/>
      <c r="H13" s="557"/>
      <c r="I13" s="230">
        <f>機械装置・工具器具費1016[[#This Row],[数量
(A)]]*機械装置・工具器具費1016[[#This Row],[購入単価
又は
ﾘｰｽ･ﾚﾝﾀﾙ料
合計（税抜）
(B)]]</f>
        <v>0</v>
      </c>
      <c r="J13" s="230">
        <f>ROUNDDOWN(機械装置・工具器具費1016[[#This Row],[助成対象
経費
（税抜）
(A)×(B）]]*1.1,0)</f>
        <v>0</v>
      </c>
      <c r="K13" s="558"/>
      <c r="L13"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4.950000000000003" customHeight="1" x14ac:dyDescent="0.45">
      <c r="A14" s="250">
        <f t="shared" si="0"/>
        <v>7</v>
      </c>
      <c r="B14" s="546"/>
      <c r="C14" s="546"/>
      <c r="D14" s="555"/>
      <c r="E14" s="556"/>
      <c r="F14" s="557"/>
      <c r="G14" s="548"/>
      <c r="H14" s="557"/>
      <c r="I14" s="230">
        <f>機械装置・工具器具費1016[[#This Row],[数量
(A)]]*機械装置・工具器具費1016[[#This Row],[購入単価
又は
ﾘｰｽ･ﾚﾝﾀﾙ料
合計（税抜）
(B)]]</f>
        <v>0</v>
      </c>
      <c r="J14" s="230">
        <f>ROUNDDOWN(機械装置・工具器具費1016[[#This Row],[助成対象
経費
（税抜）
(A)×(B）]]*1.1,0)</f>
        <v>0</v>
      </c>
      <c r="K14" s="558"/>
      <c r="L14"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4.950000000000003" customHeight="1" x14ac:dyDescent="0.45">
      <c r="A15" s="250">
        <f t="shared" si="0"/>
        <v>8</v>
      </c>
      <c r="B15" s="546"/>
      <c r="C15" s="546"/>
      <c r="D15" s="555"/>
      <c r="E15" s="556"/>
      <c r="F15" s="557"/>
      <c r="G15" s="548"/>
      <c r="H15" s="557"/>
      <c r="I15" s="230">
        <f>機械装置・工具器具費1016[[#This Row],[数量
(A)]]*機械装置・工具器具費1016[[#This Row],[購入単価
又は
ﾘｰｽ･ﾚﾝﾀﾙ料
合計（税抜）
(B)]]</f>
        <v>0</v>
      </c>
      <c r="J15" s="230">
        <f>ROUNDDOWN(機械装置・工具器具費1016[[#This Row],[助成対象
経費
（税抜）
(A)×(B）]]*1.1,0)</f>
        <v>0</v>
      </c>
      <c r="K15" s="558"/>
      <c r="L15"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4.950000000000003" customHeight="1" x14ac:dyDescent="0.45">
      <c r="A16" s="250">
        <f t="shared" si="0"/>
        <v>9</v>
      </c>
      <c r="B16" s="546"/>
      <c r="C16" s="546"/>
      <c r="D16" s="555"/>
      <c r="E16" s="556"/>
      <c r="F16" s="557"/>
      <c r="G16" s="548"/>
      <c r="H16" s="557"/>
      <c r="I16" s="230">
        <f>機械装置・工具器具費1016[[#This Row],[数量
(A)]]*機械装置・工具器具費1016[[#This Row],[購入単価
又は
ﾘｰｽ･ﾚﾝﾀﾙ料
合計（税抜）
(B)]]</f>
        <v>0</v>
      </c>
      <c r="J16" s="230">
        <f>ROUNDDOWN(機械装置・工具器具費1016[[#This Row],[助成対象
経費
（税抜）
(A)×(B）]]*1.1,0)</f>
        <v>0</v>
      </c>
      <c r="K16" s="558"/>
      <c r="L16"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4.950000000000003" customHeight="1" x14ac:dyDescent="0.45">
      <c r="A17" s="250">
        <f t="shared" si="0"/>
        <v>10</v>
      </c>
      <c r="B17" s="546"/>
      <c r="C17" s="546"/>
      <c r="D17" s="555"/>
      <c r="E17" s="556"/>
      <c r="F17" s="557"/>
      <c r="G17" s="548"/>
      <c r="H17" s="557"/>
      <c r="I17" s="230">
        <f>機械装置・工具器具費1016[[#This Row],[数量
(A)]]*機械装置・工具器具費1016[[#This Row],[購入単価
又は
ﾘｰｽ･ﾚﾝﾀﾙ料
合計（税抜）
(B)]]</f>
        <v>0</v>
      </c>
      <c r="J17" s="230">
        <f>ROUNDDOWN(機械装置・工具器具費1016[[#This Row],[助成対象
経費
（税抜）
(A)×(B）]]*1.1,0)</f>
        <v>0</v>
      </c>
      <c r="K17" s="558"/>
      <c r="L17"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4.950000000000003" customHeight="1" x14ac:dyDescent="0.45">
      <c r="A18" s="250">
        <f t="shared" si="0"/>
        <v>11</v>
      </c>
      <c r="B18" s="546"/>
      <c r="C18" s="546"/>
      <c r="D18" s="555"/>
      <c r="E18" s="556"/>
      <c r="F18" s="557"/>
      <c r="G18" s="548"/>
      <c r="H18" s="557"/>
      <c r="I18" s="230">
        <f>機械装置・工具器具費1016[[#This Row],[数量
(A)]]*機械装置・工具器具費1016[[#This Row],[購入単価
又は
ﾘｰｽ･ﾚﾝﾀﾙ料
合計（税抜）
(B)]]</f>
        <v>0</v>
      </c>
      <c r="J18" s="230">
        <f>ROUNDDOWN(機械装置・工具器具費1016[[#This Row],[助成対象
経費
（税抜）
(A)×(B）]]*1.1,0)</f>
        <v>0</v>
      </c>
      <c r="K18" s="558"/>
      <c r="L18"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4.950000000000003" customHeight="1" x14ac:dyDescent="0.45">
      <c r="A19" s="250">
        <f t="shared" si="0"/>
        <v>12</v>
      </c>
      <c r="B19" s="546"/>
      <c r="C19" s="546"/>
      <c r="D19" s="555"/>
      <c r="E19" s="556"/>
      <c r="F19" s="557"/>
      <c r="G19" s="548"/>
      <c r="H19" s="557"/>
      <c r="I19" s="230">
        <f>機械装置・工具器具費1016[[#This Row],[数量
(A)]]*機械装置・工具器具費1016[[#This Row],[購入単価
又は
ﾘｰｽ･ﾚﾝﾀﾙ料
合計（税抜）
(B)]]</f>
        <v>0</v>
      </c>
      <c r="J19" s="230">
        <f>ROUNDDOWN(機械装置・工具器具費1016[[#This Row],[助成対象
経費
（税抜）
(A)×(B）]]*1.1,0)</f>
        <v>0</v>
      </c>
      <c r="K19" s="558"/>
      <c r="L19"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4.950000000000003" customHeight="1" x14ac:dyDescent="0.45">
      <c r="A20" s="250">
        <f t="shared" si="0"/>
        <v>13</v>
      </c>
      <c r="B20" s="546"/>
      <c r="C20" s="546"/>
      <c r="D20" s="555"/>
      <c r="E20" s="556"/>
      <c r="F20" s="557"/>
      <c r="G20" s="548"/>
      <c r="H20" s="557"/>
      <c r="I20" s="230">
        <f>機械装置・工具器具費1016[[#This Row],[数量
(A)]]*機械装置・工具器具費1016[[#This Row],[購入単価
又は
ﾘｰｽ･ﾚﾝﾀﾙ料
合計（税抜）
(B)]]</f>
        <v>0</v>
      </c>
      <c r="J20" s="230">
        <f>ROUNDDOWN(機械装置・工具器具費1016[[#This Row],[助成対象
経費
（税抜）
(A)×(B）]]*1.1,0)</f>
        <v>0</v>
      </c>
      <c r="K20" s="558"/>
      <c r="L20"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4.950000000000003" customHeight="1" x14ac:dyDescent="0.45">
      <c r="A21" s="250">
        <f t="shared" si="0"/>
        <v>14</v>
      </c>
      <c r="B21" s="546"/>
      <c r="C21" s="546"/>
      <c r="D21" s="555"/>
      <c r="E21" s="556"/>
      <c r="F21" s="557"/>
      <c r="G21" s="548"/>
      <c r="H21" s="557"/>
      <c r="I21" s="230">
        <f>機械装置・工具器具費1016[[#This Row],[数量
(A)]]*機械装置・工具器具費1016[[#This Row],[購入単価
又は
ﾘｰｽ･ﾚﾝﾀﾙ料
合計（税抜）
(B)]]</f>
        <v>0</v>
      </c>
      <c r="J21" s="230">
        <f>ROUNDDOWN(機械装置・工具器具費1016[[#This Row],[助成対象
経費
（税抜）
(A)×(B）]]*1.1,0)</f>
        <v>0</v>
      </c>
      <c r="K21" s="558"/>
      <c r="L21"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4.950000000000003" customHeight="1" x14ac:dyDescent="0.45">
      <c r="A22" s="250">
        <f t="shared" si="0"/>
        <v>15</v>
      </c>
      <c r="B22" s="411"/>
      <c r="C22" s="411"/>
      <c r="D22" s="559"/>
      <c r="E22" s="556"/>
      <c r="F22" s="557"/>
      <c r="G22" s="548"/>
      <c r="H22" s="557"/>
      <c r="I22" s="230">
        <f>機械装置・工具器具費1016[[#This Row],[数量
(A)]]*機械装置・工具器具費1016[[#This Row],[購入単価
又は
ﾘｰｽ･ﾚﾝﾀﾙ料
合計（税抜）
(B)]]</f>
        <v>0</v>
      </c>
      <c r="J22" s="230">
        <f>ROUNDDOWN(機械装置・工具器具費1016[[#This Row],[助成対象
経費
（税抜）
(A)×(B）]]*1.1,0)</f>
        <v>0</v>
      </c>
      <c r="K22" s="560"/>
      <c r="L22" s="25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4.950000000000003" customHeight="1" x14ac:dyDescent="0.45">
      <c r="A23" s="250">
        <f t="shared" si="0"/>
        <v>16</v>
      </c>
      <c r="B23" s="411"/>
      <c r="C23" s="411"/>
      <c r="D23" s="559"/>
      <c r="E23" s="556"/>
      <c r="F23" s="557"/>
      <c r="G23" s="548"/>
      <c r="H23" s="557"/>
      <c r="I23" s="230">
        <f>機械装置・工具器具費1016[[#This Row],[数量
(A)]]*機械装置・工具器具費1016[[#This Row],[購入単価
又は
ﾘｰｽ･ﾚﾝﾀﾙ料
合計（税抜）
(B)]]</f>
        <v>0</v>
      </c>
      <c r="J23" s="230">
        <f>ROUNDDOWN(機械装置・工具器具費1016[[#This Row],[助成対象
経費
（税抜）
(A)×(B）]]*1.1,0)</f>
        <v>0</v>
      </c>
      <c r="K23" s="560"/>
      <c r="L23" s="25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4.950000000000003" customHeight="1" x14ac:dyDescent="0.45">
      <c r="A24" s="250">
        <f t="shared" si="0"/>
        <v>17</v>
      </c>
      <c r="B24" s="546"/>
      <c r="C24" s="546"/>
      <c r="D24" s="555"/>
      <c r="E24" s="556"/>
      <c r="F24" s="557"/>
      <c r="G24" s="548"/>
      <c r="H24" s="557"/>
      <c r="I24" s="230">
        <f>機械装置・工具器具費1016[[#This Row],[数量
(A)]]*機械装置・工具器具費1016[[#This Row],[購入単価
又は
ﾘｰｽ･ﾚﾝﾀﾙ料
合計（税抜）
(B)]]</f>
        <v>0</v>
      </c>
      <c r="J24" s="230">
        <f>ROUNDDOWN(機械装置・工具器具費1016[[#This Row],[助成対象
経費
（税抜）
(A)×(B）]]*1.1,0)</f>
        <v>0</v>
      </c>
      <c r="K24" s="558"/>
      <c r="L24" s="25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4.950000000000003" customHeight="1" x14ac:dyDescent="0.45">
      <c r="A25" s="253"/>
      <c r="B25" s="254"/>
      <c r="C25" s="254"/>
      <c r="D25" s="254"/>
      <c r="E25" s="254"/>
      <c r="F25" s="254"/>
      <c r="G25" s="254"/>
      <c r="H25" s="255" t="s">
        <v>640</v>
      </c>
      <c r="I25" s="256">
        <f>SUBTOTAL(109,機械装置・工具器具費1016[助成対象
経費
（税抜）
(A)×(B）])</f>
        <v>1145000</v>
      </c>
      <c r="J25" s="256">
        <f>SUBTOTAL(109,機械装置・工具器具費1016[助成事業に
要する経費
（税込）])</f>
        <v>1259500</v>
      </c>
      <c r="K25" s="257"/>
      <c r="L25" s="258"/>
    </row>
  </sheetData>
  <sheetProtection password="C472" sheet="1" objects="1" scenarios="1" selectLockedCells="1" selectUnlockedCells="1"/>
  <mergeCells count="3">
    <mergeCell ref="A3:K3"/>
    <mergeCell ref="A4:K4"/>
    <mergeCell ref="A5:J6"/>
  </mergeCells>
  <phoneticPr fontId="2"/>
  <conditionalFormatting sqref="K10:K24 B10:D24 F10:H24">
    <cfRule type="expression" dxfId="265" priority="15">
      <formula>AND(OR($B10&lt;&gt;"",$C10&lt;&gt;"",$D10&lt;&gt;"",$F10&lt;&gt;"",$G10&lt;&gt;"",$H10&lt;&gt;""),B10="")</formula>
    </cfRule>
  </conditionalFormatting>
  <conditionalFormatting sqref="E10:E24">
    <cfRule type="expression" dxfId="264" priority="13">
      <formula>$D10="購入"</formula>
    </cfRule>
  </conditionalFormatting>
  <conditionalFormatting sqref="E10:E24">
    <cfRule type="expression" dxfId="263" priority="14">
      <formula>AND(OR($B10&lt;&gt;"",$C10&lt;&gt;"",$D10&lt;&gt;"",$E10&lt;&gt;"",$F10&lt;&gt;"",$G10&lt;&gt;"",$H10&lt;&gt;""),E10="")</formula>
    </cfRule>
  </conditionalFormatting>
  <conditionalFormatting sqref="H9">
    <cfRule type="expression" dxfId="262" priority="12">
      <formula>AND(OR($B9&lt;&gt;"",$C9&lt;&gt;"",$D9&lt;&gt;"",$F9&lt;&gt;"",$G9&lt;&gt;"",$H9&lt;&gt;""),H9="")</formula>
    </cfRule>
  </conditionalFormatting>
  <conditionalFormatting sqref="F8:H8">
    <cfRule type="expression" dxfId="261" priority="9">
      <formula>AND(OR($B8&lt;&gt;"",$C8&lt;&gt;"",$D8&lt;&gt;"",$F8&lt;&gt;"",$G8&lt;&gt;"",$H8&lt;&gt;""),F8="")</formula>
    </cfRule>
  </conditionalFormatting>
  <conditionalFormatting sqref="E8">
    <cfRule type="expression" dxfId="260" priority="7">
      <formula>$D8="購入"</formula>
    </cfRule>
  </conditionalFormatting>
  <conditionalFormatting sqref="E8">
    <cfRule type="expression" dxfId="259" priority="8">
      <formula>AND(OR($B8&lt;&gt;"",$C8&lt;&gt;"",$D8&lt;&gt;"",$E8&lt;&gt;"",$F8&lt;&gt;"",$G8&lt;&gt;"",$H8&lt;&gt;""),E8="")</formula>
    </cfRule>
  </conditionalFormatting>
  <conditionalFormatting sqref="K9">
    <cfRule type="expression" dxfId="258" priority="6">
      <formula>AND(OR($B9&lt;&gt;"",$C9&lt;&gt;"",$D9&lt;&gt;"",$F9&lt;&gt;"",$G9&lt;&gt;"",$H9&lt;&gt;""),K9="")</formula>
    </cfRule>
  </conditionalFormatting>
  <conditionalFormatting sqref="K8">
    <cfRule type="expression" dxfId="257" priority="5">
      <formula>AND(OR($B8&lt;&gt;"",$C8&lt;&gt;"",$D8&lt;&gt;"",$F8&lt;&gt;"",$G8&lt;&gt;"",$H8&lt;&gt;""),K8="")</formula>
    </cfRule>
  </conditionalFormatting>
  <conditionalFormatting sqref="B8:D8">
    <cfRule type="expression" dxfId="256" priority="4">
      <formula>AND(OR($B8&lt;&gt;"",$C8&lt;&gt;"",$D8&lt;&gt;"",$F8&lt;&gt;"",$G8&lt;&gt;"",$H8&lt;&gt;""),B8="")</formula>
    </cfRule>
  </conditionalFormatting>
  <conditionalFormatting sqref="B9:D9 F9:G9">
    <cfRule type="expression" dxfId="255" priority="3">
      <formula>AND(OR($B9&lt;&gt;"",$C9&lt;&gt;"",$D9&lt;&gt;"",$F9&lt;&gt;"",$G9&lt;&gt;"",$H9&lt;&gt;""),B9="")</formula>
    </cfRule>
  </conditionalFormatting>
  <conditionalFormatting sqref="E9">
    <cfRule type="expression" dxfId="254" priority="1">
      <formula>$D9="購入"</formula>
    </cfRule>
  </conditionalFormatting>
  <conditionalFormatting sqref="E9">
    <cfRule type="expression" dxfId="253" priority="2">
      <formula>AND(OR($B9&lt;&gt;"",$C9&lt;&gt;"",$D9&lt;&gt;"",$E9&lt;&gt;"",$F9&lt;&gt;"",$G9&lt;&gt;"",$H9&lt;&gt;""),E9="")</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dataValidation allowBlank="1" showInputMessage="1" showErrorMessage="1" prompt="自動計算されます。" sqref="I8:J24"/>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formula1>1</formula1>
      <formula2>21</formula2>
    </dataValidation>
    <dataValidation allowBlank="1" showInputMessage="1" showErrorMessage="1" prompt="未定等不明確の場合は、 申請時点の候補先を記入してください。「未定、検討中」等の記入はできません。" sqref="K8:K24"/>
    <dataValidation allowBlank="1" showInputMessage="1" showErrorMessage="1" prompt="（例）_x000a_○○加工_x000a_" sqref="C8:C24"/>
    <dataValidation type="list" allowBlank="1" showInputMessage="1" showErrorMessage="1" sqref="D8:D24">
      <formula1>"購入,ﾘｰｽ,ﾚﾝﾀﾙ"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sqref="A1:XFD1048576"/>
    </sheetView>
  </sheetViews>
  <sheetFormatPr defaultColWidth="1.8984375" defaultRowHeight="12" x14ac:dyDescent="0.45"/>
  <cols>
    <col min="1" max="12" width="2.09765625" style="414" customWidth="1"/>
    <col min="13" max="16" width="3.59765625" style="414" customWidth="1"/>
    <col min="17" max="45" width="2.09765625" style="414" customWidth="1"/>
    <col min="46" max="251" width="1.8984375" style="414" customWidth="1"/>
    <col min="252" max="16384" width="1.8984375" style="414"/>
  </cols>
  <sheetData>
    <row r="1" spans="1:79" ht="25.05" customHeight="1" x14ac:dyDescent="0.45">
      <c r="AS1" s="204" t="s">
        <v>621</v>
      </c>
    </row>
    <row r="2" spans="1:79" ht="25.05" customHeight="1" x14ac:dyDescent="0.45">
      <c r="A2" s="217" t="s">
        <v>435</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Q2" s="416"/>
      <c r="AR2" s="416"/>
      <c r="AS2" s="204"/>
    </row>
    <row r="3" spans="1:79" ht="13.05" customHeight="1" x14ac:dyDescent="0.45">
      <c r="A3" s="1443" t="s">
        <v>641</v>
      </c>
      <c r="B3" s="1443"/>
      <c r="C3" s="1443"/>
      <c r="D3" s="1443"/>
      <c r="E3" s="1443"/>
      <c r="F3" s="1443"/>
      <c r="G3" s="1443"/>
      <c r="H3" s="1443"/>
      <c r="I3" s="1443"/>
      <c r="J3" s="1443"/>
      <c r="K3" s="1443"/>
      <c r="L3" s="1443"/>
      <c r="M3" s="1443"/>
      <c r="N3" s="1443"/>
      <c r="O3" s="1443"/>
      <c r="P3" s="1443"/>
      <c r="Q3" s="1443"/>
      <c r="R3" s="1443"/>
      <c r="S3" s="1443"/>
      <c r="T3" s="1443"/>
      <c r="U3" s="1443"/>
      <c r="V3" s="1443"/>
      <c r="W3" s="1443"/>
      <c r="X3" s="1443"/>
      <c r="Y3" s="1443"/>
      <c r="Z3" s="1443"/>
      <c r="AA3" s="1443"/>
      <c r="AB3" s="1443"/>
      <c r="AC3" s="1443"/>
      <c r="AD3" s="1443"/>
      <c r="AE3" s="1443"/>
      <c r="AF3" s="1443"/>
      <c r="AG3" s="1443"/>
      <c r="AH3" s="1443"/>
      <c r="AI3" s="1443"/>
      <c r="AJ3" s="1443"/>
      <c r="AK3" s="1443"/>
      <c r="AL3" s="1443"/>
      <c r="AM3" s="1443"/>
      <c r="AN3" s="1443"/>
      <c r="AO3" s="1443"/>
      <c r="AP3" s="1443"/>
      <c r="AQ3" s="1443"/>
      <c r="AR3" s="1443"/>
      <c r="AS3" s="1443"/>
    </row>
    <row r="4" spans="1:79" ht="13.05" customHeight="1" x14ac:dyDescent="0.45">
      <c r="A4" s="1443" t="s">
        <v>642</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c r="AA4" s="1443"/>
      <c r="AB4" s="1443"/>
      <c r="AC4" s="1443"/>
      <c r="AD4" s="1443"/>
      <c r="AE4" s="1443"/>
      <c r="AF4" s="1443"/>
      <c r="AG4" s="1443"/>
      <c r="AH4" s="1443"/>
      <c r="AI4" s="1443"/>
      <c r="AJ4" s="1443"/>
      <c r="AK4" s="1443"/>
      <c r="AL4" s="1443"/>
      <c r="AM4" s="1443"/>
      <c r="AN4" s="1443"/>
      <c r="AO4" s="1443"/>
      <c r="AP4" s="1443"/>
      <c r="AQ4" s="1443"/>
      <c r="AR4" s="1443"/>
      <c r="AS4" s="1443"/>
    </row>
    <row r="5" spans="1:79" ht="13.05" customHeight="1" x14ac:dyDescent="0.45">
      <c r="A5" s="1568" t="s">
        <v>254</v>
      </c>
      <c r="B5" s="1568"/>
      <c r="C5" s="1568"/>
      <c r="D5" s="1568"/>
      <c r="E5" s="1568"/>
      <c r="F5" s="1568"/>
      <c r="G5" s="1568"/>
      <c r="H5" s="1568"/>
      <c r="I5" s="1568"/>
      <c r="J5" s="1568"/>
      <c r="K5" s="1568"/>
      <c r="L5" s="1568"/>
      <c r="M5" s="1568"/>
      <c r="N5" s="1568"/>
      <c r="O5" s="1568"/>
      <c r="P5" s="1568"/>
      <c r="Q5" s="1568"/>
      <c r="R5" s="1568"/>
      <c r="S5" s="1568"/>
      <c r="T5" s="1568"/>
      <c r="U5" s="1568"/>
      <c r="V5" s="1568"/>
      <c r="W5" s="1568"/>
      <c r="X5" s="1568"/>
      <c r="Y5" s="1568"/>
      <c r="Z5" s="1568"/>
      <c r="AA5" s="1568"/>
      <c r="AB5" s="1568"/>
      <c r="AC5" s="1568"/>
      <c r="AD5" s="1568"/>
      <c r="AE5" s="1568"/>
      <c r="AF5" s="1568"/>
      <c r="AG5" s="1568"/>
      <c r="AH5" s="1568"/>
      <c r="AI5" s="1568"/>
      <c r="AJ5" s="1568"/>
      <c r="AK5" s="1568"/>
      <c r="AL5" s="1568"/>
      <c r="AM5" s="1568"/>
      <c r="AN5" s="1568"/>
      <c r="AO5" s="1568"/>
      <c r="AP5" s="1568"/>
      <c r="AQ5" s="1568"/>
      <c r="AR5" s="1568"/>
      <c r="AS5" s="1568"/>
    </row>
    <row r="6" spans="1:79" ht="25.05" customHeight="1" x14ac:dyDescent="0.45">
      <c r="A6" s="1569" t="s">
        <v>255</v>
      </c>
      <c r="B6" s="1570"/>
      <c r="C6" s="1571"/>
      <c r="D6" s="1572" t="s">
        <v>896</v>
      </c>
      <c r="E6" s="1573"/>
      <c r="F6" s="1573"/>
      <c r="G6" s="1574"/>
      <c r="H6" s="1575" t="s">
        <v>257</v>
      </c>
      <c r="I6" s="1576"/>
      <c r="J6" s="1576"/>
      <c r="K6" s="1576"/>
      <c r="L6" s="1577"/>
      <c r="M6" s="1565" t="s">
        <v>901</v>
      </c>
      <c r="N6" s="1566"/>
      <c r="O6" s="1566"/>
      <c r="P6" s="1566"/>
      <c r="Q6" s="1566"/>
      <c r="R6" s="1566"/>
      <c r="S6" s="1566"/>
      <c r="T6" s="1566"/>
      <c r="U6" s="1566"/>
      <c r="V6" s="1566"/>
      <c r="W6" s="1566"/>
      <c r="X6" s="1566"/>
      <c r="Y6" s="1566"/>
      <c r="Z6" s="1566"/>
      <c r="AA6" s="1566"/>
      <c r="AB6" s="1566"/>
      <c r="AC6" s="1567"/>
      <c r="AD6" s="1578" t="s">
        <v>258</v>
      </c>
      <c r="AE6" s="1579"/>
      <c r="AF6" s="1579"/>
      <c r="AG6" s="1580"/>
      <c r="AH6" s="1584"/>
      <c r="AI6" s="1585"/>
      <c r="AJ6" s="1585"/>
      <c r="AK6" s="1585"/>
      <c r="AL6" s="1585"/>
      <c r="AM6" s="1585"/>
      <c r="AN6" s="1585"/>
      <c r="AO6" s="1585"/>
      <c r="AP6" s="1585"/>
      <c r="AQ6" s="1585"/>
      <c r="AR6" s="1585"/>
      <c r="AS6" s="1586"/>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row>
    <row r="7" spans="1:79" ht="25.05" customHeight="1" x14ac:dyDescent="0.45">
      <c r="A7" s="1561" t="s">
        <v>259</v>
      </c>
      <c r="B7" s="1530"/>
      <c r="C7" s="1530"/>
      <c r="D7" s="1530"/>
      <c r="E7" s="1530"/>
      <c r="F7" s="1530"/>
      <c r="G7" s="1530"/>
      <c r="H7" s="1530"/>
      <c r="I7" s="1530"/>
      <c r="J7" s="1530"/>
      <c r="K7" s="1530"/>
      <c r="L7" s="1531"/>
      <c r="M7" s="1590"/>
      <c r="N7" s="1591"/>
      <c r="O7" s="1591"/>
      <c r="P7" s="1591"/>
      <c r="Q7" s="1591"/>
      <c r="R7" s="1591"/>
      <c r="S7" s="1591"/>
      <c r="T7" s="1591"/>
      <c r="U7" s="1591"/>
      <c r="V7" s="1591"/>
      <c r="W7" s="1591"/>
      <c r="X7" s="1591"/>
      <c r="Y7" s="1591"/>
      <c r="Z7" s="1591"/>
      <c r="AA7" s="1591"/>
      <c r="AB7" s="1591"/>
      <c r="AC7" s="1592"/>
      <c r="AD7" s="1581"/>
      <c r="AE7" s="1582"/>
      <c r="AF7" s="1582"/>
      <c r="AG7" s="1583"/>
      <c r="AH7" s="1587"/>
      <c r="AI7" s="1588"/>
      <c r="AJ7" s="1588"/>
      <c r="AK7" s="1588"/>
      <c r="AL7" s="1588"/>
      <c r="AM7" s="1588"/>
      <c r="AN7" s="1588"/>
      <c r="AO7" s="1588"/>
      <c r="AP7" s="1588"/>
      <c r="AQ7" s="1588"/>
      <c r="AR7" s="1588"/>
      <c r="AS7" s="158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row>
    <row r="8" spans="1:79" ht="25.05" customHeight="1" x14ac:dyDescent="0.45">
      <c r="A8" s="1533" t="s">
        <v>260</v>
      </c>
      <c r="B8" s="1510"/>
      <c r="C8" s="1510"/>
      <c r="D8" s="1510"/>
      <c r="E8" s="1510"/>
      <c r="F8" s="1510"/>
      <c r="G8" s="1510"/>
      <c r="H8" s="1510"/>
      <c r="I8" s="1510"/>
      <c r="J8" s="1510"/>
      <c r="K8" s="1510"/>
      <c r="L8" s="1511"/>
      <c r="M8" s="1543" t="s">
        <v>261</v>
      </c>
      <c r="N8" s="1544"/>
      <c r="O8" s="1544"/>
      <c r="P8" s="1545"/>
      <c r="Q8" s="1537" t="s">
        <v>902</v>
      </c>
      <c r="R8" s="1538"/>
      <c r="S8" s="1538"/>
      <c r="T8" s="1538"/>
      <c r="U8" s="1538"/>
      <c r="V8" s="1538"/>
      <c r="W8" s="1538"/>
      <c r="X8" s="1538"/>
      <c r="Y8" s="1538"/>
      <c r="Z8" s="1538"/>
      <c r="AA8" s="1538"/>
      <c r="AB8" s="1538"/>
      <c r="AC8" s="1538"/>
      <c r="AD8" s="1538"/>
      <c r="AE8" s="1538"/>
      <c r="AF8" s="1538"/>
      <c r="AG8" s="1538"/>
      <c r="AH8" s="1538"/>
      <c r="AI8" s="1538"/>
      <c r="AJ8" s="1538"/>
      <c r="AK8" s="1538"/>
      <c r="AL8" s="1538"/>
      <c r="AM8" s="1538"/>
      <c r="AN8" s="1538"/>
      <c r="AO8" s="1538"/>
      <c r="AP8" s="1538"/>
      <c r="AQ8" s="1538"/>
      <c r="AR8" s="1538"/>
      <c r="AS8" s="153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row>
    <row r="9" spans="1:79" ht="25.05" customHeight="1" x14ac:dyDescent="0.45">
      <c r="A9" s="1534"/>
      <c r="B9" s="1535"/>
      <c r="C9" s="1535"/>
      <c r="D9" s="1535"/>
      <c r="E9" s="1535"/>
      <c r="F9" s="1535"/>
      <c r="G9" s="1535"/>
      <c r="H9" s="1535"/>
      <c r="I9" s="1535"/>
      <c r="J9" s="1535"/>
      <c r="K9" s="1535"/>
      <c r="L9" s="1536"/>
      <c r="M9" s="1543" t="s">
        <v>262</v>
      </c>
      <c r="N9" s="1544"/>
      <c r="O9" s="1544"/>
      <c r="P9" s="1545"/>
      <c r="Q9" s="1540"/>
      <c r="R9" s="1541"/>
      <c r="S9" s="1541"/>
      <c r="T9" s="1541"/>
      <c r="U9" s="1541"/>
      <c r="V9" s="1541"/>
      <c r="W9" s="1541"/>
      <c r="X9" s="1541"/>
      <c r="Y9" s="1541"/>
      <c r="Z9" s="1541"/>
      <c r="AA9" s="1541"/>
      <c r="AB9" s="1541"/>
      <c r="AC9" s="1542"/>
      <c r="AD9" s="1543" t="s">
        <v>263</v>
      </c>
      <c r="AE9" s="1544"/>
      <c r="AF9" s="1544"/>
      <c r="AG9" s="1545"/>
      <c r="AH9" s="1546"/>
      <c r="AI9" s="1547"/>
      <c r="AJ9" s="1547"/>
      <c r="AK9" s="1547"/>
      <c r="AL9" s="1547"/>
      <c r="AM9" s="1547"/>
      <c r="AN9" s="1547"/>
      <c r="AO9" s="1547"/>
      <c r="AP9" s="1547"/>
      <c r="AQ9" s="1547"/>
      <c r="AR9" s="1547"/>
      <c r="AS9" s="1548"/>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9"/>
    </row>
    <row r="10" spans="1:79" ht="25.05" customHeight="1" x14ac:dyDescent="0.45">
      <c r="A10" s="1534"/>
      <c r="B10" s="1535"/>
      <c r="C10" s="1535"/>
      <c r="D10" s="1535"/>
      <c r="E10" s="1535"/>
      <c r="F10" s="1535"/>
      <c r="G10" s="1535"/>
      <c r="H10" s="1535"/>
      <c r="I10" s="1535"/>
      <c r="J10" s="1535"/>
      <c r="K10" s="1535"/>
      <c r="L10" s="1536"/>
      <c r="M10" s="1543" t="s">
        <v>264</v>
      </c>
      <c r="N10" s="1544"/>
      <c r="O10" s="1544"/>
      <c r="P10" s="1545"/>
      <c r="Q10" s="1552"/>
      <c r="R10" s="1553"/>
      <c r="S10" s="1553"/>
      <c r="T10" s="1553"/>
      <c r="U10" s="1553"/>
      <c r="V10" s="1553"/>
      <c r="W10" s="1553"/>
      <c r="X10" s="1553"/>
      <c r="Y10" s="1553"/>
      <c r="Z10" s="1553"/>
      <c r="AA10" s="1553"/>
      <c r="AB10" s="1553"/>
      <c r="AC10" s="1553"/>
      <c r="AD10" s="1553"/>
      <c r="AE10" s="1553"/>
      <c r="AF10" s="1553"/>
      <c r="AG10" s="1553"/>
      <c r="AH10" s="1553"/>
      <c r="AI10" s="1553"/>
      <c r="AJ10" s="1553"/>
      <c r="AK10" s="1553"/>
      <c r="AL10" s="1553"/>
      <c r="AM10" s="1553"/>
      <c r="AN10" s="1553"/>
      <c r="AO10" s="1553"/>
      <c r="AP10" s="1553"/>
      <c r="AQ10" s="1553"/>
      <c r="AR10" s="1553"/>
      <c r="AS10" s="1554"/>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row>
    <row r="11" spans="1:79" ht="25.05" customHeight="1" x14ac:dyDescent="0.45">
      <c r="A11" s="1512"/>
      <c r="B11" s="1513"/>
      <c r="C11" s="1513"/>
      <c r="D11" s="1513"/>
      <c r="E11" s="1513"/>
      <c r="F11" s="1513"/>
      <c r="G11" s="1513"/>
      <c r="H11" s="1513"/>
      <c r="I11" s="1513"/>
      <c r="J11" s="1513"/>
      <c r="K11" s="1513"/>
      <c r="L11" s="1514"/>
      <c r="M11" s="1532" t="s">
        <v>265</v>
      </c>
      <c r="N11" s="1530"/>
      <c r="O11" s="1530"/>
      <c r="P11" s="1531"/>
      <c r="Q11" s="1555"/>
      <c r="R11" s="1556"/>
      <c r="S11" s="1556"/>
      <c r="T11" s="1556"/>
      <c r="U11" s="1556"/>
      <c r="V11" s="1556"/>
      <c r="W11" s="1556"/>
      <c r="X11" s="1556"/>
      <c r="Y11" s="1556"/>
      <c r="Z11" s="1556"/>
      <c r="AA11" s="1556"/>
      <c r="AB11" s="1556"/>
      <c r="AC11" s="1557"/>
      <c r="AD11" s="1549" t="s">
        <v>266</v>
      </c>
      <c r="AE11" s="1550"/>
      <c r="AF11" s="1550"/>
      <c r="AG11" s="1551"/>
      <c r="AH11" s="1540"/>
      <c r="AI11" s="1541"/>
      <c r="AJ11" s="1541"/>
      <c r="AK11" s="1541"/>
      <c r="AL11" s="1541"/>
      <c r="AM11" s="1541"/>
      <c r="AN11" s="1541"/>
      <c r="AO11" s="1541"/>
      <c r="AP11" s="1541"/>
      <c r="AQ11" s="1541"/>
      <c r="AR11" s="1541"/>
      <c r="AS11" s="1558"/>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row>
    <row r="12" spans="1:79" ht="25.05" customHeight="1" x14ac:dyDescent="0.45">
      <c r="A12" s="1561" t="s">
        <v>267</v>
      </c>
      <c r="B12" s="1530"/>
      <c r="C12" s="1530"/>
      <c r="D12" s="1530"/>
      <c r="E12" s="1530"/>
      <c r="F12" s="1530"/>
      <c r="G12" s="1530"/>
      <c r="H12" s="1530"/>
      <c r="I12" s="1530"/>
      <c r="J12" s="1530"/>
      <c r="K12" s="1530"/>
      <c r="L12" s="1531"/>
      <c r="M12" s="1562" t="s">
        <v>268</v>
      </c>
      <c r="N12" s="1563"/>
      <c r="O12" s="1563"/>
      <c r="P12" s="1563"/>
      <c r="Q12" s="1564"/>
      <c r="R12" s="1564"/>
      <c r="S12" s="1564"/>
      <c r="T12" s="1564"/>
      <c r="U12" s="1530" t="s">
        <v>269</v>
      </c>
      <c r="V12" s="1530"/>
      <c r="W12" s="1530"/>
      <c r="X12" s="1529"/>
      <c r="Y12" s="1529"/>
      <c r="Z12" s="1529"/>
      <c r="AA12" s="1530" t="s">
        <v>270</v>
      </c>
      <c r="AB12" s="1530"/>
      <c r="AC12" s="1531"/>
      <c r="AD12" s="1532" t="s">
        <v>271</v>
      </c>
      <c r="AE12" s="1530"/>
      <c r="AF12" s="1530"/>
      <c r="AG12" s="1531"/>
      <c r="AH12" s="1515">
        <v>1210000</v>
      </c>
      <c r="AI12" s="1516"/>
      <c r="AJ12" s="1516"/>
      <c r="AK12" s="1516"/>
      <c r="AL12" s="1516"/>
      <c r="AM12" s="1516"/>
      <c r="AN12" s="1516"/>
      <c r="AO12" s="1559" t="s">
        <v>272</v>
      </c>
      <c r="AP12" s="1559"/>
      <c r="AQ12" s="1559"/>
      <c r="AR12" s="1559"/>
      <c r="AS12" s="1560"/>
    </row>
    <row r="13" spans="1:79" ht="79.95" customHeight="1" x14ac:dyDescent="0.45">
      <c r="A13" s="1503" t="s">
        <v>273</v>
      </c>
      <c r="B13" s="1504"/>
      <c r="C13" s="1504"/>
      <c r="D13" s="1504"/>
      <c r="E13" s="1504"/>
      <c r="F13" s="1504"/>
      <c r="G13" s="1504"/>
      <c r="H13" s="1504"/>
      <c r="I13" s="1504"/>
      <c r="J13" s="1504"/>
      <c r="K13" s="1504"/>
      <c r="L13" s="1505"/>
      <c r="M13" s="1506"/>
      <c r="N13" s="1507"/>
      <c r="O13" s="1507"/>
      <c r="P13" s="1507"/>
      <c r="Q13" s="1507"/>
      <c r="R13" s="1507"/>
      <c r="S13" s="1507"/>
      <c r="T13" s="1507"/>
      <c r="U13" s="1507"/>
      <c r="V13" s="1507"/>
      <c r="W13" s="1507"/>
      <c r="X13" s="1507"/>
      <c r="Y13" s="1507"/>
      <c r="Z13" s="1507"/>
      <c r="AA13" s="1507"/>
      <c r="AB13" s="1507"/>
      <c r="AC13" s="1507"/>
      <c r="AD13" s="1507"/>
      <c r="AE13" s="1507"/>
      <c r="AF13" s="1507"/>
      <c r="AG13" s="1507"/>
      <c r="AH13" s="1507"/>
      <c r="AI13" s="1507"/>
      <c r="AJ13" s="1507"/>
      <c r="AK13" s="1507"/>
      <c r="AL13" s="1507"/>
      <c r="AM13" s="1507"/>
      <c r="AN13" s="1507"/>
      <c r="AO13" s="1507"/>
      <c r="AP13" s="1507"/>
      <c r="AQ13" s="1507"/>
      <c r="AR13" s="1507"/>
      <c r="AS13" s="1508"/>
    </row>
    <row r="14" spans="1:79" ht="25.05" customHeight="1" x14ac:dyDescent="0.45">
      <c r="A14" s="1509" t="s">
        <v>898</v>
      </c>
      <c r="B14" s="1510"/>
      <c r="C14" s="1510"/>
      <c r="D14" s="1510"/>
      <c r="E14" s="1510"/>
      <c r="F14" s="1510"/>
      <c r="G14" s="1510"/>
      <c r="H14" s="1510"/>
      <c r="I14" s="1510"/>
      <c r="J14" s="1510"/>
      <c r="K14" s="1510"/>
      <c r="L14" s="1511"/>
      <c r="M14" s="1519" t="s">
        <v>274</v>
      </c>
      <c r="N14" s="1517"/>
      <c r="O14" s="1517"/>
      <c r="P14" s="1518"/>
      <c r="Q14" s="1515">
        <v>1210000</v>
      </c>
      <c r="R14" s="1516"/>
      <c r="S14" s="1516"/>
      <c r="T14" s="1516"/>
      <c r="U14" s="1516"/>
      <c r="V14" s="1516"/>
      <c r="W14" s="1516"/>
      <c r="X14" s="1517" t="s">
        <v>272</v>
      </c>
      <c r="Y14" s="1517"/>
      <c r="Z14" s="1517"/>
      <c r="AA14" s="1517"/>
      <c r="AB14" s="1517"/>
      <c r="AC14" s="1518"/>
      <c r="AD14" s="1519" t="s">
        <v>275</v>
      </c>
      <c r="AE14" s="1517"/>
      <c r="AF14" s="1517"/>
      <c r="AG14" s="1518"/>
      <c r="AH14" s="1520">
        <v>1300000</v>
      </c>
      <c r="AI14" s="1521"/>
      <c r="AJ14" s="1521"/>
      <c r="AK14" s="1521"/>
      <c r="AL14" s="1521"/>
      <c r="AM14" s="1521"/>
      <c r="AN14" s="1521"/>
      <c r="AO14" s="1517" t="s">
        <v>272</v>
      </c>
      <c r="AP14" s="1517"/>
      <c r="AQ14" s="1517"/>
      <c r="AR14" s="1517"/>
      <c r="AS14" s="1522"/>
    </row>
    <row r="15" spans="1:79" ht="40.049999999999997" customHeight="1" x14ac:dyDescent="0.45">
      <c r="A15" s="1512"/>
      <c r="B15" s="1513"/>
      <c r="C15" s="1513"/>
      <c r="D15" s="1513"/>
      <c r="E15" s="1513"/>
      <c r="F15" s="1513"/>
      <c r="G15" s="1513"/>
      <c r="H15" s="1513"/>
      <c r="I15" s="1513"/>
      <c r="J15" s="1513"/>
      <c r="K15" s="1513"/>
      <c r="L15" s="1514"/>
      <c r="M15" s="1523" t="s">
        <v>276</v>
      </c>
      <c r="N15" s="1524"/>
      <c r="O15" s="1524"/>
      <c r="P15" s="1525"/>
      <c r="Q15" s="1526"/>
      <c r="R15" s="1527"/>
      <c r="S15" s="1527"/>
      <c r="T15" s="1527"/>
      <c r="U15" s="1527"/>
      <c r="V15" s="1527"/>
      <c r="W15" s="1527"/>
      <c r="X15" s="1527"/>
      <c r="Y15" s="1527"/>
      <c r="Z15" s="1527"/>
      <c r="AA15" s="1527"/>
      <c r="AB15" s="1527"/>
      <c r="AC15" s="1527"/>
      <c r="AD15" s="1527"/>
      <c r="AE15" s="1527"/>
      <c r="AF15" s="1527"/>
      <c r="AG15" s="1527"/>
      <c r="AH15" s="1527"/>
      <c r="AI15" s="1527"/>
      <c r="AJ15" s="1527"/>
      <c r="AK15" s="1527"/>
      <c r="AL15" s="1527"/>
      <c r="AM15" s="1527"/>
      <c r="AN15" s="1527"/>
      <c r="AO15" s="1527"/>
      <c r="AP15" s="1527"/>
      <c r="AQ15" s="1527"/>
      <c r="AR15" s="1527"/>
      <c r="AS15" s="1528"/>
    </row>
    <row r="16" spans="1:79" ht="25.05" customHeight="1" x14ac:dyDescent="0.45">
      <c r="A16" s="1593" t="s">
        <v>899</v>
      </c>
      <c r="B16" s="1594"/>
      <c r="C16" s="1594"/>
      <c r="D16" s="1594"/>
      <c r="E16" s="1594"/>
      <c r="F16" s="1594"/>
      <c r="G16" s="1594"/>
      <c r="H16" s="1594"/>
      <c r="I16" s="1594"/>
      <c r="J16" s="1594"/>
      <c r="K16" s="1594"/>
      <c r="L16" s="1594"/>
      <c r="M16" s="1594"/>
      <c r="N16" s="1594"/>
      <c r="O16" s="1594"/>
      <c r="P16" s="1594"/>
      <c r="Q16" s="1594"/>
      <c r="R16" s="1594"/>
      <c r="S16" s="1594"/>
      <c r="T16" s="1594"/>
      <c r="U16" s="1594"/>
      <c r="V16" s="1594"/>
      <c r="W16" s="1594"/>
      <c r="X16" s="1594"/>
      <c r="Y16" s="1594"/>
      <c r="Z16" s="1594"/>
      <c r="AA16" s="1594"/>
      <c r="AB16" s="1594"/>
      <c r="AC16" s="1594"/>
      <c r="AD16" s="1594"/>
      <c r="AE16" s="1594"/>
      <c r="AF16" s="1594"/>
      <c r="AG16" s="1594"/>
      <c r="AH16" s="1594"/>
      <c r="AI16" s="1594"/>
      <c r="AJ16" s="1594"/>
      <c r="AK16" s="1594"/>
      <c r="AL16" s="1595"/>
      <c r="AM16" s="1596" t="s">
        <v>900</v>
      </c>
      <c r="AN16" s="1597"/>
      <c r="AO16" s="1597"/>
      <c r="AP16" s="1597"/>
      <c r="AQ16" s="1597"/>
      <c r="AR16" s="1597"/>
      <c r="AS16" s="1598"/>
    </row>
    <row r="18" spans="1:77" ht="25.05" customHeight="1" x14ac:dyDescent="0.45">
      <c r="A18" s="1599" t="s">
        <v>255</v>
      </c>
      <c r="B18" s="1600"/>
      <c r="C18" s="1600"/>
      <c r="D18" s="1601" t="s">
        <v>256</v>
      </c>
      <c r="E18" s="1602"/>
      <c r="F18" s="1602"/>
      <c r="G18" s="1603"/>
      <c r="H18" s="1604" t="s">
        <v>257</v>
      </c>
      <c r="I18" s="1604"/>
      <c r="J18" s="1604"/>
      <c r="K18" s="1604"/>
      <c r="L18" s="1605"/>
      <c r="M18" s="1473"/>
      <c r="N18" s="1474"/>
      <c r="O18" s="1474"/>
      <c r="P18" s="1474"/>
      <c r="Q18" s="1474"/>
      <c r="R18" s="1474"/>
      <c r="S18" s="1474"/>
      <c r="T18" s="1474"/>
      <c r="U18" s="1474"/>
      <c r="V18" s="1474"/>
      <c r="W18" s="1474"/>
      <c r="X18" s="1474"/>
      <c r="Y18" s="1474"/>
      <c r="Z18" s="1474"/>
      <c r="AA18" s="1474"/>
      <c r="AB18" s="1474"/>
      <c r="AC18" s="1475"/>
      <c r="AD18" s="1606" t="s">
        <v>258</v>
      </c>
      <c r="AE18" s="1607"/>
      <c r="AF18" s="1607"/>
      <c r="AG18" s="1607"/>
      <c r="AH18" s="1608"/>
      <c r="AI18" s="1609"/>
      <c r="AJ18" s="1609"/>
      <c r="AK18" s="1609"/>
      <c r="AL18" s="1609"/>
      <c r="AM18" s="1609"/>
      <c r="AN18" s="1609"/>
      <c r="AO18" s="1609"/>
      <c r="AP18" s="1609"/>
      <c r="AQ18" s="1609"/>
      <c r="AR18" s="1609"/>
      <c r="AS18" s="1610"/>
    </row>
    <row r="19" spans="1:77" ht="25.05" customHeight="1" x14ac:dyDescent="0.45">
      <c r="A19" s="1614" t="s">
        <v>259</v>
      </c>
      <c r="B19" s="1498"/>
      <c r="C19" s="1498"/>
      <c r="D19" s="1498"/>
      <c r="E19" s="1498"/>
      <c r="F19" s="1498"/>
      <c r="G19" s="1498"/>
      <c r="H19" s="1498"/>
      <c r="I19" s="1498"/>
      <c r="J19" s="1498"/>
      <c r="K19" s="1498"/>
      <c r="L19" s="1499"/>
      <c r="M19" s="1465"/>
      <c r="N19" s="1466"/>
      <c r="O19" s="1466"/>
      <c r="P19" s="1466"/>
      <c r="Q19" s="1466"/>
      <c r="R19" s="1466"/>
      <c r="S19" s="1466"/>
      <c r="T19" s="1466"/>
      <c r="U19" s="1466"/>
      <c r="V19" s="1466"/>
      <c r="W19" s="1466"/>
      <c r="X19" s="1466"/>
      <c r="Y19" s="1466"/>
      <c r="Z19" s="1466"/>
      <c r="AA19" s="1466"/>
      <c r="AB19" s="1466"/>
      <c r="AC19" s="1615"/>
      <c r="AD19" s="1456"/>
      <c r="AE19" s="1456"/>
      <c r="AF19" s="1456"/>
      <c r="AG19" s="1456"/>
      <c r="AH19" s="1611"/>
      <c r="AI19" s="1612"/>
      <c r="AJ19" s="1612"/>
      <c r="AK19" s="1612"/>
      <c r="AL19" s="1612"/>
      <c r="AM19" s="1612"/>
      <c r="AN19" s="1612"/>
      <c r="AO19" s="1612"/>
      <c r="AP19" s="1612"/>
      <c r="AQ19" s="1612"/>
      <c r="AR19" s="1612"/>
      <c r="AS19" s="1613"/>
    </row>
    <row r="20" spans="1:77" ht="25.05" customHeight="1" x14ac:dyDescent="0.45">
      <c r="A20" s="1449" t="s">
        <v>260</v>
      </c>
      <c r="B20" s="1450"/>
      <c r="C20" s="1450"/>
      <c r="D20" s="1450"/>
      <c r="E20" s="1450"/>
      <c r="F20" s="1450"/>
      <c r="G20" s="1450"/>
      <c r="H20" s="1450"/>
      <c r="I20" s="1450"/>
      <c r="J20" s="1450"/>
      <c r="K20" s="1450"/>
      <c r="L20" s="1451"/>
      <c r="M20" s="1448" t="s">
        <v>261</v>
      </c>
      <c r="N20" s="1448"/>
      <c r="O20" s="1448"/>
      <c r="P20" s="1448"/>
      <c r="Q20" s="1458"/>
      <c r="R20" s="1459"/>
      <c r="S20" s="1459"/>
      <c r="T20" s="1459"/>
      <c r="U20" s="1459"/>
      <c r="V20" s="1459"/>
      <c r="W20" s="1459"/>
      <c r="X20" s="1459"/>
      <c r="Y20" s="1459"/>
      <c r="Z20" s="1459"/>
      <c r="AA20" s="1459"/>
      <c r="AB20" s="1459"/>
      <c r="AC20" s="1459"/>
      <c r="AD20" s="1459"/>
      <c r="AE20" s="1459"/>
      <c r="AF20" s="1459"/>
      <c r="AG20" s="1459"/>
      <c r="AH20" s="1459"/>
      <c r="AI20" s="1459"/>
      <c r="AJ20" s="1459"/>
      <c r="AK20" s="1459"/>
      <c r="AL20" s="1459"/>
      <c r="AM20" s="1459"/>
      <c r="AN20" s="1459"/>
      <c r="AO20" s="1459"/>
      <c r="AP20" s="1459"/>
      <c r="AQ20" s="1459"/>
      <c r="AR20" s="1459"/>
      <c r="AS20" s="14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row>
    <row r="21" spans="1:77" ht="25.05" customHeight="1" x14ac:dyDescent="0.45">
      <c r="A21" s="1452"/>
      <c r="B21" s="1453"/>
      <c r="C21" s="1453"/>
      <c r="D21" s="1453"/>
      <c r="E21" s="1453"/>
      <c r="F21" s="1453"/>
      <c r="G21" s="1453"/>
      <c r="H21" s="1453"/>
      <c r="I21" s="1453"/>
      <c r="J21" s="1453"/>
      <c r="K21" s="1453"/>
      <c r="L21" s="1454"/>
      <c r="M21" s="1448" t="s">
        <v>262</v>
      </c>
      <c r="N21" s="1448"/>
      <c r="O21" s="1448"/>
      <c r="P21" s="1448"/>
      <c r="Q21" s="1458"/>
      <c r="R21" s="1459"/>
      <c r="S21" s="1459"/>
      <c r="T21" s="1459"/>
      <c r="U21" s="1459"/>
      <c r="V21" s="1459"/>
      <c r="W21" s="1459"/>
      <c r="X21" s="1459"/>
      <c r="Y21" s="1459"/>
      <c r="Z21" s="1459"/>
      <c r="AA21" s="1459"/>
      <c r="AB21" s="1459"/>
      <c r="AC21" s="1461"/>
      <c r="AD21" s="1448" t="s">
        <v>263</v>
      </c>
      <c r="AE21" s="1448"/>
      <c r="AF21" s="1448"/>
      <c r="AG21" s="1448"/>
      <c r="AH21" s="1462"/>
      <c r="AI21" s="1463"/>
      <c r="AJ21" s="1463"/>
      <c r="AK21" s="1463"/>
      <c r="AL21" s="1463"/>
      <c r="AM21" s="1463"/>
      <c r="AN21" s="1463"/>
      <c r="AO21" s="1463"/>
      <c r="AP21" s="1463"/>
      <c r="AQ21" s="1463"/>
      <c r="AR21" s="1463"/>
      <c r="AS21" s="1464"/>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row>
    <row r="22" spans="1:77" ht="25.05" customHeight="1" x14ac:dyDescent="0.45">
      <c r="A22" s="1452"/>
      <c r="B22" s="1453"/>
      <c r="C22" s="1453"/>
      <c r="D22" s="1453"/>
      <c r="E22" s="1453"/>
      <c r="F22" s="1453"/>
      <c r="G22" s="1453"/>
      <c r="H22" s="1453"/>
      <c r="I22" s="1453"/>
      <c r="J22" s="1453"/>
      <c r="K22" s="1453"/>
      <c r="L22" s="1454"/>
      <c r="M22" s="1448" t="s">
        <v>264</v>
      </c>
      <c r="N22" s="1448"/>
      <c r="O22" s="1448"/>
      <c r="P22" s="1448"/>
      <c r="Q22" s="1465"/>
      <c r="R22" s="1466"/>
      <c r="S22" s="1466"/>
      <c r="T22" s="1466"/>
      <c r="U22" s="1466"/>
      <c r="V22" s="1466"/>
      <c r="W22" s="1466"/>
      <c r="X22" s="1466"/>
      <c r="Y22" s="1466"/>
      <c r="Z22" s="1466"/>
      <c r="AA22" s="1466"/>
      <c r="AB22" s="1466"/>
      <c r="AC22" s="1466"/>
      <c r="AD22" s="1466"/>
      <c r="AE22" s="1466"/>
      <c r="AF22" s="1466"/>
      <c r="AG22" s="1466"/>
      <c r="AH22" s="1466"/>
      <c r="AI22" s="1466"/>
      <c r="AJ22" s="1466"/>
      <c r="AK22" s="1466"/>
      <c r="AL22" s="1466"/>
      <c r="AM22" s="1466"/>
      <c r="AN22" s="1466"/>
      <c r="AO22" s="1466"/>
      <c r="AP22" s="1466"/>
      <c r="AQ22" s="1466"/>
      <c r="AR22" s="1466"/>
      <c r="AS22" s="1467"/>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row>
    <row r="23" spans="1:77" ht="25.05" customHeight="1" x14ac:dyDescent="0.45">
      <c r="A23" s="1455"/>
      <c r="B23" s="1456"/>
      <c r="C23" s="1456"/>
      <c r="D23" s="1456"/>
      <c r="E23" s="1456"/>
      <c r="F23" s="1456"/>
      <c r="G23" s="1456"/>
      <c r="H23" s="1456"/>
      <c r="I23" s="1456"/>
      <c r="J23" s="1456"/>
      <c r="K23" s="1456"/>
      <c r="L23" s="1457"/>
      <c r="M23" s="1446" t="s">
        <v>265</v>
      </c>
      <c r="N23" s="1446"/>
      <c r="O23" s="1446"/>
      <c r="P23" s="1446"/>
      <c r="Q23" s="1468"/>
      <c r="R23" s="1469"/>
      <c r="S23" s="1469"/>
      <c r="T23" s="1469"/>
      <c r="U23" s="1469"/>
      <c r="V23" s="1469"/>
      <c r="W23" s="1469"/>
      <c r="X23" s="1469"/>
      <c r="Y23" s="1469"/>
      <c r="Z23" s="1469"/>
      <c r="AA23" s="1469"/>
      <c r="AB23" s="1469"/>
      <c r="AC23" s="1470"/>
      <c r="AD23" s="1447" t="s">
        <v>266</v>
      </c>
      <c r="AE23" s="1447"/>
      <c r="AF23" s="1447"/>
      <c r="AG23" s="1447"/>
      <c r="AH23" s="1458"/>
      <c r="AI23" s="1459"/>
      <c r="AJ23" s="1459"/>
      <c r="AK23" s="1459"/>
      <c r="AL23" s="1459"/>
      <c r="AM23" s="1459"/>
      <c r="AN23" s="1459"/>
      <c r="AO23" s="1459"/>
      <c r="AP23" s="1459"/>
      <c r="AQ23" s="1459"/>
      <c r="AR23" s="1459"/>
      <c r="AS23" s="1460"/>
      <c r="AX23" s="261"/>
    </row>
    <row r="24" spans="1:77" ht="25.05" customHeight="1" x14ac:dyDescent="0.45">
      <c r="A24" s="1445" t="s">
        <v>267</v>
      </c>
      <c r="B24" s="1446"/>
      <c r="C24" s="1446"/>
      <c r="D24" s="1446"/>
      <c r="E24" s="1446"/>
      <c r="F24" s="1446"/>
      <c r="G24" s="1446"/>
      <c r="H24" s="1446"/>
      <c r="I24" s="1446"/>
      <c r="J24" s="1446"/>
      <c r="K24" s="1446"/>
      <c r="L24" s="1446"/>
      <c r="M24" s="1495" t="s">
        <v>268</v>
      </c>
      <c r="N24" s="1496"/>
      <c r="O24" s="1496"/>
      <c r="P24" s="1496"/>
      <c r="Q24" s="1497"/>
      <c r="R24" s="1497"/>
      <c r="S24" s="1497"/>
      <c r="T24" s="1497"/>
      <c r="U24" s="1498" t="s">
        <v>269</v>
      </c>
      <c r="V24" s="1498"/>
      <c r="W24" s="1498"/>
      <c r="X24" s="1459"/>
      <c r="Y24" s="1459"/>
      <c r="Z24" s="1459"/>
      <c r="AA24" s="1498" t="s">
        <v>270</v>
      </c>
      <c r="AB24" s="1498"/>
      <c r="AC24" s="1499"/>
      <c r="AD24" s="1500" t="s">
        <v>271</v>
      </c>
      <c r="AE24" s="1498"/>
      <c r="AF24" s="1498"/>
      <c r="AG24" s="1499"/>
      <c r="AH24" s="1501"/>
      <c r="AI24" s="1502"/>
      <c r="AJ24" s="1502"/>
      <c r="AK24" s="1502"/>
      <c r="AL24" s="1502"/>
      <c r="AM24" s="1502"/>
      <c r="AN24" s="1502"/>
      <c r="AO24" s="1471" t="s">
        <v>272</v>
      </c>
      <c r="AP24" s="1471"/>
      <c r="AQ24" s="1471"/>
      <c r="AR24" s="1471"/>
      <c r="AS24" s="1472"/>
    </row>
    <row r="25" spans="1:77" ht="79.95" customHeight="1" x14ac:dyDescent="0.45">
      <c r="A25" s="1476" t="s">
        <v>273</v>
      </c>
      <c r="B25" s="1477"/>
      <c r="C25" s="1477"/>
      <c r="D25" s="1477"/>
      <c r="E25" s="1477"/>
      <c r="F25" s="1477"/>
      <c r="G25" s="1477"/>
      <c r="H25" s="1477"/>
      <c r="I25" s="1477"/>
      <c r="J25" s="1477"/>
      <c r="K25" s="1477"/>
      <c r="L25" s="1425"/>
      <c r="M25" s="1478"/>
      <c r="N25" s="1479"/>
      <c r="O25" s="1479"/>
      <c r="P25" s="1479"/>
      <c r="Q25" s="1479"/>
      <c r="R25" s="1479"/>
      <c r="S25" s="1479"/>
      <c r="T25" s="1479"/>
      <c r="U25" s="1479"/>
      <c r="V25" s="1479"/>
      <c r="W25" s="1479"/>
      <c r="X25" s="1479"/>
      <c r="Y25" s="1479"/>
      <c r="Z25" s="1479"/>
      <c r="AA25" s="1479"/>
      <c r="AB25" s="1479"/>
      <c r="AC25" s="1479"/>
      <c r="AD25" s="1479"/>
      <c r="AE25" s="1479"/>
      <c r="AF25" s="1479"/>
      <c r="AG25" s="1479"/>
      <c r="AH25" s="1479"/>
      <c r="AI25" s="1479"/>
      <c r="AJ25" s="1479"/>
      <c r="AK25" s="1479"/>
      <c r="AL25" s="1479"/>
      <c r="AM25" s="1479"/>
      <c r="AN25" s="1479"/>
      <c r="AO25" s="1479"/>
      <c r="AP25" s="1479"/>
      <c r="AQ25" s="1479"/>
      <c r="AR25" s="1479"/>
      <c r="AS25" s="1480"/>
    </row>
    <row r="26" spans="1:77" ht="25.05" customHeight="1" x14ac:dyDescent="0.45">
      <c r="A26" s="1481" t="s">
        <v>643</v>
      </c>
      <c r="B26" s="1450"/>
      <c r="C26" s="1450"/>
      <c r="D26" s="1450"/>
      <c r="E26" s="1450"/>
      <c r="F26" s="1450"/>
      <c r="G26" s="1450"/>
      <c r="H26" s="1450"/>
      <c r="I26" s="1450"/>
      <c r="J26" s="1450"/>
      <c r="K26" s="1450"/>
      <c r="L26" s="1451"/>
      <c r="M26" s="1444" t="s">
        <v>274</v>
      </c>
      <c r="N26" s="1444"/>
      <c r="O26" s="1444"/>
      <c r="P26" s="1444"/>
      <c r="Q26" s="1482"/>
      <c r="R26" s="1483"/>
      <c r="S26" s="1483"/>
      <c r="T26" s="1483"/>
      <c r="U26" s="1483"/>
      <c r="V26" s="1483"/>
      <c r="W26" s="1483"/>
      <c r="X26" s="1484" t="s">
        <v>272</v>
      </c>
      <c r="Y26" s="1484"/>
      <c r="Z26" s="1484"/>
      <c r="AA26" s="1484"/>
      <c r="AB26" s="1484"/>
      <c r="AC26" s="1485"/>
      <c r="AD26" s="1444" t="s">
        <v>275</v>
      </c>
      <c r="AE26" s="1444"/>
      <c r="AF26" s="1444"/>
      <c r="AG26" s="1444"/>
      <c r="AH26" s="1486"/>
      <c r="AI26" s="1487"/>
      <c r="AJ26" s="1487"/>
      <c r="AK26" s="1487"/>
      <c r="AL26" s="1487"/>
      <c r="AM26" s="1487"/>
      <c r="AN26" s="1487"/>
      <c r="AO26" s="1484" t="s">
        <v>272</v>
      </c>
      <c r="AP26" s="1484"/>
      <c r="AQ26" s="1484"/>
      <c r="AR26" s="1484"/>
      <c r="AS26" s="1488"/>
    </row>
    <row r="27" spans="1:77" ht="40.049999999999997" customHeight="1" x14ac:dyDescent="0.45">
      <c r="A27" s="1455"/>
      <c r="B27" s="1456"/>
      <c r="C27" s="1456"/>
      <c r="D27" s="1456"/>
      <c r="E27" s="1456"/>
      <c r="F27" s="1456"/>
      <c r="G27" s="1456"/>
      <c r="H27" s="1456"/>
      <c r="I27" s="1456"/>
      <c r="J27" s="1456"/>
      <c r="K27" s="1456"/>
      <c r="L27" s="1457"/>
      <c r="M27" s="1489" t="s">
        <v>276</v>
      </c>
      <c r="N27" s="1490"/>
      <c r="O27" s="1490"/>
      <c r="P27" s="1491"/>
      <c r="Q27" s="1492"/>
      <c r="R27" s="1493"/>
      <c r="S27" s="1493"/>
      <c r="T27" s="1493"/>
      <c r="U27" s="1493"/>
      <c r="V27" s="1493"/>
      <c r="W27" s="1493"/>
      <c r="X27" s="1493"/>
      <c r="Y27" s="1493"/>
      <c r="Z27" s="1493"/>
      <c r="AA27" s="1493"/>
      <c r="AB27" s="1493"/>
      <c r="AC27" s="1493"/>
      <c r="AD27" s="1493"/>
      <c r="AE27" s="1493"/>
      <c r="AF27" s="1493"/>
      <c r="AG27" s="1493"/>
      <c r="AH27" s="1493"/>
      <c r="AI27" s="1493"/>
      <c r="AJ27" s="1493"/>
      <c r="AK27" s="1493"/>
      <c r="AL27" s="1493"/>
      <c r="AM27" s="1493"/>
      <c r="AN27" s="1493"/>
      <c r="AO27" s="1493"/>
      <c r="AP27" s="1493"/>
      <c r="AQ27" s="1493"/>
      <c r="AR27" s="1493"/>
      <c r="AS27" s="1494"/>
    </row>
    <row r="28" spans="1:77" ht="25.05" customHeight="1" x14ac:dyDescent="0.45">
      <c r="A28" s="1616" t="s">
        <v>644</v>
      </c>
      <c r="B28" s="1617"/>
      <c r="C28" s="1617"/>
      <c r="D28" s="1617"/>
      <c r="E28" s="1617"/>
      <c r="F28" s="1617"/>
      <c r="G28" s="1617"/>
      <c r="H28" s="1617"/>
      <c r="I28" s="1617"/>
      <c r="J28" s="1617"/>
      <c r="K28" s="1617"/>
      <c r="L28" s="1617"/>
      <c r="M28" s="1617"/>
      <c r="N28" s="1617"/>
      <c r="O28" s="1617"/>
      <c r="P28" s="1617"/>
      <c r="Q28" s="1617"/>
      <c r="R28" s="1617"/>
      <c r="S28" s="1617"/>
      <c r="T28" s="1617"/>
      <c r="U28" s="1617"/>
      <c r="V28" s="1617"/>
      <c r="W28" s="1617"/>
      <c r="X28" s="1617"/>
      <c r="Y28" s="1617"/>
      <c r="Z28" s="1617"/>
      <c r="AA28" s="1617"/>
      <c r="AB28" s="1617"/>
      <c r="AC28" s="1617"/>
      <c r="AD28" s="1617"/>
      <c r="AE28" s="1617"/>
      <c r="AF28" s="1617"/>
      <c r="AG28" s="1617"/>
      <c r="AH28" s="1617"/>
      <c r="AI28" s="1617"/>
      <c r="AJ28" s="1617"/>
      <c r="AK28" s="1617"/>
      <c r="AL28" s="1618"/>
      <c r="AM28" s="1619" t="s">
        <v>119</v>
      </c>
      <c r="AN28" s="1620"/>
      <c r="AO28" s="1620"/>
      <c r="AP28" s="1620"/>
      <c r="AQ28" s="1620"/>
      <c r="AR28" s="1620"/>
      <c r="AS28" s="1621"/>
    </row>
    <row r="29" spans="1:77" x14ac:dyDescent="0.45">
      <c r="A29" s="416"/>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row>
    <row r="30" spans="1:77" ht="25.05" customHeight="1" x14ac:dyDescent="0.45">
      <c r="A30" s="1599" t="s">
        <v>255</v>
      </c>
      <c r="B30" s="1600"/>
      <c r="C30" s="1600"/>
      <c r="D30" s="1601" t="s">
        <v>256</v>
      </c>
      <c r="E30" s="1602"/>
      <c r="F30" s="1602"/>
      <c r="G30" s="1603"/>
      <c r="H30" s="1604" t="s">
        <v>257</v>
      </c>
      <c r="I30" s="1604"/>
      <c r="J30" s="1604"/>
      <c r="K30" s="1604"/>
      <c r="L30" s="1605"/>
      <c r="M30" s="1473"/>
      <c r="N30" s="1474"/>
      <c r="O30" s="1474"/>
      <c r="P30" s="1474"/>
      <c r="Q30" s="1474"/>
      <c r="R30" s="1474"/>
      <c r="S30" s="1474"/>
      <c r="T30" s="1474"/>
      <c r="U30" s="1474"/>
      <c r="V30" s="1474"/>
      <c r="W30" s="1474"/>
      <c r="X30" s="1474"/>
      <c r="Y30" s="1474"/>
      <c r="Z30" s="1474"/>
      <c r="AA30" s="1474"/>
      <c r="AB30" s="1474"/>
      <c r="AC30" s="1475"/>
      <c r="AD30" s="1606" t="s">
        <v>258</v>
      </c>
      <c r="AE30" s="1607"/>
      <c r="AF30" s="1607"/>
      <c r="AG30" s="1607"/>
      <c r="AH30" s="1608"/>
      <c r="AI30" s="1609"/>
      <c r="AJ30" s="1609"/>
      <c r="AK30" s="1609"/>
      <c r="AL30" s="1609"/>
      <c r="AM30" s="1609"/>
      <c r="AN30" s="1609"/>
      <c r="AO30" s="1609"/>
      <c r="AP30" s="1609"/>
      <c r="AQ30" s="1609"/>
      <c r="AR30" s="1609"/>
      <c r="AS30" s="1610"/>
    </row>
    <row r="31" spans="1:77" ht="25.05" customHeight="1" x14ac:dyDescent="0.45">
      <c r="A31" s="1614" t="s">
        <v>259</v>
      </c>
      <c r="B31" s="1498"/>
      <c r="C31" s="1498"/>
      <c r="D31" s="1498"/>
      <c r="E31" s="1498"/>
      <c r="F31" s="1498"/>
      <c r="G31" s="1498"/>
      <c r="H31" s="1498"/>
      <c r="I31" s="1498"/>
      <c r="J31" s="1498"/>
      <c r="K31" s="1498"/>
      <c r="L31" s="1499"/>
      <c r="M31" s="1622"/>
      <c r="N31" s="1623"/>
      <c r="O31" s="1623"/>
      <c r="P31" s="1623"/>
      <c r="Q31" s="1623"/>
      <c r="R31" s="1623"/>
      <c r="S31" s="1623"/>
      <c r="T31" s="1623"/>
      <c r="U31" s="1623"/>
      <c r="V31" s="1623"/>
      <c r="W31" s="1623"/>
      <c r="X31" s="1623"/>
      <c r="Y31" s="1623"/>
      <c r="Z31" s="1623"/>
      <c r="AA31" s="1623"/>
      <c r="AB31" s="1623"/>
      <c r="AC31" s="1624"/>
      <c r="AD31" s="1456"/>
      <c r="AE31" s="1456"/>
      <c r="AF31" s="1456"/>
      <c r="AG31" s="1456"/>
      <c r="AH31" s="1611"/>
      <c r="AI31" s="1612"/>
      <c r="AJ31" s="1612"/>
      <c r="AK31" s="1612"/>
      <c r="AL31" s="1612"/>
      <c r="AM31" s="1612"/>
      <c r="AN31" s="1612"/>
      <c r="AO31" s="1612"/>
      <c r="AP31" s="1612"/>
      <c r="AQ31" s="1612"/>
      <c r="AR31" s="1612"/>
      <c r="AS31" s="1613"/>
    </row>
    <row r="32" spans="1:77" ht="25.05" customHeight="1" x14ac:dyDescent="0.45">
      <c r="A32" s="1449" t="s">
        <v>260</v>
      </c>
      <c r="B32" s="1450"/>
      <c r="C32" s="1450"/>
      <c r="D32" s="1450"/>
      <c r="E32" s="1450"/>
      <c r="F32" s="1450"/>
      <c r="G32" s="1450"/>
      <c r="H32" s="1450"/>
      <c r="I32" s="1450"/>
      <c r="J32" s="1450"/>
      <c r="K32" s="1450"/>
      <c r="L32" s="1451"/>
      <c r="M32" s="1448" t="s">
        <v>261</v>
      </c>
      <c r="N32" s="1448"/>
      <c r="O32" s="1448"/>
      <c r="P32" s="1448"/>
      <c r="Q32" s="1458"/>
      <c r="R32" s="1459"/>
      <c r="S32" s="1459"/>
      <c r="T32" s="1459"/>
      <c r="U32" s="1459"/>
      <c r="V32" s="1459"/>
      <c r="W32" s="1459"/>
      <c r="X32" s="1459"/>
      <c r="Y32" s="1459"/>
      <c r="Z32" s="1459"/>
      <c r="AA32" s="1459"/>
      <c r="AB32" s="1459"/>
      <c r="AC32" s="1459"/>
      <c r="AD32" s="1459"/>
      <c r="AE32" s="1459"/>
      <c r="AF32" s="1459"/>
      <c r="AG32" s="1459"/>
      <c r="AH32" s="1459"/>
      <c r="AI32" s="1459"/>
      <c r="AJ32" s="1459"/>
      <c r="AK32" s="1459"/>
      <c r="AL32" s="1459"/>
      <c r="AM32" s="1459"/>
      <c r="AN32" s="1459"/>
      <c r="AO32" s="1459"/>
      <c r="AP32" s="1459"/>
      <c r="AQ32" s="1459"/>
      <c r="AR32" s="1459"/>
      <c r="AS32" s="1460"/>
    </row>
    <row r="33" spans="1:45" ht="25.05" customHeight="1" x14ac:dyDescent="0.45">
      <c r="A33" s="1452"/>
      <c r="B33" s="1453"/>
      <c r="C33" s="1453"/>
      <c r="D33" s="1453"/>
      <c r="E33" s="1453"/>
      <c r="F33" s="1453"/>
      <c r="G33" s="1453"/>
      <c r="H33" s="1453"/>
      <c r="I33" s="1453"/>
      <c r="J33" s="1453"/>
      <c r="K33" s="1453"/>
      <c r="L33" s="1454"/>
      <c r="M33" s="1448" t="s">
        <v>262</v>
      </c>
      <c r="N33" s="1448"/>
      <c r="O33" s="1448"/>
      <c r="P33" s="1448"/>
      <c r="Q33" s="1458"/>
      <c r="R33" s="1459"/>
      <c r="S33" s="1459"/>
      <c r="T33" s="1459"/>
      <c r="U33" s="1459"/>
      <c r="V33" s="1459"/>
      <c r="W33" s="1459"/>
      <c r="X33" s="1459"/>
      <c r="Y33" s="1459"/>
      <c r="Z33" s="1459"/>
      <c r="AA33" s="1459"/>
      <c r="AB33" s="1459"/>
      <c r="AC33" s="1461"/>
      <c r="AD33" s="1448" t="s">
        <v>263</v>
      </c>
      <c r="AE33" s="1448"/>
      <c r="AF33" s="1448"/>
      <c r="AG33" s="1448"/>
      <c r="AH33" s="1462"/>
      <c r="AI33" s="1463"/>
      <c r="AJ33" s="1463"/>
      <c r="AK33" s="1463"/>
      <c r="AL33" s="1463"/>
      <c r="AM33" s="1463"/>
      <c r="AN33" s="1463"/>
      <c r="AO33" s="1463"/>
      <c r="AP33" s="1463"/>
      <c r="AQ33" s="1463"/>
      <c r="AR33" s="1463"/>
      <c r="AS33" s="1464"/>
    </row>
    <row r="34" spans="1:45" ht="25.05" customHeight="1" x14ac:dyDescent="0.45">
      <c r="A34" s="1452"/>
      <c r="B34" s="1453"/>
      <c r="C34" s="1453"/>
      <c r="D34" s="1453"/>
      <c r="E34" s="1453"/>
      <c r="F34" s="1453"/>
      <c r="G34" s="1453"/>
      <c r="H34" s="1453"/>
      <c r="I34" s="1453"/>
      <c r="J34" s="1453"/>
      <c r="K34" s="1453"/>
      <c r="L34" s="1454"/>
      <c r="M34" s="1448" t="s">
        <v>264</v>
      </c>
      <c r="N34" s="1448"/>
      <c r="O34" s="1448"/>
      <c r="P34" s="1448"/>
      <c r="Q34" s="1465"/>
      <c r="R34" s="1466"/>
      <c r="S34" s="1466"/>
      <c r="T34" s="1466"/>
      <c r="U34" s="1466"/>
      <c r="V34" s="1466"/>
      <c r="W34" s="1466"/>
      <c r="X34" s="1466"/>
      <c r="Y34" s="1466"/>
      <c r="Z34" s="1466"/>
      <c r="AA34" s="1466"/>
      <c r="AB34" s="1466"/>
      <c r="AC34" s="1466"/>
      <c r="AD34" s="1466"/>
      <c r="AE34" s="1466"/>
      <c r="AF34" s="1466"/>
      <c r="AG34" s="1466"/>
      <c r="AH34" s="1466"/>
      <c r="AI34" s="1466"/>
      <c r="AJ34" s="1466"/>
      <c r="AK34" s="1466"/>
      <c r="AL34" s="1466"/>
      <c r="AM34" s="1466"/>
      <c r="AN34" s="1466"/>
      <c r="AO34" s="1466"/>
      <c r="AP34" s="1466"/>
      <c r="AQ34" s="1466"/>
      <c r="AR34" s="1466"/>
      <c r="AS34" s="1467"/>
    </row>
    <row r="35" spans="1:45" ht="25.05" customHeight="1" x14ac:dyDescent="0.45">
      <c r="A35" s="1455"/>
      <c r="B35" s="1456"/>
      <c r="C35" s="1456"/>
      <c r="D35" s="1456"/>
      <c r="E35" s="1456"/>
      <c r="F35" s="1456"/>
      <c r="G35" s="1456"/>
      <c r="H35" s="1456"/>
      <c r="I35" s="1456"/>
      <c r="J35" s="1456"/>
      <c r="K35" s="1456"/>
      <c r="L35" s="1457"/>
      <c r="M35" s="1446" t="s">
        <v>265</v>
      </c>
      <c r="N35" s="1446"/>
      <c r="O35" s="1446"/>
      <c r="P35" s="1446"/>
      <c r="Q35" s="1468"/>
      <c r="R35" s="1469"/>
      <c r="S35" s="1469"/>
      <c r="T35" s="1469"/>
      <c r="U35" s="1469"/>
      <c r="V35" s="1469"/>
      <c r="W35" s="1469"/>
      <c r="X35" s="1469"/>
      <c r="Y35" s="1469"/>
      <c r="Z35" s="1469"/>
      <c r="AA35" s="1469"/>
      <c r="AB35" s="1469"/>
      <c r="AC35" s="1470"/>
      <c r="AD35" s="1447" t="s">
        <v>266</v>
      </c>
      <c r="AE35" s="1447"/>
      <c r="AF35" s="1447"/>
      <c r="AG35" s="1447"/>
      <c r="AH35" s="1458"/>
      <c r="AI35" s="1459"/>
      <c r="AJ35" s="1459"/>
      <c r="AK35" s="1459"/>
      <c r="AL35" s="1459"/>
      <c r="AM35" s="1459"/>
      <c r="AN35" s="1459"/>
      <c r="AO35" s="1459"/>
      <c r="AP35" s="1459"/>
      <c r="AQ35" s="1459"/>
      <c r="AR35" s="1459"/>
      <c r="AS35" s="1460"/>
    </row>
    <row r="36" spans="1:45" ht="25.05" customHeight="1" x14ac:dyDescent="0.45">
      <c r="A36" s="1445" t="s">
        <v>267</v>
      </c>
      <c r="B36" s="1446"/>
      <c r="C36" s="1446"/>
      <c r="D36" s="1446"/>
      <c r="E36" s="1446"/>
      <c r="F36" s="1446"/>
      <c r="G36" s="1446"/>
      <c r="H36" s="1446"/>
      <c r="I36" s="1446"/>
      <c r="J36" s="1446"/>
      <c r="K36" s="1446"/>
      <c r="L36" s="1446"/>
      <c r="M36" s="1495" t="s">
        <v>268</v>
      </c>
      <c r="N36" s="1496"/>
      <c r="O36" s="1496"/>
      <c r="P36" s="1496"/>
      <c r="Q36" s="1497"/>
      <c r="R36" s="1497"/>
      <c r="S36" s="1497"/>
      <c r="T36" s="1497"/>
      <c r="U36" s="1498" t="s">
        <v>269</v>
      </c>
      <c r="V36" s="1498"/>
      <c r="W36" s="1498"/>
      <c r="X36" s="1459"/>
      <c r="Y36" s="1459"/>
      <c r="Z36" s="1459"/>
      <c r="AA36" s="1498" t="s">
        <v>270</v>
      </c>
      <c r="AB36" s="1498"/>
      <c r="AC36" s="1499"/>
      <c r="AD36" s="1500" t="s">
        <v>271</v>
      </c>
      <c r="AE36" s="1498"/>
      <c r="AF36" s="1498"/>
      <c r="AG36" s="1499"/>
      <c r="AH36" s="1501"/>
      <c r="AI36" s="1502"/>
      <c r="AJ36" s="1502"/>
      <c r="AK36" s="1502"/>
      <c r="AL36" s="1502"/>
      <c r="AM36" s="1502"/>
      <c r="AN36" s="1502"/>
      <c r="AO36" s="1471" t="s">
        <v>272</v>
      </c>
      <c r="AP36" s="1471"/>
      <c r="AQ36" s="1471"/>
      <c r="AR36" s="1471"/>
      <c r="AS36" s="1472"/>
    </row>
    <row r="37" spans="1:45" ht="79.95" customHeight="1" x14ac:dyDescent="0.45">
      <c r="A37" s="1476" t="s">
        <v>273</v>
      </c>
      <c r="B37" s="1477"/>
      <c r="C37" s="1477"/>
      <c r="D37" s="1477"/>
      <c r="E37" s="1477"/>
      <c r="F37" s="1477"/>
      <c r="G37" s="1477"/>
      <c r="H37" s="1477"/>
      <c r="I37" s="1477"/>
      <c r="J37" s="1477"/>
      <c r="K37" s="1477"/>
      <c r="L37" s="1425"/>
      <c r="M37" s="1478"/>
      <c r="N37" s="1479"/>
      <c r="O37" s="1479"/>
      <c r="P37" s="1479"/>
      <c r="Q37" s="1479"/>
      <c r="R37" s="1479"/>
      <c r="S37" s="1479"/>
      <c r="T37" s="1479"/>
      <c r="U37" s="1479"/>
      <c r="V37" s="1479"/>
      <c r="W37" s="1479"/>
      <c r="X37" s="1479"/>
      <c r="Y37" s="1479"/>
      <c r="Z37" s="1479"/>
      <c r="AA37" s="1479"/>
      <c r="AB37" s="1479"/>
      <c r="AC37" s="1479"/>
      <c r="AD37" s="1479"/>
      <c r="AE37" s="1479"/>
      <c r="AF37" s="1479"/>
      <c r="AG37" s="1479"/>
      <c r="AH37" s="1479"/>
      <c r="AI37" s="1479"/>
      <c r="AJ37" s="1479"/>
      <c r="AK37" s="1479"/>
      <c r="AL37" s="1479"/>
      <c r="AM37" s="1479"/>
      <c r="AN37" s="1479"/>
      <c r="AO37" s="1479"/>
      <c r="AP37" s="1479"/>
      <c r="AQ37" s="1479"/>
      <c r="AR37" s="1479"/>
      <c r="AS37" s="1480"/>
    </row>
    <row r="38" spans="1:45" ht="25.05" customHeight="1" x14ac:dyDescent="0.45">
      <c r="A38" s="1481" t="s">
        <v>643</v>
      </c>
      <c r="B38" s="1450"/>
      <c r="C38" s="1450"/>
      <c r="D38" s="1450"/>
      <c r="E38" s="1450"/>
      <c r="F38" s="1450"/>
      <c r="G38" s="1450"/>
      <c r="H38" s="1450"/>
      <c r="I38" s="1450"/>
      <c r="J38" s="1450"/>
      <c r="K38" s="1450"/>
      <c r="L38" s="1451"/>
      <c r="M38" s="1444" t="s">
        <v>274</v>
      </c>
      <c r="N38" s="1444"/>
      <c r="O38" s="1444"/>
      <c r="P38" s="1444"/>
      <c r="Q38" s="1482"/>
      <c r="R38" s="1483"/>
      <c r="S38" s="1483"/>
      <c r="T38" s="1483"/>
      <c r="U38" s="1483"/>
      <c r="V38" s="1483"/>
      <c r="W38" s="1483"/>
      <c r="X38" s="1484" t="s">
        <v>272</v>
      </c>
      <c r="Y38" s="1484"/>
      <c r="Z38" s="1484"/>
      <c r="AA38" s="1484"/>
      <c r="AB38" s="1484"/>
      <c r="AC38" s="1485"/>
      <c r="AD38" s="1444" t="s">
        <v>275</v>
      </c>
      <c r="AE38" s="1444"/>
      <c r="AF38" s="1444"/>
      <c r="AG38" s="1444"/>
      <c r="AH38" s="1486"/>
      <c r="AI38" s="1487"/>
      <c r="AJ38" s="1487"/>
      <c r="AK38" s="1487"/>
      <c r="AL38" s="1487"/>
      <c r="AM38" s="1487"/>
      <c r="AN38" s="1487"/>
      <c r="AO38" s="1484" t="s">
        <v>272</v>
      </c>
      <c r="AP38" s="1484"/>
      <c r="AQ38" s="1484"/>
      <c r="AR38" s="1484"/>
      <c r="AS38" s="1488"/>
    </row>
    <row r="39" spans="1:45" ht="40.049999999999997" customHeight="1" x14ac:dyDescent="0.45">
      <c r="A39" s="1455"/>
      <c r="B39" s="1456"/>
      <c r="C39" s="1456"/>
      <c r="D39" s="1456"/>
      <c r="E39" s="1456"/>
      <c r="F39" s="1456"/>
      <c r="G39" s="1456"/>
      <c r="H39" s="1456"/>
      <c r="I39" s="1456"/>
      <c r="J39" s="1456"/>
      <c r="K39" s="1456"/>
      <c r="L39" s="1457"/>
      <c r="M39" s="1489" t="s">
        <v>276</v>
      </c>
      <c r="N39" s="1490"/>
      <c r="O39" s="1490"/>
      <c r="P39" s="1491"/>
      <c r="Q39" s="1492"/>
      <c r="R39" s="1493"/>
      <c r="S39" s="1493"/>
      <c r="T39" s="1493"/>
      <c r="U39" s="1493"/>
      <c r="V39" s="1493"/>
      <c r="W39" s="1493"/>
      <c r="X39" s="1493"/>
      <c r="Y39" s="1493"/>
      <c r="Z39" s="1493"/>
      <c r="AA39" s="1493"/>
      <c r="AB39" s="1493"/>
      <c r="AC39" s="1493"/>
      <c r="AD39" s="1493"/>
      <c r="AE39" s="1493"/>
      <c r="AF39" s="1493"/>
      <c r="AG39" s="1493"/>
      <c r="AH39" s="1493"/>
      <c r="AI39" s="1493"/>
      <c r="AJ39" s="1493"/>
      <c r="AK39" s="1493"/>
      <c r="AL39" s="1493"/>
      <c r="AM39" s="1493"/>
      <c r="AN39" s="1493"/>
      <c r="AO39" s="1493"/>
      <c r="AP39" s="1493"/>
      <c r="AQ39" s="1493"/>
      <c r="AR39" s="1493"/>
      <c r="AS39" s="1494"/>
    </row>
    <row r="40" spans="1:45" ht="25.05" customHeight="1" x14ac:dyDescent="0.45">
      <c r="A40" s="1616" t="s">
        <v>644</v>
      </c>
      <c r="B40" s="1617"/>
      <c r="C40" s="1617"/>
      <c r="D40" s="1617"/>
      <c r="E40" s="1617"/>
      <c r="F40" s="1617"/>
      <c r="G40" s="1617"/>
      <c r="H40" s="1617"/>
      <c r="I40" s="1617"/>
      <c r="J40" s="1617"/>
      <c r="K40" s="1617"/>
      <c r="L40" s="1617"/>
      <c r="M40" s="1617"/>
      <c r="N40" s="1617"/>
      <c r="O40" s="1617"/>
      <c r="P40" s="1617"/>
      <c r="Q40" s="1617"/>
      <c r="R40" s="1617"/>
      <c r="S40" s="1617"/>
      <c r="T40" s="1617"/>
      <c r="U40" s="1617"/>
      <c r="V40" s="1617"/>
      <c r="W40" s="1617"/>
      <c r="X40" s="1617"/>
      <c r="Y40" s="1617"/>
      <c r="Z40" s="1617"/>
      <c r="AA40" s="1617"/>
      <c r="AB40" s="1617"/>
      <c r="AC40" s="1617"/>
      <c r="AD40" s="1617"/>
      <c r="AE40" s="1617"/>
      <c r="AF40" s="1617"/>
      <c r="AG40" s="1617"/>
      <c r="AH40" s="1617"/>
      <c r="AI40" s="1617"/>
      <c r="AJ40" s="1617"/>
      <c r="AK40" s="1617"/>
      <c r="AL40" s="1618"/>
      <c r="AM40" s="1619" t="s">
        <v>119</v>
      </c>
      <c r="AN40" s="1620"/>
      <c r="AO40" s="1620"/>
      <c r="AP40" s="1620"/>
      <c r="AQ40" s="1620"/>
      <c r="AR40" s="1620"/>
      <c r="AS40" s="1621"/>
    </row>
    <row r="41" spans="1:45" x14ac:dyDescent="0.45">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row>
  </sheetData>
  <sheetProtection password="C472" sheet="1" objects="1" scenarios="1" selectLockedCells="1" selectUnlockedCells="1"/>
  <mergeCells count="132">
    <mergeCell ref="A38:L39"/>
    <mergeCell ref="Q38:W38"/>
    <mergeCell ref="X38:AC38"/>
    <mergeCell ref="AD38:AG38"/>
    <mergeCell ref="AH38:AN38"/>
    <mergeCell ref="AO38:AS38"/>
    <mergeCell ref="M39:P39"/>
    <mergeCell ref="Q39:AS39"/>
    <mergeCell ref="A40:AL40"/>
    <mergeCell ref="AM40:AS40"/>
    <mergeCell ref="M36:P36"/>
    <mergeCell ref="Q36:T36"/>
    <mergeCell ref="U36:W36"/>
    <mergeCell ref="X36:Z36"/>
    <mergeCell ref="AA36:AC36"/>
    <mergeCell ref="AD36:AG36"/>
    <mergeCell ref="AH36:AN36"/>
    <mergeCell ref="AO36:AS36"/>
    <mergeCell ref="A37:L37"/>
    <mergeCell ref="M37:AS37"/>
    <mergeCell ref="A28:AL28"/>
    <mergeCell ref="AM28:AS28"/>
    <mergeCell ref="A30:C30"/>
    <mergeCell ref="D30:G30"/>
    <mergeCell ref="H30:L30"/>
    <mergeCell ref="AD30:AG31"/>
    <mergeCell ref="AH30:AS31"/>
    <mergeCell ref="A31:L31"/>
    <mergeCell ref="M31:AC31"/>
    <mergeCell ref="A16:AL16"/>
    <mergeCell ref="AM16:AS16"/>
    <mergeCell ref="A18:C18"/>
    <mergeCell ref="D18:G18"/>
    <mergeCell ref="H18:L18"/>
    <mergeCell ref="AD18:AG19"/>
    <mergeCell ref="AH18:AS19"/>
    <mergeCell ref="A19:L19"/>
    <mergeCell ref="M19:AC19"/>
    <mergeCell ref="M6:AC6"/>
    <mergeCell ref="A5:AS5"/>
    <mergeCell ref="A6:C6"/>
    <mergeCell ref="D6:G6"/>
    <mergeCell ref="H6:L6"/>
    <mergeCell ref="AD6:AG7"/>
    <mergeCell ref="AH6:AS7"/>
    <mergeCell ref="A7:L7"/>
    <mergeCell ref="M7:AC7"/>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s>
  <phoneticPr fontId="2"/>
  <dataValidations count="7">
    <dataValidation allowBlank="1" showInputMessage="1" showErrorMessage="1" prompt="前ページの「(2)機械装置・工具器具費」の「経費番号」（機-1、機-2）を記入してください。" sqref="D30:G30 D18:G18 D6:G6"/>
    <dataValidation imeMode="disabled" allowBlank="1" showInputMessage="1" showErrorMessage="1" prompt="前ページの「(2)機械装置・工具器具費」の「助成事業に要する経費（税込）」の金額を記入してください。" sqref="AH36:AN36 AH24:AN24 AH12:AN12"/>
    <dataValidation allowBlank="1" showInputMessage="1" showErrorMessage="1" prompt="原則東京都内の自社の事業所等（他社は不可）で、公社が検査時に確認できる場所としてください。" sqref="M31:AC31 M19:AC19 M7:AC7"/>
    <dataValidation imeMode="disabled" allowBlank="1" showInputMessage="1" showErrorMessage="1" sqref="Q26:W26 AH26:AN26 AH33:AS33 AH38:AN38 Q36:T36 X36:Z36 AH21:AS21 Q24:T24 X24:Z24 Q38:W38 AH9:AS9 Q12:T12 X12:Z12 Q14:W14 AH14:AN14"/>
    <dataValidation allowBlank="1" showInputMessage="1" showErrorMessage="1" prompt="やむを得ず２者提出できない場合は、その理由を記入してください。_x000a_（ただし、「過去に取引実績があるから」等は不可）" sqref="Q39:AS39 Q27:AS27 Q15:AS15"/>
    <dataValidation allowBlank="1" showInputMessage="1" showErrorMessage="1" prompt="主に以下の点を明確かつ具体的に説明してください。_x000a_・本助成事業遂行にあたっての使用目的_x000a_・リース・レンタルではなく購入が必要な理由" sqref="M37:AS37 M25:AS25 M13:AS13"/>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40:AS40 AM16:AS16">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2"/>
  <sheetViews>
    <sheetView showGridLines="0" tabSelected="1" view="pageBreakPreview" zoomScaleNormal="100" zoomScaleSheetLayoutView="100" workbookViewId="0">
      <selection sqref="A1:S2"/>
    </sheetView>
  </sheetViews>
  <sheetFormatPr defaultColWidth="8.19921875" defaultRowHeight="15" x14ac:dyDescent="0.45"/>
  <cols>
    <col min="1" max="1" width="5.19921875" style="83" customWidth="1"/>
    <col min="2" max="2" width="8.19921875" style="83"/>
    <col min="3" max="3" width="3.3984375" style="83" customWidth="1"/>
    <col min="4" max="4" width="5.69921875" style="83" customWidth="1"/>
    <col min="5" max="5" width="5.19921875" style="83" bestFit="1" customWidth="1"/>
    <col min="6" max="6" width="6.796875" style="83" customWidth="1"/>
    <col min="7" max="9" width="4.59765625" style="83" customWidth="1"/>
    <col min="10" max="10" width="6.796875" style="83" customWidth="1"/>
    <col min="11" max="11" width="10.296875" style="83" customWidth="1"/>
    <col min="12" max="12" width="8.69921875" style="83" customWidth="1"/>
    <col min="13" max="13" width="5.69921875" style="83" customWidth="1"/>
    <col min="14" max="14" width="4.69921875" style="83" customWidth="1"/>
    <col min="15" max="15" width="3.3984375" style="83" customWidth="1"/>
    <col min="16" max="16" width="6.796875" style="83" customWidth="1"/>
    <col min="17" max="17" width="4" style="83" customWidth="1"/>
    <col min="18" max="19" width="4.69921875" style="83" customWidth="1"/>
    <col min="20" max="20" width="2.3984375" style="83" customWidth="1"/>
    <col min="21" max="21" width="2.5" style="83" customWidth="1"/>
    <col min="22" max="22" width="9.765625E-2" style="83" hidden="1" customWidth="1"/>
    <col min="23" max="23" width="37.69921875" style="83" hidden="1" customWidth="1"/>
    <col min="24" max="24" width="29.69921875" style="83" hidden="1" customWidth="1"/>
    <col min="25" max="25" width="26.69921875" style="83" hidden="1" customWidth="1"/>
    <col min="26" max="16384" width="8.19921875" style="83"/>
  </cols>
  <sheetData>
    <row r="1" spans="1:25" ht="30" customHeight="1" x14ac:dyDescent="0.45">
      <c r="A1" s="782" t="s">
        <v>478</v>
      </c>
      <c r="B1" s="782"/>
      <c r="C1" s="782"/>
      <c r="D1" s="782"/>
      <c r="E1" s="782"/>
      <c r="F1" s="782"/>
      <c r="G1" s="782"/>
      <c r="H1" s="782"/>
      <c r="I1" s="782"/>
      <c r="J1" s="782"/>
      <c r="K1" s="782"/>
      <c r="L1" s="782"/>
      <c r="M1" s="782"/>
      <c r="N1" s="782"/>
      <c r="O1" s="782"/>
      <c r="P1" s="782"/>
      <c r="Q1" s="782"/>
      <c r="R1" s="782"/>
      <c r="S1" s="782"/>
      <c r="V1" s="84" t="s">
        <v>479</v>
      </c>
      <c r="W1" s="84" t="s">
        <v>480</v>
      </c>
      <c r="X1" s="84" t="s">
        <v>481</v>
      </c>
      <c r="Y1" s="84" t="s">
        <v>482</v>
      </c>
    </row>
    <row r="2" spans="1:25" ht="15" customHeight="1" x14ac:dyDescent="0.45">
      <c r="A2" s="782"/>
      <c r="B2" s="782"/>
      <c r="C2" s="782"/>
      <c r="D2" s="782"/>
      <c r="E2" s="782"/>
      <c r="F2" s="782"/>
      <c r="G2" s="782"/>
      <c r="H2" s="782"/>
      <c r="I2" s="782"/>
      <c r="J2" s="782"/>
      <c r="K2" s="782"/>
      <c r="L2" s="782"/>
      <c r="M2" s="782"/>
      <c r="N2" s="782"/>
      <c r="O2" s="782"/>
      <c r="P2" s="782"/>
      <c r="Q2" s="782"/>
      <c r="R2" s="782"/>
      <c r="S2" s="782"/>
      <c r="T2" s="85"/>
      <c r="U2" s="85"/>
      <c r="V2" s="86" t="s">
        <v>24</v>
      </c>
      <c r="W2" s="86" t="s">
        <v>25</v>
      </c>
      <c r="X2" s="87" t="s">
        <v>26</v>
      </c>
      <c r="Y2" s="87" t="s">
        <v>27</v>
      </c>
    </row>
    <row r="3" spans="1:25" s="91" customFormat="1" ht="18.75" customHeight="1" x14ac:dyDescent="0.45">
      <c r="A3" s="88" t="s">
        <v>483</v>
      </c>
      <c r="B3" s="89"/>
      <c r="C3" s="89"/>
      <c r="D3" s="89"/>
      <c r="E3" s="89"/>
      <c r="F3" s="89"/>
      <c r="G3" s="89"/>
      <c r="H3" s="89"/>
      <c r="I3" s="89"/>
      <c r="J3" s="89"/>
      <c r="K3" s="89"/>
      <c r="L3" s="89"/>
      <c r="M3" s="89"/>
      <c r="N3" s="89"/>
      <c r="O3" s="89"/>
      <c r="P3" s="89"/>
      <c r="Q3" s="89"/>
      <c r="R3" s="89"/>
      <c r="S3" s="90" t="s">
        <v>484</v>
      </c>
      <c r="V3" s="92" t="s">
        <v>28</v>
      </c>
      <c r="W3" s="93" t="s">
        <v>29</v>
      </c>
      <c r="X3" s="9" t="s">
        <v>485</v>
      </c>
      <c r="Y3" s="9" t="s">
        <v>30</v>
      </c>
    </row>
    <row r="4" spans="1:25" ht="33.75" customHeight="1" x14ac:dyDescent="0.45">
      <c r="A4" s="783" t="s">
        <v>486</v>
      </c>
      <c r="B4" s="783"/>
      <c r="C4" s="784" t="s">
        <v>782</v>
      </c>
      <c r="D4" s="784"/>
      <c r="E4" s="784"/>
      <c r="F4" s="784"/>
      <c r="G4" s="784"/>
      <c r="H4" s="784"/>
      <c r="I4" s="784"/>
      <c r="J4" s="779" t="s">
        <v>487</v>
      </c>
      <c r="K4" s="399" t="s">
        <v>486</v>
      </c>
      <c r="L4" s="785" t="s">
        <v>785</v>
      </c>
      <c r="M4" s="785"/>
      <c r="N4" s="785"/>
      <c r="O4" s="785"/>
      <c r="P4" s="785"/>
      <c r="Q4" s="785"/>
      <c r="R4" s="785"/>
      <c r="S4" s="785"/>
      <c r="V4" s="94" t="s">
        <v>31</v>
      </c>
      <c r="W4" s="86" t="s">
        <v>32</v>
      </c>
      <c r="X4" s="87" t="s">
        <v>488</v>
      </c>
      <c r="Y4" s="87" t="s">
        <v>33</v>
      </c>
    </row>
    <row r="5" spans="1:25" ht="33.75" customHeight="1" x14ac:dyDescent="0.45">
      <c r="A5" s="786" t="s">
        <v>489</v>
      </c>
      <c r="B5" s="786"/>
      <c r="C5" s="787" t="s">
        <v>783</v>
      </c>
      <c r="D5" s="787"/>
      <c r="E5" s="787"/>
      <c r="F5" s="787"/>
      <c r="G5" s="787"/>
      <c r="H5" s="787"/>
      <c r="I5" s="787"/>
      <c r="J5" s="779"/>
      <c r="K5" s="400" t="s">
        <v>490</v>
      </c>
      <c r="L5" s="788" t="s">
        <v>786</v>
      </c>
      <c r="M5" s="788"/>
      <c r="N5" s="788"/>
      <c r="O5" s="788"/>
      <c r="P5" s="788"/>
      <c r="Q5" s="788"/>
      <c r="R5" s="788"/>
      <c r="S5" s="788"/>
      <c r="V5" s="94" t="s">
        <v>34</v>
      </c>
      <c r="W5" s="86" t="s">
        <v>35</v>
      </c>
      <c r="X5" s="87" t="s">
        <v>491</v>
      </c>
      <c r="Y5" s="87" t="s">
        <v>36</v>
      </c>
    </row>
    <row r="6" spans="1:25" ht="33.75" customHeight="1" x14ac:dyDescent="0.45">
      <c r="A6" s="777" t="s">
        <v>492</v>
      </c>
      <c r="B6" s="789"/>
      <c r="C6" s="790" t="s">
        <v>784</v>
      </c>
      <c r="D6" s="790"/>
      <c r="E6" s="790"/>
      <c r="F6" s="790"/>
      <c r="G6" s="790"/>
      <c r="H6" s="790"/>
      <c r="I6" s="790"/>
      <c r="J6" s="779"/>
      <c r="K6" s="401" t="s">
        <v>493</v>
      </c>
      <c r="L6" s="770" t="s">
        <v>787</v>
      </c>
      <c r="M6" s="770"/>
      <c r="N6" s="770"/>
      <c r="O6" s="770"/>
      <c r="P6" s="770"/>
      <c r="Q6" s="770"/>
      <c r="R6" s="770"/>
      <c r="S6" s="770"/>
      <c r="V6" s="94" t="s">
        <v>37</v>
      </c>
      <c r="W6" s="86" t="s">
        <v>38</v>
      </c>
      <c r="X6" s="87" t="s">
        <v>39</v>
      </c>
      <c r="Y6" s="87" t="s">
        <v>40</v>
      </c>
    </row>
    <row r="7" spans="1:25" ht="33.75" customHeight="1" x14ac:dyDescent="0.45">
      <c r="A7" s="771" t="s">
        <v>494</v>
      </c>
      <c r="B7" s="771"/>
      <c r="C7" s="381" t="s">
        <v>495</v>
      </c>
      <c r="D7" s="772" t="s">
        <v>788</v>
      </c>
      <c r="E7" s="773"/>
      <c r="F7" s="774"/>
      <c r="G7" s="775" t="s">
        <v>789</v>
      </c>
      <c r="H7" s="776"/>
      <c r="I7" s="776"/>
      <c r="J7" s="776"/>
      <c r="K7" s="776"/>
      <c r="L7" s="776"/>
      <c r="M7" s="776"/>
      <c r="N7" s="776"/>
      <c r="O7" s="776"/>
      <c r="P7" s="776"/>
      <c r="Q7" s="776"/>
      <c r="R7" s="776"/>
      <c r="S7" s="776"/>
      <c r="V7" s="83" t="s">
        <v>496</v>
      </c>
      <c r="W7" s="86" t="s">
        <v>497</v>
      </c>
      <c r="X7" s="87" t="s">
        <v>41</v>
      </c>
      <c r="Y7" s="87" t="s">
        <v>42</v>
      </c>
    </row>
    <row r="8" spans="1:25" ht="33.75" customHeight="1" x14ac:dyDescent="0.45">
      <c r="A8" s="777" t="s">
        <v>43</v>
      </c>
      <c r="B8" s="777"/>
      <c r="C8" s="778" t="s">
        <v>790</v>
      </c>
      <c r="D8" s="778"/>
      <c r="E8" s="778"/>
      <c r="F8" s="778"/>
      <c r="G8" s="778"/>
      <c r="H8" s="778"/>
      <c r="I8" s="778"/>
      <c r="J8" s="778"/>
      <c r="K8" s="779" t="s">
        <v>498</v>
      </c>
      <c r="L8" s="779"/>
      <c r="M8" s="780" t="s">
        <v>791</v>
      </c>
      <c r="N8" s="781"/>
      <c r="O8" s="781"/>
      <c r="P8" s="781"/>
      <c r="Q8" s="781"/>
      <c r="R8" s="781"/>
      <c r="S8" s="781"/>
      <c r="V8" s="94" t="s">
        <v>44</v>
      </c>
      <c r="W8" s="86" t="s">
        <v>499</v>
      </c>
      <c r="X8" s="87" t="s">
        <v>45</v>
      </c>
      <c r="Y8" s="87" t="s">
        <v>46</v>
      </c>
    </row>
    <row r="9" spans="1:25" ht="33.75" customHeight="1" x14ac:dyDescent="0.2">
      <c r="A9" s="771" t="s">
        <v>500</v>
      </c>
      <c r="B9" s="771"/>
      <c r="C9" s="381" t="s">
        <v>495</v>
      </c>
      <c r="D9" s="792"/>
      <c r="E9" s="793"/>
      <c r="F9" s="794"/>
      <c r="G9" s="775" t="s">
        <v>792</v>
      </c>
      <c r="H9" s="776"/>
      <c r="I9" s="776"/>
      <c r="J9" s="776"/>
      <c r="K9" s="795"/>
      <c r="L9" s="795"/>
      <c r="M9" s="795"/>
      <c r="N9" s="795"/>
      <c r="O9" s="795"/>
      <c r="P9" s="795"/>
      <c r="Q9" s="795"/>
      <c r="R9" s="795"/>
      <c r="S9" s="795"/>
      <c r="V9" s="94" t="s">
        <v>47</v>
      </c>
      <c r="W9" s="86" t="s">
        <v>501</v>
      </c>
      <c r="X9" s="87" t="s">
        <v>48</v>
      </c>
      <c r="Y9" s="95"/>
    </row>
    <row r="10" spans="1:25" ht="33.75" customHeight="1" x14ac:dyDescent="0.45">
      <c r="A10" s="777" t="s">
        <v>43</v>
      </c>
      <c r="B10" s="777"/>
      <c r="C10" s="796"/>
      <c r="D10" s="796"/>
      <c r="E10" s="796"/>
      <c r="F10" s="796"/>
      <c r="G10" s="796"/>
      <c r="H10" s="796"/>
      <c r="I10" s="796"/>
      <c r="J10" s="796"/>
      <c r="K10" s="797" t="s">
        <v>502</v>
      </c>
      <c r="L10" s="797"/>
      <c r="M10" s="797"/>
      <c r="N10" s="797"/>
      <c r="O10" s="797"/>
      <c r="P10" s="797"/>
      <c r="Q10" s="797"/>
      <c r="R10" s="797"/>
      <c r="S10" s="797"/>
      <c r="V10" s="94" t="s">
        <v>49</v>
      </c>
      <c r="W10" s="86" t="s">
        <v>503</v>
      </c>
      <c r="X10" s="87" t="s">
        <v>50</v>
      </c>
      <c r="Y10" s="96"/>
    </row>
    <row r="11" spans="1:25" ht="33.75" customHeight="1" x14ac:dyDescent="0.2">
      <c r="A11" s="771" t="s">
        <v>504</v>
      </c>
      <c r="B11" s="771"/>
      <c r="C11" s="381" t="s">
        <v>495</v>
      </c>
      <c r="D11" s="772" t="s">
        <v>788</v>
      </c>
      <c r="E11" s="773"/>
      <c r="F11" s="774"/>
      <c r="G11" s="775" t="s">
        <v>793</v>
      </c>
      <c r="H11" s="776"/>
      <c r="I11" s="776"/>
      <c r="J11" s="776"/>
      <c r="K11" s="776"/>
      <c r="L11" s="776"/>
      <c r="M11" s="776"/>
      <c r="N11" s="776"/>
      <c r="O11" s="776"/>
      <c r="P11" s="776"/>
      <c r="Q11" s="776"/>
      <c r="R11" s="776"/>
      <c r="S11" s="776"/>
      <c r="V11" s="94" t="s">
        <v>51</v>
      </c>
      <c r="W11" s="86" t="s">
        <v>505</v>
      </c>
      <c r="X11" s="87" t="s">
        <v>52</v>
      </c>
      <c r="Y11" s="95"/>
    </row>
    <row r="12" spans="1:25" ht="33.75" customHeight="1" x14ac:dyDescent="0.2">
      <c r="A12" s="777" t="s">
        <v>43</v>
      </c>
      <c r="B12" s="777"/>
      <c r="C12" s="778" t="s">
        <v>790</v>
      </c>
      <c r="D12" s="778"/>
      <c r="E12" s="778"/>
      <c r="F12" s="778"/>
      <c r="G12" s="778"/>
      <c r="H12" s="778"/>
      <c r="I12" s="778"/>
      <c r="J12" s="778"/>
      <c r="K12" s="791"/>
      <c r="L12" s="791"/>
      <c r="M12" s="791"/>
      <c r="N12" s="791"/>
      <c r="O12" s="791"/>
      <c r="P12" s="791"/>
      <c r="Q12" s="791"/>
      <c r="R12" s="791"/>
      <c r="S12" s="791"/>
      <c r="V12" s="94" t="s">
        <v>53</v>
      </c>
      <c r="W12" s="86" t="s">
        <v>506</v>
      </c>
      <c r="X12" s="87" t="s">
        <v>54</v>
      </c>
      <c r="Y12" s="95"/>
    </row>
    <row r="13" spans="1:25" ht="33.75" customHeight="1" x14ac:dyDescent="0.2">
      <c r="A13" s="798" t="s">
        <v>507</v>
      </c>
      <c r="B13" s="798"/>
      <c r="C13" s="783" t="s">
        <v>486</v>
      </c>
      <c r="D13" s="783"/>
      <c r="E13" s="785" t="s">
        <v>794</v>
      </c>
      <c r="F13" s="785"/>
      <c r="G13" s="785"/>
      <c r="H13" s="785"/>
      <c r="I13" s="785"/>
      <c r="J13" s="785"/>
      <c r="K13" s="798" t="s">
        <v>508</v>
      </c>
      <c r="L13" s="779"/>
      <c r="M13" s="799" t="s">
        <v>796</v>
      </c>
      <c r="N13" s="800"/>
      <c r="O13" s="800"/>
      <c r="P13" s="800"/>
      <c r="Q13" s="800"/>
      <c r="R13" s="800"/>
      <c r="S13" s="800"/>
      <c r="V13" s="94" t="s">
        <v>55</v>
      </c>
      <c r="W13" s="86" t="s">
        <v>509</v>
      </c>
      <c r="X13" s="87" t="s">
        <v>56</v>
      </c>
      <c r="Y13" s="95"/>
    </row>
    <row r="14" spans="1:25" ht="33.75" customHeight="1" x14ac:dyDescent="0.2">
      <c r="A14" s="798"/>
      <c r="B14" s="798"/>
      <c r="C14" s="786" t="s">
        <v>490</v>
      </c>
      <c r="D14" s="786"/>
      <c r="E14" s="788" t="s">
        <v>795</v>
      </c>
      <c r="F14" s="788"/>
      <c r="G14" s="788"/>
      <c r="H14" s="788"/>
      <c r="I14" s="788"/>
      <c r="J14" s="788"/>
      <c r="K14" s="779"/>
      <c r="L14" s="779"/>
      <c r="M14" s="800"/>
      <c r="N14" s="800"/>
      <c r="O14" s="800"/>
      <c r="P14" s="800"/>
      <c r="Q14" s="800"/>
      <c r="R14" s="800"/>
      <c r="S14" s="800"/>
      <c r="V14" s="94" t="s">
        <v>57</v>
      </c>
      <c r="W14" s="97"/>
      <c r="X14" s="87" t="s">
        <v>58</v>
      </c>
      <c r="Y14" s="95"/>
    </row>
    <row r="15" spans="1:25" ht="33.75" customHeight="1" x14ac:dyDescent="0.2">
      <c r="A15" s="798"/>
      <c r="B15" s="798"/>
      <c r="C15" s="789" t="s">
        <v>510</v>
      </c>
      <c r="D15" s="789"/>
      <c r="E15" s="801" t="s">
        <v>797</v>
      </c>
      <c r="F15" s="802"/>
      <c r="G15" s="802"/>
      <c r="H15" s="802"/>
      <c r="I15" s="802"/>
      <c r="J15" s="802"/>
      <c r="K15" s="803"/>
      <c r="L15" s="803"/>
      <c r="M15" s="803"/>
      <c r="N15" s="803"/>
      <c r="O15" s="803"/>
      <c r="P15" s="803"/>
      <c r="Q15" s="803"/>
      <c r="R15" s="803"/>
      <c r="S15" s="803"/>
      <c r="V15" s="94" t="s">
        <v>59</v>
      </c>
      <c r="W15" s="86"/>
      <c r="X15" s="87" t="s">
        <v>60</v>
      </c>
      <c r="Y15" s="95"/>
    </row>
    <row r="16" spans="1:25" ht="21" hidden="1" customHeight="1" x14ac:dyDescent="0.2">
      <c r="A16" s="402"/>
      <c r="B16" s="402"/>
      <c r="C16" s="404"/>
      <c r="D16" s="404"/>
      <c r="E16" s="814"/>
      <c r="F16" s="814"/>
      <c r="G16" s="814"/>
      <c r="H16" s="814"/>
      <c r="I16" s="814"/>
      <c r="J16" s="814"/>
      <c r="K16" s="814"/>
      <c r="L16" s="814"/>
      <c r="M16" s="814"/>
      <c r="N16" s="814"/>
      <c r="O16" s="814"/>
      <c r="P16" s="814"/>
      <c r="Q16" s="814"/>
      <c r="R16" s="814"/>
      <c r="S16" s="814"/>
      <c r="V16" s="94" t="s">
        <v>61</v>
      </c>
      <c r="W16" s="86" t="s">
        <v>499</v>
      </c>
      <c r="X16" s="87" t="s">
        <v>62</v>
      </c>
      <c r="Y16" s="95"/>
    </row>
    <row r="17" spans="1:25" ht="33.75" customHeight="1" x14ac:dyDescent="0.2">
      <c r="A17" s="779" t="s">
        <v>511</v>
      </c>
      <c r="B17" s="779"/>
      <c r="C17" s="779" t="s">
        <v>512</v>
      </c>
      <c r="D17" s="779"/>
      <c r="E17" s="815" t="s">
        <v>513</v>
      </c>
      <c r="F17" s="816"/>
      <c r="G17" s="817">
        <v>36526</v>
      </c>
      <c r="H17" s="818"/>
      <c r="I17" s="818"/>
      <c r="J17" s="818"/>
      <c r="K17" s="779" t="s">
        <v>514</v>
      </c>
      <c r="L17" s="779"/>
      <c r="M17" s="819">
        <v>20000000</v>
      </c>
      <c r="N17" s="819"/>
      <c r="O17" s="819"/>
      <c r="P17" s="819"/>
      <c r="Q17" s="819"/>
      <c r="R17" s="820"/>
      <c r="S17" s="374" t="s">
        <v>63</v>
      </c>
      <c r="V17" s="94" t="s">
        <v>64</v>
      </c>
      <c r="W17" s="86"/>
      <c r="X17" s="87" t="s">
        <v>65</v>
      </c>
      <c r="Y17" s="95"/>
    </row>
    <row r="18" spans="1:25" ht="33.75" customHeight="1" x14ac:dyDescent="0.2">
      <c r="A18" s="779"/>
      <c r="B18" s="779"/>
      <c r="C18" s="779" t="s">
        <v>515</v>
      </c>
      <c r="D18" s="779"/>
      <c r="E18" s="815" t="s">
        <v>513</v>
      </c>
      <c r="F18" s="816"/>
      <c r="G18" s="817">
        <v>36617</v>
      </c>
      <c r="H18" s="818"/>
      <c r="I18" s="818"/>
      <c r="J18" s="818"/>
      <c r="K18" s="779"/>
      <c r="L18" s="779"/>
      <c r="M18" s="804" t="s">
        <v>516</v>
      </c>
      <c r="N18" s="804"/>
      <c r="O18" s="805"/>
      <c r="P18" s="806">
        <v>0</v>
      </c>
      <c r="Q18" s="807"/>
      <c r="R18" s="808"/>
      <c r="S18" s="380" t="s">
        <v>517</v>
      </c>
      <c r="T18" s="98"/>
      <c r="V18" s="94" t="s">
        <v>66</v>
      </c>
      <c r="W18" s="86"/>
      <c r="X18" s="87" t="s">
        <v>67</v>
      </c>
      <c r="Y18" s="95"/>
    </row>
    <row r="19" spans="1:25" ht="33.75" customHeight="1" x14ac:dyDescent="0.2">
      <c r="A19" s="779" t="s">
        <v>518</v>
      </c>
      <c r="B19" s="779"/>
      <c r="C19" s="809">
        <v>3</v>
      </c>
      <c r="D19" s="809"/>
      <c r="E19" s="809"/>
      <c r="F19" s="810"/>
      <c r="G19" s="811" t="s">
        <v>519</v>
      </c>
      <c r="H19" s="812"/>
      <c r="I19" s="812"/>
      <c r="J19" s="812"/>
      <c r="K19" s="779" t="s">
        <v>520</v>
      </c>
      <c r="L19" s="779"/>
      <c r="M19" s="809">
        <v>15</v>
      </c>
      <c r="N19" s="810"/>
      <c r="O19" s="379" t="s">
        <v>521</v>
      </c>
      <c r="P19" s="811" t="s">
        <v>522</v>
      </c>
      <c r="Q19" s="813"/>
      <c r="R19" s="460">
        <v>5</v>
      </c>
      <c r="S19" s="403" t="s">
        <v>523</v>
      </c>
      <c r="T19" s="99"/>
      <c r="V19" s="94" t="s">
        <v>68</v>
      </c>
      <c r="W19" s="86"/>
      <c r="X19" s="87" t="s">
        <v>69</v>
      </c>
      <c r="Y19" s="95"/>
    </row>
    <row r="20" spans="1:25" ht="41.25" customHeight="1" x14ac:dyDescent="0.45">
      <c r="A20" s="779" t="s">
        <v>524</v>
      </c>
      <c r="B20" s="779"/>
      <c r="C20" s="821" t="s">
        <v>798</v>
      </c>
      <c r="D20" s="821"/>
      <c r="E20" s="821"/>
      <c r="F20" s="821"/>
      <c r="G20" s="821"/>
      <c r="H20" s="821"/>
      <c r="I20" s="821"/>
      <c r="J20" s="821"/>
      <c r="K20" s="779" t="s">
        <v>525</v>
      </c>
      <c r="L20" s="100" t="s">
        <v>526</v>
      </c>
      <c r="M20" s="822" t="s">
        <v>479</v>
      </c>
      <c r="N20" s="823"/>
      <c r="O20" s="823"/>
      <c r="P20" s="823"/>
      <c r="Q20" s="823"/>
      <c r="R20" s="823"/>
      <c r="S20" s="824"/>
      <c r="V20" s="83" t="s">
        <v>527</v>
      </c>
      <c r="W20" s="86"/>
      <c r="X20" s="87" t="s">
        <v>70</v>
      </c>
    </row>
    <row r="21" spans="1:25" ht="41.25" customHeight="1" x14ac:dyDescent="0.2">
      <c r="A21" s="779"/>
      <c r="B21" s="779"/>
      <c r="C21" s="821"/>
      <c r="D21" s="821"/>
      <c r="E21" s="821"/>
      <c r="F21" s="821"/>
      <c r="G21" s="821"/>
      <c r="H21" s="821"/>
      <c r="I21" s="821"/>
      <c r="J21" s="821"/>
      <c r="K21" s="779"/>
      <c r="L21" s="101" t="s">
        <v>528</v>
      </c>
      <c r="M21" s="825" t="s">
        <v>68</v>
      </c>
      <c r="N21" s="825"/>
      <c r="O21" s="825"/>
      <c r="P21" s="825"/>
      <c r="Q21" s="825"/>
      <c r="R21" s="825"/>
      <c r="S21" s="826"/>
      <c r="V21" s="94" t="s">
        <v>71</v>
      </c>
      <c r="W21" s="86"/>
      <c r="X21" s="87" t="s">
        <v>72</v>
      </c>
      <c r="Y21" s="95"/>
    </row>
    <row r="22" spans="1:25" ht="33.75" customHeight="1" x14ac:dyDescent="0.2">
      <c r="A22" s="779"/>
      <c r="B22" s="779"/>
      <c r="C22" s="821"/>
      <c r="D22" s="821"/>
      <c r="E22" s="821"/>
      <c r="F22" s="821"/>
      <c r="G22" s="821"/>
      <c r="H22" s="821"/>
      <c r="I22" s="821"/>
      <c r="J22" s="821"/>
      <c r="K22" s="798" t="s">
        <v>529</v>
      </c>
      <c r="L22" s="798"/>
      <c r="M22" s="369">
        <v>1</v>
      </c>
      <c r="N22" s="827" t="s">
        <v>800</v>
      </c>
      <c r="O22" s="828"/>
      <c r="P22" s="772"/>
      <c r="Q22" s="829">
        <v>50000</v>
      </c>
      <c r="R22" s="830"/>
      <c r="S22" s="374" t="s">
        <v>530</v>
      </c>
      <c r="V22" s="94" t="s">
        <v>73</v>
      </c>
      <c r="W22" s="97"/>
      <c r="X22" s="87" t="s">
        <v>74</v>
      </c>
      <c r="Y22" s="95"/>
    </row>
    <row r="23" spans="1:25" ht="33.75" customHeight="1" x14ac:dyDescent="0.2">
      <c r="A23" s="779" t="s">
        <v>531</v>
      </c>
      <c r="B23" s="779"/>
      <c r="C23" s="821" t="s">
        <v>799</v>
      </c>
      <c r="D23" s="821"/>
      <c r="E23" s="821"/>
      <c r="F23" s="821"/>
      <c r="G23" s="821"/>
      <c r="H23" s="821"/>
      <c r="I23" s="821"/>
      <c r="J23" s="821"/>
      <c r="K23" s="798"/>
      <c r="L23" s="798"/>
      <c r="M23" s="370">
        <v>2</v>
      </c>
      <c r="N23" s="831" t="s">
        <v>801</v>
      </c>
      <c r="O23" s="832"/>
      <c r="P23" s="833"/>
      <c r="Q23" s="834">
        <v>30000</v>
      </c>
      <c r="R23" s="835"/>
      <c r="S23" s="378" t="s">
        <v>530</v>
      </c>
      <c r="V23" s="94" t="s">
        <v>75</v>
      </c>
      <c r="W23" s="97"/>
      <c r="X23" s="87" t="s">
        <v>76</v>
      </c>
      <c r="Y23" s="95"/>
    </row>
    <row r="24" spans="1:25" ht="33.75" customHeight="1" x14ac:dyDescent="0.45">
      <c r="A24" s="779"/>
      <c r="B24" s="779"/>
      <c r="C24" s="821"/>
      <c r="D24" s="821"/>
      <c r="E24" s="821"/>
      <c r="F24" s="821"/>
      <c r="G24" s="821"/>
      <c r="H24" s="821"/>
      <c r="I24" s="821"/>
      <c r="J24" s="821"/>
      <c r="K24" s="798"/>
      <c r="L24" s="798"/>
      <c r="M24" s="371">
        <v>3</v>
      </c>
      <c r="N24" s="836" t="s">
        <v>802</v>
      </c>
      <c r="O24" s="837"/>
      <c r="P24" s="838"/>
      <c r="Q24" s="808">
        <v>20000</v>
      </c>
      <c r="R24" s="839"/>
      <c r="S24" s="375" t="s">
        <v>530</v>
      </c>
      <c r="V24" s="94" t="s">
        <v>77</v>
      </c>
      <c r="X24" s="87" t="s">
        <v>78</v>
      </c>
    </row>
    <row r="25" spans="1:25" ht="35.25" customHeight="1" x14ac:dyDescent="0.2">
      <c r="A25" s="863" t="s">
        <v>532</v>
      </c>
      <c r="B25" s="397" t="s">
        <v>533</v>
      </c>
      <c r="C25" s="783" t="s">
        <v>79</v>
      </c>
      <c r="D25" s="783"/>
      <c r="E25" s="783"/>
      <c r="F25" s="819">
        <v>250000</v>
      </c>
      <c r="G25" s="819"/>
      <c r="H25" s="820"/>
      <c r="I25" s="374" t="s">
        <v>530</v>
      </c>
      <c r="J25" s="783" t="s">
        <v>534</v>
      </c>
      <c r="K25" s="783"/>
      <c r="L25" s="840">
        <v>10000</v>
      </c>
      <c r="M25" s="841"/>
      <c r="N25" s="376" t="s">
        <v>80</v>
      </c>
      <c r="O25" s="842" t="s">
        <v>535</v>
      </c>
      <c r="P25" s="842"/>
      <c r="Q25" s="840">
        <v>5000</v>
      </c>
      <c r="R25" s="841"/>
      <c r="S25" s="374" t="s">
        <v>530</v>
      </c>
      <c r="V25" s="94" t="s">
        <v>81</v>
      </c>
      <c r="W25" s="97"/>
      <c r="X25" s="87" t="s">
        <v>82</v>
      </c>
      <c r="Y25" s="95"/>
    </row>
    <row r="26" spans="1:25" ht="35.25" customHeight="1" x14ac:dyDescent="0.2">
      <c r="A26" s="863"/>
      <c r="B26" s="398" t="s">
        <v>536</v>
      </c>
      <c r="C26" s="789" t="s">
        <v>79</v>
      </c>
      <c r="D26" s="789"/>
      <c r="E26" s="789"/>
      <c r="F26" s="807">
        <v>240000</v>
      </c>
      <c r="G26" s="807"/>
      <c r="H26" s="808"/>
      <c r="I26" s="375" t="s">
        <v>530</v>
      </c>
      <c r="J26" s="789" t="s">
        <v>534</v>
      </c>
      <c r="K26" s="789"/>
      <c r="L26" s="807">
        <v>8000</v>
      </c>
      <c r="M26" s="808"/>
      <c r="N26" s="377" t="s">
        <v>80</v>
      </c>
      <c r="O26" s="848" t="s">
        <v>535</v>
      </c>
      <c r="P26" s="848"/>
      <c r="Q26" s="807">
        <v>4000</v>
      </c>
      <c r="R26" s="808"/>
      <c r="S26" s="375" t="s">
        <v>530</v>
      </c>
      <c r="V26" s="94" t="s">
        <v>83</v>
      </c>
      <c r="W26" s="97"/>
      <c r="X26" s="87" t="s">
        <v>84</v>
      </c>
      <c r="Y26" s="95"/>
    </row>
    <row r="27" spans="1:25" ht="35.25" hidden="1" customHeight="1" x14ac:dyDescent="0.2">
      <c r="A27" s="863"/>
      <c r="B27" s="402" t="s">
        <v>537</v>
      </c>
      <c r="C27" s="815" t="s">
        <v>79</v>
      </c>
      <c r="D27" s="815"/>
      <c r="E27" s="815"/>
      <c r="F27" s="843"/>
      <c r="G27" s="843"/>
      <c r="H27" s="844"/>
      <c r="I27" s="102" t="s">
        <v>530</v>
      </c>
      <c r="J27" s="815" t="s">
        <v>534</v>
      </c>
      <c r="K27" s="815"/>
      <c r="L27" s="845"/>
      <c r="M27" s="846"/>
      <c r="N27" s="103" t="s">
        <v>80</v>
      </c>
      <c r="O27" s="847" t="s">
        <v>535</v>
      </c>
      <c r="P27" s="847"/>
      <c r="Q27" s="845"/>
      <c r="R27" s="846"/>
      <c r="S27" s="102" t="s">
        <v>530</v>
      </c>
      <c r="V27" s="94" t="s">
        <v>85</v>
      </c>
      <c r="W27" s="97"/>
      <c r="X27" s="87" t="s">
        <v>86</v>
      </c>
      <c r="Y27" s="95"/>
    </row>
    <row r="28" spans="1:25" ht="33.75" customHeight="1" x14ac:dyDescent="0.45">
      <c r="A28" s="104"/>
      <c r="B28" s="104"/>
      <c r="C28" s="104"/>
      <c r="D28" s="104"/>
      <c r="E28" s="104"/>
      <c r="F28" s="104"/>
      <c r="G28" s="104"/>
      <c r="H28" s="104"/>
      <c r="I28" s="104"/>
      <c r="J28" s="104"/>
      <c r="K28" s="104"/>
      <c r="L28" s="104"/>
      <c r="M28" s="104"/>
      <c r="N28" s="104"/>
      <c r="O28" s="104"/>
      <c r="P28" s="104"/>
      <c r="Q28" s="104"/>
      <c r="R28" s="104"/>
      <c r="S28" s="104"/>
      <c r="V28" s="94" t="s">
        <v>87</v>
      </c>
      <c r="X28" s="87" t="s">
        <v>88</v>
      </c>
    </row>
    <row r="29" spans="1:25" ht="18.75" customHeight="1" x14ac:dyDescent="0.2">
      <c r="A29" s="105" t="s">
        <v>538</v>
      </c>
      <c r="B29" s="106"/>
      <c r="C29" s="106"/>
      <c r="D29" s="106"/>
      <c r="E29" s="106"/>
      <c r="F29" s="106"/>
      <c r="G29" s="106"/>
      <c r="H29" s="106"/>
      <c r="I29" s="106"/>
      <c r="J29" s="106"/>
      <c r="K29" s="106"/>
      <c r="L29" s="106"/>
      <c r="M29" s="106"/>
      <c r="N29" s="106"/>
      <c r="O29" s="106"/>
      <c r="P29" s="106"/>
      <c r="Q29" s="106"/>
      <c r="R29" s="106"/>
      <c r="S29" s="106"/>
      <c r="V29" s="94" t="s">
        <v>89</v>
      </c>
      <c r="W29" s="97"/>
      <c r="Y29" s="95"/>
    </row>
    <row r="30" spans="1:25" ht="25.05" customHeight="1" x14ac:dyDescent="0.2">
      <c r="A30" s="853" t="s">
        <v>550</v>
      </c>
      <c r="B30" s="853"/>
      <c r="C30" s="853"/>
      <c r="D30" s="853"/>
      <c r="E30" s="853"/>
      <c r="F30" s="853"/>
      <c r="G30" s="853"/>
      <c r="H30" s="853"/>
      <c r="I30" s="853"/>
      <c r="J30" s="853"/>
      <c r="K30" s="853"/>
      <c r="L30" s="853"/>
      <c r="M30" s="853"/>
      <c r="N30" s="853"/>
      <c r="O30" s="853"/>
      <c r="P30" s="853"/>
      <c r="Q30" s="853"/>
      <c r="R30" s="853"/>
      <c r="S30" s="853"/>
      <c r="V30" s="94" t="s">
        <v>90</v>
      </c>
      <c r="W30" s="97"/>
      <c r="Y30" s="95"/>
    </row>
    <row r="31" spans="1:25" ht="25.05" customHeight="1" x14ac:dyDescent="0.2">
      <c r="A31" s="854"/>
      <c r="B31" s="854"/>
      <c r="C31" s="854"/>
      <c r="D31" s="854"/>
      <c r="E31" s="854"/>
      <c r="F31" s="854"/>
      <c r="G31" s="854"/>
      <c r="H31" s="854"/>
      <c r="I31" s="854"/>
      <c r="J31" s="854"/>
      <c r="K31" s="854"/>
      <c r="L31" s="854"/>
      <c r="M31" s="854"/>
      <c r="N31" s="854"/>
      <c r="O31" s="854"/>
      <c r="P31" s="854"/>
      <c r="Q31" s="854"/>
      <c r="R31" s="854"/>
      <c r="S31" s="854"/>
      <c r="V31" s="94" t="s">
        <v>91</v>
      </c>
      <c r="W31" s="97"/>
      <c r="Y31" s="95"/>
    </row>
    <row r="32" spans="1:25" ht="33.75" customHeight="1" x14ac:dyDescent="0.2">
      <c r="A32" s="779" t="s">
        <v>539</v>
      </c>
      <c r="B32" s="779"/>
      <c r="C32" s="779"/>
      <c r="D32" s="855" t="s">
        <v>803</v>
      </c>
      <c r="E32" s="855"/>
      <c r="F32" s="855"/>
      <c r="G32" s="855"/>
      <c r="H32" s="855"/>
      <c r="I32" s="855"/>
      <c r="J32" s="855"/>
      <c r="K32" s="779" t="s">
        <v>540</v>
      </c>
      <c r="L32" s="779"/>
      <c r="M32" s="856" t="s">
        <v>790</v>
      </c>
      <c r="N32" s="856"/>
      <c r="O32" s="856"/>
      <c r="P32" s="856"/>
      <c r="Q32" s="856"/>
      <c r="R32" s="856"/>
      <c r="S32" s="856"/>
      <c r="V32" s="94" t="s">
        <v>92</v>
      </c>
      <c r="W32" s="97"/>
      <c r="X32" s="95"/>
      <c r="Y32" s="95"/>
    </row>
    <row r="33" spans="1:25" ht="33.75" customHeight="1" x14ac:dyDescent="0.2">
      <c r="A33" s="779" t="s">
        <v>541</v>
      </c>
      <c r="B33" s="779"/>
      <c r="C33" s="779"/>
      <c r="D33" s="373" t="s">
        <v>495</v>
      </c>
      <c r="E33" s="857" t="s">
        <v>788</v>
      </c>
      <c r="F33" s="858"/>
      <c r="G33" s="859" t="s">
        <v>826</v>
      </c>
      <c r="H33" s="859"/>
      <c r="I33" s="860"/>
      <c r="J33" s="861" t="s">
        <v>804</v>
      </c>
      <c r="K33" s="862"/>
      <c r="L33" s="862"/>
      <c r="M33" s="862"/>
      <c r="N33" s="862"/>
      <c r="O33" s="862"/>
      <c r="P33" s="862"/>
      <c r="Q33" s="862"/>
      <c r="R33" s="862"/>
      <c r="S33" s="862"/>
      <c r="V33" s="94" t="s">
        <v>93</v>
      </c>
      <c r="W33" s="97"/>
      <c r="X33" s="96"/>
      <c r="Y33" s="95"/>
    </row>
    <row r="34" spans="1:25" ht="33.75" customHeight="1" x14ac:dyDescent="0.2">
      <c r="A34" s="779" t="s">
        <v>542</v>
      </c>
      <c r="B34" s="779"/>
      <c r="C34" s="779"/>
      <c r="D34" s="779" t="s">
        <v>543</v>
      </c>
      <c r="E34" s="779"/>
      <c r="F34" s="849" t="s">
        <v>805</v>
      </c>
      <c r="G34" s="849"/>
      <c r="H34" s="849"/>
      <c r="I34" s="850"/>
      <c r="J34" s="372" t="s">
        <v>544</v>
      </c>
      <c r="K34" s="779" t="s">
        <v>545</v>
      </c>
      <c r="L34" s="779"/>
      <c r="M34" s="851" t="s">
        <v>806</v>
      </c>
      <c r="N34" s="851"/>
      <c r="O34" s="851"/>
      <c r="P34" s="851"/>
      <c r="Q34" s="851"/>
      <c r="R34" s="852"/>
      <c r="S34" s="372" t="s">
        <v>94</v>
      </c>
      <c r="V34" s="94" t="s">
        <v>95</v>
      </c>
      <c r="W34" s="97"/>
      <c r="X34" s="95"/>
      <c r="Y34" s="95"/>
    </row>
    <row r="35" spans="1:25" ht="33.75" customHeight="1" x14ac:dyDescent="0.2">
      <c r="V35" s="94" t="s">
        <v>96</v>
      </c>
      <c r="W35" s="97"/>
      <c r="X35" s="95"/>
      <c r="Y35" s="95"/>
    </row>
    <row r="36" spans="1:25" ht="33.75" customHeight="1" x14ac:dyDescent="0.2">
      <c r="V36" s="94" t="s">
        <v>97</v>
      </c>
      <c r="W36" s="97"/>
      <c r="X36" s="95"/>
      <c r="Y36" s="95"/>
    </row>
    <row r="37" spans="1:25" ht="33.75" customHeight="1" x14ac:dyDescent="0.2">
      <c r="V37" s="94" t="s">
        <v>98</v>
      </c>
      <c r="W37" s="97"/>
      <c r="X37" s="95"/>
      <c r="Y37" s="95"/>
    </row>
    <row r="38" spans="1:25" ht="33.75" customHeight="1" x14ac:dyDescent="0.2">
      <c r="V38" s="94" t="s">
        <v>99</v>
      </c>
      <c r="W38" s="97"/>
      <c r="X38" s="95"/>
      <c r="Y38" s="95"/>
    </row>
    <row r="39" spans="1:25" ht="33.75" customHeight="1" x14ac:dyDescent="0.2">
      <c r="V39" s="94" t="s">
        <v>546</v>
      </c>
      <c r="W39" s="97"/>
      <c r="X39" s="95"/>
      <c r="Y39" s="95"/>
    </row>
    <row r="40" spans="1:25" ht="33.75" customHeight="1" x14ac:dyDescent="0.2">
      <c r="V40" s="94" t="s">
        <v>100</v>
      </c>
      <c r="W40" s="97"/>
      <c r="X40" s="95"/>
      <c r="Y40" s="95"/>
    </row>
    <row r="41" spans="1:25" ht="33.75" customHeight="1" x14ac:dyDescent="0.2">
      <c r="V41" s="94" t="s">
        <v>547</v>
      </c>
      <c r="W41" s="97"/>
      <c r="X41" s="95"/>
      <c r="Y41" s="95"/>
    </row>
    <row r="42" spans="1:25" ht="33.75" customHeight="1" x14ac:dyDescent="0.2">
      <c r="V42" s="94" t="s">
        <v>101</v>
      </c>
      <c r="W42" s="97"/>
      <c r="X42" s="95"/>
      <c r="Y42" s="95"/>
    </row>
    <row r="43" spans="1:25" ht="33.75" customHeight="1" x14ac:dyDescent="0.2">
      <c r="V43" s="94" t="s">
        <v>102</v>
      </c>
      <c r="W43" s="97"/>
      <c r="X43" s="95"/>
      <c r="Y43" s="95"/>
    </row>
    <row r="44" spans="1:25" ht="33.75" customHeight="1" x14ac:dyDescent="0.2">
      <c r="V44" s="94" t="s">
        <v>103</v>
      </c>
      <c r="W44" s="97"/>
      <c r="X44" s="95"/>
      <c r="Y44" s="95"/>
    </row>
    <row r="45" spans="1:25" ht="33.75" customHeight="1" x14ac:dyDescent="0.2">
      <c r="V45" s="94" t="s">
        <v>104</v>
      </c>
      <c r="W45" s="97"/>
      <c r="X45" s="95"/>
      <c r="Y45" s="95"/>
    </row>
    <row r="46" spans="1:25" ht="33.75" customHeight="1" x14ac:dyDescent="0.2">
      <c r="V46" s="94" t="s">
        <v>105</v>
      </c>
      <c r="W46" s="97"/>
      <c r="X46" s="95"/>
      <c r="Y46" s="95"/>
    </row>
    <row r="47" spans="1:25" ht="33.75" customHeight="1" x14ac:dyDescent="0.2">
      <c r="V47" s="94" t="s">
        <v>106</v>
      </c>
      <c r="W47" s="97"/>
      <c r="X47" s="95"/>
      <c r="Y47" s="107"/>
    </row>
    <row r="48" spans="1:25" ht="33.75" customHeight="1" x14ac:dyDescent="0.2">
      <c r="V48" s="94" t="s">
        <v>107</v>
      </c>
      <c r="W48" s="97"/>
      <c r="X48" s="95"/>
      <c r="Y48" s="108"/>
    </row>
    <row r="49" spans="22:25" ht="33.75" customHeight="1" x14ac:dyDescent="0.2">
      <c r="V49" s="94" t="s">
        <v>108</v>
      </c>
      <c r="W49" s="97"/>
      <c r="X49" s="95"/>
      <c r="Y49" s="109"/>
    </row>
    <row r="50" spans="22:25" ht="33.75" customHeight="1" x14ac:dyDescent="0.2">
      <c r="V50" s="94" t="s">
        <v>109</v>
      </c>
      <c r="W50" s="97"/>
      <c r="X50" s="95"/>
      <c r="Y50" s="95"/>
    </row>
    <row r="51" spans="22:25" ht="33.75" customHeight="1" x14ac:dyDescent="0.2">
      <c r="V51" s="94" t="s">
        <v>110</v>
      </c>
      <c r="W51" s="97"/>
      <c r="X51" s="95"/>
      <c r="Y51" s="95"/>
    </row>
    <row r="52" spans="22:25" ht="33.75" customHeight="1" x14ac:dyDescent="0.2">
      <c r="V52" s="94" t="s">
        <v>111</v>
      </c>
      <c r="W52" s="97"/>
      <c r="X52" s="95"/>
      <c r="Y52" s="95"/>
    </row>
    <row r="53" spans="22:25" ht="33.75" customHeight="1" x14ac:dyDescent="0.2">
      <c r="V53" s="94" t="s">
        <v>112</v>
      </c>
      <c r="W53" s="97"/>
      <c r="X53" s="95"/>
      <c r="Y53" s="95"/>
    </row>
    <row r="54" spans="22:25" ht="33.75" customHeight="1" x14ac:dyDescent="0.2">
      <c r="V54" s="94" t="s">
        <v>113</v>
      </c>
      <c r="W54" s="97"/>
      <c r="X54" s="95"/>
      <c r="Y54" s="95"/>
    </row>
    <row r="55" spans="22:25" ht="33.75" customHeight="1" x14ac:dyDescent="0.2">
      <c r="V55" s="94" t="s">
        <v>114</v>
      </c>
      <c r="W55" s="97"/>
      <c r="X55" s="95"/>
      <c r="Y55" s="95"/>
    </row>
    <row r="56" spans="22:25" ht="33.75" customHeight="1" x14ac:dyDescent="0.2">
      <c r="V56" s="94" t="s">
        <v>115</v>
      </c>
      <c r="W56" s="97"/>
      <c r="X56" s="95"/>
      <c r="Y56" s="95"/>
    </row>
    <row r="57" spans="22:25" ht="33.75" customHeight="1" x14ac:dyDescent="0.2">
      <c r="V57" s="94" t="s">
        <v>548</v>
      </c>
      <c r="W57" s="97"/>
      <c r="X57" s="95"/>
      <c r="Y57" s="95"/>
    </row>
    <row r="58" spans="22:25" ht="33.75" customHeight="1" x14ac:dyDescent="0.2">
      <c r="V58" s="94" t="s">
        <v>116</v>
      </c>
      <c r="W58" s="97"/>
      <c r="X58" s="95"/>
      <c r="Y58" s="95"/>
    </row>
    <row r="59" spans="22:25" ht="33.75" customHeight="1" x14ac:dyDescent="0.2">
      <c r="V59" s="94" t="s">
        <v>117</v>
      </c>
      <c r="W59" s="97"/>
      <c r="X59" s="95"/>
      <c r="Y59" s="95"/>
    </row>
    <row r="60" spans="22:25" ht="33.75" customHeight="1" x14ac:dyDescent="0.2">
      <c r="V60" s="94" t="s">
        <v>118</v>
      </c>
      <c r="W60" s="97"/>
      <c r="X60" s="95"/>
      <c r="Y60" s="95"/>
    </row>
    <row r="61" spans="22:25" ht="33.75" customHeight="1" x14ac:dyDescent="0.2">
      <c r="W61" s="97"/>
      <c r="X61" s="95"/>
      <c r="Y61" s="95"/>
    </row>
    <row r="62" spans="22:25" ht="33.75" customHeight="1" x14ac:dyDescent="0.45"/>
  </sheetData>
  <sheetProtection password="C472" sheet="1" objects="1" scenarios="1" selectLockedCells="1" selectUnlockedCells="1"/>
  <dataConsolidate/>
  <mergeCells count="104">
    <mergeCell ref="Q27:R27"/>
    <mergeCell ref="Q25:R25"/>
    <mergeCell ref="C26:E26"/>
    <mergeCell ref="F26:H26"/>
    <mergeCell ref="J26:K26"/>
    <mergeCell ref="L26:M26"/>
    <mergeCell ref="O26:P26"/>
    <mergeCell ref="Q26:R26"/>
    <mergeCell ref="A34:C34"/>
    <mergeCell ref="D34:E34"/>
    <mergeCell ref="F34:I34"/>
    <mergeCell ref="K34:L34"/>
    <mergeCell ref="M34:R34"/>
    <mergeCell ref="A30:S31"/>
    <mergeCell ref="A32:C32"/>
    <mergeCell ref="D32:J32"/>
    <mergeCell ref="K32:L32"/>
    <mergeCell ref="M32:S32"/>
    <mergeCell ref="A33:C33"/>
    <mergeCell ref="E33:F33"/>
    <mergeCell ref="G33:I33"/>
    <mergeCell ref="J33:S33"/>
    <mergeCell ref="A25:A27"/>
    <mergeCell ref="C25:E25"/>
    <mergeCell ref="F25:H25"/>
    <mergeCell ref="J25:K25"/>
    <mergeCell ref="L25:M25"/>
    <mergeCell ref="O25:P25"/>
    <mergeCell ref="C27:E27"/>
    <mergeCell ref="F27:H27"/>
    <mergeCell ref="J27:K27"/>
    <mergeCell ref="L27:M27"/>
    <mergeCell ref="O27:P27"/>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A13:B15"/>
    <mergeCell ref="C13:D13"/>
    <mergeCell ref="E13:J13"/>
    <mergeCell ref="K13:L14"/>
    <mergeCell ref="M13:S14"/>
    <mergeCell ref="C14:D14"/>
    <mergeCell ref="E14:J14"/>
    <mergeCell ref="C15:D15"/>
    <mergeCell ref="E15:S15"/>
    <mergeCell ref="A11:B11"/>
    <mergeCell ref="D11:F11"/>
    <mergeCell ref="G11:S11"/>
    <mergeCell ref="A12:B12"/>
    <mergeCell ref="C12:J12"/>
    <mergeCell ref="K12:S12"/>
    <mergeCell ref="A9:B9"/>
    <mergeCell ref="D9:F9"/>
    <mergeCell ref="G9:S9"/>
    <mergeCell ref="A10:B10"/>
    <mergeCell ref="C10:J10"/>
    <mergeCell ref="K10:S10"/>
    <mergeCell ref="L6:S6"/>
    <mergeCell ref="A7:B7"/>
    <mergeCell ref="D7:F7"/>
    <mergeCell ref="G7:S7"/>
    <mergeCell ref="A8:B8"/>
    <mergeCell ref="C8:J8"/>
    <mergeCell ref="K8:L8"/>
    <mergeCell ref="M8:S8"/>
    <mergeCell ref="A1:S2"/>
    <mergeCell ref="A4:B4"/>
    <mergeCell ref="C4:I4"/>
    <mergeCell ref="J4:J6"/>
    <mergeCell ref="L4:S4"/>
    <mergeCell ref="A5:B5"/>
    <mergeCell ref="C5:I5"/>
    <mergeCell ref="L5:S5"/>
    <mergeCell ref="A6:B6"/>
    <mergeCell ref="C6:I6"/>
  </mergeCells>
  <phoneticPr fontId="2"/>
  <dataValidations xWindow="628" yWindow="1069" count="19">
    <dataValidation allowBlank="1" showInputMessage="1" showErrorMessage="1" prompt="連絡担当者は、申請事業者の役員・従業員に限ります。" sqref="E14:J14"/>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5:H25"/>
    <dataValidation type="list" allowBlank="1" showInputMessage="1" showErrorMessage="1" prompt="大分類から先に選択してください。" sqref="M21:S21">
      <formula1>INDIRECT($M$20)</formula1>
    </dataValidation>
    <dataValidation type="list" allowBlank="1" showInputMessage="1" showErrorMessage="1" prompt="募集要項P.32「日本標準産業分類表」を参照してください。_x000a_大分類から先に選択してください。" sqref="M20:S20">
      <formula1>$V$1:$Y$1</formula1>
    </dataValidation>
    <dataValidation imeMode="disabled" allowBlank="1" showInputMessage="1" showErrorMessage="1" prompt="従業員は、派遣社員やアルバイトを含めた全ての従業員を指します。" sqref="M19:N19"/>
    <dataValidation imeMode="disabled" allowBlank="1" showInputMessage="1" showErrorMessage="1" sqref="D7:F7 L25:M26 C8:J8 D9:F9 C10:J10 Q22:R26 M8:S8 C12:J12 E15:S15 P18:R18 C19:F19 M32:S32 R19 D11:F11 F26:H26 M17:R17 E33:F33"/>
    <dataValidation allowBlank="1" showInputMessage="1" showErrorMessage="1" prompt="個人事業者は「屋号」ではなく「代表者名」を記入してください。" sqref="C5:I5"/>
    <dataValidation imeMode="hiragana" allowBlank="1" showInputMessage="1" showErrorMessage="1" prompt="和暦で年月日を記入してください。" sqref="G17:J18"/>
    <dataValidation imeMode="hiragana" allowBlank="1" showInputMessage="1" showErrorMessage="1" prompt="本店所在地と同じ場合は「同上」と記入してください。" sqref="G9:S9"/>
    <dataValidation type="custom" imeMode="halfAlpha" allowBlank="1" showInputMessage="1" showErrorMessage="1" sqref="F27:H27 L27:M27 Q27:R27">
      <formula1>LENB(F27)=LEN(F27)</formula1>
    </dataValidation>
    <dataValidation allowBlank="1" showErrorMessage="1" sqref="G11:S11"/>
    <dataValidation allowBlank="1" showInputMessage="1" showErrorMessage="1" prompt="区市町村以下を記入してください。" sqref="J33:S33"/>
    <dataValidation imeMode="halfAlpha" allowBlank="1" showInputMessage="1" showErrorMessage="1" sqref="E16"/>
    <dataValidation imeMode="fullKatakana" allowBlank="1" showInputMessage="1" showErrorMessage="1" sqref="C4:I4 L4:S4 E13:J13"/>
    <dataValidation type="list" allowBlank="1" showInputMessage="1" showErrorMessage="1" promptTitle="都県を選択してください" prompt="首都圏（関東地方１都６県＋山梨県）であれば概ね申請可能です。" sqref="G33:I33">
      <formula1>"選択してください,東京都,神奈川県,千葉県,埼玉県,茨城県,栃木県,群馬県,山梨県"</formula1>
    </dataValidation>
    <dataValidation allowBlank="1" showErrorMessage="1" promptTitle="主要取引先を上位３位記入してください" prompt="　" sqref="C25:E25"/>
    <dataValidation type="list" allowBlank="1" showInputMessage="1" showErrorMessage="1" prompt="令和５年11月１日時点の組織形態を選択してください。" sqref="C6:I6">
      <formula1>"法人,個人事業者,中小企業団体等,中小企業グループ（共同申請）,創業予定の個人"</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s>
  <pageMargins left="0.59055118110236227" right="0.19685039370078741" top="0.39370078740157483" bottom="0.39370078740157483" header="0.31496062992125984" footer="0.19685039370078741"/>
  <pageSetup paperSize="9" scale="74"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80" zoomScaleNormal="100" zoomScaleSheetLayoutView="80" workbookViewId="0">
      <selection sqref="A1:XFD1048576"/>
    </sheetView>
  </sheetViews>
  <sheetFormatPr defaultColWidth="1.8984375" defaultRowHeight="14.25" customHeight="1" x14ac:dyDescent="0.45"/>
  <cols>
    <col min="1" max="1" width="6.296875" style="61" customWidth="1"/>
    <col min="2" max="2" width="21.09765625" style="61" customWidth="1"/>
    <col min="3" max="3" width="9.796875" style="61" customWidth="1"/>
    <col min="4" max="4" width="5.19921875" style="61" customWidth="1"/>
    <col min="5" max="5" width="10.3984375" style="61" customWidth="1"/>
    <col min="6" max="7" width="10.5" style="61" customWidth="1"/>
    <col min="8" max="8" width="15" style="61" customWidth="1"/>
    <col min="9" max="9" width="1.8984375" style="265" customWidth="1"/>
    <col min="10" max="11" width="1.8984375" style="61" customWidth="1"/>
    <col min="12" max="12" width="10.296875" style="61" customWidth="1"/>
    <col min="13" max="13" width="8.69921875" style="61" customWidth="1"/>
    <col min="14" max="14" width="5.69921875" style="61" customWidth="1"/>
    <col min="15" max="211" width="1.8984375" style="61" customWidth="1"/>
    <col min="212" max="16384" width="1.8984375" style="61"/>
  </cols>
  <sheetData>
    <row r="1" spans="1:44" s="213" customFormat="1" ht="25.05" customHeight="1" x14ac:dyDescent="0.45">
      <c r="A1" s="241"/>
      <c r="B1" s="208"/>
      <c r="C1" s="208"/>
      <c r="D1" s="208"/>
      <c r="E1" s="208"/>
      <c r="F1" s="208"/>
      <c r="G1" s="208"/>
      <c r="H1" s="204" t="s">
        <v>621</v>
      </c>
      <c r="I1" s="263"/>
      <c r="J1" s="264"/>
      <c r="K1" s="264"/>
      <c r="L1" s="208"/>
      <c r="M1" s="208"/>
      <c r="N1" s="208"/>
      <c r="O1" s="208"/>
      <c r="P1" s="208"/>
      <c r="Q1" s="208"/>
      <c r="R1" s="208"/>
      <c r="S1" s="208"/>
      <c r="T1" s="218"/>
      <c r="U1" s="218"/>
      <c r="V1" s="218"/>
      <c r="W1" s="218"/>
      <c r="X1" s="218"/>
      <c r="Y1" s="218"/>
      <c r="Z1" s="218"/>
    </row>
    <row r="2" spans="1:44" ht="25.05" customHeight="1" x14ac:dyDescent="0.45">
      <c r="A2" s="217" t="s">
        <v>645</v>
      </c>
      <c r="B2" s="219"/>
      <c r="C2" s="219"/>
      <c r="D2" s="219"/>
      <c r="E2" s="219"/>
      <c r="F2" s="219"/>
      <c r="G2" s="219"/>
      <c r="H2" s="219"/>
    </row>
    <row r="3" spans="1:44" ht="13.05" customHeight="1" x14ac:dyDescent="0.45">
      <c r="A3" s="1443" t="s">
        <v>646</v>
      </c>
      <c r="B3" s="1443"/>
      <c r="C3" s="1443"/>
      <c r="D3" s="1443"/>
      <c r="E3" s="1443"/>
      <c r="F3" s="1443"/>
      <c r="G3" s="1443"/>
      <c r="H3" s="1443"/>
      <c r="L3" s="414"/>
    </row>
    <row r="4" spans="1:44" ht="13.05" customHeight="1" x14ac:dyDescent="0.45">
      <c r="A4" s="1443" t="s">
        <v>647</v>
      </c>
      <c r="B4" s="1443"/>
      <c r="C4" s="1443"/>
      <c r="D4" s="1443"/>
      <c r="E4" s="1443"/>
      <c r="F4" s="1443"/>
      <c r="G4" s="1443"/>
      <c r="H4" s="1443"/>
      <c r="L4" s="414"/>
    </row>
    <row r="5" spans="1:44" ht="13.05" customHeight="1" x14ac:dyDescent="0.15">
      <c r="A5" s="1568" t="s">
        <v>648</v>
      </c>
      <c r="B5" s="1568"/>
      <c r="C5" s="1568"/>
      <c r="D5" s="1568"/>
      <c r="E5" s="1568"/>
      <c r="F5" s="1568"/>
      <c r="G5" s="1568"/>
      <c r="H5" s="266" t="s">
        <v>230</v>
      </c>
      <c r="I5" s="267"/>
      <c r="J5" s="412"/>
      <c r="L5" s="416"/>
    </row>
    <row r="6" spans="1:44" ht="48" x14ac:dyDescent="0.45">
      <c r="A6" s="245" t="s">
        <v>231</v>
      </c>
      <c r="B6" s="417" t="s">
        <v>649</v>
      </c>
      <c r="C6" s="417" t="s">
        <v>650</v>
      </c>
      <c r="D6" s="268" t="s">
        <v>636</v>
      </c>
      <c r="E6" s="269" t="s">
        <v>237</v>
      </c>
      <c r="F6" s="417" t="s">
        <v>277</v>
      </c>
      <c r="G6" s="417" t="s">
        <v>638</v>
      </c>
      <c r="H6" s="248" t="s">
        <v>278</v>
      </c>
      <c r="I6" s="270" t="s">
        <v>252</v>
      </c>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row>
    <row r="7" spans="1:44" ht="34.950000000000003" customHeight="1" x14ac:dyDescent="0.45">
      <c r="A7" s="272">
        <f>ROW()-6</f>
        <v>1</v>
      </c>
      <c r="B7" s="538" t="s">
        <v>904</v>
      </c>
      <c r="C7" s="562">
        <v>1</v>
      </c>
      <c r="D7" s="563" t="s">
        <v>903</v>
      </c>
      <c r="E7" s="562">
        <v>650000</v>
      </c>
      <c r="F7" s="434">
        <f>委託費1117[[#This Row],[数量
(A)]]*委託費1117[[#This Row],[単価
（税抜）
(B)]]</f>
        <v>650000</v>
      </c>
      <c r="G7" s="434">
        <f>ROUNDDOWN(委託費1117[[#This Row],[助成対象経費
（税抜）
(A)×(B）]]*1.1,0)</f>
        <v>715000</v>
      </c>
      <c r="H7" s="554" t="s">
        <v>882</v>
      </c>
      <c r="I7"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4.950000000000003" customHeight="1" x14ac:dyDescent="0.45">
      <c r="A8" s="272">
        <f t="shared" ref="A8:A23" si="0">ROW()-6</f>
        <v>2</v>
      </c>
      <c r="B8" s="538"/>
      <c r="C8" s="562"/>
      <c r="D8" s="563"/>
      <c r="E8" s="562"/>
      <c r="F8" s="273">
        <f>委託費1117[[#This Row],[数量
(A)]]*委託費1117[[#This Row],[単価
（税抜）
(B)]]</f>
        <v>0</v>
      </c>
      <c r="G8" s="273">
        <f>ROUNDDOWN(委託費1117[[#This Row],[助成対象経費
（税抜）
(A)×(B）]]*1.1,0)</f>
        <v>0</v>
      </c>
      <c r="H8" s="554"/>
      <c r="I8"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275"/>
      <c r="M8" s="276"/>
      <c r="N8" s="276"/>
    </row>
    <row r="9" spans="1:44" ht="34.950000000000003" customHeight="1" x14ac:dyDescent="0.45">
      <c r="A9" s="272">
        <f t="shared" si="0"/>
        <v>3</v>
      </c>
      <c r="B9" s="546"/>
      <c r="C9" s="564"/>
      <c r="D9" s="565"/>
      <c r="E9" s="566"/>
      <c r="F9" s="273">
        <f>委託費1117[[#This Row],[数量
(A)]]*委託費1117[[#This Row],[単価
（税抜）
(B)]]</f>
        <v>0</v>
      </c>
      <c r="G9" s="273">
        <f>ROUNDDOWN(委託費1117[[#This Row],[助成対象経費
（税抜）
(A)×(B）]]*1.1,0)</f>
        <v>0</v>
      </c>
      <c r="H9" s="567"/>
      <c r="I9"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4.950000000000003" customHeight="1" x14ac:dyDescent="0.45">
      <c r="A10" s="272">
        <f t="shared" si="0"/>
        <v>4</v>
      </c>
      <c r="B10" s="546"/>
      <c r="C10" s="568"/>
      <c r="D10" s="569"/>
      <c r="E10" s="568"/>
      <c r="F10" s="273">
        <f>委託費1117[[#This Row],[数量
(A)]]*委託費1117[[#This Row],[単価
（税抜）
(B)]]</f>
        <v>0</v>
      </c>
      <c r="G10" s="273">
        <f>ROUNDDOWN(委託費1117[[#This Row],[助成対象経費
（税抜）
(A)×(B）]]*1.1,0)</f>
        <v>0</v>
      </c>
      <c r="H10" s="558"/>
      <c r="I10"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4.950000000000003" customHeight="1" x14ac:dyDescent="0.45">
      <c r="A11" s="272">
        <f t="shared" si="0"/>
        <v>5</v>
      </c>
      <c r="B11" s="546"/>
      <c r="C11" s="568"/>
      <c r="D11" s="569"/>
      <c r="E11" s="568"/>
      <c r="F11" s="273">
        <f>委託費1117[[#This Row],[数量
(A)]]*委託費1117[[#This Row],[単価
（税抜）
(B)]]</f>
        <v>0</v>
      </c>
      <c r="G11" s="273">
        <f>ROUNDDOWN(委託費1117[[#This Row],[助成対象経費
（税抜）
(A)×(B）]]*1.1,0)</f>
        <v>0</v>
      </c>
      <c r="H11" s="558"/>
      <c r="I11"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4.950000000000003" customHeight="1" x14ac:dyDescent="0.45">
      <c r="A12" s="272">
        <f t="shared" si="0"/>
        <v>6</v>
      </c>
      <c r="B12" s="546"/>
      <c r="C12" s="568"/>
      <c r="D12" s="569"/>
      <c r="E12" s="568"/>
      <c r="F12" s="273">
        <f>委託費1117[[#This Row],[数量
(A)]]*委託費1117[[#This Row],[単価
（税抜）
(B)]]</f>
        <v>0</v>
      </c>
      <c r="G12" s="273">
        <f>ROUNDDOWN(委託費1117[[#This Row],[助成対象経費
（税抜）
(A)×(B）]]*1.1,0)</f>
        <v>0</v>
      </c>
      <c r="H12" s="558"/>
      <c r="I12"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4.950000000000003" customHeight="1" x14ac:dyDescent="0.45">
      <c r="A13" s="272">
        <f>ROW()-6</f>
        <v>7</v>
      </c>
      <c r="B13" s="546"/>
      <c r="C13" s="568"/>
      <c r="D13" s="569"/>
      <c r="E13" s="568"/>
      <c r="F13" s="273">
        <f>委託費1117[[#This Row],[数量
(A)]]*委託費1117[[#This Row],[単価
（税抜）
(B)]]</f>
        <v>0</v>
      </c>
      <c r="G13" s="273">
        <f>ROUNDDOWN(委託費1117[[#This Row],[助成対象経費
（税抜）
(A)×(B）]]*1.1,0)</f>
        <v>0</v>
      </c>
      <c r="H13" s="558"/>
      <c r="I13"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4.950000000000003" customHeight="1" x14ac:dyDescent="0.45">
      <c r="A14" s="272">
        <f t="shared" si="0"/>
        <v>8</v>
      </c>
      <c r="B14" s="546"/>
      <c r="C14" s="568"/>
      <c r="D14" s="569"/>
      <c r="E14" s="568"/>
      <c r="F14" s="273">
        <f>委託費1117[[#This Row],[数量
(A)]]*委託費1117[[#This Row],[単価
（税抜）
(B)]]</f>
        <v>0</v>
      </c>
      <c r="G14" s="273">
        <f>ROUNDDOWN(委託費1117[[#This Row],[助成対象経費
（税抜）
(A)×(B）]]*1.1,0)</f>
        <v>0</v>
      </c>
      <c r="H14" s="558"/>
      <c r="I14"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4.950000000000003" customHeight="1" x14ac:dyDescent="0.45">
      <c r="A15" s="272">
        <f t="shared" si="0"/>
        <v>9</v>
      </c>
      <c r="B15" s="546"/>
      <c r="C15" s="568"/>
      <c r="D15" s="569"/>
      <c r="E15" s="568"/>
      <c r="F15" s="273">
        <f>委託費1117[[#This Row],[数量
(A)]]*委託費1117[[#This Row],[単価
（税抜）
(B)]]</f>
        <v>0</v>
      </c>
      <c r="G15" s="273">
        <f>ROUNDDOWN(委託費1117[[#This Row],[助成対象経費
（税抜）
(A)×(B）]]*1.1,0)</f>
        <v>0</v>
      </c>
      <c r="H15" s="558"/>
      <c r="I15"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4.950000000000003" customHeight="1" x14ac:dyDescent="0.45">
      <c r="A16" s="272">
        <f t="shared" si="0"/>
        <v>10</v>
      </c>
      <c r="B16" s="546"/>
      <c r="C16" s="568"/>
      <c r="D16" s="569"/>
      <c r="E16" s="568"/>
      <c r="F16" s="273">
        <f>委託費1117[[#This Row],[数量
(A)]]*委託費1117[[#This Row],[単価
（税抜）
(B)]]</f>
        <v>0</v>
      </c>
      <c r="G16" s="273">
        <f>ROUNDDOWN(委託費1117[[#This Row],[助成対象経費
（税抜）
(A)×(B）]]*1.1,0)</f>
        <v>0</v>
      </c>
      <c r="H16" s="558"/>
      <c r="I16"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4.950000000000003" customHeight="1" x14ac:dyDescent="0.45">
      <c r="A17" s="272">
        <f t="shared" si="0"/>
        <v>11</v>
      </c>
      <c r="B17" s="546"/>
      <c r="C17" s="568"/>
      <c r="D17" s="569"/>
      <c r="E17" s="568"/>
      <c r="F17" s="273">
        <f>委託費1117[[#This Row],[数量
(A)]]*委託費1117[[#This Row],[単価
（税抜）
(B)]]</f>
        <v>0</v>
      </c>
      <c r="G17" s="273">
        <f>ROUNDDOWN(委託費1117[[#This Row],[助成対象経費
（税抜）
(A)×(B）]]*1.1,0)</f>
        <v>0</v>
      </c>
      <c r="H17" s="558"/>
      <c r="I17"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4.950000000000003" customHeight="1" x14ac:dyDescent="0.45">
      <c r="A18" s="272">
        <f>ROW()-6</f>
        <v>12</v>
      </c>
      <c r="B18" s="546"/>
      <c r="C18" s="568"/>
      <c r="D18" s="569"/>
      <c r="E18" s="568"/>
      <c r="F18" s="273">
        <f>委託費1117[[#This Row],[数量
(A)]]*委託費1117[[#This Row],[単価
（税抜）
(B)]]</f>
        <v>0</v>
      </c>
      <c r="G18" s="273">
        <f>ROUNDDOWN(委託費1117[[#This Row],[助成対象経費
（税抜）
(A)×(B）]]*1.1,0)</f>
        <v>0</v>
      </c>
      <c r="H18" s="558"/>
      <c r="I18"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4.950000000000003" customHeight="1" x14ac:dyDescent="0.45">
      <c r="A19" s="272">
        <f t="shared" si="0"/>
        <v>13</v>
      </c>
      <c r="B19" s="546"/>
      <c r="C19" s="568"/>
      <c r="D19" s="569"/>
      <c r="E19" s="568"/>
      <c r="F19" s="273">
        <f>委託費1117[[#This Row],[数量
(A)]]*委託費1117[[#This Row],[単価
（税抜）
(B)]]</f>
        <v>0</v>
      </c>
      <c r="G19" s="273">
        <f>ROUNDDOWN(委託費1117[[#This Row],[助成対象経費
（税抜）
(A)×(B）]]*1.1,0)</f>
        <v>0</v>
      </c>
      <c r="H19" s="558"/>
      <c r="I19"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4.950000000000003" customHeight="1" x14ac:dyDescent="0.45">
      <c r="A20" s="272">
        <f t="shared" si="0"/>
        <v>14</v>
      </c>
      <c r="B20" s="546"/>
      <c r="C20" s="568"/>
      <c r="D20" s="569"/>
      <c r="E20" s="568"/>
      <c r="F20" s="273">
        <f>委託費1117[[#This Row],[数量
(A)]]*委託費1117[[#This Row],[単価
（税抜）
(B)]]</f>
        <v>0</v>
      </c>
      <c r="G20" s="273">
        <f>ROUNDDOWN(委託費1117[[#This Row],[助成対象経費
（税抜）
(A)×(B）]]*1.1,0)</f>
        <v>0</v>
      </c>
      <c r="H20" s="558"/>
      <c r="I20"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4.950000000000003" customHeight="1" x14ac:dyDescent="0.45">
      <c r="A21" s="272">
        <f t="shared" si="0"/>
        <v>15</v>
      </c>
      <c r="B21" s="546"/>
      <c r="C21" s="568"/>
      <c r="D21" s="569"/>
      <c r="E21" s="568"/>
      <c r="F21" s="273">
        <f>委託費1117[[#This Row],[数量
(A)]]*委託費1117[[#This Row],[単価
（税抜）
(B)]]</f>
        <v>0</v>
      </c>
      <c r="G21" s="273">
        <f>ROUNDDOWN(委託費1117[[#This Row],[助成対象経費
（税抜）
(A)×(B）]]*1.1,0)</f>
        <v>0</v>
      </c>
      <c r="H21" s="560"/>
      <c r="I21" s="27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4.950000000000003" customHeight="1" x14ac:dyDescent="0.45">
      <c r="A22" s="272">
        <f t="shared" si="0"/>
        <v>16</v>
      </c>
      <c r="B22" s="546"/>
      <c r="C22" s="568"/>
      <c r="D22" s="569"/>
      <c r="E22" s="568"/>
      <c r="F22" s="273">
        <f>委託費1117[[#This Row],[数量
(A)]]*委託費1117[[#This Row],[単価
（税抜）
(B)]]</f>
        <v>0</v>
      </c>
      <c r="G22" s="273">
        <f>ROUNDDOWN(委託費1117[[#This Row],[助成対象経費
（税抜）
(A)×(B）]]*1.1,0)</f>
        <v>0</v>
      </c>
      <c r="H22" s="560"/>
      <c r="I22" s="27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4.950000000000003" customHeight="1" x14ac:dyDescent="0.45">
      <c r="A23" s="272">
        <f t="shared" si="0"/>
        <v>17</v>
      </c>
      <c r="B23" s="546"/>
      <c r="C23" s="568"/>
      <c r="D23" s="569"/>
      <c r="E23" s="568"/>
      <c r="F23" s="273">
        <f>委託費1117[[#This Row],[数量
(A)]]*委託費1117[[#This Row],[単価
（税抜）
(B)]]</f>
        <v>0</v>
      </c>
      <c r="G23" s="273">
        <f>ROUNDDOWN(委託費1117[[#This Row],[助成対象経費
（税抜）
(A)×(B）]]*1.1,0)</f>
        <v>0</v>
      </c>
      <c r="H23" s="558"/>
      <c r="I23" s="27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276"/>
      <c r="L23" s="276"/>
      <c r="M23" s="276"/>
    </row>
    <row r="24" spans="1:13" ht="34.950000000000003" customHeight="1" x14ac:dyDescent="0.45">
      <c r="A24" s="278"/>
      <c r="B24" s="279"/>
      <c r="C24" s="279"/>
      <c r="D24" s="280"/>
      <c r="E24" s="281" t="s">
        <v>640</v>
      </c>
      <c r="F24" s="282">
        <f>SUBTOTAL(109,委託費1117[助成対象経費
（税抜）
(A)×(B）])</f>
        <v>650000</v>
      </c>
      <c r="G24" s="283">
        <f>SUBTOTAL(109,委託費1117[助成事業に
要する経費
（税込）])</f>
        <v>715000</v>
      </c>
      <c r="H24" s="284"/>
      <c r="I24" s="285"/>
    </row>
    <row r="25" spans="1:13" ht="13.2" x14ac:dyDescent="0.45">
      <c r="K25" s="286"/>
      <c r="L25" s="286"/>
      <c r="M25" s="286"/>
    </row>
    <row r="26" spans="1:13" ht="13.2" x14ac:dyDescent="0.45"/>
    <row r="27" spans="1:13" ht="13.2" x14ac:dyDescent="0.45"/>
    <row r="28" spans="1:13" ht="13.2" x14ac:dyDescent="0.45"/>
    <row r="29" spans="1:13" ht="13.2" x14ac:dyDescent="0.45"/>
    <row r="30" spans="1:13" ht="13.2" x14ac:dyDescent="0.45"/>
    <row r="31" spans="1:13" ht="13.2" x14ac:dyDescent="0.45"/>
  </sheetData>
  <sheetProtection password="C472" sheet="1" objects="1" scenarios="1" selectLockedCells="1" selectUnlockedCells="1"/>
  <mergeCells count="3">
    <mergeCell ref="A3:H3"/>
    <mergeCell ref="A4:H4"/>
    <mergeCell ref="A5:G5"/>
  </mergeCells>
  <phoneticPr fontId="2"/>
  <conditionalFormatting sqref="H11:H23 C11:E23 B9:B23">
    <cfRule type="expression" dxfId="225" priority="13">
      <formula>AND(OR($B9&lt;&gt;"",$C9&lt;&gt;"",$D9&lt;&gt;"",$E9&lt;&gt;"",$H9&lt;&gt;""),B9="")</formula>
    </cfRule>
  </conditionalFormatting>
  <conditionalFormatting sqref="H10">
    <cfRule type="expression" dxfId="224" priority="12">
      <formula>AND(OR($B10&lt;&gt;"",$C10&lt;&gt;"",$D10&lt;&gt;"",$E10&lt;&gt;"",$H10&lt;&gt;""),H10="")</formula>
    </cfRule>
  </conditionalFormatting>
  <conditionalFormatting sqref="C10:E10">
    <cfRule type="expression" dxfId="223" priority="11">
      <formula>AND(OR($B10&lt;&gt;"",$C10&lt;&gt;"",$D10&lt;&gt;"",$E10&lt;&gt;"",$H10&lt;&gt;""),C10="")</formula>
    </cfRule>
  </conditionalFormatting>
  <conditionalFormatting sqref="C9:E9">
    <cfRule type="expression" dxfId="222" priority="8">
      <formula>AND(OR($B9&lt;&gt;"",$C9&lt;&gt;"",$D9&lt;&gt;"",$E9&lt;&gt;"",$H9&lt;&gt;""),C9="")</formula>
    </cfRule>
  </conditionalFormatting>
  <conditionalFormatting sqref="H9">
    <cfRule type="expression" dxfId="221" priority="7">
      <formula>AND(OR($B9&lt;&gt;"",$C9&lt;&gt;"",$D9&lt;&gt;"",$E9&lt;&gt;"",$H9&lt;&gt;""),H9="")</formula>
    </cfRule>
  </conditionalFormatting>
  <conditionalFormatting sqref="B8">
    <cfRule type="expression" dxfId="220" priority="6">
      <formula>AND(OR($B8&lt;&gt;"",$C8&lt;&gt;"",$D8&lt;&gt;"",$E8&lt;&gt;"",$H8&lt;&gt;""),B8="")</formula>
    </cfRule>
  </conditionalFormatting>
  <conditionalFormatting sqref="C8:E8">
    <cfRule type="expression" dxfId="219" priority="5">
      <formula>AND(OR($B8&lt;&gt;"",$C8&lt;&gt;"",$D8&lt;&gt;"",$E8&lt;&gt;"",$H8&lt;&gt;""),C8="")</formula>
    </cfRule>
  </conditionalFormatting>
  <conditionalFormatting sqref="H7">
    <cfRule type="expression" dxfId="218" priority="4">
      <formula>AND(OR($B7&lt;&gt;"",$C7&lt;&gt;"",$D7&lt;&gt;"",$E7&lt;&gt;"",$H7&lt;&gt;""),H7="")</formula>
    </cfRule>
  </conditionalFormatting>
  <conditionalFormatting sqref="H8">
    <cfRule type="expression" dxfId="217" priority="3">
      <formula>AND(OR($B8&lt;&gt;"",$C8&lt;&gt;"",$D8&lt;&gt;"",$E8&lt;&gt;"",$H8&lt;&gt;""),H8="")</formula>
    </cfRule>
  </conditionalFormatting>
  <conditionalFormatting sqref="B7">
    <cfRule type="expression" dxfId="216" priority="2">
      <formula>AND(OR($B7&lt;&gt;"",$C7&lt;&gt;"",$D7&lt;&gt;"",$E7&lt;&gt;"",$H7&lt;&gt;""),B7="")</formula>
    </cfRule>
  </conditionalFormatting>
  <conditionalFormatting sqref="C7:E7">
    <cfRule type="expression" dxfId="215" priority="1">
      <formula>AND(OR($B7&lt;&gt;"",$C7&lt;&gt;"",$D7&lt;&gt;"",$E7&lt;&gt;"",$H7&lt;&gt;""),C7="")</formula>
    </cfRule>
  </conditionalFormatting>
  <dataValidations count="6">
    <dataValidation allowBlank="1" showInputMessage="1" showErrorMessage="1" prompt="全ての経費について、計画書を記入してください。" sqref="B7:B23"/>
    <dataValidation type="custom" allowBlank="1" showInputMessage="1" showErrorMessage="1" prompt="自動計算されます。" sqref="F7:G23">
      <formula1>ISERROR(FIND(CHAR(10),F7))</formula1>
    </dataValidation>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69921875" defaultRowHeight="15" customHeight="1" x14ac:dyDescent="0.45"/>
  <cols>
    <col min="1" max="35" width="2.5" style="61" customWidth="1"/>
    <col min="36" max="224" width="2.19921875" style="61" customWidth="1"/>
    <col min="225" max="16384" width="1.69921875" style="61"/>
  </cols>
  <sheetData>
    <row r="1" spans="1:99" ht="25.05" customHeight="1" x14ac:dyDescent="0.45">
      <c r="AI1" s="204" t="s">
        <v>621</v>
      </c>
    </row>
    <row r="2" spans="1:99" ht="25.05" customHeight="1" x14ac:dyDescent="0.45">
      <c r="A2" s="217" t="s">
        <v>344</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204"/>
    </row>
    <row r="3" spans="1:99" ht="13.05" customHeight="1" x14ac:dyDescent="0.45">
      <c r="A3" s="414" t="s">
        <v>345</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6"/>
    </row>
    <row r="4" spans="1:99" ht="13.05" customHeight="1" x14ac:dyDescent="0.45">
      <c r="A4" s="416" t="s">
        <v>651</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6"/>
    </row>
    <row r="5" spans="1:99" ht="13.05" customHeight="1" x14ac:dyDescent="0.45">
      <c r="A5" s="414" t="s">
        <v>254</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6"/>
    </row>
    <row r="6" spans="1:99" ht="25.05" customHeight="1" x14ac:dyDescent="0.45">
      <c r="A6" s="1728" t="s">
        <v>202</v>
      </c>
      <c r="B6" s="1729"/>
      <c r="C6" s="1729"/>
      <c r="D6" s="1729"/>
      <c r="E6" s="1730"/>
      <c r="F6" s="1731" t="s">
        <v>906</v>
      </c>
      <c r="G6" s="1732"/>
      <c r="H6" s="1732"/>
      <c r="I6" s="1732"/>
      <c r="J6" s="1726" t="s">
        <v>415</v>
      </c>
      <c r="K6" s="1727"/>
      <c r="L6" s="1727"/>
      <c r="M6" s="1727"/>
      <c r="N6" s="1727"/>
      <c r="O6" s="1727"/>
      <c r="P6" s="1727"/>
      <c r="Q6" s="1727"/>
      <c r="R6" s="1727"/>
      <c r="S6" s="1727"/>
      <c r="T6" s="1733" t="s">
        <v>882</v>
      </c>
      <c r="U6" s="1734"/>
      <c r="V6" s="1734"/>
      <c r="W6" s="1734"/>
      <c r="X6" s="1734"/>
      <c r="Y6" s="1734"/>
      <c r="Z6" s="1734"/>
      <c r="AA6" s="1734"/>
      <c r="AB6" s="1734"/>
      <c r="AC6" s="1734"/>
      <c r="AD6" s="1734"/>
      <c r="AE6" s="1734"/>
      <c r="AF6" s="1734"/>
      <c r="AG6" s="1734"/>
      <c r="AH6" s="1734"/>
      <c r="AI6" s="1735"/>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CD6" s="289"/>
      <c r="CE6" s="289"/>
      <c r="CF6" s="289"/>
      <c r="CG6" s="289"/>
      <c r="CH6" s="289"/>
      <c r="CI6" s="289"/>
      <c r="CJ6" s="289"/>
      <c r="CK6" s="289"/>
      <c r="CL6" s="289"/>
      <c r="CM6" s="289"/>
      <c r="CN6" s="289"/>
      <c r="CO6" s="289"/>
      <c r="CP6" s="289"/>
      <c r="CQ6" s="289"/>
      <c r="CR6" s="289"/>
      <c r="CS6" s="289"/>
      <c r="CT6" s="289"/>
      <c r="CU6" s="289"/>
    </row>
    <row r="7" spans="1:99" ht="25.05" customHeight="1" x14ac:dyDescent="0.45">
      <c r="A7" s="1713" t="s">
        <v>262</v>
      </c>
      <c r="B7" s="1714"/>
      <c r="C7" s="1714"/>
      <c r="D7" s="1714"/>
      <c r="E7" s="1714"/>
      <c r="F7" s="1714"/>
      <c r="G7" s="1714"/>
      <c r="H7" s="1714"/>
      <c r="I7" s="1715"/>
      <c r="J7" s="1716" t="s">
        <v>907</v>
      </c>
      <c r="K7" s="1717"/>
      <c r="L7" s="1717"/>
      <c r="M7" s="1717"/>
      <c r="N7" s="1717"/>
      <c r="O7" s="1717"/>
      <c r="P7" s="1717"/>
      <c r="Q7" s="1717"/>
      <c r="R7" s="1717"/>
      <c r="S7" s="1717"/>
      <c r="T7" s="1718" t="s">
        <v>908</v>
      </c>
      <c r="U7" s="1719"/>
      <c r="V7" s="1719"/>
      <c r="W7" s="1719"/>
      <c r="X7" s="1719"/>
      <c r="Y7" s="1719"/>
      <c r="Z7" s="1719"/>
      <c r="AA7" s="1720"/>
      <c r="AB7" s="1721"/>
      <c r="AC7" s="1721"/>
      <c r="AD7" s="1721"/>
      <c r="AE7" s="1721"/>
      <c r="AF7" s="1721"/>
      <c r="AG7" s="1721"/>
      <c r="AH7" s="1721"/>
      <c r="AI7" s="1722"/>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CD7" s="289"/>
      <c r="CE7" s="289"/>
      <c r="CF7" s="289"/>
      <c r="CG7" s="289"/>
      <c r="CH7" s="289"/>
      <c r="CI7" s="289"/>
      <c r="CJ7" s="289"/>
      <c r="CK7" s="289"/>
      <c r="CL7" s="289"/>
      <c r="CM7" s="289"/>
      <c r="CN7" s="289"/>
      <c r="CO7" s="289"/>
      <c r="CP7" s="289"/>
      <c r="CQ7" s="289"/>
      <c r="CR7" s="289"/>
      <c r="CS7" s="289"/>
      <c r="CT7" s="289"/>
      <c r="CU7" s="289"/>
    </row>
    <row r="8" spans="1:99" ht="25.05" customHeight="1" x14ac:dyDescent="0.45">
      <c r="A8" s="1713" t="s">
        <v>298</v>
      </c>
      <c r="B8" s="1714"/>
      <c r="C8" s="1714"/>
      <c r="D8" s="1714"/>
      <c r="E8" s="1714"/>
      <c r="F8" s="1714"/>
      <c r="G8" s="1714"/>
      <c r="H8" s="1714"/>
      <c r="I8" s="1715"/>
      <c r="J8" s="1723" t="s">
        <v>909</v>
      </c>
      <c r="K8" s="1724"/>
      <c r="L8" s="1724"/>
      <c r="M8" s="1724"/>
      <c r="N8" s="1724"/>
      <c r="O8" s="1724"/>
      <c r="P8" s="1724"/>
      <c r="Q8" s="1724"/>
      <c r="R8" s="1724"/>
      <c r="S8" s="1724"/>
      <c r="T8" s="1724"/>
      <c r="U8" s="1724"/>
      <c r="V8" s="1724"/>
      <c r="W8" s="1724"/>
      <c r="X8" s="1724"/>
      <c r="Y8" s="1724"/>
      <c r="Z8" s="1724"/>
      <c r="AA8" s="1724"/>
      <c r="AB8" s="1724"/>
      <c r="AC8" s="1724"/>
      <c r="AD8" s="1724"/>
      <c r="AE8" s="1724"/>
      <c r="AF8" s="1724"/>
      <c r="AG8" s="1724"/>
      <c r="AH8" s="1724"/>
      <c r="AI8" s="1725"/>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CD8" s="289"/>
      <c r="CE8" s="289"/>
      <c r="CF8" s="289"/>
      <c r="CG8" s="289"/>
      <c r="CH8" s="289"/>
      <c r="CI8" s="289"/>
      <c r="CJ8" s="289"/>
      <c r="CK8" s="289"/>
      <c r="CL8" s="289"/>
      <c r="CM8" s="289"/>
      <c r="CN8" s="289"/>
      <c r="CO8" s="289"/>
      <c r="CP8" s="289"/>
      <c r="CQ8" s="289"/>
      <c r="CR8" s="289"/>
      <c r="CS8" s="289"/>
      <c r="CT8" s="289"/>
      <c r="CU8" s="289"/>
    </row>
    <row r="9" spans="1:99" ht="25.05" customHeight="1" x14ac:dyDescent="0.45">
      <c r="A9" s="1672" t="s">
        <v>265</v>
      </c>
      <c r="B9" s="1673"/>
      <c r="C9" s="1673"/>
      <c r="D9" s="1673"/>
      <c r="E9" s="1673"/>
      <c r="F9" s="1673"/>
      <c r="G9" s="1673"/>
      <c r="H9" s="1673"/>
      <c r="I9" s="1674"/>
      <c r="J9" s="1708" t="s">
        <v>910</v>
      </c>
      <c r="K9" s="1709"/>
      <c r="L9" s="1709"/>
      <c r="M9" s="1709"/>
      <c r="N9" s="1709"/>
      <c r="O9" s="1709"/>
      <c r="P9" s="1709"/>
      <c r="Q9" s="1709"/>
      <c r="R9" s="1709"/>
      <c r="S9" s="1709"/>
      <c r="T9" s="1710" t="s">
        <v>279</v>
      </c>
      <c r="U9" s="1711"/>
      <c r="V9" s="1711"/>
      <c r="W9" s="1711"/>
      <c r="X9" s="1711"/>
      <c r="Y9" s="1711"/>
      <c r="Z9" s="1711"/>
      <c r="AA9" s="1712"/>
      <c r="AB9" s="1736" t="s">
        <v>907</v>
      </c>
      <c r="AC9" s="1736"/>
      <c r="AD9" s="1736"/>
      <c r="AE9" s="1736"/>
      <c r="AF9" s="1736"/>
      <c r="AG9" s="1736"/>
      <c r="AH9" s="1736"/>
      <c r="AI9" s="1737"/>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CD9" s="289"/>
      <c r="CE9" s="289"/>
      <c r="CF9" s="289"/>
      <c r="CG9" s="289"/>
      <c r="CH9" s="289"/>
      <c r="CI9" s="289"/>
      <c r="CJ9" s="289"/>
      <c r="CK9" s="289"/>
      <c r="CL9" s="289"/>
      <c r="CM9" s="289"/>
      <c r="CN9" s="289"/>
      <c r="CO9" s="289"/>
      <c r="CP9" s="289"/>
      <c r="CQ9" s="289"/>
      <c r="CR9" s="289"/>
      <c r="CS9" s="289"/>
      <c r="CT9" s="289"/>
      <c r="CU9" s="289"/>
    </row>
    <row r="10" spans="1:99" ht="40.049999999999997" customHeight="1" x14ac:dyDescent="0.45">
      <c r="A10" s="1705" t="s">
        <v>299</v>
      </c>
      <c r="B10" s="1706"/>
      <c r="C10" s="1706"/>
      <c r="D10" s="1706"/>
      <c r="E10" s="1706"/>
      <c r="F10" s="1706"/>
      <c r="G10" s="1706"/>
      <c r="H10" s="1706"/>
      <c r="I10" s="1707"/>
      <c r="J10" s="1738" t="s">
        <v>911</v>
      </c>
      <c r="K10" s="1739"/>
      <c r="L10" s="1739"/>
      <c r="M10" s="1739"/>
      <c r="N10" s="1739"/>
      <c r="O10" s="1739"/>
      <c r="P10" s="1739"/>
      <c r="Q10" s="1739"/>
      <c r="R10" s="1739"/>
      <c r="S10" s="1739"/>
      <c r="T10" s="1739"/>
      <c r="U10" s="1739"/>
      <c r="V10" s="1739"/>
      <c r="W10" s="1739"/>
      <c r="X10" s="1739"/>
      <c r="Y10" s="1739"/>
      <c r="Z10" s="1739"/>
      <c r="AA10" s="1739"/>
      <c r="AB10" s="1739"/>
      <c r="AC10" s="1739"/>
      <c r="AD10" s="1739"/>
      <c r="AE10" s="1739"/>
      <c r="AF10" s="1739"/>
      <c r="AG10" s="1739"/>
      <c r="AH10" s="1739"/>
      <c r="AI10" s="1740"/>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CD10" s="289"/>
      <c r="CE10" s="289"/>
      <c r="CF10" s="289"/>
      <c r="CG10" s="289"/>
      <c r="CH10" s="289"/>
      <c r="CI10" s="289"/>
      <c r="CJ10" s="289"/>
      <c r="CK10" s="289"/>
      <c r="CL10" s="289"/>
      <c r="CM10" s="289"/>
      <c r="CN10" s="289"/>
      <c r="CO10" s="289"/>
      <c r="CP10" s="289"/>
      <c r="CQ10" s="289"/>
      <c r="CR10" s="289"/>
      <c r="CS10" s="289"/>
      <c r="CT10" s="289"/>
      <c r="CU10" s="289"/>
    </row>
    <row r="11" spans="1:99" ht="25.05" customHeight="1" x14ac:dyDescent="0.45">
      <c r="A11" s="1672" t="s">
        <v>280</v>
      </c>
      <c r="B11" s="1673"/>
      <c r="C11" s="1673"/>
      <c r="D11" s="1673"/>
      <c r="E11" s="1673"/>
      <c r="F11" s="1673"/>
      <c r="G11" s="1673"/>
      <c r="H11" s="1673"/>
      <c r="I11" s="1674"/>
      <c r="J11" s="1695" t="s">
        <v>912</v>
      </c>
      <c r="K11" s="1673"/>
      <c r="L11" s="1673"/>
      <c r="M11" s="1673"/>
      <c r="N11" s="1736">
        <v>6</v>
      </c>
      <c r="O11" s="1736"/>
      <c r="P11" s="1741" t="s">
        <v>269</v>
      </c>
      <c r="Q11" s="1741"/>
      <c r="R11" s="1736">
        <v>8</v>
      </c>
      <c r="S11" s="1736"/>
      <c r="T11" s="1741" t="s">
        <v>281</v>
      </c>
      <c r="U11" s="1741"/>
      <c r="V11" s="1741" t="s">
        <v>282</v>
      </c>
      <c r="W11" s="1741"/>
      <c r="X11" s="1741"/>
      <c r="Y11" s="1741" t="s">
        <v>20</v>
      </c>
      <c r="Z11" s="1741"/>
      <c r="AA11" s="1741"/>
      <c r="AB11" s="1736">
        <v>7</v>
      </c>
      <c r="AC11" s="1736"/>
      <c r="AD11" s="1741" t="s">
        <v>269</v>
      </c>
      <c r="AE11" s="1741"/>
      <c r="AF11" s="1736">
        <v>1</v>
      </c>
      <c r="AG11" s="1736"/>
      <c r="AH11" s="1741" t="s">
        <v>270</v>
      </c>
      <c r="AI11" s="1742"/>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row>
    <row r="12" spans="1:99" ht="25.05" customHeight="1" x14ac:dyDescent="0.45">
      <c r="A12" s="1672" t="s">
        <v>271</v>
      </c>
      <c r="B12" s="1673"/>
      <c r="C12" s="1673"/>
      <c r="D12" s="1673"/>
      <c r="E12" s="1673"/>
      <c r="F12" s="1673"/>
      <c r="G12" s="1673"/>
      <c r="H12" s="1673"/>
      <c r="I12" s="1674"/>
      <c r="J12" s="1516">
        <v>715000</v>
      </c>
      <c r="K12" s="1516"/>
      <c r="L12" s="1516"/>
      <c r="M12" s="1516"/>
      <c r="N12" s="1516"/>
      <c r="O12" s="1516"/>
      <c r="P12" s="1516"/>
      <c r="Q12" s="1516"/>
      <c r="R12" s="1516"/>
      <c r="S12" s="1516"/>
      <c r="T12" s="1516"/>
      <c r="U12" s="1516"/>
      <c r="V12" s="1516"/>
      <c r="W12" s="1516"/>
      <c r="X12" s="1703" t="s">
        <v>283</v>
      </c>
      <c r="Y12" s="1703"/>
      <c r="Z12" s="1703"/>
      <c r="AA12" s="1703"/>
      <c r="AB12" s="1703"/>
      <c r="AC12" s="1703"/>
      <c r="AD12" s="1703"/>
      <c r="AE12" s="1703"/>
      <c r="AF12" s="1703"/>
      <c r="AG12" s="1703"/>
      <c r="AH12" s="1703"/>
      <c r="AI12" s="1704"/>
    </row>
    <row r="13" spans="1:99" ht="40.049999999999997" customHeight="1" x14ac:dyDescent="0.45">
      <c r="A13" s="1503" t="s">
        <v>346</v>
      </c>
      <c r="B13" s="1673"/>
      <c r="C13" s="1673"/>
      <c r="D13" s="1673"/>
      <c r="E13" s="1673"/>
      <c r="F13" s="1673"/>
      <c r="G13" s="1673"/>
      <c r="H13" s="1673"/>
      <c r="I13" s="1674"/>
      <c r="J13" s="1675" t="s">
        <v>913</v>
      </c>
      <c r="K13" s="1676"/>
      <c r="L13" s="1676"/>
      <c r="M13" s="1676"/>
      <c r="N13" s="1676"/>
      <c r="O13" s="1676"/>
      <c r="P13" s="1676"/>
      <c r="Q13" s="1676"/>
      <c r="R13" s="1676"/>
      <c r="S13" s="1676"/>
      <c r="T13" s="1676"/>
      <c r="U13" s="1676"/>
      <c r="V13" s="1676"/>
      <c r="W13" s="1676"/>
      <c r="X13" s="1676"/>
      <c r="Y13" s="1676"/>
      <c r="Z13" s="1676"/>
      <c r="AA13" s="1676"/>
      <c r="AB13" s="1676"/>
      <c r="AC13" s="1676"/>
      <c r="AD13" s="1676"/>
      <c r="AE13" s="1676"/>
      <c r="AF13" s="1676"/>
      <c r="AG13" s="1676"/>
      <c r="AH13" s="1676"/>
      <c r="AI13" s="1677"/>
      <c r="CC13" s="290"/>
    </row>
    <row r="14" spans="1:99" ht="40.049999999999997" customHeight="1" x14ac:dyDescent="0.45">
      <c r="A14" s="1672" t="s">
        <v>284</v>
      </c>
      <c r="B14" s="1673"/>
      <c r="C14" s="1673"/>
      <c r="D14" s="1673"/>
      <c r="E14" s="1673"/>
      <c r="F14" s="1673"/>
      <c r="G14" s="1673"/>
      <c r="H14" s="1673"/>
      <c r="I14" s="1674"/>
      <c r="J14" s="1675" t="s">
        <v>914</v>
      </c>
      <c r="K14" s="1676"/>
      <c r="L14" s="1676"/>
      <c r="M14" s="1676"/>
      <c r="N14" s="1676"/>
      <c r="O14" s="1676"/>
      <c r="P14" s="1676"/>
      <c r="Q14" s="1676"/>
      <c r="R14" s="1676"/>
      <c r="S14" s="1676"/>
      <c r="T14" s="1676"/>
      <c r="U14" s="1676"/>
      <c r="V14" s="1676"/>
      <c r="W14" s="1676"/>
      <c r="X14" s="1676"/>
      <c r="Y14" s="1676"/>
      <c r="Z14" s="1676"/>
      <c r="AA14" s="1676"/>
      <c r="AB14" s="1676"/>
      <c r="AC14" s="1676"/>
      <c r="AD14" s="1676"/>
      <c r="AE14" s="1676"/>
      <c r="AF14" s="1676"/>
      <c r="AG14" s="1676"/>
      <c r="AH14" s="1676"/>
      <c r="AI14" s="1677"/>
    </row>
    <row r="15" spans="1:99" ht="40.049999999999997" customHeight="1" x14ac:dyDescent="0.45">
      <c r="A15" s="1503" t="s">
        <v>347</v>
      </c>
      <c r="B15" s="1673"/>
      <c r="C15" s="1673"/>
      <c r="D15" s="1673"/>
      <c r="E15" s="1673"/>
      <c r="F15" s="1673"/>
      <c r="G15" s="1673"/>
      <c r="H15" s="1673"/>
      <c r="I15" s="1674"/>
      <c r="J15" s="1688" t="s">
        <v>915</v>
      </c>
      <c r="K15" s="1689"/>
      <c r="L15" s="1689"/>
      <c r="M15" s="1676"/>
      <c r="N15" s="1676"/>
      <c r="O15" s="1676"/>
      <c r="P15" s="1676"/>
      <c r="Q15" s="1676"/>
      <c r="R15" s="1676"/>
      <c r="S15" s="1676"/>
      <c r="T15" s="1676"/>
      <c r="U15" s="1676"/>
      <c r="V15" s="1676"/>
      <c r="W15" s="1676"/>
      <c r="X15" s="1676"/>
      <c r="Y15" s="1676"/>
      <c r="Z15" s="1676"/>
      <c r="AA15" s="1676"/>
      <c r="AB15" s="1676"/>
      <c r="AC15" s="1676"/>
      <c r="AD15" s="1676"/>
      <c r="AE15" s="1676"/>
      <c r="AF15" s="1676"/>
      <c r="AG15" s="1676"/>
      <c r="AH15" s="1676"/>
      <c r="AI15" s="1677"/>
    </row>
    <row r="16" spans="1:99" ht="25.05" customHeight="1" x14ac:dyDescent="0.45">
      <c r="A16" s="1690" t="s">
        <v>418</v>
      </c>
      <c r="B16" s="1691"/>
      <c r="C16" s="1691"/>
      <c r="D16" s="1691"/>
      <c r="E16" s="1691"/>
      <c r="F16" s="1691"/>
      <c r="G16" s="1691"/>
      <c r="H16" s="1691"/>
      <c r="I16" s="1691"/>
      <c r="J16" s="1685" t="s">
        <v>416</v>
      </c>
      <c r="K16" s="1686"/>
      <c r="L16" s="1687"/>
      <c r="M16" s="1694"/>
      <c r="N16" s="1694"/>
      <c r="O16" s="1694"/>
      <c r="P16" s="1694"/>
      <c r="Q16" s="1694"/>
      <c r="R16" s="1694"/>
      <c r="S16" s="1694"/>
      <c r="T16" s="1504" t="s">
        <v>285</v>
      </c>
      <c r="U16" s="1504"/>
      <c r="V16" s="1505"/>
      <c r="W16" s="1695" t="s">
        <v>417</v>
      </c>
      <c r="X16" s="1673"/>
      <c r="Y16" s="1674"/>
      <c r="Z16" s="1694"/>
      <c r="AA16" s="1694"/>
      <c r="AB16" s="1694"/>
      <c r="AC16" s="1694"/>
      <c r="AD16" s="1694"/>
      <c r="AE16" s="1694"/>
      <c r="AF16" s="1694"/>
      <c r="AG16" s="1505" t="s">
        <v>285</v>
      </c>
      <c r="AH16" s="1696"/>
      <c r="AI16" s="1697"/>
    </row>
    <row r="17" spans="1:39" ht="40.049999999999997" customHeight="1" x14ac:dyDescent="0.45">
      <c r="A17" s="1692"/>
      <c r="B17" s="1693"/>
      <c r="C17" s="1693"/>
      <c r="D17" s="1693"/>
      <c r="E17" s="1693"/>
      <c r="F17" s="1693"/>
      <c r="G17" s="1693"/>
      <c r="H17" s="1693"/>
      <c r="I17" s="1693"/>
      <c r="J17" s="1698" t="s">
        <v>916</v>
      </c>
      <c r="K17" s="1699"/>
      <c r="L17" s="1700"/>
      <c r="M17" s="1701"/>
      <c r="N17" s="1701"/>
      <c r="O17" s="1701"/>
      <c r="P17" s="1701"/>
      <c r="Q17" s="1701"/>
      <c r="R17" s="1701"/>
      <c r="S17" s="1701"/>
      <c r="T17" s="1701"/>
      <c r="U17" s="1701"/>
      <c r="V17" s="1701"/>
      <c r="W17" s="1701"/>
      <c r="X17" s="1701"/>
      <c r="Y17" s="1701"/>
      <c r="Z17" s="1701"/>
      <c r="AA17" s="1701"/>
      <c r="AB17" s="1701"/>
      <c r="AC17" s="1701"/>
      <c r="AD17" s="1701"/>
      <c r="AE17" s="1701"/>
      <c r="AF17" s="1701"/>
      <c r="AG17" s="1701"/>
      <c r="AH17" s="1701"/>
      <c r="AI17" s="1702"/>
    </row>
    <row r="18" spans="1:39" ht="25.05" customHeight="1" x14ac:dyDescent="0.45">
      <c r="A18" s="1678" t="s">
        <v>917</v>
      </c>
      <c r="B18" s="1679"/>
      <c r="C18" s="1679"/>
      <c r="D18" s="1679"/>
      <c r="E18" s="1679"/>
      <c r="F18" s="1679"/>
      <c r="G18" s="1679"/>
      <c r="H18" s="1679"/>
      <c r="I18" s="1679"/>
      <c r="J18" s="1680"/>
      <c r="K18" s="1680"/>
      <c r="L18" s="1680"/>
      <c r="M18" s="1679"/>
      <c r="N18" s="1679"/>
      <c r="O18" s="1679"/>
      <c r="P18" s="1679"/>
      <c r="Q18" s="1679"/>
      <c r="R18" s="1679"/>
      <c r="S18" s="1679"/>
      <c r="T18" s="1679"/>
      <c r="U18" s="1679"/>
      <c r="V18" s="1679"/>
      <c r="W18" s="1679"/>
      <c r="X18" s="1679"/>
      <c r="Y18" s="1679"/>
      <c r="Z18" s="1679"/>
      <c r="AA18" s="1679"/>
      <c r="AB18" s="1679"/>
      <c r="AC18" s="1681"/>
      <c r="AD18" s="1682" t="s">
        <v>900</v>
      </c>
      <c r="AE18" s="1683"/>
      <c r="AF18" s="1683"/>
      <c r="AG18" s="1683"/>
      <c r="AH18" s="1683"/>
      <c r="AI18" s="1684"/>
    </row>
    <row r="19" spans="1:39" ht="12" x14ac:dyDescent="0.45">
      <c r="A19" s="1653"/>
      <c r="B19" s="1653"/>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4"/>
      <c r="AE19" s="1654"/>
      <c r="AF19" s="1654"/>
      <c r="AG19" s="1654"/>
      <c r="AH19" s="1654"/>
      <c r="AI19" s="1654"/>
      <c r="AJ19" s="414"/>
      <c r="AK19" s="414"/>
      <c r="AL19" s="414"/>
      <c r="AM19" s="414"/>
    </row>
    <row r="20" spans="1:39" ht="25.05" customHeight="1" x14ac:dyDescent="0.45">
      <c r="A20" s="1657" t="s">
        <v>652</v>
      </c>
      <c r="B20" s="1658"/>
      <c r="C20" s="1658"/>
      <c r="D20" s="1658"/>
      <c r="E20" s="1659"/>
      <c r="F20" s="1660" t="s">
        <v>653</v>
      </c>
      <c r="G20" s="1661"/>
      <c r="H20" s="1661"/>
      <c r="I20" s="1661"/>
      <c r="J20" s="1655" t="s">
        <v>654</v>
      </c>
      <c r="K20" s="1656"/>
      <c r="L20" s="1656"/>
      <c r="M20" s="1656"/>
      <c r="N20" s="1656"/>
      <c r="O20" s="1656"/>
      <c r="P20" s="1656"/>
      <c r="Q20" s="1656"/>
      <c r="R20" s="1656"/>
      <c r="S20" s="1656"/>
      <c r="T20" s="1662"/>
      <c r="U20" s="1663"/>
      <c r="V20" s="1663"/>
      <c r="W20" s="1663"/>
      <c r="X20" s="1663"/>
      <c r="Y20" s="1663"/>
      <c r="Z20" s="1663"/>
      <c r="AA20" s="1663"/>
      <c r="AB20" s="1663"/>
      <c r="AC20" s="1663"/>
      <c r="AD20" s="1663"/>
      <c r="AE20" s="1663"/>
      <c r="AF20" s="1663"/>
      <c r="AG20" s="1663"/>
      <c r="AH20" s="1663"/>
      <c r="AI20" s="1664"/>
    </row>
    <row r="21" spans="1:39" ht="25.05" customHeight="1" x14ac:dyDescent="0.45">
      <c r="A21" s="1641" t="s">
        <v>262</v>
      </c>
      <c r="B21" s="1642"/>
      <c r="C21" s="1642"/>
      <c r="D21" s="1642"/>
      <c r="E21" s="1642"/>
      <c r="F21" s="1642"/>
      <c r="G21" s="1642"/>
      <c r="H21" s="1642"/>
      <c r="I21" s="1643"/>
      <c r="J21" s="1665"/>
      <c r="K21" s="1666"/>
      <c r="L21" s="1666"/>
      <c r="M21" s="1666"/>
      <c r="N21" s="1666"/>
      <c r="O21" s="1666"/>
      <c r="P21" s="1666"/>
      <c r="Q21" s="1666"/>
      <c r="R21" s="1666"/>
      <c r="S21" s="1666"/>
      <c r="T21" s="1667" t="s">
        <v>655</v>
      </c>
      <c r="U21" s="1668"/>
      <c r="V21" s="1668"/>
      <c r="W21" s="1668"/>
      <c r="X21" s="1668"/>
      <c r="Y21" s="1668"/>
      <c r="Z21" s="1668"/>
      <c r="AA21" s="1669"/>
      <c r="AB21" s="1670"/>
      <c r="AC21" s="1670"/>
      <c r="AD21" s="1670"/>
      <c r="AE21" s="1670"/>
      <c r="AF21" s="1670"/>
      <c r="AG21" s="1670"/>
      <c r="AH21" s="1670"/>
      <c r="AI21" s="1671"/>
    </row>
    <row r="22" spans="1:39" ht="25.05" customHeight="1" x14ac:dyDescent="0.45">
      <c r="A22" s="1641" t="s">
        <v>298</v>
      </c>
      <c r="B22" s="1642"/>
      <c r="C22" s="1642"/>
      <c r="D22" s="1642"/>
      <c r="E22" s="1642"/>
      <c r="F22" s="1642"/>
      <c r="G22" s="1642"/>
      <c r="H22" s="1642"/>
      <c r="I22" s="1643"/>
      <c r="J22" s="1644"/>
      <c r="K22" s="1645"/>
      <c r="L22" s="1645"/>
      <c r="M22" s="1645"/>
      <c r="N22" s="1645"/>
      <c r="O22" s="1645"/>
      <c r="P22" s="1645"/>
      <c r="Q22" s="1645"/>
      <c r="R22" s="1645"/>
      <c r="S22" s="1645"/>
      <c r="T22" s="1645"/>
      <c r="U22" s="1645"/>
      <c r="V22" s="1645"/>
      <c r="W22" s="1645"/>
      <c r="X22" s="1645"/>
      <c r="Y22" s="1645"/>
      <c r="Z22" s="1645"/>
      <c r="AA22" s="1645"/>
      <c r="AB22" s="1645"/>
      <c r="AC22" s="1645"/>
      <c r="AD22" s="1645"/>
      <c r="AE22" s="1645"/>
      <c r="AF22" s="1645"/>
      <c r="AG22" s="1645"/>
      <c r="AH22" s="1645"/>
      <c r="AI22" s="1646"/>
    </row>
    <row r="23" spans="1:39" ht="25.05" customHeight="1" x14ac:dyDescent="0.45">
      <c r="A23" s="1635" t="s">
        <v>265</v>
      </c>
      <c r="B23" s="1477"/>
      <c r="C23" s="1477"/>
      <c r="D23" s="1477"/>
      <c r="E23" s="1477"/>
      <c r="F23" s="1477"/>
      <c r="G23" s="1477"/>
      <c r="H23" s="1477"/>
      <c r="I23" s="1425"/>
      <c r="J23" s="1647"/>
      <c r="K23" s="1648"/>
      <c r="L23" s="1648"/>
      <c r="M23" s="1648"/>
      <c r="N23" s="1648"/>
      <c r="O23" s="1648"/>
      <c r="P23" s="1648"/>
      <c r="Q23" s="1648"/>
      <c r="R23" s="1648"/>
      <c r="S23" s="1648"/>
      <c r="T23" s="1649" t="s">
        <v>656</v>
      </c>
      <c r="U23" s="1650"/>
      <c r="V23" s="1650"/>
      <c r="W23" s="1650"/>
      <c r="X23" s="1650"/>
      <c r="Y23" s="1650"/>
      <c r="Z23" s="1650"/>
      <c r="AA23" s="1651"/>
      <c r="AB23" s="1640"/>
      <c r="AC23" s="1640"/>
      <c r="AD23" s="1640"/>
      <c r="AE23" s="1640"/>
      <c r="AF23" s="1640"/>
      <c r="AG23" s="1640"/>
      <c r="AH23" s="1640"/>
      <c r="AI23" s="1652"/>
    </row>
    <row r="24" spans="1:39" ht="40.049999999999997" customHeight="1" x14ac:dyDescent="0.45">
      <c r="A24" s="1629" t="s">
        <v>299</v>
      </c>
      <c r="B24" s="1630"/>
      <c r="C24" s="1630"/>
      <c r="D24" s="1630"/>
      <c r="E24" s="1630"/>
      <c r="F24" s="1630"/>
      <c r="G24" s="1630"/>
      <c r="H24" s="1630"/>
      <c r="I24" s="1631"/>
      <c r="J24" s="1632"/>
      <c r="K24" s="1633"/>
      <c r="L24" s="1633"/>
      <c r="M24" s="1633"/>
      <c r="N24" s="1633"/>
      <c r="O24" s="1633"/>
      <c r="P24" s="1633"/>
      <c r="Q24" s="1633"/>
      <c r="R24" s="1633"/>
      <c r="S24" s="1633"/>
      <c r="T24" s="1633"/>
      <c r="U24" s="1633"/>
      <c r="V24" s="1633"/>
      <c r="W24" s="1633"/>
      <c r="X24" s="1633"/>
      <c r="Y24" s="1633"/>
      <c r="Z24" s="1633"/>
      <c r="AA24" s="1633"/>
      <c r="AB24" s="1633"/>
      <c r="AC24" s="1633"/>
      <c r="AD24" s="1633"/>
      <c r="AE24" s="1633"/>
      <c r="AF24" s="1633"/>
      <c r="AG24" s="1633"/>
      <c r="AH24" s="1633"/>
      <c r="AI24" s="1634"/>
    </row>
    <row r="25" spans="1:39" ht="25.05" customHeight="1" x14ac:dyDescent="0.45">
      <c r="A25" s="1635" t="s">
        <v>280</v>
      </c>
      <c r="B25" s="1477"/>
      <c r="C25" s="1477"/>
      <c r="D25" s="1477"/>
      <c r="E25" s="1477"/>
      <c r="F25" s="1477"/>
      <c r="G25" s="1477"/>
      <c r="H25" s="1477"/>
      <c r="I25" s="1425"/>
      <c r="J25" s="1424" t="s">
        <v>657</v>
      </c>
      <c r="K25" s="1477"/>
      <c r="L25" s="1477"/>
      <c r="M25" s="1477"/>
      <c r="N25" s="1640"/>
      <c r="O25" s="1640"/>
      <c r="P25" s="1477" t="s">
        <v>269</v>
      </c>
      <c r="Q25" s="1477"/>
      <c r="R25" s="1640"/>
      <c r="S25" s="1640"/>
      <c r="T25" s="1477" t="s">
        <v>281</v>
      </c>
      <c r="U25" s="1477"/>
      <c r="V25" s="1477" t="s">
        <v>282</v>
      </c>
      <c r="W25" s="1477"/>
      <c r="X25" s="1477"/>
      <c r="Y25" s="1477" t="s">
        <v>658</v>
      </c>
      <c r="Z25" s="1477"/>
      <c r="AA25" s="1477"/>
      <c r="AB25" s="1640"/>
      <c r="AC25" s="1640"/>
      <c r="AD25" s="1477" t="s">
        <v>269</v>
      </c>
      <c r="AE25" s="1477"/>
      <c r="AF25" s="1640"/>
      <c r="AG25" s="1640"/>
      <c r="AH25" s="1477" t="s">
        <v>270</v>
      </c>
      <c r="AI25" s="1637"/>
    </row>
    <row r="26" spans="1:39" ht="25.05" customHeight="1" x14ac:dyDescent="0.45">
      <c r="A26" s="1635" t="s">
        <v>271</v>
      </c>
      <c r="B26" s="1477"/>
      <c r="C26" s="1477"/>
      <c r="D26" s="1477"/>
      <c r="E26" s="1477"/>
      <c r="F26" s="1477"/>
      <c r="G26" s="1477"/>
      <c r="H26" s="1477"/>
      <c r="I26" s="1425"/>
      <c r="J26" s="1502"/>
      <c r="K26" s="1502"/>
      <c r="L26" s="1502"/>
      <c r="M26" s="1502"/>
      <c r="N26" s="1502"/>
      <c r="O26" s="1502"/>
      <c r="P26" s="1502"/>
      <c r="Q26" s="1502"/>
      <c r="R26" s="1502"/>
      <c r="S26" s="1502"/>
      <c r="T26" s="1502"/>
      <c r="U26" s="1502"/>
      <c r="V26" s="1502"/>
      <c r="W26" s="1502"/>
      <c r="X26" s="1638" t="s">
        <v>659</v>
      </c>
      <c r="Y26" s="1638"/>
      <c r="Z26" s="1638"/>
      <c r="AA26" s="1638"/>
      <c r="AB26" s="1638"/>
      <c r="AC26" s="1638"/>
      <c r="AD26" s="1638"/>
      <c r="AE26" s="1638"/>
      <c r="AF26" s="1638"/>
      <c r="AG26" s="1638"/>
      <c r="AH26" s="1638"/>
      <c r="AI26" s="1639"/>
    </row>
    <row r="27" spans="1:39" ht="40.049999999999997" customHeight="1" x14ac:dyDescent="0.45">
      <c r="A27" s="1476" t="s">
        <v>346</v>
      </c>
      <c r="B27" s="1477"/>
      <c r="C27" s="1477"/>
      <c r="D27" s="1477"/>
      <c r="E27" s="1477"/>
      <c r="F27" s="1477"/>
      <c r="G27" s="1477"/>
      <c r="H27" s="1477"/>
      <c r="I27" s="1425"/>
      <c r="J27" s="1636"/>
      <c r="K27" s="1627"/>
      <c r="L27" s="1627"/>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8"/>
    </row>
    <row r="28" spans="1:39" ht="40.049999999999997" customHeight="1" x14ac:dyDescent="0.45">
      <c r="A28" s="1635" t="s">
        <v>284</v>
      </c>
      <c r="B28" s="1477"/>
      <c r="C28" s="1477"/>
      <c r="D28" s="1477"/>
      <c r="E28" s="1477"/>
      <c r="F28" s="1477"/>
      <c r="G28" s="1477"/>
      <c r="H28" s="1477"/>
      <c r="I28" s="1425"/>
      <c r="J28" s="1636"/>
      <c r="K28" s="1627"/>
      <c r="L28" s="1627"/>
      <c r="M28" s="1627"/>
      <c r="N28" s="1627"/>
      <c r="O28" s="1627"/>
      <c r="P28" s="1627"/>
      <c r="Q28" s="1627"/>
      <c r="R28" s="1627"/>
      <c r="S28" s="1627"/>
      <c r="T28" s="1627"/>
      <c r="U28" s="1627"/>
      <c r="V28" s="1627"/>
      <c r="W28" s="1627"/>
      <c r="X28" s="1627"/>
      <c r="Y28" s="1627"/>
      <c r="Z28" s="1627"/>
      <c r="AA28" s="1627"/>
      <c r="AB28" s="1627"/>
      <c r="AC28" s="1627"/>
      <c r="AD28" s="1627"/>
      <c r="AE28" s="1627"/>
      <c r="AF28" s="1627"/>
      <c r="AG28" s="1627"/>
      <c r="AH28" s="1627"/>
      <c r="AI28" s="1628"/>
    </row>
    <row r="29" spans="1:39" ht="40.049999999999997" customHeight="1" x14ac:dyDescent="0.45">
      <c r="A29" s="1476" t="s">
        <v>347</v>
      </c>
      <c r="B29" s="1477"/>
      <c r="C29" s="1477"/>
      <c r="D29" s="1477"/>
      <c r="E29" s="1477"/>
      <c r="F29" s="1477"/>
      <c r="G29" s="1477"/>
      <c r="H29" s="1477"/>
      <c r="I29" s="1425"/>
      <c r="J29" s="1625"/>
      <c r="K29" s="1626"/>
      <c r="L29" s="1626"/>
      <c r="M29" s="1627"/>
      <c r="N29" s="1627"/>
      <c r="O29" s="1627"/>
      <c r="P29" s="1627"/>
      <c r="Q29" s="1627"/>
      <c r="R29" s="1627"/>
      <c r="S29" s="1627"/>
      <c r="T29" s="1627"/>
      <c r="U29" s="1627"/>
      <c r="V29" s="1627"/>
      <c r="W29" s="1627"/>
      <c r="X29" s="1627"/>
      <c r="Y29" s="1627"/>
      <c r="Z29" s="1627"/>
      <c r="AA29" s="1627"/>
      <c r="AB29" s="1627"/>
      <c r="AC29" s="1627"/>
      <c r="AD29" s="1627"/>
      <c r="AE29" s="1627"/>
      <c r="AF29" s="1627"/>
      <c r="AG29" s="1627"/>
      <c r="AH29" s="1627"/>
      <c r="AI29" s="1628"/>
    </row>
    <row r="30" spans="1:39" ht="25.05" customHeight="1" x14ac:dyDescent="0.45">
      <c r="A30" s="1759" t="s">
        <v>418</v>
      </c>
      <c r="B30" s="1760"/>
      <c r="C30" s="1760"/>
      <c r="D30" s="1760"/>
      <c r="E30" s="1760"/>
      <c r="F30" s="1760"/>
      <c r="G30" s="1760"/>
      <c r="H30" s="1760"/>
      <c r="I30" s="1760"/>
      <c r="J30" s="1756" t="s">
        <v>660</v>
      </c>
      <c r="K30" s="1757"/>
      <c r="L30" s="1758"/>
      <c r="M30" s="1763"/>
      <c r="N30" s="1763"/>
      <c r="O30" s="1763"/>
      <c r="P30" s="1763"/>
      <c r="Q30" s="1763"/>
      <c r="R30" s="1763"/>
      <c r="S30" s="1763"/>
      <c r="T30" s="1764" t="s">
        <v>661</v>
      </c>
      <c r="U30" s="1764"/>
      <c r="V30" s="1750"/>
      <c r="W30" s="1424" t="s">
        <v>662</v>
      </c>
      <c r="X30" s="1477"/>
      <c r="Y30" s="1425"/>
      <c r="Z30" s="1763"/>
      <c r="AA30" s="1763"/>
      <c r="AB30" s="1763"/>
      <c r="AC30" s="1763"/>
      <c r="AD30" s="1763"/>
      <c r="AE30" s="1763"/>
      <c r="AF30" s="1763"/>
      <c r="AG30" s="1750" t="s">
        <v>661</v>
      </c>
      <c r="AH30" s="1751"/>
      <c r="AI30" s="1752"/>
    </row>
    <row r="31" spans="1:39" ht="40.049999999999997" customHeight="1" x14ac:dyDescent="0.45">
      <c r="A31" s="1761"/>
      <c r="B31" s="1762"/>
      <c r="C31" s="1762"/>
      <c r="D31" s="1762"/>
      <c r="E31" s="1762"/>
      <c r="F31" s="1762"/>
      <c r="G31" s="1762"/>
      <c r="H31" s="1762"/>
      <c r="I31" s="1762"/>
      <c r="J31" s="1753" t="s">
        <v>663</v>
      </c>
      <c r="K31" s="1754"/>
      <c r="L31" s="1755"/>
      <c r="M31" s="1627"/>
      <c r="N31" s="1627"/>
      <c r="O31" s="1627"/>
      <c r="P31" s="1627"/>
      <c r="Q31" s="1627"/>
      <c r="R31" s="1627"/>
      <c r="S31" s="1627"/>
      <c r="T31" s="1627"/>
      <c r="U31" s="1627"/>
      <c r="V31" s="1627"/>
      <c r="W31" s="1627"/>
      <c r="X31" s="1627"/>
      <c r="Y31" s="1627"/>
      <c r="Z31" s="1627"/>
      <c r="AA31" s="1627"/>
      <c r="AB31" s="1627"/>
      <c r="AC31" s="1627"/>
      <c r="AD31" s="1627"/>
      <c r="AE31" s="1627"/>
      <c r="AF31" s="1627"/>
      <c r="AG31" s="1627"/>
      <c r="AH31" s="1627"/>
      <c r="AI31" s="1628"/>
    </row>
    <row r="32" spans="1:39" ht="25.05" customHeight="1" x14ac:dyDescent="0.45">
      <c r="A32" s="1743" t="s">
        <v>664</v>
      </c>
      <c r="B32" s="1744"/>
      <c r="C32" s="1744"/>
      <c r="D32" s="1744"/>
      <c r="E32" s="1744"/>
      <c r="F32" s="1744"/>
      <c r="G32" s="1744"/>
      <c r="H32" s="1744"/>
      <c r="I32" s="1744"/>
      <c r="J32" s="1745"/>
      <c r="K32" s="1745"/>
      <c r="L32" s="1745"/>
      <c r="M32" s="1744"/>
      <c r="N32" s="1744"/>
      <c r="O32" s="1744"/>
      <c r="P32" s="1744"/>
      <c r="Q32" s="1744"/>
      <c r="R32" s="1744"/>
      <c r="S32" s="1744"/>
      <c r="T32" s="1744"/>
      <c r="U32" s="1744"/>
      <c r="V32" s="1744"/>
      <c r="W32" s="1744"/>
      <c r="X32" s="1744"/>
      <c r="Y32" s="1744"/>
      <c r="Z32" s="1744"/>
      <c r="AA32" s="1744"/>
      <c r="AB32" s="1744"/>
      <c r="AC32" s="1746"/>
      <c r="AD32" s="1747" t="s">
        <v>119</v>
      </c>
      <c r="AE32" s="1748"/>
      <c r="AF32" s="1748"/>
      <c r="AG32" s="1748"/>
      <c r="AH32" s="1748"/>
      <c r="AI32" s="1749"/>
    </row>
    <row r="35" spans="2:2" ht="12" x14ac:dyDescent="0.45">
      <c r="B35" s="143"/>
    </row>
  </sheetData>
  <sheetProtection password="C472" sheet="1" objects="1" scenarios="1" selectLockedCells="1" selectUn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9">
    <dataValidation type="custom" imeMode="halfAlpha" allowBlank="1" showInputMessage="1" showErrorMessage="1" prompt="「(3)委託・外注費」の「助成事業に要する経費（税込）」の金額を記入してください。" sqref="J26:W26 J12:W12">
      <formula1>LENB(J12)=LEN(J12)</formula1>
    </dataValidation>
    <dataValidation allowBlank="1" showInputMessage="1" showErrorMessage="1" prompt="前ページの「(3)委託費」の「経費番号」（委-1、委-2）を記入してください。" sqref="F20:I20 F6:I6"/>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5:O25 AF25:AG25 AB25:AC25 R25:S25 N11:O11 AF11:AG11 AB11:AC11 R11:S11"/>
    <dataValidation type="custom" imeMode="disabled" allowBlank="1" showInputMessage="1" showErrorMessage="1" sqref="M30:S30 Z30:AF30 M16:S16 Z16:AF16">
      <formula1>LENB(M16)=LEN(M16)</formula1>
    </dataValidation>
    <dataValidation type="list" allowBlank="1" showErrorMessage="1" prompt="_x000a_" sqref="AD32:AI32 AD18:AI18">
      <formula1>"選択してください,関連あり,関連なし"</formula1>
    </dataValidation>
    <dataValidation allowBlank="1" showErrorMessage="1" sqref="J27:AI28 J13:AI14"/>
    <dataValidation allowBlank="1" showErrorMessage="1" prompt="_x000a_" sqref="AG30:AI30 J30:J31 AG16:AI16 J16:J17"/>
    <dataValidation imeMode="halfAlpha" allowBlank="1" showInputMessage="1" showErrorMessage="1" sqref="AB21 AB7"/>
    <dataValidation allowBlank="1" showInputMessage="1" showErrorMessage="1" prompt="選定に至った委託先や専門家の特長と理由を具体的に記入してください。" sqref="J15:AI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5"/>
  <sheetViews>
    <sheetView showGridLines="0" view="pageBreakPreview" zoomScale="80" zoomScaleNormal="100" zoomScaleSheetLayoutView="80" workbookViewId="0">
      <selection sqref="A1:XFD1048576"/>
    </sheetView>
  </sheetViews>
  <sheetFormatPr defaultColWidth="1.8984375" defaultRowHeight="13.2" x14ac:dyDescent="0.45"/>
  <cols>
    <col min="1" max="1" width="6.296875" style="61" customWidth="1"/>
    <col min="2" max="2" width="13.69921875" style="61" customWidth="1"/>
    <col min="3" max="4" width="12.59765625" style="61" customWidth="1"/>
    <col min="5" max="5" width="14.69921875" style="61" customWidth="1"/>
    <col min="6" max="6" width="7.8984375" style="61" customWidth="1"/>
    <col min="7" max="8" width="10.5" style="61" customWidth="1"/>
    <col min="9" max="9" width="1.8984375" style="265" customWidth="1"/>
    <col min="10" max="188" width="1.8984375" style="61" customWidth="1"/>
    <col min="189" max="16384" width="1.8984375" style="61"/>
  </cols>
  <sheetData>
    <row r="1" spans="1:19" s="213" customFormat="1" ht="14.4" x14ac:dyDescent="0.45">
      <c r="A1" s="241"/>
      <c r="B1" s="208"/>
      <c r="C1" s="208"/>
      <c r="D1" s="208"/>
      <c r="E1" s="208"/>
      <c r="F1" s="208"/>
      <c r="G1" s="208"/>
      <c r="H1" s="204" t="s">
        <v>621</v>
      </c>
      <c r="I1" s="263"/>
      <c r="J1" s="264"/>
    </row>
    <row r="2" spans="1:19" ht="25.05" customHeight="1" x14ac:dyDescent="0.45">
      <c r="A2" s="217" t="s">
        <v>286</v>
      </c>
      <c r="B2" s="219"/>
      <c r="C2" s="219"/>
      <c r="D2" s="219"/>
      <c r="E2" s="219"/>
      <c r="F2" s="219"/>
      <c r="G2" s="219"/>
      <c r="H2" s="219"/>
    </row>
    <row r="3" spans="1:19" x14ac:dyDescent="0.45">
      <c r="A3" s="414" t="s">
        <v>665</v>
      </c>
      <c r="B3" s="414"/>
      <c r="C3" s="416"/>
      <c r="D3" s="416"/>
      <c r="E3" s="416"/>
      <c r="F3" s="222"/>
      <c r="G3" s="414"/>
      <c r="H3" s="222" t="s">
        <v>230</v>
      </c>
    </row>
    <row r="4" spans="1:19" ht="36" customHeight="1" x14ac:dyDescent="0.45">
      <c r="A4" s="245" t="s">
        <v>231</v>
      </c>
      <c r="B4" s="417" t="s">
        <v>666</v>
      </c>
      <c r="C4" s="417" t="s">
        <v>667</v>
      </c>
      <c r="D4" s="417" t="s">
        <v>668</v>
      </c>
      <c r="E4" s="417" t="s">
        <v>669</v>
      </c>
      <c r="F4" s="269" t="s">
        <v>288</v>
      </c>
      <c r="G4" s="287" t="s">
        <v>289</v>
      </c>
      <c r="H4" s="291" t="s">
        <v>239</v>
      </c>
      <c r="I4" s="292" t="s">
        <v>290</v>
      </c>
      <c r="J4" s="271"/>
      <c r="K4" s="271"/>
      <c r="L4" s="271"/>
      <c r="M4" s="271"/>
      <c r="N4" s="271"/>
      <c r="O4" s="271"/>
      <c r="P4" s="271"/>
      <c r="Q4" s="271"/>
      <c r="R4" s="271"/>
      <c r="S4" s="271"/>
    </row>
    <row r="5" spans="1:19" ht="34.950000000000003" customHeight="1" x14ac:dyDescent="0.45">
      <c r="A5" s="293">
        <f t="shared" ref="A5:A14" si="0">ROW()-4</f>
        <v>1</v>
      </c>
      <c r="B5" s="538" t="s">
        <v>918</v>
      </c>
      <c r="C5" s="570" t="s">
        <v>869</v>
      </c>
      <c r="D5" s="570" t="s">
        <v>919</v>
      </c>
      <c r="E5" s="538" t="s">
        <v>920</v>
      </c>
      <c r="F5" s="571">
        <v>600000</v>
      </c>
      <c r="G5" s="434">
        <f>産業財産権・出願導入費18[[#This Row],[単価
（税抜）]]</f>
        <v>600000</v>
      </c>
      <c r="H5" s="435">
        <f>ROUNDDOWN(産業財産権・出願導入費18[[#This Row],[助成対象経費
（税抜）]]*1.1,0)</f>
        <v>660000</v>
      </c>
      <c r="I5"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4.950000000000003" customHeight="1" x14ac:dyDescent="0.45">
      <c r="A6" s="293">
        <f t="shared" si="0"/>
        <v>2</v>
      </c>
      <c r="B6" s="546"/>
      <c r="C6" s="572"/>
      <c r="D6" s="572"/>
      <c r="E6" s="546"/>
      <c r="F6" s="568"/>
      <c r="G6" s="273">
        <f>産業財産権・出願導入費18[[#This Row],[単価
（税抜）]]</f>
        <v>0</v>
      </c>
      <c r="H6" s="294">
        <f>ROUNDDOWN(産業財産権・出願導入費18[[#This Row],[助成対象経費
（税抜）]]*1.1,0)</f>
        <v>0</v>
      </c>
      <c r="I6"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275"/>
    </row>
    <row r="7" spans="1:19" ht="34.950000000000003" customHeight="1" x14ac:dyDescent="0.45">
      <c r="A7" s="293">
        <f t="shared" si="0"/>
        <v>3</v>
      </c>
      <c r="B7" s="546"/>
      <c r="C7" s="572"/>
      <c r="D7" s="572"/>
      <c r="E7" s="546"/>
      <c r="F7" s="568"/>
      <c r="G7" s="273">
        <f>産業財産権・出願導入費18[[#This Row],[単価
（税抜）]]</f>
        <v>0</v>
      </c>
      <c r="H7" s="294">
        <f>ROUNDDOWN(産業財産権・出願導入費18[[#This Row],[助成対象経費
（税抜）]]*1.1,0)</f>
        <v>0</v>
      </c>
      <c r="I7"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4.950000000000003" customHeight="1" x14ac:dyDescent="0.45">
      <c r="A8" s="293">
        <f t="shared" si="0"/>
        <v>4</v>
      </c>
      <c r="B8" s="546"/>
      <c r="C8" s="572"/>
      <c r="D8" s="572"/>
      <c r="E8" s="546"/>
      <c r="F8" s="568"/>
      <c r="G8" s="273">
        <f>産業財産権・出願導入費18[[#This Row],[単価
（税抜）]]</f>
        <v>0</v>
      </c>
      <c r="H8" s="294">
        <f>ROUNDDOWN(産業財産権・出願導入費18[[#This Row],[助成対象経費
（税抜）]]*1.1,0)</f>
        <v>0</v>
      </c>
      <c r="I8"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4.950000000000003" customHeight="1" x14ac:dyDescent="0.45">
      <c r="A9" s="293">
        <f t="shared" si="0"/>
        <v>5</v>
      </c>
      <c r="B9" s="546"/>
      <c r="C9" s="572"/>
      <c r="D9" s="572"/>
      <c r="E9" s="546"/>
      <c r="F9" s="568"/>
      <c r="G9" s="273">
        <f>産業財産権・出願導入費18[[#This Row],[単価
（税抜）]]</f>
        <v>0</v>
      </c>
      <c r="H9" s="294">
        <f>ROUNDDOWN(産業財産権・出願導入費18[[#This Row],[助成対象経費
（税抜）]]*1.1,0)</f>
        <v>0</v>
      </c>
      <c r="I9"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4.950000000000003" customHeight="1" x14ac:dyDescent="0.45">
      <c r="A10" s="293">
        <f t="shared" si="0"/>
        <v>6</v>
      </c>
      <c r="B10" s="411"/>
      <c r="C10" s="139"/>
      <c r="D10" s="572"/>
      <c r="E10" s="546"/>
      <c r="F10" s="568"/>
      <c r="G10" s="273">
        <f>産業財産権・出願導入費18[[#This Row],[単価
（税抜）]]</f>
        <v>0</v>
      </c>
      <c r="H10" s="294">
        <f>ROUNDDOWN(産業財産権・出願導入費18[[#This Row],[助成対象経費
（税抜）]]*1.1,0)</f>
        <v>0</v>
      </c>
      <c r="I10"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4.950000000000003" customHeight="1" x14ac:dyDescent="0.45">
      <c r="A11" s="293">
        <f t="shared" si="0"/>
        <v>7</v>
      </c>
      <c r="B11" s="411"/>
      <c r="C11" s="139"/>
      <c r="D11" s="572"/>
      <c r="E11" s="546"/>
      <c r="F11" s="568"/>
      <c r="G11" s="273">
        <f>産業財産権・出願導入費18[[#This Row],[単価
（税抜）]]</f>
        <v>0</v>
      </c>
      <c r="H11" s="294">
        <f>ROUNDDOWN(産業財産権・出願導入費18[[#This Row],[助成対象経費
（税抜）]]*1.1,0)</f>
        <v>0</v>
      </c>
      <c r="I11"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4.950000000000003" customHeight="1" x14ac:dyDescent="0.45">
      <c r="A12" s="293">
        <f t="shared" si="0"/>
        <v>8</v>
      </c>
      <c r="B12" s="411"/>
      <c r="C12" s="139"/>
      <c r="D12" s="572"/>
      <c r="E12" s="546"/>
      <c r="F12" s="568"/>
      <c r="G12" s="273">
        <f>産業財産権・出願導入費18[[#This Row],[単価
（税抜）]]</f>
        <v>0</v>
      </c>
      <c r="H12" s="294">
        <f>ROUNDDOWN(産業財産権・出願導入費18[[#This Row],[助成対象経費
（税抜）]]*1.1,0)</f>
        <v>0</v>
      </c>
      <c r="I12"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4.950000000000003" customHeight="1" x14ac:dyDescent="0.45">
      <c r="A13" s="293">
        <f t="shared" si="0"/>
        <v>9</v>
      </c>
      <c r="B13" s="411"/>
      <c r="C13" s="139"/>
      <c r="D13" s="572"/>
      <c r="E13" s="546"/>
      <c r="F13" s="568"/>
      <c r="G13" s="273">
        <f>産業財産権・出願導入費18[[#This Row],[単価
（税抜）]]</f>
        <v>0</v>
      </c>
      <c r="H13" s="294">
        <f>ROUNDDOWN(産業財産権・出願導入費18[[#This Row],[助成対象経費
（税抜）]]*1.1,0)</f>
        <v>0</v>
      </c>
      <c r="I13"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4.950000000000003" customHeight="1" x14ac:dyDescent="0.45">
      <c r="A14" s="293">
        <f t="shared" si="0"/>
        <v>10</v>
      </c>
      <c r="B14" s="411"/>
      <c r="C14" s="139"/>
      <c r="D14" s="573"/>
      <c r="E14" s="546"/>
      <c r="F14" s="568"/>
      <c r="G14" s="273">
        <f>産業財産権・出願導入費18[[#This Row],[単価
（税抜）]]</f>
        <v>0</v>
      </c>
      <c r="H14" s="294">
        <f>ROUNDDOWN(産業財産権・出願導入費18[[#This Row],[助成対象経費
（税抜）]]*1.1,0)</f>
        <v>0</v>
      </c>
      <c r="I14" s="274"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4.950000000000003" customHeight="1" x14ac:dyDescent="0.45">
      <c r="A15" s="295"/>
      <c r="B15" s="279"/>
      <c r="C15" s="279"/>
      <c r="D15" s="279"/>
      <c r="E15" s="279"/>
      <c r="F15" s="296" t="s">
        <v>640</v>
      </c>
      <c r="G15" s="283">
        <f>SUBTOTAL(109,産業財産権・出願導入費18[助成対象経費
（税抜）])</f>
        <v>600000</v>
      </c>
      <c r="H15" s="297">
        <f>SUBTOTAL(109,産業財産権・出願導入費18[助成事業に
要する経費
（税込）])</f>
        <v>660000</v>
      </c>
      <c r="I15" s="285"/>
    </row>
  </sheetData>
  <sheetProtection password="C472" sheet="1" objects="1" scenarios="1" selectLockedCells="1" selectUnlockedCells="1"/>
  <phoneticPr fontId="2"/>
  <conditionalFormatting sqref="B6:F14">
    <cfRule type="expression" dxfId="193" priority="3">
      <formula>AND(OR($B6&lt;&gt;"",$C6&lt;&gt;"",$D6&lt;&gt;"",$E6&lt;&gt;"",$F6&lt;&gt;""),B6="")</formula>
    </cfRule>
  </conditionalFormatting>
  <conditionalFormatting sqref="B5:F5">
    <cfRule type="expression" dxfId="192" priority="1">
      <formula>AND(OR($B5&lt;&gt;"",$C5&lt;&gt;"",$D5&lt;&gt;"",$E5&lt;&gt;"",$F5&lt;&gt;""),B5="")</formula>
    </cfRule>
  </conditionalFormatting>
  <dataValidations count="6">
    <dataValidation allowBlank="1" showInputMessage="1" showErrorMessage="1" prompt="自動計算されます。" sqref="G5:H14"/>
    <dataValidation allowBlank="1" showInputMessage="1" showErrorMessage="1" prompt="未定等不明確の場合は、 申請時点の候補先を記入してください。「未定、検討中」等の記入はできません。" sqref="E5:E14"/>
    <dataValidation imeMode="disabled" allowBlank="1" showInputMessage="1" showErrorMessage="1" sqref="F5:F14"/>
    <dataValidation type="custom" allowBlank="1" showInputMessage="1" showErrorMessage="1" sqref="I5:I14">
      <formula1>ISERROR(FIND(CHAR(10),I5))</formula1>
    </dataValidation>
    <dataValidation type="list" allowBlank="1" showInputMessage="1" showErrorMessage="1" sqref="C5:C14">
      <formula1>"特許権,実用新案権,意匠権,商標権"</formula1>
    </dataValidation>
    <dataValidation type="list" allowBlank="1" showInputMessage="1" showErrorMessage="1" sqref="D5:D14">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A16"/>
  <sheetViews>
    <sheetView showGridLines="0" view="pageBreakPreview" zoomScale="80" zoomScaleNormal="100" zoomScaleSheetLayoutView="80" workbookViewId="0">
      <selection sqref="A1:XFD1048576"/>
    </sheetView>
  </sheetViews>
  <sheetFormatPr defaultColWidth="1.8984375" defaultRowHeight="12" x14ac:dyDescent="0.45"/>
  <cols>
    <col min="1" max="1" width="5.8984375" style="62" customWidth="1"/>
    <col min="2" max="2" width="13.69921875" style="62" customWidth="1"/>
    <col min="3" max="5" width="12.59765625" style="62" customWidth="1"/>
    <col min="6" max="6" width="4.59765625" style="62" bestFit="1" customWidth="1"/>
    <col min="7" max="7" width="8.59765625" style="62" bestFit="1" customWidth="1"/>
    <col min="8" max="9" width="13.19921875" style="62" customWidth="1"/>
    <col min="10" max="11" width="1.8984375" style="62" customWidth="1"/>
    <col min="12" max="12" width="10.296875" style="62" customWidth="1"/>
    <col min="13" max="13" width="8.69921875" style="62" customWidth="1"/>
    <col min="14" max="14" width="5.69921875" style="62" customWidth="1"/>
    <col min="15" max="213" width="1.8984375" style="62" customWidth="1"/>
    <col min="214" max="16384" width="1.8984375" style="62"/>
  </cols>
  <sheetData>
    <row r="1" spans="1:53" ht="13.2" x14ac:dyDescent="0.45">
      <c r="A1" s="298"/>
      <c r="B1" s="299"/>
      <c r="C1" s="299"/>
      <c r="D1" s="299"/>
      <c r="E1" s="299"/>
      <c r="F1" s="299"/>
      <c r="G1" s="299"/>
      <c r="H1" s="300"/>
      <c r="I1" s="204" t="s">
        <v>386</v>
      </c>
      <c r="J1" s="58"/>
    </row>
    <row r="2" spans="1:53" ht="13.05" customHeight="1" x14ac:dyDescent="0.45">
      <c r="A2" s="298" t="s">
        <v>348</v>
      </c>
      <c r="B2" s="299"/>
      <c r="C2" s="299"/>
      <c r="D2" s="299"/>
      <c r="E2" s="299"/>
      <c r="F2" s="299"/>
      <c r="G2" s="299"/>
      <c r="H2" s="300"/>
      <c r="I2" s="204"/>
      <c r="J2" s="58"/>
    </row>
    <row r="3" spans="1:53" ht="13.05" customHeight="1" x14ac:dyDescent="0.45">
      <c r="A3" s="1765" t="s">
        <v>670</v>
      </c>
      <c r="B3" s="1766"/>
      <c r="C3" s="1766"/>
      <c r="D3" s="1766"/>
      <c r="E3" s="1766"/>
      <c r="F3" s="1766"/>
      <c r="G3" s="1766"/>
      <c r="H3" s="1766"/>
      <c r="I3" s="1767"/>
      <c r="J3" s="317"/>
      <c r="K3" s="64"/>
    </row>
    <row r="4" spans="1:53" ht="13.2" x14ac:dyDescent="0.45">
      <c r="A4" s="301"/>
      <c r="B4" s="302"/>
      <c r="C4" s="303"/>
      <c r="D4" s="303"/>
      <c r="E4" s="303"/>
      <c r="F4" s="303"/>
      <c r="G4" s="303"/>
      <c r="H4" s="304"/>
      <c r="I4" s="305" t="s">
        <v>230</v>
      </c>
      <c r="J4" s="316"/>
      <c r="K4" s="77"/>
    </row>
    <row r="5" spans="1:53" ht="34.950000000000003" customHeight="1" x14ac:dyDescent="0.45">
      <c r="A5" s="306" t="s">
        <v>419</v>
      </c>
      <c r="B5" s="307" t="s">
        <v>349</v>
      </c>
      <c r="C5" s="307" t="s">
        <v>350</v>
      </c>
      <c r="D5" s="307" t="s">
        <v>351</v>
      </c>
      <c r="E5" s="307" t="s">
        <v>352</v>
      </c>
      <c r="F5" s="307" t="s">
        <v>353</v>
      </c>
      <c r="G5" s="307" t="s">
        <v>354</v>
      </c>
      <c r="H5" s="307" t="s">
        <v>413</v>
      </c>
      <c r="I5" s="307" t="s">
        <v>414</v>
      </c>
      <c r="J5" s="308" t="s">
        <v>252</v>
      </c>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row>
    <row r="6" spans="1:53" ht="34.950000000000003" customHeight="1" x14ac:dyDescent="0.45">
      <c r="A6" s="309">
        <f t="shared" ref="A6:A15" si="0">ROW()-5</f>
        <v>1</v>
      </c>
      <c r="B6" s="574" t="s">
        <v>921</v>
      </c>
      <c r="C6" s="574" t="s">
        <v>911</v>
      </c>
      <c r="D6" s="574" t="s">
        <v>922</v>
      </c>
      <c r="E6" s="574" t="s">
        <v>923</v>
      </c>
      <c r="F6" s="575">
        <v>7</v>
      </c>
      <c r="G6" s="575">
        <v>30000</v>
      </c>
      <c r="H6" s="436">
        <f>F6*G6</f>
        <v>210000</v>
      </c>
      <c r="I6" s="436">
        <f>ROUNDDOWN(H6*1.1,0)</f>
        <v>231000</v>
      </c>
      <c r="J6" s="311" t="str">
        <f t="shared" ref="J6:J15" si="1">IF(OR(
      AND(B6="",C6="",D6="",E6="",F6="",G6=""),
      AND(B6&lt;&gt;"",C6&lt;&gt;"",D6&lt;&gt;"",E6&lt;&gt;"",F6&lt;&gt;"",G6&lt;&gt;"")),
   "", "←全ての項目を入力してください。")</f>
        <v/>
      </c>
      <c r="K6" s="66"/>
      <c r="L6" s="66"/>
      <c r="M6" s="66"/>
      <c r="N6" s="66"/>
      <c r="O6" s="66"/>
      <c r="P6" s="66"/>
      <c r="Q6" s="66"/>
      <c r="R6" s="66"/>
      <c r="S6" s="66"/>
      <c r="T6" s="66"/>
      <c r="U6" s="66"/>
      <c r="V6" s="66"/>
      <c r="W6" s="66"/>
      <c r="X6" s="66"/>
      <c r="Y6" s="66"/>
      <c r="Z6" s="66"/>
      <c r="AA6" s="66"/>
    </row>
    <row r="7" spans="1:53" ht="34.950000000000003" customHeight="1" x14ac:dyDescent="0.45">
      <c r="A7" s="309">
        <f t="shared" si="0"/>
        <v>2</v>
      </c>
      <c r="B7" s="576"/>
      <c r="C7" s="576"/>
      <c r="D7" s="576"/>
      <c r="E7" s="576"/>
      <c r="F7" s="577"/>
      <c r="G7" s="577"/>
      <c r="H7" s="310">
        <f t="shared" ref="H7:H15" si="2">F7*G7</f>
        <v>0</v>
      </c>
      <c r="I7" s="310">
        <f t="shared" ref="I7:I15" si="3">ROUNDDOWN(H7*1.1,0)</f>
        <v>0</v>
      </c>
      <c r="J7" s="311" t="str">
        <f t="shared" si="1"/>
        <v/>
      </c>
      <c r="L7" s="67"/>
      <c r="M7" s="67"/>
    </row>
    <row r="8" spans="1:53" ht="34.950000000000003" customHeight="1" x14ac:dyDescent="0.45">
      <c r="A8" s="309">
        <f t="shared" si="0"/>
        <v>3</v>
      </c>
      <c r="B8" s="576"/>
      <c r="C8" s="576"/>
      <c r="D8" s="576"/>
      <c r="E8" s="576"/>
      <c r="F8" s="577"/>
      <c r="G8" s="577"/>
      <c r="H8" s="310">
        <f>F8*G8</f>
        <v>0</v>
      </c>
      <c r="I8" s="310">
        <f t="shared" si="3"/>
        <v>0</v>
      </c>
      <c r="J8" s="311" t="str">
        <f t="shared" si="1"/>
        <v/>
      </c>
      <c r="AT8" s="77"/>
      <c r="AU8" s="77"/>
      <c r="AV8" s="77"/>
      <c r="AW8" s="77"/>
      <c r="AX8" s="77"/>
      <c r="AY8" s="77"/>
      <c r="AZ8" s="77"/>
      <c r="BA8" s="77"/>
    </row>
    <row r="9" spans="1:53" ht="34.950000000000003" customHeight="1" x14ac:dyDescent="0.45">
      <c r="A9" s="309">
        <f t="shared" si="0"/>
        <v>4</v>
      </c>
      <c r="B9" s="576"/>
      <c r="C9" s="576"/>
      <c r="D9" s="576"/>
      <c r="E9" s="576"/>
      <c r="F9" s="577"/>
      <c r="G9" s="577"/>
      <c r="H9" s="310">
        <f t="shared" si="2"/>
        <v>0</v>
      </c>
      <c r="I9" s="310">
        <f t="shared" si="3"/>
        <v>0</v>
      </c>
      <c r="J9" s="311" t="str">
        <f t="shared" si="1"/>
        <v/>
      </c>
      <c r="AT9" s="77"/>
      <c r="AU9" s="78"/>
      <c r="AV9" s="78"/>
      <c r="AW9" s="77"/>
      <c r="AX9" s="77"/>
      <c r="AY9" s="77"/>
      <c r="AZ9" s="77"/>
      <c r="BA9" s="77"/>
    </row>
    <row r="10" spans="1:53" ht="34.950000000000003" customHeight="1" x14ac:dyDescent="0.45">
      <c r="A10" s="309">
        <f t="shared" si="0"/>
        <v>5</v>
      </c>
      <c r="B10" s="576"/>
      <c r="C10" s="576"/>
      <c r="D10" s="576"/>
      <c r="E10" s="576"/>
      <c r="F10" s="577"/>
      <c r="G10" s="577"/>
      <c r="H10" s="310">
        <f t="shared" si="2"/>
        <v>0</v>
      </c>
      <c r="I10" s="310">
        <f t="shared" si="3"/>
        <v>0</v>
      </c>
      <c r="J10" s="311" t="str">
        <f t="shared" si="1"/>
        <v/>
      </c>
      <c r="AT10" s="77"/>
      <c r="AU10" s="77"/>
      <c r="AV10" s="77"/>
      <c r="AW10" s="77"/>
      <c r="AX10" s="77"/>
      <c r="AY10" s="77"/>
      <c r="AZ10" s="77"/>
      <c r="BA10" s="77"/>
    </row>
    <row r="11" spans="1:53" ht="34.950000000000003" customHeight="1" x14ac:dyDescent="0.45">
      <c r="A11" s="309">
        <f t="shared" si="0"/>
        <v>6</v>
      </c>
      <c r="B11" s="578"/>
      <c r="C11" s="578"/>
      <c r="D11" s="578"/>
      <c r="E11" s="578"/>
      <c r="F11" s="579"/>
      <c r="G11" s="579"/>
      <c r="H11" s="310">
        <f t="shared" si="2"/>
        <v>0</v>
      </c>
      <c r="I11" s="310">
        <f t="shared" si="3"/>
        <v>0</v>
      </c>
      <c r="J11" s="311" t="str">
        <f t="shared" si="1"/>
        <v/>
      </c>
    </row>
    <row r="12" spans="1:53" ht="34.950000000000003" customHeight="1" x14ac:dyDescent="0.45">
      <c r="A12" s="309">
        <f t="shared" si="0"/>
        <v>7</v>
      </c>
      <c r="B12" s="578"/>
      <c r="C12" s="578"/>
      <c r="D12" s="578"/>
      <c r="E12" s="578"/>
      <c r="F12" s="579"/>
      <c r="G12" s="579"/>
      <c r="H12" s="310">
        <f t="shared" si="2"/>
        <v>0</v>
      </c>
      <c r="I12" s="310">
        <f t="shared" si="3"/>
        <v>0</v>
      </c>
      <c r="J12" s="311" t="str">
        <f t="shared" si="1"/>
        <v/>
      </c>
    </row>
    <row r="13" spans="1:53" ht="34.950000000000003" customHeight="1" x14ac:dyDescent="0.45">
      <c r="A13" s="309">
        <f t="shared" si="0"/>
        <v>8</v>
      </c>
      <c r="B13" s="578"/>
      <c r="C13" s="578"/>
      <c r="D13" s="578"/>
      <c r="E13" s="578"/>
      <c r="F13" s="579"/>
      <c r="G13" s="579"/>
      <c r="H13" s="310">
        <f t="shared" si="2"/>
        <v>0</v>
      </c>
      <c r="I13" s="310">
        <f t="shared" si="3"/>
        <v>0</v>
      </c>
      <c r="J13" s="311" t="str">
        <f t="shared" si="1"/>
        <v/>
      </c>
    </row>
    <row r="14" spans="1:53" ht="34.950000000000003" customHeight="1" x14ac:dyDescent="0.45">
      <c r="A14" s="309">
        <f t="shared" si="0"/>
        <v>9</v>
      </c>
      <c r="B14" s="578"/>
      <c r="C14" s="578"/>
      <c r="D14" s="578"/>
      <c r="E14" s="578"/>
      <c r="F14" s="579"/>
      <c r="G14" s="579"/>
      <c r="H14" s="310">
        <f t="shared" si="2"/>
        <v>0</v>
      </c>
      <c r="I14" s="310">
        <f t="shared" si="3"/>
        <v>0</v>
      </c>
      <c r="J14" s="311" t="str">
        <f t="shared" si="1"/>
        <v/>
      </c>
    </row>
    <row r="15" spans="1:53" ht="34.950000000000003" customHeight="1" x14ac:dyDescent="0.45">
      <c r="A15" s="309">
        <f t="shared" si="0"/>
        <v>10</v>
      </c>
      <c r="B15" s="578"/>
      <c r="C15" s="578"/>
      <c r="D15" s="578"/>
      <c r="E15" s="578"/>
      <c r="F15" s="579"/>
      <c r="G15" s="579"/>
      <c r="H15" s="310">
        <f t="shared" si="2"/>
        <v>0</v>
      </c>
      <c r="I15" s="310">
        <f t="shared" si="3"/>
        <v>0</v>
      </c>
      <c r="J15" s="311" t="str">
        <f t="shared" si="1"/>
        <v/>
      </c>
    </row>
    <row r="16" spans="1:53" ht="34.950000000000003" customHeight="1" x14ac:dyDescent="0.45">
      <c r="A16" s="312"/>
      <c r="B16" s="313"/>
      <c r="C16" s="313"/>
      <c r="D16" s="313"/>
      <c r="E16" s="313"/>
      <c r="F16" s="313"/>
      <c r="G16" s="314" t="s">
        <v>253</v>
      </c>
      <c r="H16" s="315">
        <f>SUM(H6:H15)</f>
        <v>210000</v>
      </c>
      <c r="I16" s="315">
        <f>SUM(I6:I15)</f>
        <v>231000</v>
      </c>
      <c r="J16" s="135"/>
    </row>
  </sheetData>
  <sheetProtection password="C472" sheet="1" objects="1" scenarios="1" selectLockedCells="1" selectUnlockedCells="1"/>
  <mergeCells count="1">
    <mergeCell ref="A3:I3"/>
  </mergeCells>
  <phoneticPr fontId="2"/>
  <conditionalFormatting sqref="B7:G15">
    <cfRule type="expression" dxfId="170" priority="2">
      <formula>AND(OR($B7&lt;&gt;"",$C7&lt;&gt;"",$D7&lt;&gt;"",$E7&lt;&gt;"",$F7&lt;&gt;"",$G7&lt;&gt;""),B7="")</formula>
    </cfRule>
  </conditionalFormatting>
  <conditionalFormatting sqref="B6:G6">
    <cfRule type="expression" dxfId="169" priority="1">
      <formula>AND(OR($B6&lt;&gt;"",$C6&lt;&gt;"",$D6&lt;&gt;"",$E6&lt;&gt;"",$F6&lt;&gt;"",$G6&lt;&gt;""),B6="")</formula>
    </cfRule>
  </conditionalFormatting>
  <dataValidations count="2">
    <dataValidation type="custom" allowBlank="1" showInputMessage="1" showErrorMessage="1" sqref="J6:J15">
      <formula1>ISERROR(FIND(CHAR(10),J6))</formula1>
    </dataValidation>
    <dataValidation imeMode="halfAlpha" allowBlank="1" showInputMessage="1" showErrorMessage="1" sqref="F6:G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3"/>
  <sheetViews>
    <sheetView showGridLines="0" view="pageBreakPreview" zoomScale="80" zoomScaleNormal="100" zoomScaleSheetLayoutView="80" workbookViewId="0">
      <selection sqref="A1:XFD1048576"/>
    </sheetView>
  </sheetViews>
  <sheetFormatPr defaultColWidth="1.69921875" defaultRowHeight="15" customHeight="1" x14ac:dyDescent="0.45"/>
  <cols>
    <col min="1" max="35" width="2.5" style="61" customWidth="1"/>
    <col min="36" max="224" width="2.19921875" style="61" customWidth="1"/>
    <col min="225" max="16384" width="1.69921875" style="61"/>
  </cols>
  <sheetData>
    <row r="1" spans="1:99" ht="25.05" customHeight="1" x14ac:dyDescent="0.45">
      <c r="A1" s="217"/>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204" t="s">
        <v>621</v>
      </c>
    </row>
    <row r="2" spans="1:99" ht="25.05" customHeight="1" x14ac:dyDescent="0.45">
      <c r="A2" s="217" t="s">
        <v>446</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36"/>
    </row>
    <row r="3" spans="1:99" ht="45" customHeight="1" x14ac:dyDescent="0.45">
      <c r="A3" s="1770" t="s">
        <v>671</v>
      </c>
      <c r="B3" s="1770"/>
      <c r="C3" s="1770"/>
      <c r="D3" s="1770"/>
      <c r="E3" s="1770"/>
      <c r="F3" s="1770"/>
      <c r="G3" s="1770"/>
      <c r="H3" s="1770"/>
      <c r="I3" s="1770"/>
      <c r="J3" s="1770"/>
      <c r="K3" s="1770"/>
      <c r="L3" s="1770"/>
      <c r="M3" s="1770"/>
      <c r="N3" s="1770"/>
      <c r="O3" s="1770"/>
      <c r="P3" s="1770"/>
      <c r="Q3" s="1770"/>
      <c r="R3" s="1770"/>
      <c r="S3" s="1770"/>
      <c r="T3" s="1770"/>
      <c r="U3" s="1770"/>
      <c r="V3" s="1770"/>
      <c r="W3" s="1770"/>
      <c r="X3" s="1770"/>
      <c r="Y3" s="1770"/>
      <c r="Z3" s="1770"/>
      <c r="AA3" s="1770"/>
      <c r="AB3" s="1770"/>
      <c r="AC3" s="1770"/>
      <c r="AD3" s="1770"/>
      <c r="AE3" s="1770"/>
      <c r="AF3" s="1770"/>
      <c r="AG3" s="1770"/>
      <c r="AH3" s="1770"/>
      <c r="AI3" s="1770"/>
      <c r="AJ3" s="318"/>
      <c r="AK3" s="318"/>
      <c r="AL3" s="318"/>
      <c r="AM3" s="318"/>
    </row>
    <row r="4" spans="1:99" ht="25.05" customHeight="1" x14ac:dyDescent="0.45">
      <c r="A4" s="1728" t="s">
        <v>202</v>
      </c>
      <c r="B4" s="1729"/>
      <c r="C4" s="1729"/>
      <c r="D4" s="1729"/>
      <c r="E4" s="1730"/>
      <c r="F4" s="1731" t="s">
        <v>924</v>
      </c>
      <c r="G4" s="1732"/>
      <c r="H4" s="1732"/>
      <c r="I4" s="1732"/>
      <c r="J4" s="1726" t="s">
        <v>925</v>
      </c>
      <c r="K4" s="1727"/>
      <c r="L4" s="1727"/>
      <c r="M4" s="1727"/>
      <c r="N4" s="1727"/>
      <c r="O4" s="1727"/>
      <c r="P4" s="1727"/>
      <c r="Q4" s="1727"/>
      <c r="R4" s="1727"/>
      <c r="S4" s="1727"/>
      <c r="T4" s="1733" t="s">
        <v>926</v>
      </c>
      <c r="U4" s="1734"/>
      <c r="V4" s="1734"/>
      <c r="W4" s="1734"/>
      <c r="X4" s="1734"/>
      <c r="Y4" s="1734"/>
      <c r="Z4" s="1734"/>
      <c r="AA4" s="1734"/>
      <c r="AB4" s="1734"/>
      <c r="AC4" s="1734"/>
      <c r="AD4" s="1734"/>
      <c r="AE4" s="1734"/>
      <c r="AF4" s="1734"/>
      <c r="AG4" s="1734"/>
      <c r="AH4" s="1734"/>
      <c r="AI4" s="1735"/>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CD4" s="289"/>
      <c r="CE4" s="289"/>
      <c r="CF4" s="289"/>
      <c r="CG4" s="289"/>
      <c r="CH4" s="289"/>
      <c r="CI4" s="289"/>
      <c r="CJ4" s="289"/>
      <c r="CK4" s="289"/>
      <c r="CL4" s="289"/>
      <c r="CM4" s="289"/>
      <c r="CN4" s="289"/>
      <c r="CO4" s="289"/>
      <c r="CP4" s="289"/>
      <c r="CQ4" s="289"/>
      <c r="CR4" s="289"/>
      <c r="CS4" s="289"/>
      <c r="CT4" s="289"/>
      <c r="CU4" s="289"/>
    </row>
    <row r="5" spans="1:99" ht="25.05" customHeight="1" x14ac:dyDescent="0.45">
      <c r="A5" s="1713" t="s">
        <v>442</v>
      </c>
      <c r="B5" s="1714"/>
      <c r="C5" s="1714"/>
      <c r="D5" s="1714"/>
      <c r="E5" s="1714"/>
      <c r="F5" s="1714"/>
      <c r="G5" s="1714"/>
      <c r="H5" s="1714"/>
      <c r="I5" s="1715"/>
      <c r="J5" s="1716" t="s">
        <v>921</v>
      </c>
      <c r="K5" s="1717"/>
      <c r="L5" s="1717"/>
      <c r="M5" s="1717"/>
      <c r="N5" s="1717"/>
      <c r="O5" s="1717"/>
      <c r="P5" s="1717"/>
      <c r="Q5" s="1717"/>
      <c r="R5" s="1717"/>
      <c r="S5" s="1717"/>
      <c r="T5" s="1718" t="s">
        <v>908</v>
      </c>
      <c r="U5" s="1719"/>
      <c r="V5" s="1719"/>
      <c r="W5" s="1719"/>
      <c r="X5" s="1719"/>
      <c r="Y5" s="1719"/>
      <c r="Z5" s="1719"/>
      <c r="AA5" s="1720"/>
      <c r="AB5" s="1721"/>
      <c r="AC5" s="1721"/>
      <c r="AD5" s="1721"/>
      <c r="AE5" s="1721"/>
      <c r="AF5" s="1721"/>
      <c r="AG5" s="1721"/>
      <c r="AH5" s="1721"/>
      <c r="AI5" s="1722"/>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CD5" s="289"/>
      <c r="CE5" s="289"/>
      <c r="CF5" s="289"/>
      <c r="CG5" s="289"/>
      <c r="CH5" s="289"/>
      <c r="CI5" s="289"/>
      <c r="CJ5" s="289"/>
      <c r="CK5" s="289"/>
      <c r="CL5" s="289"/>
      <c r="CM5" s="289"/>
      <c r="CN5" s="289"/>
      <c r="CO5" s="289"/>
      <c r="CP5" s="289"/>
      <c r="CQ5" s="289"/>
      <c r="CR5" s="289"/>
      <c r="CS5" s="289"/>
      <c r="CT5" s="289"/>
      <c r="CU5" s="289"/>
    </row>
    <row r="6" spans="1:99" ht="25.05" customHeight="1" x14ac:dyDescent="0.45">
      <c r="A6" s="1713" t="s">
        <v>298</v>
      </c>
      <c r="B6" s="1714"/>
      <c r="C6" s="1714"/>
      <c r="D6" s="1714"/>
      <c r="E6" s="1714"/>
      <c r="F6" s="1714"/>
      <c r="G6" s="1714"/>
      <c r="H6" s="1714"/>
      <c r="I6" s="1715"/>
      <c r="J6" s="1723" t="s">
        <v>927</v>
      </c>
      <c r="K6" s="1724"/>
      <c r="L6" s="1724"/>
      <c r="M6" s="1724"/>
      <c r="N6" s="1724"/>
      <c r="O6" s="1724"/>
      <c r="P6" s="1724"/>
      <c r="Q6" s="1724"/>
      <c r="R6" s="1724"/>
      <c r="S6" s="1724"/>
      <c r="T6" s="1724"/>
      <c r="U6" s="1724"/>
      <c r="V6" s="1724"/>
      <c r="W6" s="1724"/>
      <c r="X6" s="1724"/>
      <c r="Y6" s="1724"/>
      <c r="Z6" s="1724"/>
      <c r="AA6" s="1724"/>
      <c r="AB6" s="1724"/>
      <c r="AC6" s="1724"/>
      <c r="AD6" s="1724"/>
      <c r="AE6" s="1724"/>
      <c r="AF6" s="1724"/>
      <c r="AG6" s="1724"/>
      <c r="AH6" s="1724"/>
      <c r="AI6" s="1725"/>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CD6" s="289"/>
      <c r="CE6" s="289"/>
      <c r="CF6" s="289"/>
      <c r="CG6" s="289"/>
      <c r="CH6" s="289"/>
      <c r="CI6" s="289"/>
      <c r="CJ6" s="289"/>
      <c r="CK6" s="289"/>
      <c r="CL6" s="289"/>
      <c r="CM6" s="289"/>
      <c r="CN6" s="289"/>
      <c r="CO6" s="289"/>
      <c r="CP6" s="289"/>
      <c r="CQ6" s="289"/>
      <c r="CR6" s="289"/>
      <c r="CS6" s="289"/>
      <c r="CT6" s="289"/>
      <c r="CU6" s="289"/>
    </row>
    <row r="7" spans="1:99" ht="25.05" customHeight="1" x14ac:dyDescent="0.45">
      <c r="A7" s="1672" t="s">
        <v>265</v>
      </c>
      <c r="B7" s="1673"/>
      <c r="C7" s="1673"/>
      <c r="D7" s="1673"/>
      <c r="E7" s="1673"/>
      <c r="F7" s="1673"/>
      <c r="G7" s="1673"/>
      <c r="H7" s="1673"/>
      <c r="I7" s="1674"/>
      <c r="J7" s="1708" t="s">
        <v>928</v>
      </c>
      <c r="K7" s="1709"/>
      <c r="L7" s="1709"/>
      <c r="M7" s="1709"/>
      <c r="N7" s="1709"/>
      <c r="O7" s="1709"/>
      <c r="P7" s="1709"/>
      <c r="Q7" s="1709"/>
      <c r="R7" s="1709"/>
      <c r="S7" s="1709"/>
      <c r="T7" s="1710" t="s">
        <v>279</v>
      </c>
      <c r="U7" s="1711"/>
      <c r="V7" s="1711"/>
      <c r="W7" s="1711"/>
      <c r="X7" s="1711"/>
      <c r="Y7" s="1711"/>
      <c r="Z7" s="1711"/>
      <c r="AA7" s="1712"/>
      <c r="AB7" s="1736" t="s">
        <v>921</v>
      </c>
      <c r="AC7" s="1736"/>
      <c r="AD7" s="1736"/>
      <c r="AE7" s="1736"/>
      <c r="AF7" s="1736"/>
      <c r="AG7" s="1736"/>
      <c r="AH7" s="1736"/>
      <c r="AI7" s="1737"/>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CD7" s="289"/>
      <c r="CE7" s="289"/>
      <c r="CF7" s="289"/>
      <c r="CG7" s="289"/>
      <c r="CH7" s="289"/>
      <c r="CI7" s="289"/>
      <c r="CJ7" s="289"/>
      <c r="CK7" s="289"/>
      <c r="CL7" s="289"/>
      <c r="CM7" s="289"/>
      <c r="CN7" s="289"/>
      <c r="CO7" s="289"/>
      <c r="CP7" s="289"/>
      <c r="CQ7" s="289"/>
      <c r="CR7" s="289"/>
      <c r="CS7" s="289"/>
      <c r="CT7" s="289"/>
      <c r="CU7" s="289"/>
    </row>
    <row r="8" spans="1:99" ht="40.049999999999997" customHeight="1" x14ac:dyDescent="0.45">
      <c r="A8" s="1705" t="s">
        <v>443</v>
      </c>
      <c r="B8" s="1706"/>
      <c r="C8" s="1706"/>
      <c r="D8" s="1706"/>
      <c r="E8" s="1706"/>
      <c r="F8" s="1706"/>
      <c r="G8" s="1706"/>
      <c r="H8" s="1706"/>
      <c r="I8" s="1707"/>
      <c r="J8" s="1738" t="s">
        <v>929</v>
      </c>
      <c r="K8" s="1739"/>
      <c r="L8" s="1739"/>
      <c r="M8" s="1739"/>
      <c r="N8" s="1739"/>
      <c r="O8" s="1739"/>
      <c r="P8" s="1739"/>
      <c r="Q8" s="1739"/>
      <c r="R8" s="1739"/>
      <c r="S8" s="1739"/>
      <c r="T8" s="1739"/>
      <c r="U8" s="1739"/>
      <c r="V8" s="1739"/>
      <c r="W8" s="1739"/>
      <c r="X8" s="1739"/>
      <c r="Y8" s="1739"/>
      <c r="Z8" s="1739"/>
      <c r="AA8" s="1739"/>
      <c r="AB8" s="1739"/>
      <c r="AC8" s="1739"/>
      <c r="AD8" s="1739"/>
      <c r="AE8" s="1739"/>
      <c r="AF8" s="1739"/>
      <c r="AG8" s="1739"/>
      <c r="AH8" s="1739"/>
      <c r="AI8" s="1740"/>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CD8" s="289"/>
      <c r="CE8" s="289"/>
      <c r="CF8" s="289"/>
      <c r="CG8" s="289"/>
      <c r="CH8" s="289"/>
      <c r="CI8" s="289"/>
      <c r="CJ8" s="289"/>
      <c r="CK8" s="289"/>
      <c r="CL8" s="289"/>
      <c r="CM8" s="289"/>
      <c r="CN8" s="289"/>
      <c r="CO8" s="289"/>
      <c r="CP8" s="289"/>
      <c r="CQ8" s="289"/>
      <c r="CR8" s="289"/>
      <c r="CS8" s="289"/>
      <c r="CT8" s="289"/>
      <c r="CU8" s="289"/>
    </row>
    <row r="9" spans="1:99" ht="25.05" customHeight="1" x14ac:dyDescent="0.45">
      <c r="A9" s="1672" t="s">
        <v>280</v>
      </c>
      <c r="B9" s="1673"/>
      <c r="C9" s="1673"/>
      <c r="D9" s="1673"/>
      <c r="E9" s="1673"/>
      <c r="F9" s="1673"/>
      <c r="G9" s="1673"/>
      <c r="H9" s="1673"/>
      <c r="I9" s="1674"/>
      <c r="J9" s="1695" t="s">
        <v>912</v>
      </c>
      <c r="K9" s="1673"/>
      <c r="L9" s="1673"/>
      <c r="M9" s="1673"/>
      <c r="N9" s="1768"/>
      <c r="O9" s="1768"/>
      <c r="P9" s="1673" t="s">
        <v>269</v>
      </c>
      <c r="Q9" s="1673"/>
      <c r="R9" s="1768"/>
      <c r="S9" s="1768"/>
      <c r="T9" s="1673" t="s">
        <v>281</v>
      </c>
      <c r="U9" s="1673"/>
      <c r="V9" s="1673" t="s">
        <v>282</v>
      </c>
      <c r="W9" s="1673"/>
      <c r="X9" s="1673"/>
      <c r="Y9" s="1673" t="s">
        <v>20</v>
      </c>
      <c r="Z9" s="1673"/>
      <c r="AA9" s="1673"/>
      <c r="AB9" s="1768"/>
      <c r="AC9" s="1768"/>
      <c r="AD9" s="1673" t="s">
        <v>269</v>
      </c>
      <c r="AE9" s="1673"/>
      <c r="AF9" s="1768"/>
      <c r="AG9" s="1768"/>
      <c r="AH9" s="1673" t="s">
        <v>270</v>
      </c>
      <c r="AI9" s="1769"/>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row>
    <row r="10" spans="1:99" ht="25.05" customHeight="1" x14ac:dyDescent="0.45">
      <c r="A10" s="1672" t="s">
        <v>271</v>
      </c>
      <c r="B10" s="1673"/>
      <c r="C10" s="1673"/>
      <c r="D10" s="1673"/>
      <c r="E10" s="1673"/>
      <c r="F10" s="1673"/>
      <c r="G10" s="1673"/>
      <c r="H10" s="1673"/>
      <c r="I10" s="1674"/>
      <c r="J10" s="1516">
        <v>231000</v>
      </c>
      <c r="K10" s="1516"/>
      <c r="L10" s="1516"/>
      <c r="M10" s="1516"/>
      <c r="N10" s="1516"/>
      <c r="O10" s="1516"/>
      <c r="P10" s="1516"/>
      <c r="Q10" s="1516"/>
      <c r="R10" s="1516"/>
      <c r="S10" s="1516"/>
      <c r="T10" s="1516"/>
      <c r="U10" s="1516"/>
      <c r="V10" s="1516"/>
      <c r="W10" s="1516"/>
      <c r="X10" s="1703" t="s">
        <v>283</v>
      </c>
      <c r="Y10" s="1703"/>
      <c r="Z10" s="1703"/>
      <c r="AA10" s="1703"/>
      <c r="AB10" s="1703"/>
      <c r="AC10" s="1703"/>
      <c r="AD10" s="1703"/>
      <c r="AE10" s="1703"/>
      <c r="AF10" s="1703"/>
      <c r="AG10" s="1703"/>
      <c r="AH10" s="1703"/>
      <c r="AI10" s="1704"/>
    </row>
    <row r="11" spans="1:99" ht="40.049999999999997" customHeight="1" x14ac:dyDescent="0.45">
      <c r="A11" s="1503" t="s">
        <v>444</v>
      </c>
      <c r="B11" s="1673"/>
      <c r="C11" s="1673"/>
      <c r="D11" s="1673"/>
      <c r="E11" s="1673"/>
      <c r="F11" s="1673"/>
      <c r="G11" s="1673"/>
      <c r="H11" s="1673"/>
      <c r="I11" s="1674"/>
      <c r="J11" s="1675" t="s">
        <v>930</v>
      </c>
      <c r="K11" s="1676"/>
      <c r="L11" s="1676"/>
      <c r="M11" s="1676"/>
      <c r="N11" s="1676"/>
      <c r="O11" s="1676"/>
      <c r="P11" s="1676"/>
      <c r="Q11" s="1676"/>
      <c r="R11" s="1676"/>
      <c r="S11" s="1676"/>
      <c r="T11" s="1676"/>
      <c r="U11" s="1676"/>
      <c r="V11" s="1676"/>
      <c r="W11" s="1676"/>
      <c r="X11" s="1676"/>
      <c r="Y11" s="1676"/>
      <c r="Z11" s="1676"/>
      <c r="AA11" s="1676"/>
      <c r="AB11" s="1676"/>
      <c r="AC11" s="1676"/>
      <c r="AD11" s="1676"/>
      <c r="AE11" s="1676"/>
      <c r="AF11" s="1676"/>
      <c r="AG11" s="1676"/>
      <c r="AH11" s="1676"/>
      <c r="AI11" s="1677"/>
      <c r="CC11" s="290"/>
    </row>
    <row r="12" spans="1:99" ht="40.049999999999997" customHeight="1" x14ac:dyDescent="0.45">
      <c r="A12" s="1672" t="s">
        <v>432</v>
      </c>
      <c r="B12" s="1673"/>
      <c r="C12" s="1673"/>
      <c r="D12" s="1673"/>
      <c r="E12" s="1673"/>
      <c r="F12" s="1673"/>
      <c r="G12" s="1673"/>
      <c r="H12" s="1673"/>
      <c r="I12" s="1674"/>
      <c r="J12" s="1675" t="s">
        <v>931</v>
      </c>
      <c r="K12" s="1676"/>
      <c r="L12" s="1676"/>
      <c r="M12" s="1676"/>
      <c r="N12" s="1676"/>
      <c r="O12" s="1676"/>
      <c r="P12" s="1676"/>
      <c r="Q12" s="1676"/>
      <c r="R12" s="1676"/>
      <c r="S12" s="1676"/>
      <c r="T12" s="1676"/>
      <c r="U12" s="1676"/>
      <c r="V12" s="1676"/>
      <c r="W12" s="1676"/>
      <c r="X12" s="1676"/>
      <c r="Y12" s="1676"/>
      <c r="Z12" s="1676"/>
      <c r="AA12" s="1676"/>
      <c r="AB12" s="1676"/>
      <c r="AC12" s="1676"/>
      <c r="AD12" s="1676"/>
      <c r="AE12" s="1676"/>
      <c r="AF12" s="1676"/>
      <c r="AG12" s="1676"/>
      <c r="AH12" s="1676"/>
      <c r="AI12" s="1677"/>
    </row>
    <row r="13" spans="1:99" ht="40.049999999999997" customHeight="1" x14ac:dyDescent="0.45">
      <c r="A13" s="1503" t="s">
        <v>445</v>
      </c>
      <c r="B13" s="1673"/>
      <c r="C13" s="1673"/>
      <c r="D13" s="1673"/>
      <c r="E13" s="1673"/>
      <c r="F13" s="1673"/>
      <c r="G13" s="1673"/>
      <c r="H13" s="1673"/>
      <c r="I13" s="1674"/>
      <c r="J13" s="1688" t="s">
        <v>915</v>
      </c>
      <c r="K13" s="1689"/>
      <c r="L13" s="1689"/>
      <c r="M13" s="1676"/>
      <c r="N13" s="1676"/>
      <c r="O13" s="1676"/>
      <c r="P13" s="1676"/>
      <c r="Q13" s="1676"/>
      <c r="R13" s="1676"/>
      <c r="S13" s="1676"/>
      <c r="T13" s="1676"/>
      <c r="U13" s="1676"/>
      <c r="V13" s="1676"/>
      <c r="W13" s="1676"/>
      <c r="X13" s="1676"/>
      <c r="Y13" s="1676"/>
      <c r="Z13" s="1676"/>
      <c r="AA13" s="1676"/>
      <c r="AB13" s="1676"/>
      <c r="AC13" s="1676"/>
      <c r="AD13" s="1676"/>
      <c r="AE13" s="1676"/>
      <c r="AF13" s="1676"/>
      <c r="AG13" s="1676"/>
      <c r="AH13" s="1676"/>
      <c r="AI13" s="1677"/>
    </row>
    <row r="14" spans="1:99" ht="25.05" customHeight="1" x14ac:dyDescent="0.45">
      <c r="A14" s="1690" t="s">
        <v>418</v>
      </c>
      <c r="B14" s="1691"/>
      <c r="C14" s="1691"/>
      <c r="D14" s="1691"/>
      <c r="E14" s="1691"/>
      <c r="F14" s="1691"/>
      <c r="G14" s="1691"/>
      <c r="H14" s="1691"/>
      <c r="I14" s="1691"/>
      <c r="J14" s="1685" t="s">
        <v>416</v>
      </c>
      <c r="K14" s="1686"/>
      <c r="L14" s="1687"/>
      <c r="M14" s="1694"/>
      <c r="N14" s="1694"/>
      <c r="O14" s="1694"/>
      <c r="P14" s="1694"/>
      <c r="Q14" s="1694"/>
      <c r="R14" s="1694"/>
      <c r="S14" s="1694"/>
      <c r="T14" s="1504" t="s">
        <v>285</v>
      </c>
      <c r="U14" s="1504"/>
      <c r="V14" s="1505"/>
      <c r="W14" s="1695" t="s">
        <v>417</v>
      </c>
      <c r="X14" s="1673"/>
      <c r="Y14" s="1674"/>
      <c r="Z14" s="1694"/>
      <c r="AA14" s="1694"/>
      <c r="AB14" s="1694"/>
      <c r="AC14" s="1694"/>
      <c r="AD14" s="1694"/>
      <c r="AE14" s="1694"/>
      <c r="AF14" s="1694"/>
      <c r="AG14" s="1505" t="s">
        <v>285</v>
      </c>
      <c r="AH14" s="1696"/>
      <c r="AI14" s="1697"/>
    </row>
    <row r="15" spans="1:99" ht="40.049999999999997" customHeight="1" x14ac:dyDescent="0.45">
      <c r="A15" s="1692"/>
      <c r="B15" s="1693"/>
      <c r="C15" s="1693"/>
      <c r="D15" s="1693"/>
      <c r="E15" s="1693"/>
      <c r="F15" s="1693"/>
      <c r="G15" s="1693"/>
      <c r="H15" s="1693"/>
      <c r="I15" s="1693"/>
      <c r="J15" s="1698" t="s">
        <v>916</v>
      </c>
      <c r="K15" s="1699"/>
      <c r="L15" s="1700"/>
      <c r="M15" s="1701"/>
      <c r="N15" s="1701"/>
      <c r="O15" s="1701"/>
      <c r="P15" s="1701"/>
      <c r="Q15" s="1701"/>
      <c r="R15" s="1701"/>
      <c r="S15" s="1701"/>
      <c r="T15" s="1701"/>
      <c r="U15" s="1701"/>
      <c r="V15" s="1701"/>
      <c r="W15" s="1701"/>
      <c r="X15" s="1701"/>
      <c r="Y15" s="1701"/>
      <c r="Z15" s="1701"/>
      <c r="AA15" s="1701"/>
      <c r="AB15" s="1701"/>
      <c r="AC15" s="1701"/>
      <c r="AD15" s="1701"/>
      <c r="AE15" s="1701"/>
      <c r="AF15" s="1701"/>
      <c r="AG15" s="1701"/>
      <c r="AH15" s="1701"/>
      <c r="AI15" s="1702"/>
    </row>
    <row r="16" spans="1:99" ht="25.05" customHeight="1" x14ac:dyDescent="0.45">
      <c r="A16" s="1678" t="s">
        <v>917</v>
      </c>
      <c r="B16" s="1679"/>
      <c r="C16" s="1679"/>
      <c r="D16" s="1679"/>
      <c r="E16" s="1679"/>
      <c r="F16" s="1679"/>
      <c r="G16" s="1679"/>
      <c r="H16" s="1679"/>
      <c r="I16" s="1679"/>
      <c r="J16" s="1680"/>
      <c r="K16" s="1680"/>
      <c r="L16" s="1680"/>
      <c r="M16" s="1679"/>
      <c r="N16" s="1679"/>
      <c r="O16" s="1679"/>
      <c r="P16" s="1679"/>
      <c r="Q16" s="1679"/>
      <c r="R16" s="1679"/>
      <c r="S16" s="1679"/>
      <c r="T16" s="1679"/>
      <c r="U16" s="1679"/>
      <c r="V16" s="1679"/>
      <c r="W16" s="1679"/>
      <c r="X16" s="1679"/>
      <c r="Y16" s="1679"/>
      <c r="Z16" s="1679"/>
      <c r="AA16" s="1679"/>
      <c r="AB16" s="1679"/>
      <c r="AC16" s="1681"/>
      <c r="AD16" s="1682" t="s">
        <v>900</v>
      </c>
      <c r="AE16" s="1683"/>
      <c r="AF16" s="1683"/>
      <c r="AG16" s="1683"/>
      <c r="AH16" s="1683"/>
      <c r="AI16" s="1684"/>
    </row>
    <row r="17" spans="1:39" ht="12" x14ac:dyDescent="0.45">
      <c r="A17" s="1653"/>
      <c r="B17" s="1653"/>
      <c r="C17" s="1653"/>
      <c r="D17" s="1653"/>
      <c r="E17" s="1653"/>
      <c r="F17" s="1653"/>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4"/>
      <c r="AE17" s="1654"/>
      <c r="AF17" s="1654"/>
      <c r="AG17" s="1654"/>
      <c r="AH17" s="1654"/>
      <c r="AI17" s="1654"/>
      <c r="AJ17" s="414"/>
      <c r="AK17" s="414"/>
      <c r="AL17" s="414"/>
      <c r="AM17" s="414"/>
    </row>
    <row r="18" spans="1:39" ht="25.05" customHeight="1" x14ac:dyDescent="0.45">
      <c r="A18" s="1657" t="s">
        <v>652</v>
      </c>
      <c r="B18" s="1658"/>
      <c r="C18" s="1658"/>
      <c r="D18" s="1658"/>
      <c r="E18" s="1659"/>
      <c r="F18" s="1660" t="s">
        <v>672</v>
      </c>
      <c r="G18" s="1661"/>
      <c r="H18" s="1661"/>
      <c r="I18" s="1661"/>
      <c r="J18" s="1655" t="s">
        <v>673</v>
      </c>
      <c r="K18" s="1656"/>
      <c r="L18" s="1656"/>
      <c r="M18" s="1656"/>
      <c r="N18" s="1656"/>
      <c r="O18" s="1656"/>
      <c r="P18" s="1656"/>
      <c r="Q18" s="1656"/>
      <c r="R18" s="1656"/>
      <c r="S18" s="1656"/>
      <c r="T18" s="1662"/>
      <c r="U18" s="1663"/>
      <c r="V18" s="1663"/>
      <c r="W18" s="1663"/>
      <c r="X18" s="1663"/>
      <c r="Y18" s="1663"/>
      <c r="Z18" s="1663"/>
      <c r="AA18" s="1663"/>
      <c r="AB18" s="1663"/>
      <c r="AC18" s="1663"/>
      <c r="AD18" s="1663"/>
      <c r="AE18" s="1663"/>
      <c r="AF18" s="1663"/>
      <c r="AG18" s="1663"/>
      <c r="AH18" s="1663"/>
      <c r="AI18" s="1664"/>
    </row>
    <row r="19" spans="1:39" ht="25.05" customHeight="1" x14ac:dyDescent="0.45">
      <c r="A19" s="1641" t="s">
        <v>442</v>
      </c>
      <c r="B19" s="1642"/>
      <c r="C19" s="1642"/>
      <c r="D19" s="1642"/>
      <c r="E19" s="1642"/>
      <c r="F19" s="1642"/>
      <c r="G19" s="1642"/>
      <c r="H19" s="1642"/>
      <c r="I19" s="1643"/>
      <c r="J19" s="1665"/>
      <c r="K19" s="1666"/>
      <c r="L19" s="1666"/>
      <c r="M19" s="1666"/>
      <c r="N19" s="1666"/>
      <c r="O19" s="1666"/>
      <c r="P19" s="1666"/>
      <c r="Q19" s="1666"/>
      <c r="R19" s="1666"/>
      <c r="S19" s="1666"/>
      <c r="T19" s="1667" t="s">
        <v>655</v>
      </c>
      <c r="U19" s="1668"/>
      <c r="V19" s="1668"/>
      <c r="W19" s="1668"/>
      <c r="X19" s="1668"/>
      <c r="Y19" s="1668"/>
      <c r="Z19" s="1668"/>
      <c r="AA19" s="1669"/>
      <c r="AB19" s="1670"/>
      <c r="AC19" s="1670"/>
      <c r="AD19" s="1670"/>
      <c r="AE19" s="1670"/>
      <c r="AF19" s="1670"/>
      <c r="AG19" s="1670"/>
      <c r="AH19" s="1670"/>
      <c r="AI19" s="1671"/>
    </row>
    <row r="20" spans="1:39" ht="25.05" customHeight="1" x14ac:dyDescent="0.45">
      <c r="A20" s="1641" t="s">
        <v>298</v>
      </c>
      <c r="B20" s="1642"/>
      <c r="C20" s="1642"/>
      <c r="D20" s="1642"/>
      <c r="E20" s="1642"/>
      <c r="F20" s="1642"/>
      <c r="G20" s="1642"/>
      <c r="H20" s="1642"/>
      <c r="I20" s="1643"/>
      <c r="J20" s="1644"/>
      <c r="K20" s="1645"/>
      <c r="L20" s="1645"/>
      <c r="M20" s="1645"/>
      <c r="N20" s="1645"/>
      <c r="O20" s="1645"/>
      <c r="P20" s="1645"/>
      <c r="Q20" s="1645"/>
      <c r="R20" s="1645"/>
      <c r="S20" s="1645"/>
      <c r="T20" s="1645"/>
      <c r="U20" s="1645"/>
      <c r="V20" s="1645"/>
      <c r="W20" s="1645"/>
      <c r="X20" s="1645"/>
      <c r="Y20" s="1645"/>
      <c r="Z20" s="1645"/>
      <c r="AA20" s="1645"/>
      <c r="AB20" s="1645"/>
      <c r="AC20" s="1645"/>
      <c r="AD20" s="1645"/>
      <c r="AE20" s="1645"/>
      <c r="AF20" s="1645"/>
      <c r="AG20" s="1645"/>
      <c r="AH20" s="1645"/>
      <c r="AI20" s="1646"/>
    </row>
    <row r="21" spans="1:39" ht="25.05" customHeight="1" x14ac:dyDescent="0.45">
      <c r="A21" s="1635" t="s">
        <v>265</v>
      </c>
      <c r="B21" s="1477"/>
      <c r="C21" s="1477"/>
      <c r="D21" s="1477"/>
      <c r="E21" s="1477"/>
      <c r="F21" s="1477"/>
      <c r="G21" s="1477"/>
      <c r="H21" s="1477"/>
      <c r="I21" s="1425"/>
      <c r="J21" s="1647"/>
      <c r="K21" s="1648"/>
      <c r="L21" s="1648"/>
      <c r="M21" s="1648"/>
      <c r="N21" s="1648"/>
      <c r="O21" s="1648"/>
      <c r="P21" s="1648"/>
      <c r="Q21" s="1648"/>
      <c r="R21" s="1648"/>
      <c r="S21" s="1648"/>
      <c r="T21" s="1649" t="s">
        <v>656</v>
      </c>
      <c r="U21" s="1650"/>
      <c r="V21" s="1650"/>
      <c r="W21" s="1650"/>
      <c r="X21" s="1650"/>
      <c r="Y21" s="1650"/>
      <c r="Z21" s="1650"/>
      <c r="AA21" s="1651"/>
      <c r="AB21" s="1640"/>
      <c r="AC21" s="1640"/>
      <c r="AD21" s="1640"/>
      <c r="AE21" s="1640"/>
      <c r="AF21" s="1640"/>
      <c r="AG21" s="1640"/>
      <c r="AH21" s="1640"/>
      <c r="AI21" s="1652"/>
    </row>
    <row r="22" spans="1:39" ht="40.049999999999997" customHeight="1" x14ac:dyDescent="0.45">
      <c r="A22" s="1629" t="s">
        <v>443</v>
      </c>
      <c r="B22" s="1630"/>
      <c r="C22" s="1630"/>
      <c r="D22" s="1630"/>
      <c r="E22" s="1630"/>
      <c r="F22" s="1630"/>
      <c r="G22" s="1630"/>
      <c r="H22" s="1630"/>
      <c r="I22" s="1631"/>
      <c r="J22" s="1632"/>
      <c r="K22" s="1633"/>
      <c r="L22" s="1633"/>
      <c r="M22" s="1633"/>
      <c r="N22" s="1633"/>
      <c r="O22" s="1633"/>
      <c r="P22" s="1633"/>
      <c r="Q22" s="1633"/>
      <c r="R22" s="1633"/>
      <c r="S22" s="1633"/>
      <c r="T22" s="1633"/>
      <c r="U22" s="1633"/>
      <c r="V22" s="1633"/>
      <c r="W22" s="1633"/>
      <c r="X22" s="1633"/>
      <c r="Y22" s="1633"/>
      <c r="Z22" s="1633"/>
      <c r="AA22" s="1633"/>
      <c r="AB22" s="1633"/>
      <c r="AC22" s="1633"/>
      <c r="AD22" s="1633"/>
      <c r="AE22" s="1633"/>
      <c r="AF22" s="1633"/>
      <c r="AG22" s="1633"/>
      <c r="AH22" s="1633"/>
      <c r="AI22" s="1634"/>
    </row>
    <row r="23" spans="1:39" ht="25.05" customHeight="1" x14ac:dyDescent="0.45">
      <c r="A23" s="1635" t="s">
        <v>280</v>
      </c>
      <c r="B23" s="1477"/>
      <c r="C23" s="1477"/>
      <c r="D23" s="1477"/>
      <c r="E23" s="1477"/>
      <c r="F23" s="1477"/>
      <c r="G23" s="1477"/>
      <c r="H23" s="1477"/>
      <c r="I23" s="1425"/>
      <c r="J23" s="1424" t="s">
        <v>657</v>
      </c>
      <c r="K23" s="1477"/>
      <c r="L23" s="1477"/>
      <c r="M23" s="1477"/>
      <c r="N23" s="1640"/>
      <c r="O23" s="1640"/>
      <c r="P23" s="1477" t="s">
        <v>269</v>
      </c>
      <c r="Q23" s="1477"/>
      <c r="R23" s="1640"/>
      <c r="S23" s="1640"/>
      <c r="T23" s="1477" t="s">
        <v>281</v>
      </c>
      <c r="U23" s="1477"/>
      <c r="V23" s="1477" t="s">
        <v>282</v>
      </c>
      <c r="W23" s="1477"/>
      <c r="X23" s="1477"/>
      <c r="Y23" s="1477" t="s">
        <v>658</v>
      </c>
      <c r="Z23" s="1477"/>
      <c r="AA23" s="1477"/>
      <c r="AB23" s="1640"/>
      <c r="AC23" s="1640"/>
      <c r="AD23" s="1477" t="s">
        <v>269</v>
      </c>
      <c r="AE23" s="1477"/>
      <c r="AF23" s="1640"/>
      <c r="AG23" s="1640"/>
      <c r="AH23" s="1477" t="s">
        <v>270</v>
      </c>
      <c r="AI23" s="1637"/>
    </row>
    <row r="24" spans="1:39" ht="25.05" customHeight="1" x14ac:dyDescent="0.45">
      <c r="A24" s="1635" t="s">
        <v>271</v>
      </c>
      <c r="B24" s="1477"/>
      <c r="C24" s="1477"/>
      <c r="D24" s="1477"/>
      <c r="E24" s="1477"/>
      <c r="F24" s="1477"/>
      <c r="G24" s="1477"/>
      <c r="H24" s="1477"/>
      <c r="I24" s="1425"/>
      <c r="J24" s="1502"/>
      <c r="K24" s="1502"/>
      <c r="L24" s="1502"/>
      <c r="M24" s="1502"/>
      <c r="N24" s="1502"/>
      <c r="O24" s="1502"/>
      <c r="P24" s="1502"/>
      <c r="Q24" s="1502"/>
      <c r="R24" s="1502"/>
      <c r="S24" s="1502"/>
      <c r="T24" s="1502"/>
      <c r="U24" s="1502"/>
      <c r="V24" s="1502"/>
      <c r="W24" s="1502"/>
      <c r="X24" s="1638" t="s">
        <v>659</v>
      </c>
      <c r="Y24" s="1638"/>
      <c r="Z24" s="1638"/>
      <c r="AA24" s="1638"/>
      <c r="AB24" s="1638"/>
      <c r="AC24" s="1638"/>
      <c r="AD24" s="1638"/>
      <c r="AE24" s="1638"/>
      <c r="AF24" s="1638"/>
      <c r="AG24" s="1638"/>
      <c r="AH24" s="1638"/>
      <c r="AI24" s="1639"/>
    </row>
    <row r="25" spans="1:39" ht="40.049999999999997" customHeight="1" x14ac:dyDescent="0.45">
      <c r="A25" s="1476" t="s">
        <v>444</v>
      </c>
      <c r="B25" s="1477"/>
      <c r="C25" s="1477"/>
      <c r="D25" s="1477"/>
      <c r="E25" s="1477"/>
      <c r="F25" s="1477"/>
      <c r="G25" s="1477"/>
      <c r="H25" s="1477"/>
      <c r="I25" s="1425"/>
      <c r="J25" s="1636"/>
      <c r="K25" s="1627"/>
      <c r="L25" s="1627"/>
      <c r="M25" s="1627"/>
      <c r="N25" s="1627"/>
      <c r="O25" s="1627"/>
      <c r="P25" s="1627"/>
      <c r="Q25" s="1627"/>
      <c r="R25" s="1627"/>
      <c r="S25" s="1627"/>
      <c r="T25" s="1627"/>
      <c r="U25" s="1627"/>
      <c r="V25" s="1627"/>
      <c r="W25" s="1627"/>
      <c r="X25" s="1627"/>
      <c r="Y25" s="1627"/>
      <c r="Z25" s="1627"/>
      <c r="AA25" s="1627"/>
      <c r="AB25" s="1627"/>
      <c r="AC25" s="1627"/>
      <c r="AD25" s="1627"/>
      <c r="AE25" s="1627"/>
      <c r="AF25" s="1627"/>
      <c r="AG25" s="1627"/>
      <c r="AH25" s="1627"/>
      <c r="AI25" s="1628"/>
    </row>
    <row r="26" spans="1:39" ht="40.049999999999997" customHeight="1" x14ac:dyDescent="0.45">
      <c r="A26" s="1635" t="s">
        <v>432</v>
      </c>
      <c r="B26" s="1477"/>
      <c r="C26" s="1477"/>
      <c r="D26" s="1477"/>
      <c r="E26" s="1477"/>
      <c r="F26" s="1477"/>
      <c r="G26" s="1477"/>
      <c r="H26" s="1477"/>
      <c r="I26" s="1425"/>
      <c r="J26" s="1636"/>
      <c r="K26" s="1627"/>
      <c r="L26" s="1627"/>
      <c r="M26" s="1627"/>
      <c r="N26" s="1627"/>
      <c r="O26" s="1627"/>
      <c r="P26" s="1627"/>
      <c r="Q26" s="1627"/>
      <c r="R26" s="1627"/>
      <c r="S26" s="1627"/>
      <c r="T26" s="1627"/>
      <c r="U26" s="1627"/>
      <c r="V26" s="1627"/>
      <c r="W26" s="1627"/>
      <c r="X26" s="1627"/>
      <c r="Y26" s="1627"/>
      <c r="Z26" s="1627"/>
      <c r="AA26" s="1627"/>
      <c r="AB26" s="1627"/>
      <c r="AC26" s="1627"/>
      <c r="AD26" s="1627"/>
      <c r="AE26" s="1627"/>
      <c r="AF26" s="1627"/>
      <c r="AG26" s="1627"/>
      <c r="AH26" s="1627"/>
      <c r="AI26" s="1628"/>
    </row>
    <row r="27" spans="1:39" ht="40.049999999999997" customHeight="1" x14ac:dyDescent="0.45">
      <c r="A27" s="1476" t="s">
        <v>445</v>
      </c>
      <c r="B27" s="1477"/>
      <c r="C27" s="1477"/>
      <c r="D27" s="1477"/>
      <c r="E27" s="1477"/>
      <c r="F27" s="1477"/>
      <c r="G27" s="1477"/>
      <c r="H27" s="1477"/>
      <c r="I27" s="1425"/>
      <c r="J27" s="1625"/>
      <c r="K27" s="1626"/>
      <c r="L27" s="1626"/>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8"/>
    </row>
    <row r="28" spans="1:39" ht="25.05" customHeight="1" x14ac:dyDescent="0.45">
      <c r="A28" s="1759" t="s">
        <v>418</v>
      </c>
      <c r="B28" s="1760"/>
      <c r="C28" s="1760"/>
      <c r="D28" s="1760"/>
      <c r="E28" s="1760"/>
      <c r="F28" s="1760"/>
      <c r="G28" s="1760"/>
      <c r="H28" s="1760"/>
      <c r="I28" s="1760"/>
      <c r="J28" s="1756" t="s">
        <v>660</v>
      </c>
      <c r="K28" s="1757"/>
      <c r="L28" s="1758"/>
      <c r="M28" s="1763"/>
      <c r="N28" s="1763"/>
      <c r="O28" s="1763"/>
      <c r="P28" s="1763"/>
      <c r="Q28" s="1763"/>
      <c r="R28" s="1763"/>
      <c r="S28" s="1763"/>
      <c r="T28" s="1764" t="s">
        <v>661</v>
      </c>
      <c r="U28" s="1764"/>
      <c r="V28" s="1750"/>
      <c r="W28" s="1424" t="s">
        <v>662</v>
      </c>
      <c r="X28" s="1477"/>
      <c r="Y28" s="1425"/>
      <c r="Z28" s="1763"/>
      <c r="AA28" s="1763"/>
      <c r="AB28" s="1763"/>
      <c r="AC28" s="1763"/>
      <c r="AD28" s="1763"/>
      <c r="AE28" s="1763"/>
      <c r="AF28" s="1763"/>
      <c r="AG28" s="1750" t="s">
        <v>661</v>
      </c>
      <c r="AH28" s="1751"/>
      <c r="AI28" s="1752"/>
    </row>
    <row r="29" spans="1:39" ht="40.049999999999997" customHeight="1" x14ac:dyDescent="0.45">
      <c r="A29" s="1761"/>
      <c r="B29" s="1762"/>
      <c r="C29" s="1762"/>
      <c r="D29" s="1762"/>
      <c r="E29" s="1762"/>
      <c r="F29" s="1762"/>
      <c r="G29" s="1762"/>
      <c r="H29" s="1762"/>
      <c r="I29" s="1762"/>
      <c r="J29" s="1753" t="s">
        <v>663</v>
      </c>
      <c r="K29" s="1754"/>
      <c r="L29" s="1755"/>
      <c r="M29" s="1627"/>
      <c r="N29" s="1627"/>
      <c r="O29" s="1627"/>
      <c r="P29" s="1627"/>
      <c r="Q29" s="1627"/>
      <c r="R29" s="1627"/>
      <c r="S29" s="1627"/>
      <c r="T29" s="1627"/>
      <c r="U29" s="1627"/>
      <c r="V29" s="1627"/>
      <c r="W29" s="1627"/>
      <c r="X29" s="1627"/>
      <c r="Y29" s="1627"/>
      <c r="Z29" s="1627"/>
      <c r="AA29" s="1627"/>
      <c r="AB29" s="1627"/>
      <c r="AC29" s="1627"/>
      <c r="AD29" s="1627"/>
      <c r="AE29" s="1627"/>
      <c r="AF29" s="1627"/>
      <c r="AG29" s="1627"/>
      <c r="AH29" s="1627"/>
      <c r="AI29" s="1628"/>
    </row>
    <row r="30" spans="1:39" ht="25.05" customHeight="1" x14ac:dyDescent="0.45">
      <c r="A30" s="1743" t="s">
        <v>664</v>
      </c>
      <c r="B30" s="1744"/>
      <c r="C30" s="1744"/>
      <c r="D30" s="1744"/>
      <c r="E30" s="1744"/>
      <c r="F30" s="1744"/>
      <c r="G30" s="1744"/>
      <c r="H30" s="1744"/>
      <c r="I30" s="1744"/>
      <c r="J30" s="1745"/>
      <c r="K30" s="1745"/>
      <c r="L30" s="1745"/>
      <c r="M30" s="1744"/>
      <c r="N30" s="1744"/>
      <c r="O30" s="1744"/>
      <c r="P30" s="1744"/>
      <c r="Q30" s="1744"/>
      <c r="R30" s="1744"/>
      <c r="S30" s="1744"/>
      <c r="T30" s="1744"/>
      <c r="U30" s="1744"/>
      <c r="V30" s="1744"/>
      <c r="W30" s="1744"/>
      <c r="X30" s="1744"/>
      <c r="Y30" s="1744"/>
      <c r="Z30" s="1744"/>
      <c r="AA30" s="1744"/>
      <c r="AB30" s="1744"/>
      <c r="AC30" s="1746"/>
      <c r="AD30" s="1747" t="s">
        <v>119</v>
      </c>
      <c r="AE30" s="1748"/>
      <c r="AF30" s="1748"/>
      <c r="AG30" s="1748"/>
      <c r="AH30" s="1748"/>
      <c r="AI30" s="1749"/>
    </row>
    <row r="33" spans="2:2" ht="12" x14ac:dyDescent="0.45">
      <c r="B33" s="143"/>
    </row>
  </sheetData>
  <sheetProtection password="C472" sheet="1" objects="1" scenarios="1" selectLockedCells="1" selectUnlockedCells="1"/>
  <mergeCells count="99">
    <mergeCell ref="A3:AI3"/>
    <mergeCell ref="A4:E4"/>
    <mergeCell ref="F4:I4"/>
    <mergeCell ref="J4:S4"/>
    <mergeCell ref="T4:AI4"/>
    <mergeCell ref="A5:I5"/>
    <mergeCell ref="J5:S5"/>
    <mergeCell ref="T5:AA5"/>
    <mergeCell ref="AB5:AI5"/>
    <mergeCell ref="A6:I6"/>
    <mergeCell ref="J6:AI6"/>
    <mergeCell ref="A7:I7"/>
    <mergeCell ref="J7:S7"/>
    <mergeCell ref="T7:AA7"/>
    <mergeCell ref="AB7:AI7"/>
    <mergeCell ref="A8:I8"/>
    <mergeCell ref="J8:AI8"/>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11:I11"/>
    <mergeCell ref="J11:AI11"/>
    <mergeCell ref="A12:I12"/>
    <mergeCell ref="J12:AI12"/>
    <mergeCell ref="A13:I13"/>
    <mergeCell ref="J13:AI13"/>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8:E18"/>
    <mergeCell ref="F18:I18"/>
    <mergeCell ref="J18:S18"/>
    <mergeCell ref="T18:AI18"/>
    <mergeCell ref="A19:I19"/>
    <mergeCell ref="J19:S19"/>
    <mergeCell ref="T19:AA19"/>
    <mergeCell ref="AB19:AI19"/>
    <mergeCell ref="A20:I20"/>
    <mergeCell ref="J20:AI20"/>
    <mergeCell ref="A21:I21"/>
    <mergeCell ref="J21:S21"/>
    <mergeCell ref="T21:AA21"/>
    <mergeCell ref="AB21:AI21"/>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4:I24"/>
    <mergeCell ref="J24:W24"/>
    <mergeCell ref="X24:AI24"/>
    <mergeCell ref="AF23:AG23"/>
    <mergeCell ref="J29:L29"/>
    <mergeCell ref="M29:AI29"/>
    <mergeCell ref="A25:I25"/>
    <mergeCell ref="J25:AI25"/>
    <mergeCell ref="A26:I26"/>
    <mergeCell ref="J26:AI26"/>
    <mergeCell ref="A27:I27"/>
    <mergeCell ref="J27:AI27"/>
    <mergeCell ref="A30:AC30"/>
    <mergeCell ref="AD30:AI30"/>
    <mergeCell ref="Z28:AF28"/>
    <mergeCell ref="A28:I29"/>
    <mergeCell ref="J28:L28"/>
    <mergeCell ref="M28:S28"/>
    <mergeCell ref="T28:V28"/>
    <mergeCell ref="W28:Y28"/>
    <mergeCell ref="AG28:AI28"/>
  </mergeCells>
  <phoneticPr fontId="2"/>
  <dataValidations count="9">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3:O23 AF23:AG23 AB23:AC23 R23:S23 N9:O9 AF9:AG9 AB9:AC9 R9:S9"/>
    <dataValidation type="custom" imeMode="disabled" allowBlank="1" showInputMessage="1" showErrorMessage="1" sqref="M28:S28 Z28:AF28 M14:S14 Z14:AF14">
      <formula1>LENB(M14)=LEN(M14)</formula1>
    </dataValidation>
    <dataValidation type="list" allowBlank="1" showErrorMessage="1" prompt="_x000a_" sqref="AD30:AI30 AD16:AI16">
      <formula1>"選択してください,関連あり,関連なし"</formula1>
    </dataValidation>
    <dataValidation allowBlank="1" showErrorMessage="1" sqref="J25:AI26 J11:AI12"/>
    <dataValidation allowBlank="1" showErrorMessage="1" prompt="_x000a_" sqref="AG28:AI28 J28:J29 AG14:AI14 J14:J15"/>
    <dataValidation imeMode="halfAlpha" allowBlank="1" showInputMessage="1" showErrorMessage="1" sqref="AB19 AB5"/>
    <dataValidation allowBlank="1" showInputMessage="1" showErrorMessage="1" prompt="前ページの「(５)専門家指導費」の「経費番号」（専-1、専-2）を記入してください。" sqref="F18:I18 F4:I4"/>
    <dataValidation type="custom" imeMode="halfAlpha" allowBlank="1" showInputMessage="1" showErrorMessage="1" prompt="「(５)専門家指導費」の「助成事業に要する経費（税込）」の金額を記入してください。" sqref="J24:W24 J10:W10">
      <formula1>LENB(J10)=LEN(J10)</formula1>
    </dataValidation>
    <dataValidation allowBlank="1" showInputMessage="1" showErrorMessage="1" prompt="選定に至った委託先や専門家の特長と理由を具体的に記入してください。" sqref="J13:AI13"/>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48"/>
  <sheetViews>
    <sheetView showGridLines="0" view="pageBreakPreview" zoomScale="80" zoomScaleNormal="100" zoomScaleSheetLayoutView="80" workbookViewId="0">
      <selection sqref="A1:XFD1048576"/>
    </sheetView>
  </sheetViews>
  <sheetFormatPr defaultColWidth="1.8984375" defaultRowHeight="13.2" x14ac:dyDescent="0.45"/>
  <cols>
    <col min="1" max="1" width="6.296875" style="61" customWidth="1"/>
    <col min="2" max="2" width="11.796875" style="61" customWidth="1"/>
    <col min="3" max="6" width="16" style="61" customWidth="1"/>
    <col min="7" max="7" width="7.3984375" style="61" customWidth="1"/>
    <col min="8" max="8" width="10.3984375" style="61" customWidth="1"/>
    <col min="9" max="10" width="10.5" style="61" customWidth="1"/>
    <col min="11" max="11" width="3" style="205" customWidth="1"/>
    <col min="12" max="13" width="2.19921875" style="61" customWidth="1"/>
    <col min="14" max="15" width="24.69921875" style="61" bestFit="1" customWidth="1"/>
    <col min="16" max="16" width="5.69921875" style="61" customWidth="1"/>
    <col min="17" max="224" width="2.19921875" style="61" customWidth="1"/>
    <col min="225" max="16384" width="1.8984375" style="61"/>
  </cols>
  <sheetData>
    <row r="1" spans="1:28" s="213" customFormat="1" ht="25.05" customHeight="1" x14ac:dyDescent="0.45">
      <c r="A1" s="241"/>
      <c r="B1" s="208"/>
      <c r="C1" s="208"/>
      <c r="D1" s="208"/>
      <c r="E1" s="208"/>
      <c r="F1" s="208"/>
      <c r="G1" s="208"/>
      <c r="H1" s="208"/>
      <c r="I1" s="208"/>
      <c r="J1" s="204" t="s">
        <v>621</v>
      </c>
      <c r="K1" s="319"/>
      <c r="L1" s="264"/>
      <c r="M1" s="264"/>
      <c r="N1" s="208"/>
      <c r="O1" s="208"/>
      <c r="P1" s="208"/>
      <c r="Q1" s="208"/>
      <c r="R1" s="208"/>
      <c r="S1" s="208"/>
      <c r="T1" s="208"/>
      <c r="U1" s="208"/>
      <c r="V1" s="218"/>
      <c r="W1" s="218"/>
      <c r="X1" s="218"/>
      <c r="Y1" s="218"/>
      <c r="Z1" s="218"/>
      <c r="AA1" s="218"/>
      <c r="AB1" s="218"/>
    </row>
    <row r="2" spans="1:28" ht="25.05" customHeight="1" x14ac:dyDescent="0.45">
      <c r="A2" s="217" t="s">
        <v>674</v>
      </c>
      <c r="B2" s="416"/>
      <c r="C2" s="416"/>
      <c r="D2" s="416"/>
      <c r="E2" s="416"/>
      <c r="F2" s="416"/>
      <c r="G2" s="416"/>
      <c r="H2" s="416"/>
      <c r="I2" s="416"/>
      <c r="J2" s="222"/>
    </row>
    <row r="3" spans="1:28" ht="13.05" customHeight="1" x14ac:dyDescent="0.45">
      <c r="A3" s="1772" t="s">
        <v>675</v>
      </c>
      <c r="B3" s="1772"/>
      <c r="C3" s="1772"/>
      <c r="D3" s="1772"/>
      <c r="E3" s="1772"/>
      <c r="F3" s="1772"/>
      <c r="G3" s="1772"/>
      <c r="H3" s="1772"/>
      <c r="I3" s="271"/>
      <c r="J3" s="271"/>
    </row>
    <row r="4" spans="1:28" ht="13.05" customHeight="1" x14ac:dyDescent="0.45">
      <c r="A4" s="320" t="s">
        <v>676</v>
      </c>
      <c r="B4" s="321"/>
      <c r="C4" s="321"/>
      <c r="D4" s="321"/>
      <c r="E4" s="321"/>
      <c r="F4" s="321"/>
      <c r="G4" s="321"/>
      <c r="H4" s="321"/>
      <c r="I4" s="321"/>
      <c r="J4" s="322" t="s">
        <v>230</v>
      </c>
    </row>
    <row r="5" spans="1:28" ht="36" x14ac:dyDescent="0.45">
      <c r="A5" s="323" t="s">
        <v>677</v>
      </c>
      <c r="B5" s="324" t="s">
        <v>291</v>
      </c>
      <c r="C5" s="324" t="s">
        <v>292</v>
      </c>
      <c r="D5" s="324" t="s">
        <v>678</v>
      </c>
      <c r="E5" s="324" t="s">
        <v>679</v>
      </c>
      <c r="F5" s="324" t="s">
        <v>293</v>
      </c>
      <c r="G5" s="324" t="s">
        <v>294</v>
      </c>
      <c r="H5" s="324" t="s">
        <v>680</v>
      </c>
      <c r="I5" s="287" t="s">
        <v>295</v>
      </c>
      <c r="J5" s="291" t="s">
        <v>296</v>
      </c>
      <c r="K5" s="325" t="s">
        <v>681</v>
      </c>
      <c r="L5" s="1415"/>
      <c r="M5" s="1415"/>
      <c r="N5" s="1415"/>
      <c r="O5" s="1415"/>
      <c r="P5" s="1415"/>
    </row>
    <row r="6" spans="1:28" ht="34.950000000000003" customHeight="1" x14ac:dyDescent="0.45">
      <c r="A6" s="326">
        <f t="shared" ref="A6:A20" si="0">ROW()-5</f>
        <v>1</v>
      </c>
      <c r="B6" s="437" t="s">
        <v>921</v>
      </c>
      <c r="C6" s="580" t="s">
        <v>932</v>
      </c>
      <c r="D6" s="580" t="s">
        <v>933</v>
      </c>
      <c r="E6" s="580" t="s">
        <v>934</v>
      </c>
      <c r="F6" s="581" t="s">
        <v>935</v>
      </c>
      <c r="G6" s="438">
        <v>360</v>
      </c>
      <c r="H6" s="582">
        <v>3850</v>
      </c>
      <c r="I6" s="441">
        <f>直接人件費19[[#This Row],[従事時間
(A)]]*直接人件費19[[#This Row],[時間単価
(B)]]</f>
        <v>1386000</v>
      </c>
      <c r="J6" s="442">
        <f>直接人件費19[[#This Row],[従事時間
(A)]]*直接人件費19[[#This Row],[時間単価
(B)]]</f>
        <v>1386000</v>
      </c>
      <c r="K6" s="330" t="str">
        <f t="shared" ref="K6:K20" si="1">IF(OR(
      AND(B6="",C6="",D6="",E6="",F6="",G6="",H6=""),
      AND(B6&lt;&gt;"",C6&lt;&gt;"",D6&lt;&gt;"",E6&lt;&gt;"",F6&lt;&gt;"",G6&lt;&gt;"",H6&lt;&gt;"")),
   "", "←全ての項目を入力してください。")</f>
        <v/>
      </c>
    </row>
    <row r="7" spans="1:28" ht="34.950000000000003" customHeight="1" x14ac:dyDescent="0.45">
      <c r="A7" s="326">
        <f t="shared" si="0"/>
        <v>2</v>
      </c>
      <c r="B7" s="437" t="s">
        <v>921</v>
      </c>
      <c r="C7" s="580" t="s">
        <v>932</v>
      </c>
      <c r="D7" s="580" t="s">
        <v>936</v>
      </c>
      <c r="E7" s="580" t="s">
        <v>937</v>
      </c>
      <c r="F7" s="581" t="s">
        <v>938</v>
      </c>
      <c r="G7" s="438">
        <v>480</v>
      </c>
      <c r="H7" s="582">
        <v>3110</v>
      </c>
      <c r="I7" s="441">
        <f>直接人件費19[[#This Row],[従事時間
(A)]]*直接人件費19[[#This Row],[時間単価
(B)]]</f>
        <v>1492800</v>
      </c>
      <c r="J7" s="442">
        <f>直接人件費19[[#This Row],[従事時間
(A)]]*直接人件費19[[#This Row],[時間単価
(B)]]</f>
        <v>1492800</v>
      </c>
      <c r="K7" s="330" t="str">
        <f t="shared" si="1"/>
        <v/>
      </c>
    </row>
    <row r="8" spans="1:28" ht="34.950000000000003" customHeight="1" x14ac:dyDescent="0.45">
      <c r="A8" s="326">
        <f t="shared" si="0"/>
        <v>3</v>
      </c>
      <c r="B8" s="437" t="s">
        <v>921</v>
      </c>
      <c r="C8" s="580" t="s">
        <v>932</v>
      </c>
      <c r="D8" s="580" t="s">
        <v>936</v>
      </c>
      <c r="E8" s="580" t="s">
        <v>939</v>
      </c>
      <c r="F8" s="581" t="s">
        <v>940</v>
      </c>
      <c r="G8" s="438">
        <v>480</v>
      </c>
      <c r="H8" s="582">
        <v>2780</v>
      </c>
      <c r="I8" s="441">
        <f>直接人件費19[[#This Row],[従事時間
(A)]]*直接人件費19[[#This Row],[時間単価
(B)]]</f>
        <v>1334400</v>
      </c>
      <c r="J8" s="442">
        <f>直接人件費19[[#This Row],[従事時間
(A)]]*直接人件費19[[#This Row],[時間単価
(B)]]</f>
        <v>1334400</v>
      </c>
      <c r="K8" s="330" t="str">
        <f t="shared" si="1"/>
        <v/>
      </c>
    </row>
    <row r="9" spans="1:28" ht="34.950000000000003" customHeight="1" x14ac:dyDescent="0.45">
      <c r="A9" s="326">
        <f t="shared" si="0"/>
        <v>4</v>
      </c>
      <c r="B9" s="439" t="s">
        <v>982</v>
      </c>
      <c r="C9" s="583"/>
      <c r="D9" s="583"/>
      <c r="E9" s="583"/>
      <c r="F9" s="584"/>
      <c r="G9" s="440"/>
      <c r="H9" s="557"/>
      <c r="I9" s="328">
        <f>直接人件費19[[#This Row],[従事時間
(A)]]*直接人件費19[[#This Row],[時間単価
(B)]]</f>
        <v>0</v>
      </c>
      <c r="J9" s="329">
        <f>直接人件費19[[#This Row],[従事時間
(A)]]*直接人件費19[[#This Row],[時間単価
(B)]]</f>
        <v>0</v>
      </c>
      <c r="K9" s="330" t="str">
        <f t="shared" si="1"/>
        <v/>
      </c>
    </row>
    <row r="10" spans="1:28" ht="34.950000000000003" customHeight="1" x14ac:dyDescent="0.45">
      <c r="A10" s="326">
        <f t="shared" si="0"/>
        <v>5</v>
      </c>
      <c r="B10" s="439" t="s">
        <v>982</v>
      </c>
      <c r="C10" s="583"/>
      <c r="D10" s="583"/>
      <c r="E10" s="583"/>
      <c r="F10" s="584"/>
      <c r="G10" s="440"/>
      <c r="H10" s="557"/>
      <c r="I10" s="328">
        <f>直接人件費19[[#This Row],[従事時間
(A)]]*直接人件費19[[#This Row],[時間単価
(B)]]</f>
        <v>0</v>
      </c>
      <c r="J10" s="329">
        <f>直接人件費19[[#This Row],[従事時間
(A)]]*直接人件費19[[#This Row],[時間単価
(B)]]</f>
        <v>0</v>
      </c>
      <c r="K10" s="330" t="str">
        <f t="shared" si="1"/>
        <v/>
      </c>
      <c r="M10" s="276"/>
    </row>
    <row r="11" spans="1:28" ht="34.950000000000003" customHeight="1" x14ac:dyDescent="0.45">
      <c r="A11" s="326">
        <f t="shared" si="0"/>
        <v>6</v>
      </c>
      <c r="B11" s="439" t="s">
        <v>982</v>
      </c>
      <c r="C11" s="583"/>
      <c r="D11" s="583"/>
      <c r="E11" s="583"/>
      <c r="F11" s="584"/>
      <c r="G11" s="440"/>
      <c r="H11" s="557"/>
      <c r="I11" s="328">
        <f>直接人件費19[[#This Row],[従事時間
(A)]]*直接人件費19[[#This Row],[時間単価
(B)]]</f>
        <v>0</v>
      </c>
      <c r="J11" s="329">
        <f>直接人件費19[[#This Row],[従事時間
(A)]]*直接人件費19[[#This Row],[時間単価
(B)]]</f>
        <v>0</v>
      </c>
      <c r="K11" s="330" t="str">
        <f t="shared" si="1"/>
        <v/>
      </c>
    </row>
    <row r="12" spans="1:28" ht="34.950000000000003" customHeight="1" x14ac:dyDescent="0.45">
      <c r="A12" s="326">
        <f t="shared" si="0"/>
        <v>7</v>
      </c>
      <c r="B12" s="439" t="s">
        <v>982</v>
      </c>
      <c r="C12" s="583"/>
      <c r="D12" s="583"/>
      <c r="E12" s="583"/>
      <c r="F12" s="584"/>
      <c r="G12" s="440"/>
      <c r="H12" s="557"/>
      <c r="I12" s="328">
        <f>直接人件費19[[#This Row],[従事時間
(A)]]*直接人件費19[[#This Row],[時間単価
(B)]]</f>
        <v>0</v>
      </c>
      <c r="J12" s="329">
        <f>直接人件費19[[#This Row],[従事時間
(A)]]*直接人件費19[[#This Row],[時間単価
(B)]]</f>
        <v>0</v>
      </c>
      <c r="K12" s="330" t="str">
        <f t="shared" si="1"/>
        <v/>
      </c>
    </row>
    <row r="13" spans="1:28" ht="34.950000000000003" customHeight="1" x14ac:dyDescent="0.45">
      <c r="A13" s="326">
        <f t="shared" si="0"/>
        <v>8</v>
      </c>
      <c r="B13" s="439" t="s">
        <v>982</v>
      </c>
      <c r="C13" s="583"/>
      <c r="D13" s="583"/>
      <c r="E13" s="583"/>
      <c r="F13" s="584"/>
      <c r="G13" s="440"/>
      <c r="H13" s="557"/>
      <c r="I13" s="328">
        <f>直接人件費19[[#This Row],[従事時間
(A)]]*直接人件費19[[#This Row],[時間単価
(B)]]</f>
        <v>0</v>
      </c>
      <c r="J13" s="329">
        <f>直接人件費19[[#This Row],[従事時間
(A)]]*直接人件費19[[#This Row],[時間単価
(B)]]</f>
        <v>0</v>
      </c>
      <c r="K13" s="330" t="str">
        <f t="shared" si="1"/>
        <v/>
      </c>
    </row>
    <row r="14" spans="1:28" ht="34.950000000000003" customHeight="1" x14ac:dyDescent="0.45">
      <c r="A14" s="326">
        <f t="shared" si="0"/>
        <v>9</v>
      </c>
      <c r="B14" s="585"/>
      <c r="C14" s="583"/>
      <c r="D14" s="583"/>
      <c r="E14" s="583"/>
      <c r="F14" s="584"/>
      <c r="G14" s="586"/>
      <c r="H14" s="557"/>
      <c r="I14" s="328">
        <f>直接人件費19[[#This Row],[従事時間
(A)]]*直接人件費19[[#This Row],[時間単価
(B)]]</f>
        <v>0</v>
      </c>
      <c r="J14" s="329">
        <f>直接人件費19[[#This Row],[従事時間
(A)]]*直接人件費19[[#This Row],[時間単価
(B)]]</f>
        <v>0</v>
      </c>
      <c r="K14" s="330" t="str">
        <f t="shared" si="1"/>
        <v/>
      </c>
    </row>
    <row r="15" spans="1:28" ht="34.950000000000003" customHeight="1" x14ac:dyDescent="0.45">
      <c r="A15" s="326">
        <f t="shared" si="0"/>
        <v>10</v>
      </c>
      <c r="B15" s="585"/>
      <c r="C15" s="583"/>
      <c r="D15" s="583"/>
      <c r="E15" s="583"/>
      <c r="F15" s="584"/>
      <c r="G15" s="586"/>
      <c r="H15" s="557"/>
      <c r="I15" s="328">
        <f>直接人件費19[[#This Row],[従事時間
(A)]]*直接人件費19[[#This Row],[時間単価
(B)]]</f>
        <v>0</v>
      </c>
      <c r="J15" s="329">
        <f>直接人件費19[[#This Row],[従事時間
(A)]]*直接人件費19[[#This Row],[時間単価
(B)]]</f>
        <v>0</v>
      </c>
      <c r="K15" s="330" t="str">
        <f t="shared" si="1"/>
        <v/>
      </c>
    </row>
    <row r="16" spans="1:28" ht="34.950000000000003" customHeight="1" x14ac:dyDescent="0.45">
      <c r="A16" s="326">
        <f t="shared" si="0"/>
        <v>11</v>
      </c>
      <c r="B16" s="585"/>
      <c r="C16" s="583"/>
      <c r="D16" s="583"/>
      <c r="E16" s="583"/>
      <c r="F16" s="584"/>
      <c r="G16" s="586"/>
      <c r="H16" s="557"/>
      <c r="I16" s="328">
        <f>直接人件費19[[#This Row],[従事時間
(A)]]*直接人件費19[[#This Row],[時間単価
(B)]]</f>
        <v>0</v>
      </c>
      <c r="J16" s="329">
        <f>直接人件費19[[#This Row],[従事時間
(A)]]*直接人件費19[[#This Row],[時間単価
(B)]]</f>
        <v>0</v>
      </c>
      <c r="K16" s="330" t="str">
        <f t="shared" si="1"/>
        <v/>
      </c>
    </row>
    <row r="17" spans="1:15" ht="34.950000000000003" customHeight="1" x14ac:dyDescent="0.45">
      <c r="A17" s="326">
        <f t="shared" si="0"/>
        <v>12</v>
      </c>
      <c r="B17" s="585"/>
      <c r="C17" s="583"/>
      <c r="D17" s="583"/>
      <c r="E17" s="583"/>
      <c r="F17" s="584"/>
      <c r="G17" s="586"/>
      <c r="H17" s="557"/>
      <c r="I17" s="328">
        <f>直接人件費19[[#This Row],[従事時間
(A)]]*直接人件費19[[#This Row],[時間単価
(B)]]</f>
        <v>0</v>
      </c>
      <c r="J17" s="329">
        <f>直接人件費19[[#This Row],[従事時間
(A)]]*直接人件費19[[#This Row],[時間単価
(B)]]</f>
        <v>0</v>
      </c>
      <c r="K17" s="330" t="str">
        <f t="shared" si="1"/>
        <v/>
      </c>
    </row>
    <row r="18" spans="1:15" ht="34.950000000000003" customHeight="1" x14ac:dyDescent="0.45">
      <c r="A18" s="326">
        <f t="shared" si="0"/>
        <v>13</v>
      </c>
      <c r="B18" s="585"/>
      <c r="C18" s="583"/>
      <c r="D18" s="583"/>
      <c r="E18" s="583"/>
      <c r="F18" s="584"/>
      <c r="G18" s="586"/>
      <c r="H18" s="557"/>
      <c r="I18" s="328">
        <f>直接人件費19[[#This Row],[従事時間
(A)]]*直接人件費19[[#This Row],[時間単価
(B)]]</f>
        <v>0</v>
      </c>
      <c r="J18" s="329">
        <f>直接人件費19[[#This Row],[従事時間
(A)]]*直接人件費19[[#This Row],[時間単価
(B)]]</f>
        <v>0</v>
      </c>
      <c r="K18" s="330" t="str">
        <f t="shared" si="1"/>
        <v/>
      </c>
    </row>
    <row r="19" spans="1:15" ht="34.950000000000003" customHeight="1" x14ac:dyDescent="0.45">
      <c r="A19" s="326">
        <f t="shared" si="0"/>
        <v>14</v>
      </c>
      <c r="B19" s="585"/>
      <c r="C19" s="583"/>
      <c r="D19" s="583"/>
      <c r="E19" s="583"/>
      <c r="F19" s="584"/>
      <c r="G19" s="586"/>
      <c r="H19" s="557"/>
      <c r="I19" s="328">
        <f>直接人件費19[[#This Row],[従事時間
(A)]]*直接人件費19[[#This Row],[時間単価
(B)]]</f>
        <v>0</v>
      </c>
      <c r="J19" s="329">
        <f>直接人件費19[[#This Row],[従事時間
(A)]]*直接人件費19[[#This Row],[時間単価
(B)]]</f>
        <v>0</v>
      </c>
      <c r="K19" s="330" t="str">
        <f t="shared" si="1"/>
        <v/>
      </c>
    </row>
    <row r="20" spans="1:15" ht="34.950000000000003" customHeight="1" x14ac:dyDescent="0.45">
      <c r="A20" s="326">
        <f t="shared" si="0"/>
        <v>15</v>
      </c>
      <c r="B20" s="585"/>
      <c r="C20" s="583"/>
      <c r="D20" s="583"/>
      <c r="E20" s="583"/>
      <c r="F20" s="584"/>
      <c r="G20" s="586"/>
      <c r="H20" s="557"/>
      <c r="I20" s="328">
        <f>直接人件費19[[#This Row],[従事時間
(A)]]*直接人件費19[[#This Row],[時間単価
(B)]]</f>
        <v>0</v>
      </c>
      <c r="J20" s="329">
        <f>直接人件費19[[#This Row],[従事時間
(A)]]*直接人件費19[[#This Row],[時間単価
(B)]]</f>
        <v>0</v>
      </c>
      <c r="K20" s="330" t="str">
        <f t="shared" si="1"/>
        <v/>
      </c>
    </row>
    <row r="21" spans="1:15" ht="34.950000000000003" customHeight="1" x14ac:dyDescent="0.45">
      <c r="A21" s="331"/>
      <c r="B21" s="332"/>
      <c r="C21" s="332"/>
      <c r="D21" s="332"/>
      <c r="E21" s="332"/>
      <c r="F21" s="332"/>
      <c r="G21" s="333"/>
      <c r="H21" s="334" t="s">
        <v>640</v>
      </c>
      <c r="I21" s="335">
        <f>SUBTOTAL(109,直接人件費19[助成対象経費
(A)×(B)])</f>
        <v>4213200</v>
      </c>
      <c r="J21" s="336">
        <f>SUBTOTAL(109,直接人件費19[助成事業に
要する経費])</f>
        <v>4213200</v>
      </c>
      <c r="K21" s="337"/>
      <c r="N21" s="1771" t="s">
        <v>682</v>
      </c>
      <c r="O21" s="1771"/>
    </row>
    <row r="22" spans="1:15" x14ac:dyDescent="0.45">
      <c r="N22" s="587" t="s">
        <v>357</v>
      </c>
      <c r="O22" s="587" t="s">
        <v>358</v>
      </c>
    </row>
    <row r="23" spans="1:15" x14ac:dyDescent="0.45">
      <c r="N23" s="587" t="s">
        <v>683</v>
      </c>
      <c r="O23" s="588">
        <v>1030</v>
      </c>
    </row>
    <row r="24" spans="1:15" x14ac:dyDescent="0.45">
      <c r="N24" s="587" t="s">
        <v>359</v>
      </c>
      <c r="O24" s="589">
        <v>1090</v>
      </c>
    </row>
    <row r="25" spans="1:15" x14ac:dyDescent="0.45">
      <c r="N25" s="587" t="s">
        <v>360</v>
      </c>
      <c r="O25" s="589">
        <v>1160</v>
      </c>
    </row>
    <row r="26" spans="1:15" x14ac:dyDescent="0.45">
      <c r="N26" s="587" t="s">
        <v>361</v>
      </c>
      <c r="O26" s="589">
        <v>1230</v>
      </c>
    </row>
    <row r="27" spans="1:15" x14ac:dyDescent="0.45">
      <c r="N27" s="587" t="s">
        <v>362</v>
      </c>
      <c r="O27" s="589">
        <v>1310</v>
      </c>
    </row>
    <row r="28" spans="1:15" x14ac:dyDescent="0.45">
      <c r="N28" s="587" t="s">
        <v>363</v>
      </c>
      <c r="O28" s="589">
        <v>1390</v>
      </c>
    </row>
    <row r="29" spans="1:15" x14ac:dyDescent="0.45">
      <c r="N29" s="587" t="s">
        <v>364</v>
      </c>
      <c r="O29" s="589">
        <v>1470</v>
      </c>
    </row>
    <row r="30" spans="1:15" x14ac:dyDescent="0.45">
      <c r="N30" s="587" t="s">
        <v>365</v>
      </c>
      <c r="O30" s="589">
        <v>1550</v>
      </c>
    </row>
    <row r="31" spans="1:15" x14ac:dyDescent="0.45">
      <c r="N31" s="587" t="s">
        <v>366</v>
      </c>
      <c r="O31" s="589">
        <v>1640</v>
      </c>
    </row>
    <row r="32" spans="1:15" x14ac:dyDescent="0.45">
      <c r="N32" s="587" t="s">
        <v>367</v>
      </c>
      <c r="O32" s="589">
        <v>1800</v>
      </c>
    </row>
    <row r="33" spans="14:15" x14ac:dyDescent="0.45">
      <c r="N33" s="587" t="s">
        <v>368</v>
      </c>
      <c r="O33" s="589">
        <v>1960</v>
      </c>
    </row>
    <row r="34" spans="14:15" x14ac:dyDescent="0.45">
      <c r="N34" s="587" t="s">
        <v>369</v>
      </c>
      <c r="O34" s="589">
        <v>2130</v>
      </c>
    </row>
    <row r="35" spans="14:15" x14ac:dyDescent="0.45">
      <c r="N35" s="587" t="s">
        <v>370</v>
      </c>
      <c r="O35" s="589">
        <v>2290</v>
      </c>
    </row>
    <row r="36" spans="14:15" x14ac:dyDescent="0.45">
      <c r="N36" s="587" t="s">
        <v>371</v>
      </c>
      <c r="O36" s="589">
        <v>2460</v>
      </c>
    </row>
    <row r="37" spans="14:15" x14ac:dyDescent="0.45">
      <c r="N37" s="587" t="s">
        <v>372</v>
      </c>
      <c r="O37" s="589">
        <v>2620</v>
      </c>
    </row>
    <row r="38" spans="14:15" x14ac:dyDescent="0.45">
      <c r="N38" s="587" t="s">
        <v>373</v>
      </c>
      <c r="O38" s="589">
        <v>2780</v>
      </c>
    </row>
    <row r="39" spans="14:15" x14ac:dyDescent="0.45">
      <c r="N39" s="587" t="s">
        <v>374</v>
      </c>
      <c r="O39" s="589">
        <v>2950</v>
      </c>
    </row>
    <row r="40" spans="14:15" x14ac:dyDescent="0.45">
      <c r="N40" s="587" t="s">
        <v>375</v>
      </c>
      <c r="O40" s="589">
        <v>3110</v>
      </c>
    </row>
    <row r="41" spans="14:15" x14ac:dyDescent="0.45">
      <c r="N41" s="587" t="s">
        <v>376</v>
      </c>
      <c r="O41" s="589">
        <v>3360</v>
      </c>
    </row>
    <row r="42" spans="14:15" x14ac:dyDescent="0.45">
      <c r="N42" s="587" t="s">
        <v>377</v>
      </c>
      <c r="O42" s="589">
        <v>3610</v>
      </c>
    </row>
    <row r="43" spans="14:15" x14ac:dyDescent="0.45">
      <c r="N43" s="587" t="s">
        <v>378</v>
      </c>
      <c r="O43" s="589">
        <v>3850</v>
      </c>
    </row>
    <row r="44" spans="14:15" x14ac:dyDescent="0.45">
      <c r="N44" s="587" t="s">
        <v>379</v>
      </c>
      <c r="O44" s="589">
        <v>4100</v>
      </c>
    </row>
    <row r="45" spans="14:15" x14ac:dyDescent="0.45">
      <c r="N45" s="587" t="s">
        <v>380</v>
      </c>
      <c r="O45" s="589">
        <v>4340</v>
      </c>
    </row>
    <row r="46" spans="14:15" x14ac:dyDescent="0.45">
      <c r="N46" s="587" t="s">
        <v>381</v>
      </c>
      <c r="O46" s="589">
        <v>4590</v>
      </c>
    </row>
    <row r="47" spans="14:15" x14ac:dyDescent="0.45">
      <c r="N47" s="587" t="s">
        <v>382</v>
      </c>
      <c r="O47" s="589">
        <v>4840</v>
      </c>
    </row>
    <row r="48" spans="14:15" x14ac:dyDescent="0.45">
      <c r="N48" s="587" t="s">
        <v>383</v>
      </c>
      <c r="O48" s="589">
        <v>5080</v>
      </c>
    </row>
  </sheetData>
  <sheetProtection password="C472" sheet="1" objects="1" scenarios="1" selectLockedCells="1" selectUnlockedCells="1"/>
  <mergeCells count="3">
    <mergeCell ref="L5:P5"/>
    <mergeCell ref="N21:O21"/>
    <mergeCell ref="A3:H3"/>
  </mergeCells>
  <phoneticPr fontId="2"/>
  <conditionalFormatting sqref="B14:H20">
    <cfRule type="expression" dxfId="168" priority="6">
      <formula>AND(OR($B14&lt;&gt;"",$C14&lt;&gt;"",$D14&lt;&gt;"",$E14&lt;&gt;"",$F14&lt;&gt;"",$G14&lt;&gt;"",$H14&lt;&gt;""),B14="")</formula>
    </cfRule>
  </conditionalFormatting>
  <conditionalFormatting sqref="C9:F13 H9:H13">
    <cfRule type="expression" dxfId="167" priority="5">
      <formula>AND(OR($C9&lt;&gt;"",$F9&lt;&gt;"",$H9&lt;&gt;""),C9="")</formula>
    </cfRule>
  </conditionalFormatting>
  <conditionalFormatting sqref="H6:H8">
    <cfRule type="expression" dxfId="166" priority="4">
      <formula>AND(OR($C6&lt;&gt;"",$F6&lt;&gt;"",$H6&lt;&gt;""),H6="")</formula>
    </cfRule>
  </conditionalFormatting>
  <conditionalFormatting sqref="D6:E8">
    <cfRule type="expression" dxfId="165" priority="3">
      <formula>AND(OR($C6&lt;&gt;"",$F6&lt;&gt;"",$H6&lt;&gt;""),D6="")</formula>
    </cfRule>
  </conditionalFormatting>
  <conditionalFormatting sqref="C6:C8">
    <cfRule type="expression" dxfId="164" priority="2">
      <formula>AND(OR($C6&lt;&gt;"",$D6&lt;&gt;"",$F6&lt;&gt;""),C6="")</formula>
    </cfRule>
  </conditionalFormatting>
  <conditionalFormatting sqref="F6:F8">
    <cfRule type="expression" dxfId="163" priority="1">
      <formula>AND(OR($C6&lt;&gt;"",$D6&lt;&gt;"",$F6&lt;&gt;""),F6="")</formula>
    </cfRule>
  </conditionalFormatting>
  <dataValidations count="6">
    <dataValidation type="list" imeMode="disabled" allowBlank="1" showInputMessage="1" showErrorMessage="1" prompt="募集要項P.38「人件費単価一覧表」を参照してください。_x000a_単価の上限額は5,080円です。" sqref="H14:H20">
      <formula1>"1030,1090,1160,1230,1310,1390,1470,1550,1640,1800,1960,2130,2290,2460,2620,2780,2950,3110,3360,3610,3850,4100,4340,4590,4840,5080"</formula1>
    </dataValidation>
    <dataValidation allowBlank="1" showInputMessage="1" showErrorMessage="1" prompt="自動計算されます。" sqref="I6:J20"/>
    <dataValidation allowBlank="1" showErrorMessage="1" sqref="F6:F20"/>
    <dataValidation type="list" allowBlank="1" showInputMessage="1" showErrorMessage="1" sqref="D6:D20">
      <formula1>"役員,正社員"</formula1>
    </dataValidation>
    <dataValidation allowBlank="1" showInputMessage="1" showErrorMessage="1" prompt="前ページの「(5) 直接人件費　【従事時間見積表】」から自動転記されます。" sqref="G6:G13 B6:B13"/>
    <dataValidation type="list" imeMode="disabled" allowBlank="1" showInputMessage="1" showErrorMessage="1" prompt="募集要項P.31「人件費単価一覧表」を参照してください。_x000a_単価の上限額は5,080円です。" sqref="H6:H13">
      <formula1>"1030,1090,1160,1230,1310,1390,1470,1550,1640,1800,1960,2130,2290,2460,2620,2780,2950,3110,3360,3610,3850,4100,4340,4590,4840,5080"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7"/>
  <sheetViews>
    <sheetView showGridLines="0" view="pageBreakPreview" zoomScale="80" zoomScaleNormal="100" zoomScaleSheetLayoutView="80" workbookViewId="0">
      <selection sqref="A1:XFD1048576"/>
    </sheetView>
  </sheetViews>
  <sheetFormatPr defaultColWidth="1.8984375" defaultRowHeight="13.2" x14ac:dyDescent="0.45"/>
  <cols>
    <col min="1" max="1" width="6.296875" style="412" customWidth="1"/>
    <col min="2" max="2" width="27.5" style="411" customWidth="1"/>
    <col min="3" max="3" width="4.59765625" style="203" customWidth="1"/>
    <col min="4" max="4" width="4" style="412" customWidth="1"/>
    <col min="5" max="5" width="6.69921875" style="412" customWidth="1"/>
    <col min="6" max="6" width="10.5" style="412" customWidth="1"/>
    <col min="7" max="7" width="8.796875" style="412" customWidth="1"/>
    <col min="8" max="8" width="12.296875" style="411" customWidth="1"/>
    <col min="9" max="9" width="2.19921875" style="205" customWidth="1"/>
    <col min="10" max="10" width="8.19921875" style="206" customWidth="1"/>
    <col min="11" max="15" width="1.8984375" style="206"/>
    <col min="16" max="52" width="1.8984375" style="61" customWidth="1"/>
    <col min="53" max="53" width="2.69921875" style="61" customWidth="1"/>
    <col min="54" max="211" width="1.8984375" style="61" customWidth="1"/>
    <col min="212" max="16384" width="1.8984375" style="61"/>
  </cols>
  <sheetData>
    <row r="1" spans="1:24" s="213" customFormat="1" ht="25.05" customHeight="1" x14ac:dyDescent="0.45">
      <c r="A1" s="217"/>
      <c r="B1" s="208"/>
      <c r="C1" s="208"/>
      <c r="D1" s="208"/>
      <c r="E1" s="208"/>
      <c r="F1" s="208"/>
      <c r="G1" s="208"/>
      <c r="H1" s="204" t="s">
        <v>621</v>
      </c>
      <c r="I1" s="210"/>
      <c r="J1" s="206"/>
      <c r="K1" s="206"/>
      <c r="L1" s="206"/>
      <c r="M1" s="206"/>
      <c r="N1" s="206"/>
      <c r="O1" s="206"/>
      <c r="P1" s="208"/>
      <c r="Q1" s="208"/>
      <c r="R1" s="218"/>
      <c r="S1" s="218"/>
      <c r="T1" s="218"/>
      <c r="U1" s="218"/>
      <c r="V1" s="218"/>
      <c r="W1" s="218"/>
      <c r="X1" s="218"/>
    </row>
    <row r="2" spans="1:24" s="213" customFormat="1" ht="25.05" customHeight="1" x14ac:dyDescent="0.45">
      <c r="A2" s="217" t="s">
        <v>384</v>
      </c>
      <c r="B2" s="208"/>
      <c r="C2" s="208"/>
      <c r="D2" s="208"/>
      <c r="E2" s="208"/>
      <c r="F2" s="208"/>
      <c r="G2" s="208"/>
      <c r="H2" s="36"/>
      <c r="I2" s="210"/>
      <c r="J2" s="206"/>
      <c r="K2" s="206"/>
      <c r="L2" s="206"/>
      <c r="M2" s="206"/>
      <c r="N2" s="206"/>
      <c r="O2" s="206"/>
      <c r="P2" s="208"/>
      <c r="Q2" s="208"/>
      <c r="R2" s="218"/>
      <c r="S2" s="218"/>
      <c r="T2" s="218"/>
      <c r="U2" s="218"/>
      <c r="V2" s="218"/>
      <c r="W2" s="218"/>
      <c r="X2" s="218"/>
    </row>
    <row r="3" spans="1:24" s="213" customFormat="1" ht="13.05" customHeight="1" x14ac:dyDescent="0.45">
      <c r="A3" s="1443" t="s">
        <v>684</v>
      </c>
      <c r="B3" s="1443"/>
      <c r="C3" s="1443"/>
      <c r="D3" s="1443"/>
      <c r="E3" s="1443"/>
      <c r="F3" s="1443"/>
      <c r="G3" s="1443"/>
      <c r="H3" s="1443"/>
      <c r="I3" s="210"/>
      <c r="J3" s="206"/>
      <c r="K3" s="206"/>
      <c r="L3" s="206"/>
      <c r="M3" s="206"/>
      <c r="N3" s="206"/>
      <c r="O3" s="206"/>
      <c r="P3" s="208"/>
      <c r="Q3" s="208"/>
      <c r="R3" s="218"/>
      <c r="S3" s="218"/>
      <c r="T3" s="218"/>
      <c r="U3" s="218"/>
      <c r="V3" s="218"/>
      <c r="W3" s="218"/>
      <c r="X3" s="218"/>
    </row>
    <row r="4" spans="1:24" s="213" customFormat="1" ht="13.05" customHeight="1" x14ac:dyDescent="0.45">
      <c r="A4" s="1773" t="s">
        <v>685</v>
      </c>
      <c r="B4" s="1773"/>
      <c r="C4" s="1773"/>
      <c r="D4" s="1773"/>
      <c r="E4" s="1773"/>
      <c r="F4" s="1773"/>
      <c r="G4" s="1773"/>
      <c r="H4" s="1773"/>
      <c r="I4" s="210"/>
      <c r="J4" s="206"/>
      <c r="K4" s="206"/>
      <c r="L4" s="206"/>
      <c r="M4" s="206"/>
      <c r="N4" s="206"/>
      <c r="O4" s="206"/>
      <c r="P4" s="208"/>
      <c r="Q4" s="208"/>
      <c r="R4" s="218"/>
      <c r="S4" s="218"/>
      <c r="T4" s="218"/>
      <c r="U4" s="218"/>
      <c r="V4" s="218"/>
      <c r="W4" s="218"/>
      <c r="X4" s="218"/>
    </row>
    <row r="5" spans="1:24" s="213" customFormat="1" ht="13.05" customHeight="1" x14ac:dyDescent="0.45">
      <c r="A5" s="1773"/>
      <c r="B5" s="1773"/>
      <c r="C5" s="1773"/>
      <c r="D5" s="1773"/>
      <c r="E5" s="1773"/>
      <c r="F5" s="1773"/>
      <c r="G5" s="1773"/>
      <c r="H5" s="1773"/>
      <c r="I5" s="210"/>
      <c r="J5" s="206"/>
      <c r="K5" s="206"/>
      <c r="L5" s="206"/>
      <c r="M5" s="206"/>
      <c r="N5" s="206"/>
      <c r="O5" s="206"/>
      <c r="P5" s="208"/>
      <c r="Q5" s="208"/>
      <c r="R5" s="218"/>
      <c r="S5" s="218"/>
      <c r="T5" s="218"/>
      <c r="U5" s="218"/>
      <c r="V5" s="218"/>
      <c r="W5" s="218"/>
      <c r="X5" s="218"/>
    </row>
    <row r="6" spans="1:24" s="213" customFormat="1" ht="13.05" customHeight="1" x14ac:dyDescent="0.45">
      <c r="A6" s="1774" t="s">
        <v>686</v>
      </c>
      <c r="B6" s="1774"/>
      <c r="C6" s="1774"/>
      <c r="D6" s="1774"/>
      <c r="E6" s="1774"/>
      <c r="F6" s="1774"/>
      <c r="G6" s="1774"/>
      <c r="H6" s="1774"/>
      <c r="I6" s="210"/>
      <c r="J6" s="206"/>
      <c r="K6" s="206"/>
      <c r="L6" s="206"/>
      <c r="M6" s="206"/>
      <c r="N6" s="206"/>
      <c r="O6" s="206"/>
      <c r="P6" s="208"/>
      <c r="Q6" s="208"/>
      <c r="R6" s="218"/>
      <c r="S6" s="218"/>
      <c r="T6" s="218"/>
      <c r="U6" s="218"/>
      <c r="V6" s="218"/>
      <c r="W6" s="218"/>
      <c r="X6" s="218"/>
    </row>
    <row r="7" spans="1:24" s="213" customFormat="1" ht="13.05" customHeight="1" x14ac:dyDescent="0.45">
      <c r="A7" s="1774"/>
      <c r="B7" s="1774"/>
      <c r="C7" s="1774"/>
      <c r="D7" s="1774"/>
      <c r="E7" s="1774"/>
      <c r="F7" s="1774"/>
      <c r="G7" s="1774"/>
      <c r="H7" s="1774"/>
      <c r="I7" s="210"/>
      <c r="J7" s="206"/>
      <c r="K7" s="206"/>
      <c r="L7" s="206"/>
      <c r="M7" s="206"/>
      <c r="N7" s="206"/>
      <c r="O7" s="206"/>
      <c r="P7" s="208"/>
      <c r="Q7" s="208"/>
      <c r="R7" s="218"/>
      <c r="S7" s="218"/>
      <c r="T7" s="218"/>
      <c r="U7" s="218"/>
      <c r="V7" s="218"/>
      <c r="W7" s="218"/>
      <c r="X7" s="218"/>
    </row>
    <row r="8" spans="1:24" ht="13.05" customHeight="1" x14ac:dyDescent="0.45">
      <c r="A8" s="338"/>
      <c r="B8" s="338"/>
      <c r="C8" s="338"/>
      <c r="D8" s="338"/>
      <c r="E8" s="338"/>
      <c r="F8" s="338"/>
      <c r="G8" s="338"/>
      <c r="H8" s="222" t="s">
        <v>230</v>
      </c>
    </row>
    <row r="9" spans="1:24" ht="60" x14ac:dyDescent="0.45">
      <c r="A9" s="223" t="s">
        <v>231</v>
      </c>
      <c r="B9" s="224" t="s">
        <v>385</v>
      </c>
      <c r="C9" s="224" t="s">
        <v>235</v>
      </c>
      <c r="D9" s="225" t="s">
        <v>236</v>
      </c>
      <c r="E9" s="224" t="s">
        <v>237</v>
      </c>
      <c r="F9" s="226" t="s">
        <v>238</v>
      </c>
      <c r="G9" s="226" t="s">
        <v>239</v>
      </c>
      <c r="H9" s="227" t="s">
        <v>436</v>
      </c>
      <c r="I9" s="228" t="s">
        <v>241</v>
      </c>
    </row>
    <row r="10" spans="1:24" ht="34.950000000000003" customHeight="1" x14ac:dyDescent="0.45">
      <c r="A10" s="229" t="s">
        <v>687</v>
      </c>
      <c r="B10" s="538" t="s">
        <v>941</v>
      </c>
      <c r="C10" s="539">
        <v>1</v>
      </c>
      <c r="D10" s="540" t="s">
        <v>890</v>
      </c>
      <c r="E10" s="541">
        <v>450000</v>
      </c>
      <c r="F10" s="420">
        <f>原材料・副資材費1521[[#This Row],[数量
(A)]]*原材料・副資材費1521[[#This Row],[単価
（税抜）
(B)]]</f>
        <v>450000</v>
      </c>
      <c r="G10" s="420">
        <f>ROUNDDOWN(原材料・副資材費1521[[#This Row],[助成対象経費
（税抜）
(A)×(B)]]*1.1,0)</f>
        <v>495000</v>
      </c>
      <c r="H10" s="542" t="s">
        <v>942</v>
      </c>
      <c r="I10" s="231" t="str">
        <f>IF(OR(
      AND(B10="",C10="",D10="",E10="",H10=""),
      AND(B10&lt;&gt;"",C10&lt;&gt;"",D10&lt;&gt;"",E10&lt;&gt;"",H10&lt;&gt;"")),
   "", "←全ての項目を入力してください。")</f>
        <v/>
      </c>
    </row>
    <row r="11" spans="1:24" ht="34.950000000000003" customHeight="1" x14ac:dyDescent="0.45">
      <c r="A11" s="229" t="s">
        <v>688</v>
      </c>
      <c r="B11" s="590"/>
      <c r="C11" s="547"/>
      <c r="D11" s="591"/>
      <c r="E11" s="592"/>
      <c r="F11" s="230">
        <f>原材料・副資材費1521[[#This Row],[数量
(A)]]*原材料・副資材費1521[[#This Row],[単価
（税抜）
(B)]]</f>
        <v>0</v>
      </c>
      <c r="G11" s="230">
        <f>ROUNDDOWN(原材料・副資材費1521[[#This Row],[助成対象経費
（税抜）
(A)×(B)]]*1.1,0)</f>
        <v>0</v>
      </c>
      <c r="H11" s="550"/>
      <c r="I11" s="231" t="str">
        <f t="shared" ref="I11:I26" si="0">IF(OR(
      AND(B11="",C11="",D11="",E11="",H11=""),
      AND(B11&lt;&gt;"",C11&lt;&gt;"",D11&lt;&gt;"",E11&lt;&gt;"",H11&lt;&gt;"")),
   "", "←全ての項目を入力してください。")</f>
        <v/>
      </c>
    </row>
    <row r="12" spans="1:24" ht="34.950000000000003" customHeight="1" x14ac:dyDescent="0.45">
      <c r="A12" s="229" t="s">
        <v>689</v>
      </c>
      <c r="B12" s="590"/>
      <c r="C12" s="547"/>
      <c r="D12" s="591"/>
      <c r="E12" s="592"/>
      <c r="F12" s="230">
        <f>原材料・副資材費1521[[#This Row],[数量
(A)]]*原材料・副資材費1521[[#This Row],[単価
（税抜）
(B)]]</f>
        <v>0</v>
      </c>
      <c r="G12" s="230">
        <f>ROUNDDOWN(原材料・副資材費1521[[#This Row],[助成対象経費
（税抜）
(A)×(B)]]*1.1,0)</f>
        <v>0</v>
      </c>
      <c r="H12" s="550"/>
      <c r="I12" s="231" t="str">
        <f t="shared" si="0"/>
        <v/>
      </c>
    </row>
    <row r="13" spans="1:24" ht="34.950000000000003" customHeight="1" x14ac:dyDescent="0.45">
      <c r="A13" s="229" t="s">
        <v>690</v>
      </c>
      <c r="B13" s="590"/>
      <c r="C13" s="547"/>
      <c r="D13" s="591"/>
      <c r="E13" s="592"/>
      <c r="F13" s="230">
        <f>原材料・副資材費1521[[#This Row],[数量
(A)]]*原材料・副資材費1521[[#This Row],[単価
（税抜）
(B)]]</f>
        <v>0</v>
      </c>
      <c r="G13" s="230">
        <f>ROUNDDOWN(原材料・副資材費1521[[#This Row],[助成対象経費
（税抜）
(A)×(B)]]*1.1,0)</f>
        <v>0</v>
      </c>
      <c r="H13" s="550"/>
      <c r="I13" s="231" t="str">
        <f t="shared" si="0"/>
        <v/>
      </c>
    </row>
    <row r="14" spans="1:24" ht="34.950000000000003" customHeight="1" x14ac:dyDescent="0.45">
      <c r="A14" s="229" t="s">
        <v>691</v>
      </c>
      <c r="B14" s="590"/>
      <c r="C14" s="547"/>
      <c r="D14" s="591"/>
      <c r="E14" s="592"/>
      <c r="F14" s="230">
        <f>原材料・副資材費1521[[#This Row],[数量
(A)]]*原材料・副資材費1521[[#This Row],[単価
（税抜）
(B)]]</f>
        <v>0</v>
      </c>
      <c r="G14" s="230">
        <f>ROUNDDOWN(原材料・副資材費1521[[#This Row],[助成対象経費
（税抜）
(A)×(B)]]*1.1,0)</f>
        <v>0</v>
      </c>
      <c r="H14" s="550"/>
      <c r="I14" s="231" t="str">
        <f t="shared" si="0"/>
        <v/>
      </c>
    </row>
    <row r="15" spans="1:24" ht="34.950000000000003" customHeight="1" x14ac:dyDescent="0.45">
      <c r="A15" s="229" t="s">
        <v>692</v>
      </c>
      <c r="B15" s="546"/>
      <c r="C15" s="547"/>
      <c r="D15" s="548"/>
      <c r="E15" s="549"/>
      <c r="F15" s="230">
        <f>原材料・副資材費1521[[#This Row],[数量
(A)]]*原材料・副資材費1521[[#This Row],[単価
（税抜）
(B)]]</f>
        <v>0</v>
      </c>
      <c r="G15" s="230">
        <f>ROUNDDOWN(原材料・副資材費1521[[#This Row],[助成対象経費
（税抜）
(A)×(B)]]*1.1,0)</f>
        <v>0</v>
      </c>
      <c r="H15" s="550"/>
      <c r="I15" s="231" t="str">
        <f t="shared" si="0"/>
        <v/>
      </c>
    </row>
    <row r="16" spans="1:24" ht="34.950000000000003" customHeight="1" x14ac:dyDescent="0.45">
      <c r="A16" s="229" t="s">
        <v>693</v>
      </c>
      <c r="B16" s="546"/>
      <c r="C16" s="547"/>
      <c r="D16" s="548"/>
      <c r="E16" s="549"/>
      <c r="F16" s="230">
        <f>原材料・副資材費1521[[#This Row],[数量
(A)]]*原材料・副資材費1521[[#This Row],[単価
（税抜）
(B)]]</f>
        <v>0</v>
      </c>
      <c r="G16" s="230">
        <f>ROUNDDOWN(原材料・副資材費1521[[#This Row],[助成対象経費
（税抜）
(A)×(B)]]*1.1,0)</f>
        <v>0</v>
      </c>
      <c r="H16" s="550"/>
      <c r="I16" s="231" t="str">
        <f t="shared" si="0"/>
        <v/>
      </c>
    </row>
    <row r="17" spans="1:9" ht="34.950000000000003" customHeight="1" x14ac:dyDescent="0.45">
      <c r="A17" s="229" t="s">
        <v>694</v>
      </c>
      <c r="B17" s="546"/>
      <c r="C17" s="547"/>
      <c r="D17" s="548"/>
      <c r="E17" s="549"/>
      <c r="F17" s="230">
        <f>原材料・副資材費1521[[#This Row],[数量
(A)]]*原材料・副資材費1521[[#This Row],[単価
（税抜）
(B)]]</f>
        <v>0</v>
      </c>
      <c r="G17" s="230">
        <f>ROUNDDOWN(原材料・副資材費1521[[#This Row],[助成対象経費
（税抜）
(A)×(B)]]*1.1,0)</f>
        <v>0</v>
      </c>
      <c r="H17" s="550"/>
      <c r="I17" s="231" t="str">
        <f t="shared" si="0"/>
        <v/>
      </c>
    </row>
    <row r="18" spans="1:9" ht="34.950000000000003" customHeight="1" x14ac:dyDescent="0.45">
      <c r="A18" s="229" t="s">
        <v>695</v>
      </c>
      <c r="B18" s="546"/>
      <c r="C18" s="547"/>
      <c r="D18" s="548"/>
      <c r="E18" s="549"/>
      <c r="F18" s="230">
        <f>原材料・副資材費1521[[#This Row],[数量
(A)]]*原材料・副資材費1521[[#This Row],[単価
（税抜）
(B)]]</f>
        <v>0</v>
      </c>
      <c r="G18" s="230">
        <f>ROUNDDOWN(原材料・副資材費1521[[#This Row],[助成対象経費
（税抜）
(A)×(B)]]*1.1,0)</f>
        <v>0</v>
      </c>
      <c r="H18" s="550"/>
      <c r="I18" s="231" t="str">
        <f t="shared" si="0"/>
        <v/>
      </c>
    </row>
    <row r="19" spans="1:9" ht="34.950000000000003" customHeight="1" x14ac:dyDescent="0.45">
      <c r="A19" s="229" t="s">
        <v>696</v>
      </c>
      <c r="B19" s="546"/>
      <c r="C19" s="547"/>
      <c r="D19" s="548"/>
      <c r="E19" s="549"/>
      <c r="F19" s="230">
        <f>原材料・副資材費1521[[#This Row],[数量
(A)]]*原材料・副資材費1521[[#This Row],[単価
（税抜）
(B)]]</f>
        <v>0</v>
      </c>
      <c r="G19" s="230">
        <f>ROUNDDOWN(原材料・副資材費1521[[#This Row],[助成対象経費
（税抜）
(A)×(B)]]*1.1,0)</f>
        <v>0</v>
      </c>
      <c r="H19" s="550"/>
      <c r="I19" s="231" t="str">
        <f t="shared" si="0"/>
        <v/>
      </c>
    </row>
    <row r="20" spans="1:9" ht="34.950000000000003" customHeight="1" x14ac:dyDescent="0.45">
      <c r="A20" s="229" t="s">
        <v>697</v>
      </c>
      <c r="B20" s="546"/>
      <c r="C20" s="547"/>
      <c r="D20" s="548"/>
      <c r="E20" s="549"/>
      <c r="F20" s="230">
        <f>原材料・副資材費1521[[#This Row],[数量
(A)]]*原材料・副資材費1521[[#This Row],[単価
（税抜）
(B)]]</f>
        <v>0</v>
      </c>
      <c r="G20" s="230">
        <f>ROUNDDOWN(原材料・副資材費1521[[#This Row],[助成対象経費
（税抜）
(A)×(B)]]*1.1,0)</f>
        <v>0</v>
      </c>
      <c r="H20" s="550"/>
      <c r="I20" s="231" t="str">
        <f t="shared" si="0"/>
        <v/>
      </c>
    </row>
    <row r="21" spans="1:9" ht="34.950000000000003" customHeight="1" x14ac:dyDescent="0.45">
      <c r="A21" s="229" t="s">
        <v>698</v>
      </c>
      <c r="B21" s="546"/>
      <c r="C21" s="547"/>
      <c r="D21" s="548"/>
      <c r="E21" s="549"/>
      <c r="F21" s="230">
        <f>原材料・副資材費1521[[#This Row],[数量
(A)]]*原材料・副資材費1521[[#This Row],[単価
（税抜）
(B)]]</f>
        <v>0</v>
      </c>
      <c r="G21" s="230">
        <f>ROUNDDOWN(原材料・副資材費1521[[#This Row],[助成対象経費
（税抜）
(A)×(B)]]*1.1,0)</f>
        <v>0</v>
      </c>
      <c r="H21" s="550"/>
      <c r="I21" s="231" t="str">
        <f t="shared" si="0"/>
        <v/>
      </c>
    </row>
    <row r="22" spans="1:9" ht="34.950000000000003" customHeight="1" x14ac:dyDescent="0.45">
      <c r="A22" s="229" t="s">
        <v>699</v>
      </c>
      <c r="B22" s="546"/>
      <c r="C22" s="547"/>
      <c r="D22" s="548"/>
      <c r="E22" s="549"/>
      <c r="F22" s="230">
        <f>原材料・副資材費1521[[#This Row],[数量
(A)]]*原材料・副資材費1521[[#This Row],[単価
（税抜）
(B)]]</f>
        <v>0</v>
      </c>
      <c r="G22" s="230">
        <f>ROUNDDOWN(原材料・副資材費1521[[#This Row],[助成対象経費
（税抜）
(A)×(B)]]*1.1,0)</f>
        <v>0</v>
      </c>
      <c r="H22" s="550"/>
      <c r="I22" s="231" t="str">
        <f t="shared" si="0"/>
        <v/>
      </c>
    </row>
    <row r="23" spans="1:9" ht="34.950000000000003" customHeight="1" x14ac:dyDescent="0.45">
      <c r="A23" s="229" t="s">
        <v>700</v>
      </c>
      <c r="B23" s="546"/>
      <c r="C23" s="547"/>
      <c r="D23" s="548"/>
      <c r="E23" s="549"/>
      <c r="F23" s="230">
        <f>原材料・副資材費1521[[#This Row],[数量
(A)]]*原材料・副資材費1521[[#This Row],[単価
（税抜）
(B)]]</f>
        <v>0</v>
      </c>
      <c r="G23" s="230">
        <f>ROUNDDOWN(原材料・副資材費1521[[#This Row],[助成対象経費
（税抜）
(A)×(B)]]*1.1,0)</f>
        <v>0</v>
      </c>
      <c r="H23" s="550"/>
      <c r="I23" s="231" t="str">
        <f t="shared" si="0"/>
        <v/>
      </c>
    </row>
    <row r="24" spans="1:9" ht="34.950000000000003" customHeight="1" x14ac:dyDescent="0.45">
      <c r="A24" s="229" t="s">
        <v>701</v>
      </c>
      <c r="B24" s="546"/>
      <c r="C24" s="547"/>
      <c r="D24" s="548"/>
      <c r="E24" s="549"/>
      <c r="F24" s="230">
        <f>原材料・副資材費1521[[#This Row],[数量
(A)]]*原材料・副資材費1521[[#This Row],[単価
（税抜）
(B)]]</f>
        <v>0</v>
      </c>
      <c r="G24" s="230">
        <f>ROUNDDOWN(原材料・副資材費1521[[#This Row],[助成対象経費
（税抜）
(A)×(B)]]*1.1,0)</f>
        <v>0</v>
      </c>
      <c r="H24" s="550"/>
      <c r="I24" s="231" t="str">
        <f t="shared" si="0"/>
        <v/>
      </c>
    </row>
    <row r="25" spans="1:9" ht="34.950000000000003" customHeight="1" x14ac:dyDescent="0.45">
      <c r="A25" s="229" t="s">
        <v>702</v>
      </c>
      <c r="B25" s="546"/>
      <c r="C25" s="547"/>
      <c r="D25" s="548"/>
      <c r="E25" s="549"/>
      <c r="F25" s="230">
        <f>原材料・副資材費1521[[#This Row],[数量
(A)]]*原材料・副資材費1521[[#This Row],[単価
（税抜）
(B)]]</f>
        <v>0</v>
      </c>
      <c r="G25" s="230">
        <f>ROUNDDOWN(原材料・副資材費1521[[#This Row],[助成対象経費
（税抜）
(A)×(B)]]*1.1,0)</f>
        <v>0</v>
      </c>
      <c r="H25" s="550"/>
      <c r="I25" s="231" t="str">
        <f t="shared" si="0"/>
        <v/>
      </c>
    </row>
    <row r="26" spans="1:9" ht="34.950000000000003" customHeight="1" x14ac:dyDescent="0.45">
      <c r="A26" s="229" t="s">
        <v>703</v>
      </c>
      <c r="B26" s="546"/>
      <c r="C26" s="547"/>
      <c r="D26" s="548"/>
      <c r="E26" s="549"/>
      <c r="F26" s="230">
        <f>原材料・副資材費1521[[#This Row],[数量
(A)]]*原材料・副資材費1521[[#This Row],[単価
（税抜）
(B)]]</f>
        <v>0</v>
      </c>
      <c r="G26" s="230">
        <f>ROUNDDOWN(原材料・副資材費1521[[#This Row],[助成対象経費
（税抜）
(A)×(B)]]*1.1,0)</f>
        <v>0</v>
      </c>
      <c r="H26" s="550"/>
      <c r="I26" s="231" t="str">
        <f t="shared" si="0"/>
        <v/>
      </c>
    </row>
    <row r="27" spans="1:9" ht="34.950000000000003" customHeight="1" x14ac:dyDescent="0.45">
      <c r="A27" s="339"/>
      <c r="B27" s="340"/>
      <c r="C27" s="341"/>
      <c r="D27" s="342"/>
      <c r="E27" s="343" t="s">
        <v>242</v>
      </c>
      <c r="F27" s="238">
        <f>SUBTOTAL(109,原材料・副資材費1521[助成対象経費
（税抜）
(A)×(B)])</f>
        <v>450000</v>
      </c>
      <c r="G27" s="238">
        <f>SUBTOTAL(109,原材料・副資材費1521[助成事業に
要する経費
（税込）])</f>
        <v>495000</v>
      </c>
      <c r="H27" s="239"/>
      <c r="I27" s="344"/>
    </row>
  </sheetData>
  <sheetProtection password="C472" sheet="1" objects="1" scenarios="1" selectLockedCells="1" selectUnlockedCells="1"/>
  <mergeCells count="3">
    <mergeCell ref="A3:H3"/>
    <mergeCell ref="A4:H5"/>
    <mergeCell ref="A6:H7"/>
  </mergeCells>
  <phoneticPr fontId="2"/>
  <conditionalFormatting sqref="H11:H26 B15:E26">
    <cfRule type="expression" dxfId="133" priority="4">
      <formula>AND(OR($B11&lt;&gt;"",$C11&lt;&gt;"",$D11&lt;&gt;"",$E11&lt;&gt;"",$H11&lt;&gt;""),B11="")</formula>
    </cfRule>
  </conditionalFormatting>
  <conditionalFormatting sqref="B11:E14">
    <cfRule type="expression" dxfId="132" priority="3">
      <formula>AND(OR($B11&lt;&gt;"",#REF!&lt;&gt;"",#REF!&lt;&gt;"",$C11&lt;&gt;"",$D11&lt;&gt;"",$E11&lt;&gt;""),B11="")</formula>
    </cfRule>
  </conditionalFormatting>
  <conditionalFormatting sqref="B10:E10">
    <cfRule type="expression" dxfId="131" priority="2">
      <formula>AND(OR($B10&lt;&gt;"",#REF!&lt;&gt;"",#REF!&lt;&gt;"",$C10&lt;&gt;"",$D10&lt;&gt;"",$E10&lt;&gt;""),B10="")</formula>
    </cfRule>
  </conditionalFormatting>
  <conditionalFormatting sqref="H10">
    <cfRule type="expression" dxfId="130" priority="1">
      <formula>AND(OR($B10&lt;&gt;"",#REF!&lt;&gt;"",#REF!&lt;&gt;"",$C10&lt;&gt;"",$D10&lt;&gt;"",$E10&lt;&gt;""),H10="")</formula>
    </cfRule>
  </conditionalFormatting>
  <dataValidations count="6">
    <dataValidation imeMode="disabled" allowBlank="1" showInputMessage="1" showErrorMessage="1" sqref="E10:E26"/>
    <dataValidation type="custom" allowBlank="1" showInputMessage="1" showErrorMessage="1" sqref="I10:I26">
      <formula1>ISERROR(FIND(CHAR(10),I10))</formula1>
    </dataValidation>
    <dataValidation allowBlank="1" showErrorMessage="1" prompt="_x000a_" sqref="B10:B26"/>
    <dataValidation type="custom" imeMode="disabled" allowBlank="1" showInputMessage="1" showErrorMessage="1" prompt="本助成事業に必要な最小限の数量を記入してください。" sqref="C10:C26">
      <formula1>ISERROR(FIND(CHAR(10),C10))</formula1>
    </dataValidation>
    <dataValidation allowBlank="1" showInputMessage="1" showErrorMessage="1" prompt="未定等不明確の場合は、 申請時点の候補先を記入してください。「未定、検討中」等の記入はできません。" sqref="H10:H26"/>
    <dataValidation allowBlank="1" showInputMessage="1" showErrorMessage="1" prompt="自動計算されます。" sqref="F10:G2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69921875" defaultRowHeight="15" customHeight="1" x14ac:dyDescent="0.45"/>
  <cols>
    <col min="1" max="35" width="2.5" style="61" customWidth="1"/>
    <col min="36" max="224" width="2.19921875" style="61" customWidth="1"/>
    <col min="225" max="16384" width="1.69921875" style="61"/>
  </cols>
  <sheetData>
    <row r="1" spans="1:99" ht="25.05" customHeight="1" x14ac:dyDescent="0.45">
      <c r="A1" s="217"/>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204" t="s">
        <v>621</v>
      </c>
    </row>
    <row r="2" spans="1:99" ht="25.05" customHeight="1" x14ac:dyDescent="0.45">
      <c r="A2" s="217" t="s">
        <v>430</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36"/>
    </row>
    <row r="3" spans="1:99" ht="13.05" customHeight="1" x14ac:dyDescent="0.45">
      <c r="A3" s="414" t="s">
        <v>431</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6"/>
    </row>
    <row r="4" spans="1:99" ht="13.05" customHeight="1" x14ac:dyDescent="0.45">
      <c r="A4" s="416" t="s">
        <v>651</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6"/>
    </row>
    <row r="5" spans="1:99" ht="13.05" customHeight="1" x14ac:dyDescent="0.45">
      <c r="A5" s="414" t="s">
        <v>254</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6"/>
    </row>
    <row r="6" spans="1:99" ht="25.05" customHeight="1" x14ac:dyDescent="0.45">
      <c r="A6" s="1728" t="s">
        <v>202</v>
      </c>
      <c r="B6" s="1729"/>
      <c r="C6" s="1729"/>
      <c r="D6" s="1729"/>
      <c r="E6" s="1730"/>
      <c r="F6" s="1731" t="s">
        <v>943</v>
      </c>
      <c r="G6" s="1732"/>
      <c r="H6" s="1732"/>
      <c r="I6" s="1732"/>
      <c r="J6" s="1726" t="s">
        <v>415</v>
      </c>
      <c r="K6" s="1727"/>
      <c r="L6" s="1727"/>
      <c r="M6" s="1727"/>
      <c r="N6" s="1727"/>
      <c r="O6" s="1727"/>
      <c r="P6" s="1727"/>
      <c r="Q6" s="1727"/>
      <c r="R6" s="1727"/>
      <c r="S6" s="1727"/>
      <c r="T6" s="1733" t="s">
        <v>942</v>
      </c>
      <c r="U6" s="1734"/>
      <c r="V6" s="1734"/>
      <c r="W6" s="1734"/>
      <c r="X6" s="1734"/>
      <c r="Y6" s="1734"/>
      <c r="Z6" s="1734"/>
      <c r="AA6" s="1734"/>
      <c r="AB6" s="1734"/>
      <c r="AC6" s="1734"/>
      <c r="AD6" s="1734"/>
      <c r="AE6" s="1734"/>
      <c r="AF6" s="1734"/>
      <c r="AG6" s="1734"/>
      <c r="AH6" s="1734"/>
      <c r="AI6" s="1735"/>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CD6" s="289"/>
      <c r="CE6" s="289"/>
      <c r="CF6" s="289"/>
      <c r="CG6" s="289"/>
      <c r="CH6" s="289"/>
      <c r="CI6" s="289"/>
      <c r="CJ6" s="289"/>
      <c r="CK6" s="289"/>
      <c r="CL6" s="289"/>
      <c r="CM6" s="289"/>
      <c r="CN6" s="289"/>
      <c r="CO6" s="289"/>
      <c r="CP6" s="289"/>
      <c r="CQ6" s="289"/>
      <c r="CR6" s="289"/>
      <c r="CS6" s="289"/>
      <c r="CT6" s="289"/>
      <c r="CU6" s="289"/>
    </row>
    <row r="7" spans="1:99" ht="25.05" customHeight="1" x14ac:dyDescent="0.45">
      <c r="A7" s="1713" t="s">
        <v>262</v>
      </c>
      <c r="B7" s="1714"/>
      <c r="C7" s="1714"/>
      <c r="D7" s="1714"/>
      <c r="E7" s="1714"/>
      <c r="F7" s="1714"/>
      <c r="G7" s="1714"/>
      <c r="H7" s="1714"/>
      <c r="I7" s="1715"/>
      <c r="J7" s="1716" t="s">
        <v>921</v>
      </c>
      <c r="K7" s="1717"/>
      <c r="L7" s="1717"/>
      <c r="M7" s="1717"/>
      <c r="N7" s="1717"/>
      <c r="O7" s="1717"/>
      <c r="P7" s="1717"/>
      <c r="Q7" s="1717"/>
      <c r="R7" s="1717"/>
      <c r="S7" s="1717"/>
      <c r="T7" s="1718" t="s">
        <v>908</v>
      </c>
      <c r="U7" s="1719"/>
      <c r="V7" s="1719"/>
      <c r="W7" s="1719"/>
      <c r="X7" s="1719"/>
      <c r="Y7" s="1719"/>
      <c r="Z7" s="1719"/>
      <c r="AA7" s="1720"/>
      <c r="AB7" s="1721"/>
      <c r="AC7" s="1721"/>
      <c r="AD7" s="1721"/>
      <c r="AE7" s="1721"/>
      <c r="AF7" s="1721"/>
      <c r="AG7" s="1721"/>
      <c r="AH7" s="1721"/>
      <c r="AI7" s="1722"/>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CD7" s="289"/>
      <c r="CE7" s="289"/>
      <c r="CF7" s="289"/>
      <c r="CG7" s="289"/>
      <c r="CH7" s="289"/>
      <c r="CI7" s="289"/>
      <c r="CJ7" s="289"/>
      <c r="CK7" s="289"/>
      <c r="CL7" s="289"/>
      <c r="CM7" s="289"/>
      <c r="CN7" s="289"/>
      <c r="CO7" s="289"/>
      <c r="CP7" s="289"/>
      <c r="CQ7" s="289"/>
      <c r="CR7" s="289"/>
      <c r="CS7" s="289"/>
      <c r="CT7" s="289"/>
      <c r="CU7" s="289"/>
    </row>
    <row r="8" spans="1:99" ht="25.05" customHeight="1" x14ac:dyDescent="0.45">
      <c r="A8" s="1713" t="s">
        <v>298</v>
      </c>
      <c r="B8" s="1714"/>
      <c r="C8" s="1714"/>
      <c r="D8" s="1714"/>
      <c r="E8" s="1714"/>
      <c r="F8" s="1714"/>
      <c r="G8" s="1714"/>
      <c r="H8" s="1714"/>
      <c r="I8" s="1715"/>
      <c r="J8" s="1723" t="s">
        <v>944</v>
      </c>
      <c r="K8" s="1724"/>
      <c r="L8" s="1724"/>
      <c r="M8" s="1724"/>
      <c r="N8" s="1724"/>
      <c r="O8" s="1724"/>
      <c r="P8" s="1724"/>
      <c r="Q8" s="1724"/>
      <c r="R8" s="1724"/>
      <c r="S8" s="1724"/>
      <c r="T8" s="1724"/>
      <c r="U8" s="1724"/>
      <c r="V8" s="1724"/>
      <c r="W8" s="1724"/>
      <c r="X8" s="1724"/>
      <c r="Y8" s="1724"/>
      <c r="Z8" s="1724"/>
      <c r="AA8" s="1724"/>
      <c r="AB8" s="1724"/>
      <c r="AC8" s="1724"/>
      <c r="AD8" s="1724"/>
      <c r="AE8" s="1724"/>
      <c r="AF8" s="1724"/>
      <c r="AG8" s="1724"/>
      <c r="AH8" s="1724"/>
      <c r="AI8" s="1725"/>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CD8" s="289"/>
      <c r="CE8" s="289"/>
      <c r="CF8" s="289"/>
      <c r="CG8" s="289"/>
      <c r="CH8" s="289"/>
      <c r="CI8" s="289"/>
      <c r="CJ8" s="289"/>
      <c r="CK8" s="289"/>
      <c r="CL8" s="289"/>
      <c r="CM8" s="289"/>
      <c r="CN8" s="289"/>
      <c r="CO8" s="289"/>
      <c r="CP8" s="289"/>
      <c r="CQ8" s="289"/>
      <c r="CR8" s="289"/>
      <c r="CS8" s="289"/>
      <c r="CT8" s="289"/>
      <c r="CU8" s="289"/>
    </row>
    <row r="9" spans="1:99" ht="25.05" customHeight="1" x14ac:dyDescent="0.45">
      <c r="A9" s="1672" t="s">
        <v>265</v>
      </c>
      <c r="B9" s="1673"/>
      <c r="C9" s="1673"/>
      <c r="D9" s="1673"/>
      <c r="E9" s="1673"/>
      <c r="F9" s="1673"/>
      <c r="G9" s="1673"/>
      <c r="H9" s="1673"/>
      <c r="I9" s="1674"/>
      <c r="J9" s="1708" t="s">
        <v>945</v>
      </c>
      <c r="K9" s="1709"/>
      <c r="L9" s="1709"/>
      <c r="M9" s="1709"/>
      <c r="N9" s="1709"/>
      <c r="O9" s="1709"/>
      <c r="P9" s="1709"/>
      <c r="Q9" s="1709"/>
      <c r="R9" s="1709"/>
      <c r="S9" s="1709"/>
      <c r="T9" s="1710" t="s">
        <v>279</v>
      </c>
      <c r="U9" s="1711"/>
      <c r="V9" s="1711"/>
      <c r="W9" s="1711"/>
      <c r="X9" s="1711"/>
      <c r="Y9" s="1711"/>
      <c r="Z9" s="1711"/>
      <c r="AA9" s="1712"/>
      <c r="AB9" s="1736" t="s">
        <v>921</v>
      </c>
      <c r="AC9" s="1736"/>
      <c r="AD9" s="1736"/>
      <c r="AE9" s="1736"/>
      <c r="AF9" s="1736"/>
      <c r="AG9" s="1736"/>
      <c r="AH9" s="1736"/>
      <c r="AI9" s="1737"/>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CD9" s="289"/>
      <c r="CE9" s="289"/>
      <c r="CF9" s="289"/>
      <c r="CG9" s="289"/>
      <c r="CH9" s="289"/>
      <c r="CI9" s="289"/>
      <c r="CJ9" s="289"/>
      <c r="CK9" s="289"/>
      <c r="CL9" s="289"/>
      <c r="CM9" s="289"/>
      <c r="CN9" s="289"/>
      <c r="CO9" s="289"/>
      <c r="CP9" s="289"/>
      <c r="CQ9" s="289"/>
      <c r="CR9" s="289"/>
      <c r="CS9" s="289"/>
      <c r="CT9" s="289"/>
      <c r="CU9" s="289"/>
    </row>
    <row r="10" spans="1:99" ht="40.049999999999997" customHeight="1" x14ac:dyDescent="0.45">
      <c r="A10" s="1705" t="s">
        <v>299</v>
      </c>
      <c r="B10" s="1706"/>
      <c r="C10" s="1706"/>
      <c r="D10" s="1706"/>
      <c r="E10" s="1706"/>
      <c r="F10" s="1706"/>
      <c r="G10" s="1706"/>
      <c r="H10" s="1706"/>
      <c r="I10" s="1707"/>
      <c r="J10" s="1738" t="s">
        <v>946</v>
      </c>
      <c r="K10" s="1739"/>
      <c r="L10" s="1739"/>
      <c r="M10" s="1739"/>
      <c r="N10" s="1739"/>
      <c r="O10" s="1739"/>
      <c r="P10" s="1739"/>
      <c r="Q10" s="1739"/>
      <c r="R10" s="1739"/>
      <c r="S10" s="1739"/>
      <c r="T10" s="1739"/>
      <c r="U10" s="1739"/>
      <c r="V10" s="1739"/>
      <c r="W10" s="1739"/>
      <c r="X10" s="1739"/>
      <c r="Y10" s="1739"/>
      <c r="Z10" s="1739"/>
      <c r="AA10" s="1739"/>
      <c r="AB10" s="1739"/>
      <c r="AC10" s="1739"/>
      <c r="AD10" s="1739"/>
      <c r="AE10" s="1739"/>
      <c r="AF10" s="1739"/>
      <c r="AG10" s="1739"/>
      <c r="AH10" s="1739"/>
      <c r="AI10" s="1740"/>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CD10" s="289"/>
      <c r="CE10" s="289"/>
      <c r="CF10" s="289"/>
      <c r="CG10" s="289"/>
      <c r="CH10" s="289"/>
      <c r="CI10" s="289"/>
      <c r="CJ10" s="289"/>
      <c r="CK10" s="289"/>
      <c r="CL10" s="289"/>
      <c r="CM10" s="289"/>
      <c r="CN10" s="289"/>
      <c r="CO10" s="289"/>
      <c r="CP10" s="289"/>
      <c r="CQ10" s="289"/>
      <c r="CR10" s="289"/>
      <c r="CS10" s="289"/>
      <c r="CT10" s="289"/>
      <c r="CU10" s="289"/>
    </row>
    <row r="11" spans="1:99" ht="25.05" customHeight="1" x14ac:dyDescent="0.45">
      <c r="A11" s="1672" t="s">
        <v>280</v>
      </c>
      <c r="B11" s="1673"/>
      <c r="C11" s="1673"/>
      <c r="D11" s="1673"/>
      <c r="E11" s="1673"/>
      <c r="F11" s="1673"/>
      <c r="G11" s="1673"/>
      <c r="H11" s="1673"/>
      <c r="I11" s="1674"/>
      <c r="J11" s="1695" t="s">
        <v>912</v>
      </c>
      <c r="K11" s="1673"/>
      <c r="L11" s="1673"/>
      <c r="M11" s="1673"/>
      <c r="N11" s="1768"/>
      <c r="O11" s="1768"/>
      <c r="P11" s="1673" t="s">
        <v>269</v>
      </c>
      <c r="Q11" s="1673"/>
      <c r="R11" s="1768"/>
      <c r="S11" s="1768"/>
      <c r="T11" s="1673" t="s">
        <v>281</v>
      </c>
      <c r="U11" s="1673"/>
      <c r="V11" s="1673" t="s">
        <v>282</v>
      </c>
      <c r="W11" s="1673"/>
      <c r="X11" s="1673"/>
      <c r="Y11" s="1673" t="s">
        <v>20</v>
      </c>
      <c r="Z11" s="1673"/>
      <c r="AA11" s="1673"/>
      <c r="AB11" s="1768"/>
      <c r="AC11" s="1768"/>
      <c r="AD11" s="1673" t="s">
        <v>269</v>
      </c>
      <c r="AE11" s="1673"/>
      <c r="AF11" s="1768"/>
      <c r="AG11" s="1768"/>
      <c r="AH11" s="1673" t="s">
        <v>270</v>
      </c>
      <c r="AI11" s="1769"/>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row>
    <row r="12" spans="1:99" ht="25.05" customHeight="1" x14ac:dyDescent="0.45">
      <c r="A12" s="1672" t="s">
        <v>271</v>
      </c>
      <c r="B12" s="1673"/>
      <c r="C12" s="1673"/>
      <c r="D12" s="1673"/>
      <c r="E12" s="1673"/>
      <c r="F12" s="1673"/>
      <c r="G12" s="1673"/>
      <c r="H12" s="1673"/>
      <c r="I12" s="1674"/>
      <c r="J12" s="1516">
        <v>495000</v>
      </c>
      <c r="K12" s="1516"/>
      <c r="L12" s="1516"/>
      <c r="M12" s="1516"/>
      <c r="N12" s="1516"/>
      <c r="O12" s="1516"/>
      <c r="P12" s="1516"/>
      <c r="Q12" s="1516"/>
      <c r="R12" s="1516"/>
      <c r="S12" s="1516"/>
      <c r="T12" s="1516"/>
      <c r="U12" s="1516"/>
      <c r="V12" s="1516"/>
      <c r="W12" s="1516"/>
      <c r="X12" s="1775" t="s">
        <v>283</v>
      </c>
      <c r="Y12" s="1775"/>
      <c r="Z12" s="1775"/>
      <c r="AA12" s="1775"/>
      <c r="AB12" s="1775"/>
      <c r="AC12" s="1775"/>
      <c r="AD12" s="1775"/>
      <c r="AE12" s="1775"/>
      <c r="AF12" s="1775"/>
      <c r="AG12" s="1775"/>
      <c r="AH12" s="1775"/>
      <c r="AI12" s="1776"/>
    </row>
    <row r="13" spans="1:99" ht="40.049999999999997" customHeight="1" x14ac:dyDescent="0.45">
      <c r="A13" s="1503" t="s">
        <v>433</v>
      </c>
      <c r="B13" s="1673"/>
      <c r="C13" s="1673"/>
      <c r="D13" s="1673"/>
      <c r="E13" s="1673"/>
      <c r="F13" s="1673"/>
      <c r="G13" s="1673"/>
      <c r="H13" s="1673"/>
      <c r="I13" s="1674"/>
      <c r="J13" s="1675" t="s">
        <v>947</v>
      </c>
      <c r="K13" s="1676"/>
      <c r="L13" s="1676"/>
      <c r="M13" s="1676"/>
      <c r="N13" s="1676"/>
      <c r="O13" s="1676"/>
      <c r="P13" s="1676"/>
      <c r="Q13" s="1676"/>
      <c r="R13" s="1676"/>
      <c r="S13" s="1676"/>
      <c r="T13" s="1676"/>
      <c r="U13" s="1676"/>
      <c r="V13" s="1676"/>
      <c r="W13" s="1676"/>
      <c r="X13" s="1676"/>
      <c r="Y13" s="1676"/>
      <c r="Z13" s="1676"/>
      <c r="AA13" s="1676"/>
      <c r="AB13" s="1676"/>
      <c r="AC13" s="1676"/>
      <c r="AD13" s="1676"/>
      <c r="AE13" s="1676"/>
      <c r="AF13" s="1676"/>
      <c r="AG13" s="1676"/>
      <c r="AH13" s="1676"/>
      <c r="AI13" s="1677"/>
      <c r="CC13" s="290"/>
    </row>
    <row r="14" spans="1:99" ht="40.049999999999997" customHeight="1" x14ac:dyDescent="0.45">
      <c r="A14" s="1672" t="s">
        <v>432</v>
      </c>
      <c r="B14" s="1673"/>
      <c r="C14" s="1673"/>
      <c r="D14" s="1673"/>
      <c r="E14" s="1673"/>
      <c r="F14" s="1673"/>
      <c r="G14" s="1673"/>
      <c r="H14" s="1673"/>
      <c r="I14" s="1674"/>
      <c r="J14" s="1675" t="s">
        <v>948</v>
      </c>
      <c r="K14" s="1676"/>
      <c r="L14" s="1676"/>
      <c r="M14" s="1676"/>
      <c r="N14" s="1676"/>
      <c r="O14" s="1676"/>
      <c r="P14" s="1676"/>
      <c r="Q14" s="1676"/>
      <c r="R14" s="1676"/>
      <c r="S14" s="1676"/>
      <c r="T14" s="1676"/>
      <c r="U14" s="1676"/>
      <c r="V14" s="1676"/>
      <c r="W14" s="1676"/>
      <c r="X14" s="1676"/>
      <c r="Y14" s="1676"/>
      <c r="Z14" s="1676"/>
      <c r="AA14" s="1676"/>
      <c r="AB14" s="1676"/>
      <c r="AC14" s="1676"/>
      <c r="AD14" s="1676"/>
      <c r="AE14" s="1676"/>
      <c r="AF14" s="1676"/>
      <c r="AG14" s="1676"/>
      <c r="AH14" s="1676"/>
      <c r="AI14" s="1677"/>
    </row>
    <row r="15" spans="1:99" ht="40.049999999999997" customHeight="1" x14ac:dyDescent="0.45">
      <c r="A15" s="1503" t="s">
        <v>300</v>
      </c>
      <c r="B15" s="1673"/>
      <c r="C15" s="1673"/>
      <c r="D15" s="1673"/>
      <c r="E15" s="1673"/>
      <c r="F15" s="1673"/>
      <c r="G15" s="1673"/>
      <c r="H15" s="1673"/>
      <c r="I15" s="1674"/>
      <c r="J15" s="1688" t="s">
        <v>949</v>
      </c>
      <c r="K15" s="1689"/>
      <c r="L15" s="1689"/>
      <c r="M15" s="1676"/>
      <c r="N15" s="1676"/>
      <c r="O15" s="1676"/>
      <c r="P15" s="1676"/>
      <c r="Q15" s="1676"/>
      <c r="R15" s="1676"/>
      <c r="S15" s="1676"/>
      <c r="T15" s="1676"/>
      <c r="U15" s="1676"/>
      <c r="V15" s="1676"/>
      <c r="W15" s="1676"/>
      <c r="X15" s="1676"/>
      <c r="Y15" s="1676"/>
      <c r="Z15" s="1676"/>
      <c r="AA15" s="1676"/>
      <c r="AB15" s="1676"/>
      <c r="AC15" s="1676"/>
      <c r="AD15" s="1676"/>
      <c r="AE15" s="1676"/>
      <c r="AF15" s="1676"/>
      <c r="AG15" s="1676"/>
      <c r="AH15" s="1676"/>
      <c r="AI15" s="1677"/>
    </row>
    <row r="16" spans="1:99" ht="25.05" customHeight="1" x14ac:dyDescent="0.45">
      <c r="A16" s="1690" t="s">
        <v>418</v>
      </c>
      <c r="B16" s="1691"/>
      <c r="C16" s="1691"/>
      <c r="D16" s="1691"/>
      <c r="E16" s="1691"/>
      <c r="F16" s="1691"/>
      <c r="G16" s="1691"/>
      <c r="H16" s="1691"/>
      <c r="I16" s="1691"/>
      <c r="J16" s="1685" t="s">
        <v>416</v>
      </c>
      <c r="K16" s="1686"/>
      <c r="L16" s="1687"/>
      <c r="M16" s="1694"/>
      <c r="N16" s="1694"/>
      <c r="O16" s="1694"/>
      <c r="P16" s="1694"/>
      <c r="Q16" s="1694"/>
      <c r="R16" s="1694"/>
      <c r="S16" s="1694"/>
      <c r="T16" s="1504" t="s">
        <v>285</v>
      </c>
      <c r="U16" s="1504"/>
      <c r="V16" s="1505"/>
      <c r="W16" s="1695" t="s">
        <v>417</v>
      </c>
      <c r="X16" s="1673"/>
      <c r="Y16" s="1674"/>
      <c r="Z16" s="1694"/>
      <c r="AA16" s="1694"/>
      <c r="AB16" s="1694"/>
      <c r="AC16" s="1694"/>
      <c r="AD16" s="1694"/>
      <c r="AE16" s="1694"/>
      <c r="AF16" s="1694"/>
      <c r="AG16" s="1505" t="s">
        <v>285</v>
      </c>
      <c r="AH16" s="1696"/>
      <c r="AI16" s="1697"/>
    </row>
    <row r="17" spans="1:39" ht="40.049999999999997" customHeight="1" x14ac:dyDescent="0.45">
      <c r="A17" s="1692"/>
      <c r="B17" s="1693"/>
      <c r="C17" s="1693"/>
      <c r="D17" s="1693"/>
      <c r="E17" s="1693"/>
      <c r="F17" s="1693"/>
      <c r="G17" s="1693"/>
      <c r="H17" s="1693"/>
      <c r="I17" s="1693"/>
      <c r="J17" s="1698" t="s">
        <v>916</v>
      </c>
      <c r="K17" s="1699"/>
      <c r="L17" s="1700"/>
      <c r="M17" s="1701"/>
      <c r="N17" s="1701"/>
      <c r="O17" s="1701"/>
      <c r="P17" s="1701"/>
      <c r="Q17" s="1701"/>
      <c r="R17" s="1701"/>
      <c r="S17" s="1701"/>
      <c r="T17" s="1701"/>
      <c r="U17" s="1701"/>
      <c r="V17" s="1701"/>
      <c r="W17" s="1701"/>
      <c r="X17" s="1701"/>
      <c r="Y17" s="1701"/>
      <c r="Z17" s="1701"/>
      <c r="AA17" s="1701"/>
      <c r="AB17" s="1701"/>
      <c r="AC17" s="1701"/>
      <c r="AD17" s="1701"/>
      <c r="AE17" s="1701"/>
      <c r="AF17" s="1701"/>
      <c r="AG17" s="1701"/>
      <c r="AH17" s="1701"/>
      <c r="AI17" s="1702"/>
    </row>
    <row r="18" spans="1:39" ht="25.05" customHeight="1" x14ac:dyDescent="0.45">
      <c r="A18" s="1678" t="s">
        <v>917</v>
      </c>
      <c r="B18" s="1679"/>
      <c r="C18" s="1679"/>
      <c r="D18" s="1679"/>
      <c r="E18" s="1679"/>
      <c r="F18" s="1679"/>
      <c r="G18" s="1679"/>
      <c r="H18" s="1679"/>
      <c r="I18" s="1679"/>
      <c r="J18" s="1680"/>
      <c r="K18" s="1680"/>
      <c r="L18" s="1680"/>
      <c r="M18" s="1679"/>
      <c r="N18" s="1679"/>
      <c r="O18" s="1679"/>
      <c r="P18" s="1679"/>
      <c r="Q18" s="1679"/>
      <c r="R18" s="1679"/>
      <c r="S18" s="1679"/>
      <c r="T18" s="1679"/>
      <c r="U18" s="1679"/>
      <c r="V18" s="1679"/>
      <c r="W18" s="1679"/>
      <c r="X18" s="1679"/>
      <c r="Y18" s="1679"/>
      <c r="Z18" s="1679"/>
      <c r="AA18" s="1679"/>
      <c r="AB18" s="1679"/>
      <c r="AC18" s="1681"/>
      <c r="AD18" s="1682" t="s">
        <v>900</v>
      </c>
      <c r="AE18" s="1683"/>
      <c r="AF18" s="1683"/>
      <c r="AG18" s="1683"/>
      <c r="AH18" s="1683"/>
      <c r="AI18" s="1684"/>
    </row>
    <row r="19" spans="1:39" ht="12" x14ac:dyDescent="0.45">
      <c r="A19" s="1653"/>
      <c r="B19" s="1653"/>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4"/>
      <c r="AE19" s="1654"/>
      <c r="AF19" s="1654"/>
      <c r="AG19" s="1654"/>
      <c r="AH19" s="1654"/>
      <c r="AI19" s="1654"/>
      <c r="AJ19" s="414"/>
      <c r="AK19" s="414"/>
      <c r="AL19" s="414"/>
      <c r="AM19" s="414"/>
    </row>
    <row r="20" spans="1:39" ht="25.05" customHeight="1" x14ac:dyDescent="0.45">
      <c r="A20" s="1657" t="s">
        <v>652</v>
      </c>
      <c r="B20" s="1658"/>
      <c r="C20" s="1658"/>
      <c r="D20" s="1658"/>
      <c r="E20" s="1659"/>
      <c r="F20" s="1660" t="s">
        <v>704</v>
      </c>
      <c r="G20" s="1661"/>
      <c r="H20" s="1661"/>
      <c r="I20" s="1661"/>
      <c r="J20" s="1655" t="s">
        <v>654</v>
      </c>
      <c r="K20" s="1656"/>
      <c r="L20" s="1656"/>
      <c r="M20" s="1656"/>
      <c r="N20" s="1656"/>
      <c r="O20" s="1656"/>
      <c r="P20" s="1656"/>
      <c r="Q20" s="1656"/>
      <c r="R20" s="1656"/>
      <c r="S20" s="1656"/>
      <c r="T20" s="1662"/>
      <c r="U20" s="1663"/>
      <c r="V20" s="1663"/>
      <c r="W20" s="1663"/>
      <c r="X20" s="1663"/>
      <c r="Y20" s="1663"/>
      <c r="Z20" s="1663"/>
      <c r="AA20" s="1663"/>
      <c r="AB20" s="1663"/>
      <c r="AC20" s="1663"/>
      <c r="AD20" s="1663"/>
      <c r="AE20" s="1663"/>
      <c r="AF20" s="1663"/>
      <c r="AG20" s="1663"/>
      <c r="AH20" s="1663"/>
      <c r="AI20" s="1664"/>
    </row>
    <row r="21" spans="1:39" ht="25.05" customHeight="1" x14ac:dyDescent="0.45">
      <c r="A21" s="1641" t="s">
        <v>262</v>
      </c>
      <c r="B21" s="1642"/>
      <c r="C21" s="1642"/>
      <c r="D21" s="1642"/>
      <c r="E21" s="1642"/>
      <c r="F21" s="1642"/>
      <c r="G21" s="1642"/>
      <c r="H21" s="1642"/>
      <c r="I21" s="1643"/>
      <c r="J21" s="1665"/>
      <c r="K21" s="1666"/>
      <c r="L21" s="1666"/>
      <c r="M21" s="1666"/>
      <c r="N21" s="1666"/>
      <c r="O21" s="1666"/>
      <c r="P21" s="1666"/>
      <c r="Q21" s="1666"/>
      <c r="R21" s="1666"/>
      <c r="S21" s="1666"/>
      <c r="T21" s="1667" t="s">
        <v>655</v>
      </c>
      <c r="U21" s="1668"/>
      <c r="V21" s="1668"/>
      <c r="W21" s="1668"/>
      <c r="X21" s="1668"/>
      <c r="Y21" s="1668"/>
      <c r="Z21" s="1668"/>
      <c r="AA21" s="1669"/>
      <c r="AB21" s="1670"/>
      <c r="AC21" s="1670"/>
      <c r="AD21" s="1670"/>
      <c r="AE21" s="1670"/>
      <c r="AF21" s="1670"/>
      <c r="AG21" s="1670"/>
      <c r="AH21" s="1670"/>
      <c r="AI21" s="1671"/>
    </row>
    <row r="22" spans="1:39" ht="25.05" customHeight="1" x14ac:dyDescent="0.45">
      <c r="A22" s="1641" t="s">
        <v>298</v>
      </c>
      <c r="B22" s="1642"/>
      <c r="C22" s="1642"/>
      <c r="D22" s="1642"/>
      <c r="E22" s="1642"/>
      <c r="F22" s="1642"/>
      <c r="G22" s="1642"/>
      <c r="H22" s="1642"/>
      <c r="I22" s="1643"/>
      <c r="J22" s="1644"/>
      <c r="K22" s="1645"/>
      <c r="L22" s="1645"/>
      <c r="M22" s="1645"/>
      <c r="N22" s="1645"/>
      <c r="O22" s="1645"/>
      <c r="P22" s="1645"/>
      <c r="Q22" s="1645"/>
      <c r="R22" s="1645"/>
      <c r="S22" s="1645"/>
      <c r="T22" s="1645"/>
      <c r="U22" s="1645"/>
      <c r="V22" s="1645"/>
      <c r="W22" s="1645"/>
      <c r="X22" s="1645"/>
      <c r="Y22" s="1645"/>
      <c r="Z22" s="1645"/>
      <c r="AA22" s="1645"/>
      <c r="AB22" s="1645"/>
      <c r="AC22" s="1645"/>
      <c r="AD22" s="1645"/>
      <c r="AE22" s="1645"/>
      <c r="AF22" s="1645"/>
      <c r="AG22" s="1645"/>
      <c r="AH22" s="1645"/>
      <c r="AI22" s="1646"/>
    </row>
    <row r="23" spans="1:39" ht="25.05" customHeight="1" x14ac:dyDescent="0.45">
      <c r="A23" s="1635" t="s">
        <v>265</v>
      </c>
      <c r="B23" s="1477"/>
      <c r="C23" s="1477"/>
      <c r="D23" s="1477"/>
      <c r="E23" s="1477"/>
      <c r="F23" s="1477"/>
      <c r="G23" s="1477"/>
      <c r="H23" s="1477"/>
      <c r="I23" s="1425"/>
      <c r="J23" s="1647"/>
      <c r="K23" s="1648"/>
      <c r="L23" s="1648"/>
      <c r="M23" s="1648"/>
      <c r="N23" s="1648"/>
      <c r="O23" s="1648"/>
      <c r="P23" s="1648"/>
      <c r="Q23" s="1648"/>
      <c r="R23" s="1648"/>
      <c r="S23" s="1648"/>
      <c r="T23" s="1649" t="s">
        <v>656</v>
      </c>
      <c r="U23" s="1650"/>
      <c r="V23" s="1650"/>
      <c r="W23" s="1650"/>
      <c r="X23" s="1650"/>
      <c r="Y23" s="1650"/>
      <c r="Z23" s="1650"/>
      <c r="AA23" s="1651"/>
      <c r="AB23" s="1640"/>
      <c r="AC23" s="1640"/>
      <c r="AD23" s="1640"/>
      <c r="AE23" s="1640"/>
      <c r="AF23" s="1640"/>
      <c r="AG23" s="1640"/>
      <c r="AH23" s="1640"/>
      <c r="AI23" s="1652"/>
    </row>
    <row r="24" spans="1:39" ht="40.049999999999997" customHeight="1" x14ac:dyDescent="0.45">
      <c r="A24" s="1629" t="s">
        <v>299</v>
      </c>
      <c r="B24" s="1630"/>
      <c r="C24" s="1630"/>
      <c r="D24" s="1630"/>
      <c r="E24" s="1630"/>
      <c r="F24" s="1630"/>
      <c r="G24" s="1630"/>
      <c r="H24" s="1630"/>
      <c r="I24" s="1631"/>
      <c r="J24" s="1632"/>
      <c r="K24" s="1633"/>
      <c r="L24" s="1633"/>
      <c r="M24" s="1633"/>
      <c r="N24" s="1633"/>
      <c r="O24" s="1633"/>
      <c r="P24" s="1633"/>
      <c r="Q24" s="1633"/>
      <c r="R24" s="1633"/>
      <c r="S24" s="1633"/>
      <c r="T24" s="1633"/>
      <c r="U24" s="1633"/>
      <c r="V24" s="1633"/>
      <c r="W24" s="1633"/>
      <c r="X24" s="1633"/>
      <c r="Y24" s="1633"/>
      <c r="Z24" s="1633"/>
      <c r="AA24" s="1633"/>
      <c r="AB24" s="1633"/>
      <c r="AC24" s="1633"/>
      <c r="AD24" s="1633"/>
      <c r="AE24" s="1633"/>
      <c r="AF24" s="1633"/>
      <c r="AG24" s="1633"/>
      <c r="AH24" s="1633"/>
      <c r="AI24" s="1634"/>
    </row>
    <row r="25" spans="1:39" ht="25.05" customHeight="1" x14ac:dyDescent="0.45">
      <c r="A25" s="1635" t="s">
        <v>280</v>
      </c>
      <c r="B25" s="1477"/>
      <c r="C25" s="1477"/>
      <c r="D25" s="1477"/>
      <c r="E25" s="1477"/>
      <c r="F25" s="1477"/>
      <c r="G25" s="1477"/>
      <c r="H25" s="1477"/>
      <c r="I25" s="1425"/>
      <c r="J25" s="1424" t="s">
        <v>657</v>
      </c>
      <c r="K25" s="1477"/>
      <c r="L25" s="1477"/>
      <c r="M25" s="1477"/>
      <c r="N25" s="1640"/>
      <c r="O25" s="1640"/>
      <c r="P25" s="1477" t="s">
        <v>269</v>
      </c>
      <c r="Q25" s="1477"/>
      <c r="R25" s="1640"/>
      <c r="S25" s="1640"/>
      <c r="T25" s="1477" t="s">
        <v>281</v>
      </c>
      <c r="U25" s="1477"/>
      <c r="V25" s="1477" t="s">
        <v>282</v>
      </c>
      <c r="W25" s="1477"/>
      <c r="X25" s="1477"/>
      <c r="Y25" s="1477" t="s">
        <v>658</v>
      </c>
      <c r="Z25" s="1477"/>
      <c r="AA25" s="1477"/>
      <c r="AB25" s="1640"/>
      <c r="AC25" s="1640"/>
      <c r="AD25" s="1477" t="s">
        <v>269</v>
      </c>
      <c r="AE25" s="1477"/>
      <c r="AF25" s="1640"/>
      <c r="AG25" s="1640"/>
      <c r="AH25" s="1477" t="s">
        <v>270</v>
      </c>
      <c r="AI25" s="1637"/>
    </row>
    <row r="26" spans="1:39" ht="25.05" customHeight="1" x14ac:dyDescent="0.45">
      <c r="A26" s="1635" t="s">
        <v>271</v>
      </c>
      <c r="B26" s="1477"/>
      <c r="C26" s="1477"/>
      <c r="D26" s="1477"/>
      <c r="E26" s="1477"/>
      <c r="F26" s="1477"/>
      <c r="G26" s="1477"/>
      <c r="H26" s="1477"/>
      <c r="I26" s="1425"/>
      <c r="J26" s="1502"/>
      <c r="K26" s="1502"/>
      <c r="L26" s="1502"/>
      <c r="M26" s="1502"/>
      <c r="N26" s="1502"/>
      <c r="O26" s="1502"/>
      <c r="P26" s="1502"/>
      <c r="Q26" s="1502"/>
      <c r="R26" s="1502"/>
      <c r="S26" s="1502"/>
      <c r="T26" s="1502"/>
      <c r="U26" s="1502"/>
      <c r="V26" s="1502"/>
      <c r="W26" s="1502"/>
      <c r="X26" s="1638" t="s">
        <v>659</v>
      </c>
      <c r="Y26" s="1638"/>
      <c r="Z26" s="1638"/>
      <c r="AA26" s="1638"/>
      <c r="AB26" s="1638"/>
      <c r="AC26" s="1638"/>
      <c r="AD26" s="1638"/>
      <c r="AE26" s="1638"/>
      <c r="AF26" s="1638"/>
      <c r="AG26" s="1638"/>
      <c r="AH26" s="1638"/>
      <c r="AI26" s="1639"/>
    </row>
    <row r="27" spans="1:39" ht="40.049999999999997" customHeight="1" x14ac:dyDescent="0.45">
      <c r="A27" s="1476" t="s">
        <v>433</v>
      </c>
      <c r="B27" s="1477"/>
      <c r="C27" s="1477"/>
      <c r="D27" s="1477"/>
      <c r="E27" s="1477"/>
      <c r="F27" s="1477"/>
      <c r="G27" s="1477"/>
      <c r="H27" s="1477"/>
      <c r="I27" s="1425"/>
      <c r="J27" s="1636"/>
      <c r="K27" s="1627"/>
      <c r="L27" s="1627"/>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8"/>
    </row>
    <row r="28" spans="1:39" ht="40.049999999999997" customHeight="1" x14ac:dyDescent="0.45">
      <c r="A28" s="1635" t="s">
        <v>432</v>
      </c>
      <c r="B28" s="1477"/>
      <c r="C28" s="1477"/>
      <c r="D28" s="1477"/>
      <c r="E28" s="1477"/>
      <c r="F28" s="1477"/>
      <c r="G28" s="1477"/>
      <c r="H28" s="1477"/>
      <c r="I28" s="1425"/>
      <c r="J28" s="1636"/>
      <c r="K28" s="1627"/>
      <c r="L28" s="1627"/>
      <c r="M28" s="1627"/>
      <c r="N28" s="1627"/>
      <c r="O28" s="1627"/>
      <c r="P28" s="1627"/>
      <c r="Q28" s="1627"/>
      <c r="R28" s="1627"/>
      <c r="S28" s="1627"/>
      <c r="T28" s="1627"/>
      <c r="U28" s="1627"/>
      <c r="V28" s="1627"/>
      <c r="W28" s="1627"/>
      <c r="X28" s="1627"/>
      <c r="Y28" s="1627"/>
      <c r="Z28" s="1627"/>
      <c r="AA28" s="1627"/>
      <c r="AB28" s="1627"/>
      <c r="AC28" s="1627"/>
      <c r="AD28" s="1627"/>
      <c r="AE28" s="1627"/>
      <c r="AF28" s="1627"/>
      <c r="AG28" s="1627"/>
      <c r="AH28" s="1627"/>
      <c r="AI28" s="1628"/>
    </row>
    <row r="29" spans="1:39" ht="40.049999999999997" customHeight="1" x14ac:dyDescent="0.45">
      <c r="A29" s="1476" t="s">
        <v>300</v>
      </c>
      <c r="B29" s="1477"/>
      <c r="C29" s="1477"/>
      <c r="D29" s="1477"/>
      <c r="E29" s="1477"/>
      <c r="F29" s="1477"/>
      <c r="G29" s="1477"/>
      <c r="H29" s="1477"/>
      <c r="I29" s="1425"/>
      <c r="J29" s="1625"/>
      <c r="K29" s="1626"/>
      <c r="L29" s="1626"/>
      <c r="M29" s="1627"/>
      <c r="N29" s="1627"/>
      <c r="O29" s="1627"/>
      <c r="P29" s="1627"/>
      <c r="Q29" s="1627"/>
      <c r="R29" s="1627"/>
      <c r="S29" s="1627"/>
      <c r="T29" s="1627"/>
      <c r="U29" s="1627"/>
      <c r="V29" s="1627"/>
      <c r="W29" s="1627"/>
      <c r="X29" s="1627"/>
      <c r="Y29" s="1627"/>
      <c r="Z29" s="1627"/>
      <c r="AA29" s="1627"/>
      <c r="AB29" s="1627"/>
      <c r="AC29" s="1627"/>
      <c r="AD29" s="1627"/>
      <c r="AE29" s="1627"/>
      <c r="AF29" s="1627"/>
      <c r="AG29" s="1627"/>
      <c r="AH29" s="1627"/>
      <c r="AI29" s="1628"/>
    </row>
    <row r="30" spans="1:39" ht="25.05" customHeight="1" x14ac:dyDescent="0.45">
      <c r="A30" s="1759" t="s">
        <v>418</v>
      </c>
      <c r="B30" s="1760"/>
      <c r="C30" s="1760"/>
      <c r="D30" s="1760"/>
      <c r="E30" s="1760"/>
      <c r="F30" s="1760"/>
      <c r="G30" s="1760"/>
      <c r="H30" s="1760"/>
      <c r="I30" s="1760"/>
      <c r="J30" s="1756" t="s">
        <v>660</v>
      </c>
      <c r="K30" s="1757"/>
      <c r="L30" s="1758"/>
      <c r="M30" s="1763"/>
      <c r="N30" s="1763"/>
      <c r="O30" s="1763"/>
      <c r="P30" s="1763"/>
      <c r="Q30" s="1763"/>
      <c r="R30" s="1763"/>
      <c r="S30" s="1763"/>
      <c r="T30" s="1764" t="s">
        <v>661</v>
      </c>
      <c r="U30" s="1764"/>
      <c r="V30" s="1750"/>
      <c r="W30" s="1424" t="s">
        <v>662</v>
      </c>
      <c r="X30" s="1477"/>
      <c r="Y30" s="1425"/>
      <c r="Z30" s="1763"/>
      <c r="AA30" s="1763"/>
      <c r="AB30" s="1763"/>
      <c r="AC30" s="1763"/>
      <c r="AD30" s="1763"/>
      <c r="AE30" s="1763"/>
      <c r="AF30" s="1763"/>
      <c r="AG30" s="1750" t="s">
        <v>661</v>
      </c>
      <c r="AH30" s="1751"/>
      <c r="AI30" s="1752"/>
    </row>
    <row r="31" spans="1:39" ht="40.049999999999997" customHeight="1" x14ac:dyDescent="0.45">
      <c r="A31" s="1761"/>
      <c r="B31" s="1762"/>
      <c r="C31" s="1762"/>
      <c r="D31" s="1762"/>
      <c r="E31" s="1762"/>
      <c r="F31" s="1762"/>
      <c r="G31" s="1762"/>
      <c r="H31" s="1762"/>
      <c r="I31" s="1762"/>
      <c r="J31" s="1753" t="s">
        <v>663</v>
      </c>
      <c r="K31" s="1754"/>
      <c r="L31" s="1755"/>
      <c r="M31" s="1627"/>
      <c r="N31" s="1627"/>
      <c r="O31" s="1627"/>
      <c r="P31" s="1627"/>
      <c r="Q31" s="1627"/>
      <c r="R31" s="1627"/>
      <c r="S31" s="1627"/>
      <c r="T31" s="1627"/>
      <c r="U31" s="1627"/>
      <c r="V31" s="1627"/>
      <c r="W31" s="1627"/>
      <c r="X31" s="1627"/>
      <c r="Y31" s="1627"/>
      <c r="Z31" s="1627"/>
      <c r="AA31" s="1627"/>
      <c r="AB31" s="1627"/>
      <c r="AC31" s="1627"/>
      <c r="AD31" s="1627"/>
      <c r="AE31" s="1627"/>
      <c r="AF31" s="1627"/>
      <c r="AG31" s="1627"/>
      <c r="AH31" s="1627"/>
      <c r="AI31" s="1628"/>
    </row>
    <row r="32" spans="1:39" ht="25.05" customHeight="1" x14ac:dyDescent="0.45">
      <c r="A32" s="1743" t="s">
        <v>664</v>
      </c>
      <c r="B32" s="1744"/>
      <c r="C32" s="1744"/>
      <c r="D32" s="1744"/>
      <c r="E32" s="1744"/>
      <c r="F32" s="1744"/>
      <c r="G32" s="1744"/>
      <c r="H32" s="1744"/>
      <c r="I32" s="1744"/>
      <c r="J32" s="1745"/>
      <c r="K32" s="1745"/>
      <c r="L32" s="1745"/>
      <c r="M32" s="1744"/>
      <c r="N32" s="1744"/>
      <c r="O32" s="1744"/>
      <c r="P32" s="1744"/>
      <c r="Q32" s="1744"/>
      <c r="R32" s="1744"/>
      <c r="S32" s="1744"/>
      <c r="T32" s="1744"/>
      <c r="U32" s="1744"/>
      <c r="V32" s="1744"/>
      <c r="W32" s="1744"/>
      <c r="X32" s="1744"/>
      <c r="Y32" s="1744"/>
      <c r="Z32" s="1744"/>
      <c r="AA32" s="1744"/>
      <c r="AB32" s="1744"/>
      <c r="AC32" s="1746"/>
      <c r="AD32" s="1747" t="s">
        <v>119</v>
      </c>
      <c r="AE32" s="1748"/>
      <c r="AF32" s="1748"/>
      <c r="AG32" s="1748"/>
      <c r="AH32" s="1748"/>
      <c r="AI32" s="1749"/>
    </row>
    <row r="35" spans="2:2" ht="12" x14ac:dyDescent="0.45">
      <c r="B35" s="143"/>
    </row>
  </sheetData>
  <sheetProtection password="C472" sheet="1" objects="1" scenarios="1" selectLockedCells="1" selectUnlockedCells="1"/>
  <mergeCells count="98">
    <mergeCell ref="AG30:AI30"/>
    <mergeCell ref="J31:L31"/>
    <mergeCell ref="M31:AI31"/>
    <mergeCell ref="A32:AC32"/>
    <mergeCell ref="AD32:AI32"/>
    <mergeCell ref="J30:L30"/>
    <mergeCell ref="A30:I31"/>
    <mergeCell ref="M30:S30"/>
    <mergeCell ref="T30:V30"/>
    <mergeCell ref="W30:Y30"/>
    <mergeCell ref="Z30:AF30"/>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Y11:AA11"/>
    <mergeCell ref="AB11:AC11"/>
    <mergeCell ref="AD11:AE11"/>
    <mergeCell ref="AF11:AG11"/>
    <mergeCell ref="AH11:AI11"/>
    <mergeCell ref="J28:AI28"/>
    <mergeCell ref="A25:I25"/>
    <mergeCell ref="A24:I24"/>
    <mergeCell ref="J24:AI24"/>
    <mergeCell ref="A22:I22"/>
    <mergeCell ref="A23:I23"/>
    <mergeCell ref="J22:AI22"/>
    <mergeCell ref="J23:S23"/>
    <mergeCell ref="T23:AA23"/>
    <mergeCell ref="AB23:AI23"/>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8:I8"/>
    <mergeCell ref="J7:S7"/>
    <mergeCell ref="T7:AA7"/>
    <mergeCell ref="AB7:AI7"/>
    <mergeCell ref="J8:AI8"/>
    <mergeCell ref="J6:S6"/>
    <mergeCell ref="A6:E6"/>
    <mergeCell ref="F6:I6"/>
    <mergeCell ref="T6:AI6"/>
    <mergeCell ref="A7:I7"/>
  </mergeCells>
  <phoneticPr fontId="2"/>
  <dataValidations count="9">
    <dataValidation imeMode="halfAlpha" allowBlank="1" showInputMessage="1" showErrorMessage="1" sqref="AB21 AB7"/>
    <dataValidation allowBlank="1" showErrorMessage="1" prompt="_x000a_" sqref="AG30:AI30 J30:J31 AG16:AI16 J16:J17"/>
    <dataValidation allowBlank="1" showErrorMessage="1" sqref="J27:AI28 J13:AI14"/>
    <dataValidation type="list" allowBlank="1" showErrorMessage="1" prompt="_x000a_" sqref="AD32:AI32 AD18:AI18">
      <formula1>"選択してください,関連あり,関連なし"</formula1>
    </dataValidation>
    <dataValidation type="custom" imeMode="disabled" allowBlank="1" showInputMessage="1" showErrorMessage="1" sqref="M30:S30 Z30:AF30 M16:S16 Z16:AF16">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5:O25 AF25:AG25 AB25:AC25 R25:S25 N11:O11 AF11:AG11 AB11:AC11 R11:S11"/>
    <dataValidation allowBlank="1" showInputMessage="1" showErrorMessage="1" prompt="前ページの「(7)規格認証・登録費」の「経費番号」（規-1、規-2）を記入してください。" sqref="F20:I20 F6:I6"/>
    <dataValidation type="custom" imeMode="halfAlpha" allowBlank="1" showInputMessage="1" showErrorMessage="1" prompt="「(7)規格認証・登録費」の「助成事業に要する経費（税込）」の金額を記入してください。" sqref="J26:W26 J12:W12">
      <formula1>LENB(J12)=LEN(J12)</formula1>
    </dataValidation>
    <dataValidation allowBlank="1" showInputMessage="1" showErrorMessage="1" prompt="選定に至った委託先や専門家の特長と理由を具体的に記入してください。" sqref="J15:AI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zoomScale="80" zoomScaleNormal="100" zoomScaleSheetLayoutView="80" workbookViewId="0">
      <selection sqref="A1:XFD1048576"/>
    </sheetView>
  </sheetViews>
  <sheetFormatPr defaultColWidth="8.69921875" defaultRowHeight="18" x14ac:dyDescent="0.45"/>
  <cols>
    <col min="1" max="2" width="4.59765625" style="514" customWidth="1"/>
    <col min="3" max="3" width="10.3984375" style="514" customWidth="1"/>
    <col min="4" max="4" width="8.19921875" style="514" customWidth="1"/>
    <col min="5" max="5" width="9.19921875" style="514" customWidth="1"/>
    <col min="6" max="6" width="6.19921875" style="514" customWidth="1"/>
    <col min="7" max="7" width="3.296875" style="514" customWidth="1"/>
    <col min="8" max="8" width="7.09765625" style="514" customWidth="1"/>
    <col min="9" max="9" width="10.69921875" style="514" customWidth="1"/>
    <col min="10" max="10" width="9.8984375" style="514" customWidth="1"/>
    <col min="11" max="11" width="11" style="514" customWidth="1"/>
    <col min="12" max="12" width="1.59765625" style="514" customWidth="1"/>
    <col min="13" max="16384" width="8.69921875" style="514"/>
  </cols>
  <sheetData>
    <row r="1" spans="1:17" x14ac:dyDescent="0.45">
      <c r="A1" s="241"/>
      <c r="B1" s="241"/>
      <c r="C1" s="208"/>
      <c r="D1" s="208"/>
      <c r="E1" s="208"/>
      <c r="F1" s="208"/>
      <c r="G1" s="208"/>
      <c r="H1" s="208"/>
      <c r="I1" s="208"/>
      <c r="J1" s="208"/>
      <c r="K1" s="204" t="s">
        <v>705</v>
      </c>
      <c r="L1" s="263"/>
    </row>
    <row r="2" spans="1:17" ht="25.05" customHeight="1" x14ac:dyDescent="0.45">
      <c r="A2" s="217" t="s">
        <v>706</v>
      </c>
      <c r="B2" s="217"/>
      <c r="C2" s="219"/>
      <c r="D2" s="219"/>
      <c r="E2" s="219"/>
      <c r="F2" s="219"/>
      <c r="G2" s="219"/>
      <c r="H2" s="219"/>
      <c r="I2" s="219"/>
      <c r="J2" s="219"/>
      <c r="K2" s="219"/>
      <c r="L2" s="265"/>
    </row>
    <row r="3" spans="1:17" ht="73.95" customHeight="1" x14ac:dyDescent="0.45">
      <c r="A3" s="1773" t="s">
        <v>707</v>
      </c>
      <c r="B3" s="1443"/>
      <c r="C3" s="1443"/>
      <c r="D3" s="1443"/>
      <c r="E3" s="1443"/>
      <c r="F3" s="1443"/>
      <c r="G3" s="1443"/>
      <c r="H3" s="1443"/>
      <c r="I3" s="1443"/>
      <c r="J3" s="1443"/>
      <c r="K3" s="1443"/>
      <c r="L3" s="265"/>
    </row>
    <row r="4" spans="1:17" x14ac:dyDescent="0.45">
      <c r="A4" s="414"/>
      <c r="B4" s="414"/>
      <c r="C4" s="414"/>
      <c r="D4" s="414"/>
      <c r="E4" s="414"/>
      <c r="F4" s="414"/>
      <c r="G4" s="414"/>
      <c r="H4" s="414"/>
      <c r="I4" s="414"/>
      <c r="J4" s="414"/>
      <c r="K4" s="222" t="s">
        <v>230</v>
      </c>
      <c r="L4" s="267"/>
    </row>
    <row r="5" spans="1:17" ht="48" x14ac:dyDescent="0.4">
      <c r="A5" s="245" t="s">
        <v>231</v>
      </c>
      <c r="B5" s="593" t="s">
        <v>708</v>
      </c>
      <c r="C5" s="594" t="s">
        <v>709</v>
      </c>
      <c r="D5" s="594" t="s">
        <v>710</v>
      </c>
      <c r="E5" s="594" t="s">
        <v>711</v>
      </c>
      <c r="F5" s="594" t="s">
        <v>650</v>
      </c>
      <c r="G5" s="595" t="s">
        <v>636</v>
      </c>
      <c r="H5" s="596" t="s">
        <v>237</v>
      </c>
      <c r="I5" s="594" t="s">
        <v>277</v>
      </c>
      <c r="J5" s="594" t="s">
        <v>638</v>
      </c>
      <c r="K5" s="597" t="s">
        <v>301</v>
      </c>
      <c r="L5" s="598" t="s">
        <v>252</v>
      </c>
      <c r="P5" s="141"/>
      <c r="Q5" s="345" t="s">
        <v>712</v>
      </c>
    </row>
    <row r="6" spans="1:17" ht="34.950000000000003" customHeight="1" x14ac:dyDescent="0.45">
      <c r="A6" s="346">
        <f>ROW()-5</f>
        <v>1</v>
      </c>
      <c r="B6" s="599" t="s">
        <v>189</v>
      </c>
      <c r="C6" s="600" t="s">
        <v>950</v>
      </c>
      <c r="D6" s="600" t="s">
        <v>951</v>
      </c>
      <c r="E6" s="601" t="s">
        <v>952</v>
      </c>
      <c r="F6" s="602">
        <v>2</v>
      </c>
      <c r="G6" s="603" t="s">
        <v>953</v>
      </c>
      <c r="H6" s="602">
        <v>390000</v>
      </c>
      <c r="I6" s="443">
        <f>$F6*$H6-Q6</f>
        <v>780000</v>
      </c>
      <c r="J6" s="443">
        <f>ROUNDDOWN($F6*$H6*1.1,0)</f>
        <v>858000</v>
      </c>
      <c r="K6" s="604" t="s">
        <v>882</v>
      </c>
      <c r="L6" s="348" t="str">
        <f>IF(OR(
      AND(B6="",C6="",D6="",E6="",F6="",G6="",H6="",K6=""),
      AND(B6&lt;&gt;"",C6&lt;&gt;"",D6&lt;&gt;"",E6&lt;&gt;"",F6&lt;&gt;"",G6&lt;&gt;"",H6&lt;&gt;"",K6&lt;&gt;"")),
   "", "←全ての項目を入力してください。")</f>
        <v/>
      </c>
      <c r="P6" s="155" t="s">
        <v>713</v>
      </c>
      <c r="Q6" s="605"/>
    </row>
    <row r="7" spans="1:17" ht="34.950000000000003" customHeight="1" x14ac:dyDescent="0.45">
      <c r="A7" s="346">
        <f>ROW()-5</f>
        <v>2</v>
      </c>
      <c r="B7" s="599" t="s">
        <v>781</v>
      </c>
      <c r="C7" s="600" t="s">
        <v>954</v>
      </c>
      <c r="D7" s="600" t="s">
        <v>951</v>
      </c>
      <c r="E7" s="601" t="s">
        <v>955</v>
      </c>
      <c r="F7" s="602">
        <v>1</v>
      </c>
      <c r="G7" s="603" t="s">
        <v>953</v>
      </c>
      <c r="H7" s="602">
        <v>200000</v>
      </c>
      <c r="I7" s="443">
        <f t="shared" ref="I7:I10" si="0">$F7*$H7-Q7</f>
        <v>200000</v>
      </c>
      <c r="J7" s="443">
        <f t="shared" ref="J7:J10" si="1">ROUNDDOWN($F7*$H7*1.1,0)</f>
        <v>220000</v>
      </c>
      <c r="K7" s="604" t="s">
        <v>905</v>
      </c>
      <c r="L7" s="348" t="str">
        <f t="shared" ref="L7:L10" si="2">IF(OR(
      AND(B7="",C7="",D7="",E7="",F7="",G7="",H7="",K7=""),
      AND(B7&lt;&gt;"",C7&lt;&gt;"",D7&lt;&gt;"",E7&lt;&gt;"",F7&lt;&gt;"",G7&lt;&gt;"",H7&lt;&gt;"",K7&lt;&gt;"")),
   "", "←全ての項目を入力してください。")</f>
        <v/>
      </c>
      <c r="P7" s="155" t="s">
        <v>714</v>
      </c>
      <c r="Q7" s="605"/>
    </row>
    <row r="8" spans="1:17" ht="34.950000000000003" customHeight="1" x14ac:dyDescent="0.45">
      <c r="A8" s="346">
        <f>ROW()-5</f>
        <v>3</v>
      </c>
      <c r="B8" s="606"/>
      <c r="C8" s="607"/>
      <c r="D8" s="608"/>
      <c r="E8" s="609"/>
      <c r="F8" s="610"/>
      <c r="G8" s="611"/>
      <c r="H8" s="610"/>
      <c r="I8" s="347">
        <f>$F8*$H8-Q8</f>
        <v>0</v>
      </c>
      <c r="J8" s="347">
        <f t="shared" si="1"/>
        <v>0</v>
      </c>
      <c r="K8" s="612"/>
      <c r="L8" s="348" t="str">
        <f t="shared" si="2"/>
        <v/>
      </c>
      <c r="P8" s="155" t="s">
        <v>715</v>
      </c>
      <c r="Q8" s="605"/>
    </row>
    <row r="9" spans="1:17" ht="34.950000000000003" customHeight="1" x14ac:dyDescent="0.45">
      <c r="A9" s="346">
        <f>ROW()-5</f>
        <v>4</v>
      </c>
      <c r="B9" s="606"/>
      <c r="C9" s="607"/>
      <c r="D9" s="608"/>
      <c r="E9" s="609"/>
      <c r="F9" s="610"/>
      <c r="G9" s="611"/>
      <c r="H9" s="610"/>
      <c r="I9" s="347">
        <f t="shared" si="0"/>
        <v>0</v>
      </c>
      <c r="J9" s="347">
        <f t="shared" si="1"/>
        <v>0</v>
      </c>
      <c r="K9" s="612"/>
      <c r="L9" s="348" t="str">
        <f t="shared" si="2"/>
        <v/>
      </c>
      <c r="P9" s="155" t="s">
        <v>716</v>
      </c>
      <c r="Q9" s="613"/>
    </row>
    <row r="10" spans="1:17" ht="34.950000000000003" customHeight="1" x14ac:dyDescent="0.45">
      <c r="A10" s="346">
        <f>ROW()-5</f>
        <v>5</v>
      </c>
      <c r="B10" s="606"/>
      <c r="C10" s="607"/>
      <c r="D10" s="608"/>
      <c r="E10" s="609"/>
      <c r="F10" s="610"/>
      <c r="G10" s="611"/>
      <c r="H10" s="610"/>
      <c r="I10" s="347">
        <f t="shared" si="0"/>
        <v>0</v>
      </c>
      <c r="J10" s="347">
        <f t="shared" si="1"/>
        <v>0</v>
      </c>
      <c r="K10" s="612"/>
      <c r="L10" s="348" t="str">
        <f t="shared" si="2"/>
        <v/>
      </c>
      <c r="P10" s="155" t="s">
        <v>717</v>
      </c>
      <c r="Q10" s="605"/>
    </row>
    <row r="11" spans="1:17" ht="34.950000000000003" customHeight="1" x14ac:dyDescent="0.45">
      <c r="A11" s="278"/>
      <c r="B11" s="614"/>
      <c r="C11" s="280"/>
      <c r="D11" s="280"/>
      <c r="E11" s="280"/>
      <c r="F11" s="280"/>
      <c r="G11" s="280"/>
      <c r="H11" s="615" t="s">
        <v>640</v>
      </c>
      <c r="I11" s="349">
        <f>SUBTOTAL(109,$I$6:$I$10)</f>
        <v>980000</v>
      </c>
      <c r="J11" s="349">
        <f>SUBTOTAL(109,$J$6:$J$10)</f>
        <v>1078000</v>
      </c>
      <c r="K11" s="616"/>
      <c r="L11" s="617"/>
      <c r="M11" s="155"/>
    </row>
    <row r="12" spans="1:17" ht="18" customHeight="1" x14ac:dyDescent="0.45">
      <c r="A12" s="618"/>
      <c r="B12" s="618"/>
      <c r="C12" s="618"/>
      <c r="D12" s="618"/>
      <c r="E12" s="618"/>
      <c r="F12" s="618"/>
      <c r="G12" s="618"/>
      <c r="H12" s="618"/>
      <c r="I12" s="618"/>
      <c r="J12" s="618"/>
      <c r="K12" s="618"/>
      <c r="Q12" s="194"/>
    </row>
    <row r="13" spans="1:17" x14ac:dyDescent="0.45">
      <c r="A13" s="618"/>
      <c r="B13" s="618"/>
      <c r="C13" s="618"/>
      <c r="D13" s="618"/>
      <c r="E13" s="618"/>
      <c r="F13" s="618"/>
      <c r="G13" s="618"/>
      <c r="H13" s="618"/>
      <c r="I13" s="618"/>
      <c r="J13" s="618"/>
      <c r="K13" s="618"/>
      <c r="P13" s="1781" t="s">
        <v>718</v>
      </c>
      <c r="Q13" s="1781"/>
    </row>
    <row r="14" spans="1:17" x14ac:dyDescent="0.45">
      <c r="A14" s="618"/>
      <c r="B14" s="618"/>
      <c r="C14" s="618"/>
      <c r="D14" s="618"/>
      <c r="E14" s="618"/>
      <c r="F14" s="618"/>
      <c r="G14" s="618"/>
      <c r="H14" s="618"/>
      <c r="I14" s="618"/>
      <c r="J14" s="618"/>
      <c r="K14" s="618"/>
      <c r="P14" s="1782"/>
      <c r="Q14" s="1782"/>
    </row>
    <row r="15" spans="1:17" x14ac:dyDescent="0.45">
      <c r="P15" s="1777">
        <f>ROUNDDOWN((SUM('19-(8).展示会等参加費'!$I$11,'19-(9).広告宣伝費'!I12))*(2/3),-3)</f>
        <v>886000</v>
      </c>
      <c r="Q15" s="1778"/>
    </row>
    <row r="16" spans="1:17" x14ac:dyDescent="0.45">
      <c r="P16" s="1779"/>
      <c r="Q16" s="1780"/>
    </row>
  </sheetData>
  <sheetProtection password="C472" sheet="1" objects="1" scenarios="1" selectLockedCells="1" selectUnlockedCells="1"/>
  <mergeCells count="3">
    <mergeCell ref="A3:K3"/>
    <mergeCell ref="P15:Q16"/>
    <mergeCell ref="P13:Q14"/>
  </mergeCells>
  <phoneticPr fontId="2"/>
  <conditionalFormatting sqref="K8:K10">
    <cfRule type="expression" dxfId="108" priority="7">
      <formula>AND(OR($C8&lt;&gt;"",$D8&lt;&gt;"",$E8&lt;&gt;"",$F8&lt;&gt;"",$G8&lt;&gt;"",$H8&lt;&gt;"",$K8&lt;&gt;""),K8="")</formula>
    </cfRule>
  </conditionalFormatting>
  <conditionalFormatting sqref="C8:H10">
    <cfRule type="expression" dxfId="107" priority="4">
      <formula>AND(OR($C8&lt;&gt;"",$D8&lt;&gt;"",$E8&lt;&gt;"",$F8&lt;&gt;"",$G8&lt;&gt;"",$H8&lt;&gt;"",$K8&lt;&gt;""),C8="")</formula>
    </cfRule>
  </conditionalFormatting>
  <conditionalFormatting sqref="C6:H7">
    <cfRule type="expression" dxfId="106" priority="3">
      <formula>AND(OR($C6&lt;&gt;"",$D6&lt;&gt;"",$E6&lt;&gt;"",$F6&lt;&gt;"",$G6&lt;&gt;"",$H6&lt;&gt;"",$K6&lt;&gt;""),C6="")</formula>
    </cfRule>
  </conditionalFormatting>
  <conditionalFormatting sqref="K6:K7">
    <cfRule type="expression" dxfId="105" priority="2">
      <formula>AND(OR($B6&lt;&gt;"",$D6&lt;&gt;"",$F6&lt;&gt;"",$G6&lt;&gt;"",$H6&lt;&gt;"",$K6&lt;&gt;""),K6="")</formula>
    </cfRule>
  </conditionalFormatting>
  <conditionalFormatting sqref="K6:K7">
    <cfRule type="expression" dxfId="104" priority="1">
      <formula>AND(OR($B6&lt;&gt;"",$D6&lt;&gt;"",$F6&lt;&gt;"",$G6&lt;&gt;"",$H6&lt;&gt;""),K6="")</formula>
    </cfRule>
  </conditionalFormatting>
  <dataValidations count="9">
    <dataValidation allowBlank="1" showInputMessage="1" showErrorMessage="1" prompt="開催期間（年月日）を記入してください。_x000a_（例）R7.1.5～R7.1.10" sqref="D6:D10"/>
    <dataValidation allowBlank="1" showInputMessage="1" showErrorMessage="1" prompt="オンライン展示会の場合には「－」と入力してください" sqref="E6:E10"/>
    <dataValidation type="list" allowBlank="1" showInputMessage="1" showErrorMessage="1" sqref="B6:B10">
      <formula1>"選択してください,○,　,"</formula1>
    </dataValidation>
    <dataValidation allowBlank="1" showInputMessage="1" showErrorMessage="1" prompt="未定等不明確の場合は、 申請時点の候補先を記入してください。「未定、検討中」等の記入はできません。_x000a_" sqref="K6:K10"/>
    <dataValidation imeMode="halfAlpha" allowBlank="1" showInputMessage="1" showErrorMessage="1" sqref="F6:F10"/>
    <dataValidation type="custom" allowBlank="1" showInputMessage="1" showErrorMessage="1" sqref="L6:L10">
      <formula1>ISERROR(FIND(CHAR(10),L6))</formula1>
    </dataValidation>
    <dataValidation type="custom" allowBlank="1" showInputMessage="1" showErrorMessage="1" prompt="自動計算されます。" sqref="I6:J10">
      <formula1>ISERROR(FIND(CHAR(10),I6))</formula1>
    </dataValidation>
    <dataValidation type="list" allowBlank="1" showInputMessage="1" showErrorMessage="1" sqref="G6:G10">
      <formula1>"小間"</formula1>
    </dataValidation>
    <dataValidation allowBlank="1" showInputMessage="1" showErrorMessage="1" prompt="助成対象は小間料のみです。装飾費、資材費等は対象となりません。" sqref="H6:H1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topLeftCell="A4" zoomScale="80" zoomScaleNormal="100" zoomScaleSheetLayoutView="80" workbookViewId="0">
      <selection sqref="A1:XFD1048576"/>
    </sheetView>
  </sheetViews>
  <sheetFormatPr defaultColWidth="8.69921875" defaultRowHeight="18" x14ac:dyDescent="0.45"/>
  <cols>
    <col min="1" max="2" width="4.59765625" style="514" customWidth="1"/>
    <col min="3" max="3" width="10.3984375" style="514" customWidth="1"/>
    <col min="4" max="4" width="8.19921875" style="514" customWidth="1"/>
    <col min="5" max="5" width="9.19921875" style="514" customWidth="1"/>
    <col min="6" max="6" width="7.19921875" style="514" bestFit="1" customWidth="1"/>
    <col min="7" max="7" width="3.296875" style="514" customWidth="1"/>
    <col min="8" max="8" width="7.09765625" style="514" customWidth="1"/>
    <col min="9" max="9" width="10.69921875" style="514" customWidth="1"/>
    <col min="10" max="10" width="10.19921875" style="514" customWidth="1"/>
    <col min="11" max="11" width="11" style="514" customWidth="1"/>
    <col min="12" max="12" width="1.59765625" style="514" customWidth="1"/>
    <col min="13" max="16384" width="8.69921875" style="514"/>
  </cols>
  <sheetData>
    <row r="1" spans="1:17" x14ac:dyDescent="0.45">
      <c r="A1" s="241"/>
      <c r="B1" s="241"/>
      <c r="C1" s="208"/>
      <c r="D1" s="208"/>
      <c r="E1" s="208"/>
      <c r="F1" s="208"/>
      <c r="G1" s="208"/>
      <c r="H1" s="208"/>
      <c r="I1" s="208"/>
      <c r="J1" s="208"/>
      <c r="K1" s="204" t="s">
        <v>705</v>
      </c>
      <c r="L1" s="263"/>
    </row>
    <row r="2" spans="1:17" x14ac:dyDescent="0.45">
      <c r="A2" s="217" t="s">
        <v>719</v>
      </c>
      <c r="B2" s="217"/>
      <c r="C2" s="219"/>
      <c r="D2" s="219"/>
      <c r="E2" s="219"/>
      <c r="F2" s="219"/>
      <c r="G2" s="219"/>
      <c r="H2" s="219"/>
      <c r="I2" s="219"/>
      <c r="J2" s="219"/>
      <c r="K2" s="219"/>
      <c r="L2" s="265"/>
    </row>
    <row r="3" spans="1:17" ht="25.05" customHeight="1" x14ac:dyDescent="0.45">
      <c r="A3" s="1773" t="s">
        <v>720</v>
      </c>
      <c r="B3" s="1443"/>
      <c r="C3" s="1443"/>
      <c r="D3" s="1443"/>
      <c r="E3" s="1443"/>
      <c r="F3" s="1443"/>
      <c r="G3" s="1443"/>
      <c r="H3" s="1443"/>
      <c r="I3" s="1443"/>
      <c r="J3" s="1443"/>
      <c r="K3" s="1443"/>
      <c r="L3" s="265"/>
    </row>
    <row r="4" spans="1:17" ht="18" customHeight="1" x14ac:dyDescent="0.45">
      <c r="A4" s="1443"/>
      <c r="B4" s="1443"/>
      <c r="C4" s="1443"/>
      <c r="D4" s="1443"/>
      <c r="E4" s="1443"/>
      <c r="F4" s="1443"/>
      <c r="G4" s="1443"/>
      <c r="H4" s="1443"/>
      <c r="I4" s="1443"/>
      <c r="J4" s="1443"/>
      <c r="K4" s="1443"/>
      <c r="L4" s="265"/>
    </row>
    <row r="5" spans="1:17" x14ac:dyDescent="0.45">
      <c r="A5" s="414"/>
      <c r="B5" s="414"/>
      <c r="C5" s="414"/>
      <c r="D5" s="414"/>
      <c r="E5" s="414"/>
      <c r="F5" s="414"/>
      <c r="G5" s="414"/>
      <c r="H5" s="414"/>
      <c r="I5" s="414"/>
      <c r="J5" s="414"/>
      <c r="K5" s="222" t="s">
        <v>230</v>
      </c>
      <c r="L5" s="267"/>
    </row>
    <row r="6" spans="1:17" ht="48" x14ac:dyDescent="0.4">
      <c r="A6" s="245" t="s">
        <v>231</v>
      </c>
      <c r="B6" s="1783" t="s">
        <v>721</v>
      </c>
      <c r="C6" s="1784"/>
      <c r="D6" s="1783" t="s">
        <v>722</v>
      </c>
      <c r="E6" s="1784"/>
      <c r="F6" s="619" t="s">
        <v>650</v>
      </c>
      <c r="G6" s="595" t="s">
        <v>636</v>
      </c>
      <c r="H6" s="596" t="s">
        <v>237</v>
      </c>
      <c r="I6" s="594" t="s">
        <v>277</v>
      </c>
      <c r="J6" s="594" t="s">
        <v>638</v>
      </c>
      <c r="K6" s="620" t="s">
        <v>302</v>
      </c>
      <c r="L6" s="598"/>
      <c r="Q6" s="345" t="s">
        <v>712</v>
      </c>
    </row>
    <row r="7" spans="1:17" ht="34.950000000000003" customHeight="1" x14ac:dyDescent="0.45">
      <c r="A7" s="350" t="s">
        <v>723</v>
      </c>
      <c r="B7" s="1789" t="s">
        <v>956</v>
      </c>
      <c r="C7" s="1790"/>
      <c r="D7" s="1791" t="s">
        <v>957</v>
      </c>
      <c r="E7" s="1792"/>
      <c r="F7" s="621">
        <v>10000</v>
      </c>
      <c r="G7" s="622" t="s">
        <v>958</v>
      </c>
      <c r="H7" s="602">
        <v>20</v>
      </c>
      <c r="I7" s="443">
        <f>$F7*$H7-Q7</f>
        <v>200000</v>
      </c>
      <c r="J7" s="443">
        <f>ROUNDDOWN($F7*$H7*1.1,0)</f>
        <v>220000</v>
      </c>
      <c r="K7" s="561" t="s">
        <v>897</v>
      </c>
      <c r="L7" s="348" t="str">
        <f>IF(OR(AND($B7="",$D7="",$F7="",$G7="",$H7="",$K7=""),AND($B7&lt;&gt;"",$D7&lt;&gt;"",$F7&lt;&gt;"",$G7&lt;&gt;"",$H7&lt;&gt;"",$K7&lt;&gt;"")),"","←全ての項目を入力してください。")</f>
        <v/>
      </c>
      <c r="P7" s="155" t="s">
        <v>724</v>
      </c>
      <c r="Q7" s="605"/>
    </row>
    <row r="8" spans="1:17" ht="34.950000000000003" customHeight="1" x14ac:dyDescent="0.45">
      <c r="A8" s="350" t="s">
        <v>725</v>
      </c>
      <c r="B8" s="1789" t="s">
        <v>959</v>
      </c>
      <c r="C8" s="1790"/>
      <c r="D8" s="1791" t="s">
        <v>960</v>
      </c>
      <c r="E8" s="1792"/>
      <c r="F8" s="623">
        <v>1</v>
      </c>
      <c r="G8" s="622" t="s">
        <v>890</v>
      </c>
      <c r="H8" s="602">
        <v>150000</v>
      </c>
      <c r="I8" s="443">
        <f t="shared" ref="I8:I11" si="0">$F8*$H8-Q8</f>
        <v>150000</v>
      </c>
      <c r="J8" s="443">
        <f t="shared" ref="J8:J11" si="1">ROUNDDOWN($F8*$H8*1.1,0)</f>
        <v>165000</v>
      </c>
      <c r="K8" s="604" t="s">
        <v>905</v>
      </c>
      <c r="L8" s="348" t="str">
        <f>IF(OR(AND($B8="",$D8="",$F8="",$G8="",$H8="",$K8=""),AND($B8&lt;&gt;"",$D8&lt;&gt;"",$F8&lt;&gt;"",$G8&lt;&gt;"",$H8&lt;&gt;"",$K8&lt;&gt;"")),"","←全ての項目を入力してください。")</f>
        <v/>
      </c>
      <c r="P8" s="155" t="s">
        <v>726</v>
      </c>
      <c r="Q8" s="605"/>
    </row>
    <row r="9" spans="1:17" ht="34.950000000000003" customHeight="1" x14ac:dyDescent="0.45">
      <c r="A9" s="350" t="s">
        <v>727</v>
      </c>
      <c r="B9" s="1785"/>
      <c r="C9" s="1786"/>
      <c r="D9" s="1787"/>
      <c r="E9" s="1788"/>
      <c r="F9" s="624"/>
      <c r="G9" s="625"/>
      <c r="H9" s="610"/>
      <c r="I9" s="347">
        <f>$F9*$H9-Q9</f>
        <v>0</v>
      </c>
      <c r="J9" s="347">
        <f t="shared" si="1"/>
        <v>0</v>
      </c>
      <c r="K9" s="626"/>
      <c r="L9" s="348" t="str">
        <f>IF(OR(AND($B9="",$D9="",$F9="",$G9="",$H9="",$K9=""),AND($B9&lt;&gt;"",$D9&lt;&gt;"",$F9&lt;&gt;"",$G9&lt;&gt;"",$H9&lt;&gt;"",$K9&lt;&gt;"")),"","←全ての項目を入力してください。")</f>
        <v/>
      </c>
      <c r="P9" s="155" t="s">
        <v>728</v>
      </c>
      <c r="Q9" s="605"/>
    </row>
    <row r="10" spans="1:17" ht="34.950000000000003" customHeight="1" x14ac:dyDescent="0.45">
      <c r="A10" s="350" t="s">
        <v>729</v>
      </c>
      <c r="B10" s="1785"/>
      <c r="C10" s="1786"/>
      <c r="D10" s="1787"/>
      <c r="E10" s="1788"/>
      <c r="F10" s="624"/>
      <c r="G10" s="625"/>
      <c r="H10" s="610"/>
      <c r="I10" s="347">
        <f t="shared" si="0"/>
        <v>0</v>
      </c>
      <c r="J10" s="347">
        <f t="shared" si="1"/>
        <v>0</v>
      </c>
      <c r="K10" s="626"/>
      <c r="L10" s="348" t="str">
        <f>IF(OR(AND($B10="",$D10="",$F10="",$G10="",$H10="",$K10=""),AND($B10&lt;&gt;"",$D10&lt;&gt;"",$F10&lt;&gt;"",$G10&lt;&gt;"",$H10&lt;&gt;"",$K10&lt;&gt;"")),"","←全ての項目を入力してください。")</f>
        <v/>
      </c>
      <c r="P10" s="155" t="s">
        <v>730</v>
      </c>
      <c r="Q10" s="613"/>
    </row>
    <row r="11" spans="1:17" ht="34.950000000000003" customHeight="1" x14ac:dyDescent="0.45">
      <c r="A11" s="350" t="s">
        <v>731</v>
      </c>
      <c r="B11" s="1785"/>
      <c r="C11" s="1786"/>
      <c r="D11" s="1787"/>
      <c r="E11" s="1788"/>
      <c r="F11" s="624"/>
      <c r="G11" s="625"/>
      <c r="H11" s="610"/>
      <c r="I11" s="347">
        <f t="shared" si="0"/>
        <v>0</v>
      </c>
      <c r="J11" s="347">
        <f t="shared" si="1"/>
        <v>0</v>
      </c>
      <c r="K11" s="626"/>
      <c r="L11" s="348" t="str">
        <f>IF(OR(AND($B11="",$D11="",$F11="",$G11="",$H11="",$K11=""),AND($B11&lt;&gt;"",$D11&lt;&gt;"",$F11&lt;&gt;"",$G11&lt;&gt;"",$H11&lt;&gt;"",$K11&lt;&gt;"")),"","←全ての項目を入力してください。")</f>
        <v/>
      </c>
      <c r="P11" s="155" t="s">
        <v>732</v>
      </c>
      <c r="Q11" s="605"/>
    </row>
    <row r="12" spans="1:17" ht="34.950000000000003" customHeight="1" x14ac:dyDescent="0.45">
      <c r="A12" s="278"/>
      <c r="B12" s="614"/>
      <c r="C12" s="280"/>
      <c r="D12" s="280"/>
      <c r="E12" s="280"/>
      <c r="F12" s="280"/>
      <c r="G12" s="280"/>
      <c r="H12" s="615" t="s">
        <v>640</v>
      </c>
      <c r="I12" s="349">
        <f>SUBTOTAL(109,$I$7:$I$11)</f>
        <v>350000</v>
      </c>
      <c r="J12" s="349">
        <f>SUBTOTAL(109,$J$7:$J$11)</f>
        <v>385000</v>
      </c>
      <c r="K12" s="284"/>
      <c r="L12" s="285"/>
    </row>
    <row r="13" spans="1:17" x14ac:dyDescent="0.45">
      <c r="P13" s="1781" t="s">
        <v>718</v>
      </c>
      <c r="Q13" s="1781"/>
    </row>
    <row r="14" spans="1:17" x14ac:dyDescent="0.45">
      <c r="P14" s="1782"/>
      <c r="Q14" s="1782"/>
    </row>
    <row r="15" spans="1:17" x14ac:dyDescent="0.45">
      <c r="P15" s="1777">
        <f>ROUNDDOWN((SUM('19-(8).展示会等参加費'!$I$11,'19-(9).広告宣伝費'!I12))*(2/3),-3)</f>
        <v>886000</v>
      </c>
      <c r="Q15" s="1778"/>
    </row>
    <row r="16" spans="1:17" x14ac:dyDescent="0.45">
      <c r="P16" s="1779"/>
      <c r="Q16" s="1780"/>
    </row>
  </sheetData>
  <sheetProtection password="C472" sheet="1" objects="1" scenarios="1" selectLockedCells="1" selectUnlockedCells="1"/>
  <mergeCells count="15">
    <mergeCell ref="P13:Q14"/>
    <mergeCell ref="P15:Q16"/>
    <mergeCell ref="B7:C7"/>
    <mergeCell ref="D7:E7"/>
    <mergeCell ref="B8:C8"/>
    <mergeCell ref="D8:E8"/>
    <mergeCell ref="B10:C10"/>
    <mergeCell ref="D10:E10"/>
    <mergeCell ref="B11:C11"/>
    <mergeCell ref="D11:E11"/>
    <mergeCell ref="A3:K4"/>
    <mergeCell ref="B6:C6"/>
    <mergeCell ref="D6:E6"/>
    <mergeCell ref="B9:C9"/>
    <mergeCell ref="D9:E9"/>
  </mergeCells>
  <phoneticPr fontId="2"/>
  <conditionalFormatting sqref="K9:K11">
    <cfRule type="expression" dxfId="103" priority="17">
      <formula>AND(OR($B9&lt;&gt;"",$D9&lt;&gt;"",$F9&lt;&gt;"",$G9&lt;&gt;"",$H9&lt;&gt;"",$K9&lt;&gt;""),K9="")</formula>
    </cfRule>
  </conditionalFormatting>
  <conditionalFormatting sqref="K9:K11">
    <cfRule type="expression" dxfId="102" priority="16">
      <formula>AND(OR($B9&lt;&gt;"",$D9&lt;&gt;"",$F9&lt;&gt;"",$G9&lt;&gt;"",$H9&lt;&gt;""),K9="")</formula>
    </cfRule>
  </conditionalFormatting>
  <conditionalFormatting sqref="F9:H11 D9:D11">
    <cfRule type="expression" dxfId="101" priority="11">
      <formula>AND(OR($B9&lt;&gt;"",$D9&lt;&gt;"",$F9&lt;&gt;"",$G9&lt;&gt;"",$H9&lt;&gt;"",$K9&lt;&gt;""),D9="")</formula>
    </cfRule>
  </conditionalFormatting>
  <conditionalFormatting sqref="B9:H11">
    <cfRule type="expression" dxfId="100" priority="10">
      <formula>AND(OR($B9&lt;&gt;"",$D9&lt;&gt;"",$F9&lt;&gt;"",$G9&lt;&gt;"",$H9&lt;&gt;""),B9="")</formula>
    </cfRule>
  </conditionalFormatting>
  <conditionalFormatting sqref="F8:H8">
    <cfRule type="expression" dxfId="99" priority="9">
      <formula>AND(OR($B8&lt;&gt;"",$D8&lt;&gt;"",$F8&lt;&gt;"",$G8&lt;&gt;"",$H8&lt;&gt;"",$K8&lt;&gt;""),F8="")</formula>
    </cfRule>
  </conditionalFormatting>
  <conditionalFormatting sqref="B7:C8 F8:H8">
    <cfRule type="expression" dxfId="98" priority="8">
      <formula>AND(OR($B7&lt;&gt;"",$D7&lt;&gt;"",$F7&lt;&gt;"",$G7&lt;&gt;"",$H7&lt;&gt;""),B7="")</formula>
    </cfRule>
  </conditionalFormatting>
  <conditionalFormatting sqref="F7:H7 D7">
    <cfRule type="expression" dxfId="97" priority="7">
      <formula>AND(OR($B7&lt;&gt;"",$D7&lt;&gt;"",$F7&lt;&gt;"",$G7&lt;&gt;"",$H7&lt;&gt;"",$K7&lt;&gt;""),D7="")</formula>
    </cfRule>
  </conditionalFormatting>
  <conditionalFormatting sqref="D7:H7">
    <cfRule type="expression" dxfId="96" priority="6">
      <formula>AND(OR($B7&lt;&gt;"",$D7&lt;&gt;"",$F7&lt;&gt;"",$G7&lt;&gt;"",$H7&lt;&gt;""),D7="")</formula>
    </cfRule>
  </conditionalFormatting>
  <conditionalFormatting sqref="D8">
    <cfRule type="expression" dxfId="95" priority="5">
      <formula>AND(OR($B8&lt;&gt;"",$D8&lt;&gt;"",$F8&lt;&gt;"",$G8&lt;&gt;"",$H8&lt;&gt;"",$K8&lt;&gt;""),D8="")</formula>
    </cfRule>
  </conditionalFormatting>
  <conditionalFormatting sqref="D8:E8">
    <cfRule type="expression" dxfId="94" priority="4">
      <formula>AND(OR($B8&lt;&gt;"",$D8&lt;&gt;"",$F8&lt;&gt;"",$G8&lt;&gt;"",$H8&lt;&gt;""),D8="")</formula>
    </cfRule>
  </conditionalFormatting>
  <conditionalFormatting sqref="K7">
    <cfRule type="expression" dxfId="93" priority="3">
      <formula>AND(OR($B7&lt;&gt;"",$C7&lt;&gt;"",$D7&lt;&gt;"",$F7&lt;&gt;"",$G7&lt;&gt;"",$H7&lt;&gt;""),K7="")</formula>
    </cfRule>
  </conditionalFormatting>
  <conditionalFormatting sqref="K8">
    <cfRule type="expression" dxfId="92" priority="2">
      <formula>AND(OR($B8&lt;&gt;"",$D8&lt;&gt;"",$F8&lt;&gt;"",$G8&lt;&gt;"",$H8&lt;&gt;"",$K8&lt;&gt;""),K8="")</formula>
    </cfRule>
  </conditionalFormatting>
  <conditionalFormatting sqref="K8">
    <cfRule type="expression" dxfId="91" priority="1">
      <formula>AND(OR($B8&lt;&gt;"",$D8&lt;&gt;"",$F8&lt;&gt;"",$G8&lt;&gt;"",$H8&lt;&gt;""),K8="")</formula>
    </cfRule>
  </conditionalFormatting>
  <dataValidations count="9">
    <dataValidation type="custom" allowBlank="1" showInputMessage="1" showErrorMessage="1" prompt="自動計算されます。" sqref="I7:J11">
      <formula1>ISERROR(FIND(CHAR(10),I7))</formula1>
    </dataValidation>
    <dataValidation type="custom" allowBlank="1" showInputMessage="1" showErrorMessage="1" sqref="L7:L11">
      <formula1>ISERROR(FIND(CHAR(10),L7))</formula1>
    </dataValidation>
    <dataValidation imeMode="halfAlpha" allowBlank="1" showInputMessage="1" showErrorMessage="1" sqref="F7:F11"/>
    <dataValidation allowBlank="1" showInputMessage="1" showErrorMessage="1" prompt="未定等不明確の場合は、 申請時点の候補先を記入してください。「未定、検討中」等の記入はできません。_x000a_" sqref="K8:K11"/>
    <dataValidation type="list" allowBlank="1" showInputMessage="1" showErrorMessage="1" sqref="B9:C11">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9:E11"/>
    <dataValidation allowBlank="1" showInputMessage="1" showErrorMessage="1" prompt="具体的に記載してください_x000a_・印刷物製作_x000a_　製品カタログ、パンフレット、チラシ、リーフレット、ポスターなど_x000a_・PR映像制作_x000a_　長さ10分程度、日本語・英語版など_x000a_・新聞・雑誌掲載_x000a_　専門誌「○○」の△月号に見開き掲載　　など" sqref="D7:E8"/>
    <dataValidation type="list" allowBlank="1" showInputMessage="1" showErrorMessage="1" sqref="B7:C8">
      <formula1>"選択してください,印刷物製作,PR映像制作,新聞・掲載掲載,プレスリリース配信サービス"</formula1>
    </dataValidation>
    <dataValidation allowBlank="1" showInputMessage="1" showErrorMessage="1" prompt="未定等不明確の場合は、 申請時点の候補先を記入してください。「未定、検討中」等の記入はできません。" sqref="K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showGridLines="0" view="pageBreakPreview" zoomScale="80" zoomScaleNormal="100" zoomScaleSheetLayoutView="80" workbookViewId="0">
      <selection sqref="A1:XFD1048576"/>
    </sheetView>
  </sheetViews>
  <sheetFormatPr defaultColWidth="8.19921875" defaultRowHeight="12" x14ac:dyDescent="0.45"/>
  <cols>
    <col min="1" max="1" width="4.8984375" style="12" customWidth="1"/>
    <col min="2" max="2" width="14.8984375" style="12" customWidth="1"/>
    <col min="3" max="3" width="21.69921875" style="12" customWidth="1"/>
    <col min="4" max="4" width="22.59765625" style="12" customWidth="1"/>
    <col min="5" max="5" width="14.296875" style="12" customWidth="1"/>
    <col min="6" max="6" width="15" style="12" customWidth="1"/>
    <col min="7" max="7" width="5.59765625" style="12" customWidth="1"/>
    <col min="8" max="8" width="2.796875" style="12" customWidth="1"/>
    <col min="9" max="9" width="8.19921875" style="12" customWidth="1"/>
    <col min="10" max="11" width="8.19921875" style="12"/>
    <col min="12" max="12" width="10.296875" style="12" customWidth="1"/>
    <col min="13" max="13" width="8.69921875" style="12" customWidth="1"/>
    <col min="14" max="14" width="5.69921875" style="12" customWidth="1"/>
    <col min="15" max="16384" width="8.19921875" style="12"/>
  </cols>
  <sheetData>
    <row r="1" spans="1:6" ht="25.05" customHeight="1" x14ac:dyDescent="0.45">
      <c r="A1" s="10" t="s">
        <v>120</v>
      </c>
      <c r="B1" s="11"/>
      <c r="C1" s="11"/>
      <c r="D1" s="11"/>
      <c r="E1" s="11"/>
      <c r="F1" s="11"/>
    </row>
    <row r="2" spans="1:6" ht="15" customHeight="1" x14ac:dyDescent="0.45">
      <c r="A2" s="13" t="s">
        <v>121</v>
      </c>
      <c r="B2" s="11"/>
      <c r="C2" s="11"/>
      <c r="D2" s="11"/>
      <c r="E2" s="11"/>
      <c r="F2" s="11"/>
    </row>
    <row r="3" spans="1:6" ht="40.049999999999997" customHeight="1" x14ac:dyDescent="0.45">
      <c r="A3" s="867" t="s">
        <v>466</v>
      </c>
      <c r="B3" s="867"/>
      <c r="C3" s="867"/>
      <c r="D3" s="867"/>
      <c r="E3" s="867"/>
      <c r="F3" s="867"/>
    </row>
    <row r="4" spans="1:6" ht="25.05" customHeight="1" x14ac:dyDescent="0.45">
      <c r="A4" s="118" t="s">
        <v>122</v>
      </c>
      <c r="B4" s="119" t="s">
        <v>123</v>
      </c>
      <c r="C4" s="119" t="s">
        <v>124</v>
      </c>
      <c r="D4" s="119" t="s">
        <v>125</v>
      </c>
      <c r="E4" s="119" t="s">
        <v>126</v>
      </c>
      <c r="F4" s="118" t="s">
        <v>127</v>
      </c>
    </row>
    <row r="5" spans="1:6" ht="36" x14ac:dyDescent="0.45">
      <c r="A5" s="461" t="s">
        <v>807</v>
      </c>
      <c r="B5" s="462" t="s">
        <v>808</v>
      </c>
      <c r="C5" s="462" t="s">
        <v>809</v>
      </c>
      <c r="D5" s="462" t="s">
        <v>810</v>
      </c>
      <c r="E5" s="463">
        <v>1000000</v>
      </c>
      <c r="F5" s="464" t="s">
        <v>811</v>
      </c>
    </row>
    <row r="6" spans="1:6" ht="36" x14ac:dyDescent="0.45">
      <c r="A6" s="461" t="s">
        <v>812</v>
      </c>
      <c r="B6" s="462" t="s">
        <v>813</v>
      </c>
      <c r="C6" s="462" t="s">
        <v>814</v>
      </c>
      <c r="D6" s="462" t="s">
        <v>815</v>
      </c>
      <c r="E6" s="463">
        <v>2000000</v>
      </c>
      <c r="F6" s="464" t="s">
        <v>816</v>
      </c>
    </row>
    <row r="7" spans="1:6" ht="25.05" customHeight="1" x14ac:dyDescent="0.45">
      <c r="A7" s="465"/>
      <c r="B7" s="28"/>
      <c r="C7" s="28"/>
      <c r="D7" s="28"/>
      <c r="E7" s="466"/>
      <c r="F7" s="467"/>
    </row>
    <row r="8" spans="1:6" ht="25.05" customHeight="1" x14ac:dyDescent="0.45">
      <c r="A8" s="465"/>
      <c r="B8" s="28"/>
      <c r="C8" s="28"/>
      <c r="D8" s="28"/>
      <c r="E8" s="466"/>
      <c r="F8" s="467"/>
    </row>
    <row r="9" spans="1:6" ht="25.05" customHeight="1" x14ac:dyDescent="0.45">
      <c r="A9" s="465"/>
      <c r="B9" s="28"/>
      <c r="C9" s="28"/>
      <c r="D9" s="28"/>
      <c r="E9" s="466"/>
      <c r="F9" s="467"/>
    </row>
    <row r="10" spans="1:6" ht="15" customHeight="1" x14ac:dyDescent="0.2">
      <c r="A10" s="120" t="s">
        <v>128</v>
      </c>
      <c r="B10" s="13"/>
      <c r="C10" s="13"/>
      <c r="D10" s="13"/>
      <c r="E10" s="13"/>
      <c r="F10" s="13"/>
    </row>
    <row r="11" spans="1:6" ht="40.049999999999997" customHeight="1" x14ac:dyDescent="0.45">
      <c r="A11" s="867" t="s">
        <v>467</v>
      </c>
      <c r="B11" s="868"/>
      <c r="C11" s="868"/>
      <c r="D11" s="868"/>
      <c r="E11" s="868"/>
      <c r="F11" s="868"/>
    </row>
    <row r="12" spans="1:6" ht="25.05" customHeight="1" x14ac:dyDescent="0.45">
      <c r="A12" s="118" t="s">
        <v>122</v>
      </c>
      <c r="B12" s="119" t="s">
        <v>123</v>
      </c>
      <c r="C12" s="119" t="s">
        <v>124</v>
      </c>
      <c r="D12" s="119" t="s">
        <v>125</v>
      </c>
      <c r="E12" s="119" t="s">
        <v>126</v>
      </c>
      <c r="F12" s="118" t="s">
        <v>127</v>
      </c>
    </row>
    <row r="13" spans="1:6" ht="36" x14ac:dyDescent="0.45">
      <c r="A13" s="461" t="s">
        <v>817</v>
      </c>
      <c r="B13" s="462" t="s">
        <v>818</v>
      </c>
      <c r="C13" s="462" t="s">
        <v>819</v>
      </c>
      <c r="D13" s="462" t="s">
        <v>820</v>
      </c>
      <c r="E13" s="463">
        <v>40000000</v>
      </c>
      <c r="F13" s="464" t="s">
        <v>816</v>
      </c>
    </row>
    <row r="14" spans="1:6" ht="36" x14ac:dyDescent="0.45">
      <c r="A14" s="461" t="s">
        <v>807</v>
      </c>
      <c r="B14" s="462" t="s">
        <v>808</v>
      </c>
      <c r="C14" s="468" t="s">
        <v>821</v>
      </c>
      <c r="D14" s="462" t="s">
        <v>822</v>
      </c>
      <c r="E14" s="463">
        <v>40000000</v>
      </c>
      <c r="F14" s="464" t="s">
        <v>816</v>
      </c>
    </row>
    <row r="15" spans="1:6" ht="25.05" customHeight="1" x14ac:dyDescent="0.45">
      <c r="A15" s="465"/>
      <c r="B15" s="28"/>
      <c r="C15" s="28"/>
      <c r="D15" s="28"/>
      <c r="E15" s="466"/>
      <c r="F15" s="467"/>
    </row>
    <row r="16" spans="1:6" ht="25.05" customHeight="1" x14ac:dyDescent="0.45">
      <c r="A16" s="465"/>
      <c r="B16" s="28"/>
      <c r="C16" s="28"/>
      <c r="D16" s="28"/>
      <c r="E16" s="466"/>
      <c r="F16" s="467"/>
    </row>
    <row r="17" spans="1:6" ht="25.05" customHeight="1" x14ac:dyDescent="0.45">
      <c r="A17" s="465"/>
      <c r="B17" s="28"/>
      <c r="C17" s="28"/>
      <c r="D17" s="28"/>
      <c r="E17" s="466"/>
      <c r="F17" s="467"/>
    </row>
    <row r="18" spans="1:6" ht="13.2" x14ac:dyDescent="0.45">
      <c r="A18" s="408"/>
      <c r="B18" s="408"/>
      <c r="C18" s="408"/>
      <c r="D18" s="408"/>
      <c r="E18" s="408"/>
      <c r="F18" s="408"/>
    </row>
    <row r="19" spans="1:6" ht="15" customHeight="1" x14ac:dyDescent="0.45">
      <c r="A19" s="10" t="s">
        <v>129</v>
      </c>
      <c r="B19" s="11"/>
      <c r="C19" s="11"/>
      <c r="D19" s="11"/>
      <c r="E19" s="11"/>
      <c r="F19" s="11"/>
    </row>
    <row r="20" spans="1:6" ht="34.950000000000003" customHeight="1" x14ac:dyDescent="0.45">
      <c r="A20" s="869" t="s">
        <v>468</v>
      </c>
      <c r="B20" s="869"/>
      <c r="C20" s="869"/>
      <c r="D20" s="869"/>
      <c r="E20" s="869"/>
      <c r="F20" s="869"/>
    </row>
    <row r="21" spans="1:6" ht="25.05" customHeight="1" x14ac:dyDescent="0.45">
      <c r="A21" s="121" t="s">
        <v>130</v>
      </c>
      <c r="B21" s="870" t="s">
        <v>131</v>
      </c>
      <c r="C21" s="871"/>
      <c r="D21" s="871"/>
      <c r="E21" s="872"/>
      <c r="F21" s="406" t="s">
        <v>132</v>
      </c>
    </row>
    <row r="22" spans="1:6" ht="25.05" customHeight="1" x14ac:dyDescent="0.45">
      <c r="A22" s="461" t="s">
        <v>817</v>
      </c>
      <c r="B22" s="864" t="s">
        <v>823</v>
      </c>
      <c r="C22" s="865"/>
      <c r="D22" s="865"/>
      <c r="E22" s="866"/>
      <c r="F22" s="469" t="s">
        <v>824</v>
      </c>
    </row>
    <row r="23" spans="1:6" ht="25.05" customHeight="1" x14ac:dyDescent="0.45">
      <c r="A23" s="461" t="s">
        <v>807</v>
      </c>
      <c r="B23" s="864" t="s">
        <v>825</v>
      </c>
      <c r="C23" s="865"/>
      <c r="D23" s="865"/>
      <c r="E23" s="866"/>
      <c r="F23" s="469" t="s">
        <v>824</v>
      </c>
    </row>
    <row r="24" spans="1:6" ht="25.05" customHeight="1" x14ac:dyDescent="0.45">
      <c r="A24" s="465"/>
      <c r="B24" s="873"/>
      <c r="C24" s="875"/>
      <c r="D24" s="875"/>
      <c r="E24" s="874"/>
      <c r="F24" s="470"/>
    </row>
    <row r="25" spans="1:6" ht="25.05" customHeight="1" x14ac:dyDescent="0.45">
      <c r="A25" s="465"/>
      <c r="B25" s="873"/>
      <c r="C25" s="875"/>
      <c r="D25" s="875"/>
      <c r="E25" s="874"/>
      <c r="F25" s="470"/>
    </row>
    <row r="26" spans="1:6" ht="13.2" x14ac:dyDescent="0.45">
      <c r="A26" s="407"/>
      <c r="B26" s="407"/>
      <c r="C26" s="407"/>
      <c r="D26" s="407"/>
      <c r="E26" s="407"/>
      <c r="F26" s="407"/>
    </row>
    <row r="27" spans="1:6" ht="15" customHeight="1" x14ac:dyDescent="0.45">
      <c r="A27" s="14" t="s">
        <v>133</v>
      </c>
      <c r="B27" s="15"/>
      <c r="C27" s="15"/>
      <c r="D27" s="15"/>
      <c r="E27" s="15"/>
      <c r="F27" s="15"/>
    </row>
    <row r="28" spans="1:6" ht="34.950000000000003" customHeight="1" x14ac:dyDescent="0.45">
      <c r="A28" s="869" t="s">
        <v>469</v>
      </c>
      <c r="B28" s="869"/>
      <c r="C28" s="869"/>
      <c r="D28" s="869"/>
      <c r="E28" s="869"/>
      <c r="F28" s="869"/>
    </row>
    <row r="29" spans="1:6" ht="25.05" customHeight="1" x14ac:dyDescent="0.45">
      <c r="A29" s="122" t="s">
        <v>130</v>
      </c>
      <c r="B29" s="406" t="s">
        <v>134</v>
      </c>
      <c r="C29" s="870" t="s">
        <v>135</v>
      </c>
      <c r="D29" s="872"/>
      <c r="E29" s="876" t="s">
        <v>136</v>
      </c>
      <c r="F29" s="876"/>
    </row>
    <row r="30" spans="1:6" ht="25.05" customHeight="1" x14ac:dyDescent="0.45">
      <c r="A30" s="461" t="s">
        <v>807</v>
      </c>
      <c r="B30" s="471" t="s">
        <v>826</v>
      </c>
      <c r="C30" s="864" t="s">
        <v>827</v>
      </c>
      <c r="D30" s="866"/>
      <c r="E30" s="864" t="s">
        <v>828</v>
      </c>
      <c r="F30" s="866"/>
    </row>
    <row r="31" spans="1:6" ht="25.05" customHeight="1" x14ac:dyDescent="0.45">
      <c r="A31" s="461" t="s">
        <v>812</v>
      </c>
      <c r="B31" s="471" t="s">
        <v>829</v>
      </c>
      <c r="C31" s="864" t="s">
        <v>830</v>
      </c>
      <c r="D31" s="866"/>
      <c r="E31" s="864" t="s">
        <v>831</v>
      </c>
      <c r="F31" s="866"/>
    </row>
    <row r="32" spans="1:6" ht="25.05" customHeight="1" x14ac:dyDescent="0.45">
      <c r="A32" s="465"/>
      <c r="B32" s="472"/>
      <c r="C32" s="873"/>
      <c r="D32" s="874"/>
      <c r="E32" s="873"/>
      <c r="F32" s="874"/>
    </row>
  </sheetData>
  <sheetProtection password="C472" sheet="1" objects="1" scenarios="1" selectLockedCells="1" selectUnlockedCells="1"/>
  <mergeCells count="17">
    <mergeCell ref="C31:D31"/>
    <mergeCell ref="E31:F31"/>
    <mergeCell ref="C32:D32"/>
    <mergeCell ref="E32:F32"/>
    <mergeCell ref="B24:E24"/>
    <mergeCell ref="B25:E25"/>
    <mergeCell ref="A28:F28"/>
    <mergeCell ref="C29:D29"/>
    <mergeCell ref="E29:F29"/>
    <mergeCell ref="C30:D30"/>
    <mergeCell ref="E30:F30"/>
    <mergeCell ref="B23:E23"/>
    <mergeCell ref="A3:F3"/>
    <mergeCell ref="A11:F11"/>
    <mergeCell ref="A20:F20"/>
    <mergeCell ref="B21:E21"/>
    <mergeCell ref="B22:E22"/>
  </mergeCells>
  <phoneticPr fontId="2"/>
  <dataValidations count="6">
    <dataValidation type="list" allowBlank="1" showInputMessage="1" showErrorMessage="1" sqref="A5:A9 A13:A17 A30:A32">
      <formula1>"R5,R4,R3,R2,R1,H30"</formula1>
    </dataValidation>
    <dataValidation type="list" allowBlank="1" showInputMessage="1" showErrorMessage="1" sqref="A22:A25">
      <formula1>"R5,R4,R3,R2"</formula1>
    </dataValidation>
    <dataValidation type="list" allowBlank="1" showInputMessage="1" showErrorMessage="1" prompt="本助成事業の申請テーマとの関連の有無を選択してください。" sqref="F6:F9 F14:F17">
      <formula1>"有,無"</formula1>
    </dataValidation>
    <dataValidation type="custom" imeMode="halfAlpha" allowBlank="1" showInputMessage="1" showErrorMessage="1" sqref="E5:E9 E13:E17">
      <formula1>LENB(E5)=LEN(E5)</formula1>
    </dataValidation>
    <dataValidation type="list" allowBlank="1" showInputMessage="1" showErrorMessage="1" prompt="現在の利用状況について選択してください。" sqref="F22:F25">
      <formula1>"選択してください,利用中,利用終了"</formula1>
    </dataValidation>
    <dataValidation type="list" allowBlank="1" showInputMessage="1" showErrorMessage="1" prompt="本助成事業の申請テーマとの関連の有無を選択してください。" sqref="F5 F13">
      <formula1>"選択してください,有,無"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sqref="A1:XFD1048576"/>
    </sheetView>
  </sheetViews>
  <sheetFormatPr defaultColWidth="1.8984375" defaultRowHeight="15" customHeight="1" x14ac:dyDescent="0.45"/>
  <cols>
    <col min="1" max="1" width="6.296875" style="61" customWidth="1"/>
    <col min="2" max="3" width="13.09765625" style="412" customWidth="1"/>
    <col min="4" max="6" width="4.59765625" style="412" customWidth="1"/>
    <col min="7" max="7" width="4" style="412" customWidth="1"/>
    <col min="8" max="8" width="9.69921875" style="412" customWidth="1"/>
    <col min="9" max="9" width="7.296875" style="412" customWidth="1"/>
    <col min="10" max="10" width="8.796875" style="412" customWidth="1"/>
    <col min="11" max="11" width="13.09765625" style="412" customWidth="1"/>
    <col min="12" max="12" width="2.19921875" style="205" customWidth="1"/>
    <col min="13" max="13" width="8.69921875" style="61" customWidth="1"/>
    <col min="14" max="163" width="1.8984375" style="61" customWidth="1"/>
    <col min="164" max="16384" width="1.8984375" style="61"/>
  </cols>
  <sheetData>
    <row r="1" spans="1:12" s="213" customFormat="1" ht="25.05" customHeight="1" x14ac:dyDescent="0.45">
      <c r="A1" s="241"/>
      <c r="B1" s="208"/>
      <c r="C1" s="208"/>
      <c r="D1" s="208"/>
      <c r="E1" s="208"/>
      <c r="F1" s="208"/>
      <c r="G1" s="208"/>
      <c r="H1" s="208"/>
      <c r="I1" s="208"/>
      <c r="J1" s="242"/>
      <c r="K1" s="204" t="s">
        <v>733</v>
      </c>
      <c r="L1" s="243"/>
    </row>
    <row r="2" spans="1:12" s="213" customFormat="1" ht="25.05" customHeight="1" x14ac:dyDescent="0.45">
      <c r="A2" s="207" t="s">
        <v>734</v>
      </c>
      <c r="B2" s="208"/>
      <c r="C2" s="208"/>
      <c r="D2" s="208"/>
      <c r="E2" s="208"/>
      <c r="F2" s="208"/>
      <c r="G2" s="208"/>
      <c r="H2" s="208"/>
      <c r="I2" s="208"/>
      <c r="J2" s="242"/>
      <c r="K2" s="36"/>
      <c r="L2" s="243"/>
    </row>
    <row r="3" spans="1:12" ht="25.05" customHeight="1" x14ac:dyDescent="0.45">
      <c r="A3" s="217" t="s">
        <v>472</v>
      </c>
      <c r="B3" s="219"/>
      <c r="C3" s="219"/>
      <c r="D3" s="219"/>
      <c r="E3" s="219"/>
      <c r="F3" s="219"/>
      <c r="G3" s="219"/>
      <c r="H3" s="219"/>
      <c r="I3" s="219"/>
      <c r="J3" s="219"/>
      <c r="K3" s="219"/>
    </row>
    <row r="4" spans="1:12" ht="13.05" customHeight="1" x14ac:dyDescent="0.45">
      <c r="A4" s="1431" t="s">
        <v>735</v>
      </c>
      <c r="B4" s="1431"/>
      <c r="C4" s="1431"/>
      <c r="D4" s="1431"/>
      <c r="E4" s="1431"/>
      <c r="F4" s="1431"/>
      <c r="G4" s="1431"/>
      <c r="H4" s="1431"/>
      <c r="I4" s="1431"/>
      <c r="J4" s="1431"/>
      <c r="K4" s="1431"/>
    </row>
    <row r="5" spans="1:12" ht="13.05" customHeight="1" x14ac:dyDescent="0.45">
      <c r="A5" s="1440" t="s">
        <v>736</v>
      </c>
      <c r="B5" s="1441"/>
      <c r="C5" s="1441"/>
      <c r="D5" s="1441"/>
      <c r="E5" s="1441"/>
      <c r="F5" s="1441"/>
      <c r="G5" s="1441"/>
      <c r="H5" s="1441"/>
      <c r="I5" s="1441"/>
      <c r="J5" s="1441"/>
      <c r="K5" s="414"/>
    </row>
    <row r="6" spans="1:12" ht="13.05" customHeight="1" x14ac:dyDescent="0.45">
      <c r="A6" s="1441"/>
      <c r="B6" s="1441"/>
      <c r="C6" s="1441"/>
      <c r="D6" s="1441"/>
      <c r="E6" s="1441"/>
      <c r="F6" s="1441"/>
      <c r="G6" s="1441"/>
      <c r="H6" s="1441"/>
      <c r="I6" s="1441"/>
      <c r="J6" s="1441"/>
      <c r="K6" s="222" t="s">
        <v>230</v>
      </c>
      <c r="L6" s="244"/>
    </row>
    <row r="7" spans="1:12" ht="72" x14ac:dyDescent="0.45">
      <c r="A7" s="245" t="s">
        <v>627</v>
      </c>
      <c r="B7" s="417" t="s">
        <v>243</v>
      </c>
      <c r="C7" s="417" t="s">
        <v>244</v>
      </c>
      <c r="D7" s="417" t="s">
        <v>245</v>
      </c>
      <c r="E7" s="246" t="s">
        <v>343</v>
      </c>
      <c r="F7" s="246" t="s">
        <v>246</v>
      </c>
      <c r="G7" s="247" t="s">
        <v>247</v>
      </c>
      <c r="H7" s="417" t="s">
        <v>248</v>
      </c>
      <c r="I7" s="417" t="s">
        <v>737</v>
      </c>
      <c r="J7" s="417" t="s">
        <v>250</v>
      </c>
      <c r="K7" s="248" t="s">
        <v>639</v>
      </c>
      <c r="L7" s="249" t="s">
        <v>252</v>
      </c>
    </row>
    <row r="8" spans="1:12" ht="34.950000000000003" customHeight="1" x14ac:dyDescent="0.45">
      <c r="A8" s="351">
        <f t="shared" ref="A8:A24" si="0">ROW()-7</f>
        <v>1</v>
      </c>
      <c r="B8" s="538" t="s">
        <v>961</v>
      </c>
      <c r="C8" s="538" t="s">
        <v>962</v>
      </c>
      <c r="D8" s="551" t="s">
        <v>889</v>
      </c>
      <c r="E8" s="552">
        <v>10</v>
      </c>
      <c r="F8" s="553">
        <v>1</v>
      </c>
      <c r="G8" s="540" t="s">
        <v>894</v>
      </c>
      <c r="H8" s="553">
        <v>850000</v>
      </c>
      <c r="I8" s="444">
        <f>機械装置・工具器具費1523[[#This Row],[数量
(A)]]*機械装置・工具器具費1523[[#This Row],[購入単価
又は
ﾘｰｽ･ﾚﾝﾀﾙ料
合計（税抜）
(B)]]</f>
        <v>850000</v>
      </c>
      <c r="J8" s="444">
        <f>ROUNDDOWN(機械装置・工具器具費1523[[#This Row],[助成対象
経費
（税抜）
(A)×(B）]]*1.1,0)</f>
        <v>935000</v>
      </c>
      <c r="K8" s="554" t="s">
        <v>897</v>
      </c>
      <c r="L8"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4.950000000000003" customHeight="1" x14ac:dyDescent="0.45">
      <c r="A9" s="351">
        <f t="shared" si="0"/>
        <v>2</v>
      </c>
      <c r="B9" s="546"/>
      <c r="C9" s="546"/>
      <c r="D9" s="555"/>
      <c r="E9" s="556"/>
      <c r="F9" s="557"/>
      <c r="G9" s="548"/>
      <c r="H9" s="557"/>
      <c r="I9" s="327">
        <f>機械装置・工具器具費1523[[#This Row],[数量
(A)]]*機械装置・工具器具費1523[[#This Row],[購入単価
又は
ﾘｰｽ･ﾚﾝﾀﾙ料
合計（税抜）
(B)]]</f>
        <v>0</v>
      </c>
      <c r="J9" s="327">
        <f>ROUNDDOWN(機械装置・工具器具費1523[[#This Row],[助成対象
経費
（税抜）
(A)×(B）]]*1.1,0)</f>
        <v>0</v>
      </c>
      <c r="K9" s="627"/>
      <c r="L9"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4.950000000000003" customHeight="1" x14ac:dyDescent="0.45">
      <c r="A10" s="351">
        <f t="shared" si="0"/>
        <v>3</v>
      </c>
      <c r="B10" s="546"/>
      <c r="C10" s="546"/>
      <c r="D10" s="555"/>
      <c r="E10" s="556"/>
      <c r="F10" s="557"/>
      <c r="G10" s="548"/>
      <c r="H10" s="557"/>
      <c r="I10" s="327">
        <f>機械装置・工具器具費1523[[#This Row],[数量
(A)]]*機械装置・工具器具費1523[[#This Row],[購入単価
又は
ﾘｰｽ･ﾚﾝﾀﾙ料
合計（税抜）
(B)]]</f>
        <v>0</v>
      </c>
      <c r="J10" s="327">
        <f>ROUNDDOWN(機械装置・工具器具費1523[[#This Row],[助成対象
経費
（税抜）
(A)×(B）]]*1.1,0)</f>
        <v>0</v>
      </c>
      <c r="K10" s="627"/>
      <c r="L10"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4.950000000000003" customHeight="1" x14ac:dyDescent="0.45">
      <c r="A11" s="351">
        <f t="shared" si="0"/>
        <v>4</v>
      </c>
      <c r="B11" s="546"/>
      <c r="C11" s="546"/>
      <c r="D11" s="555"/>
      <c r="E11" s="556"/>
      <c r="F11" s="557"/>
      <c r="G11" s="548"/>
      <c r="H11" s="557"/>
      <c r="I11" s="327">
        <f>機械装置・工具器具費1523[[#This Row],[数量
(A)]]*機械装置・工具器具費1523[[#This Row],[購入単価
又は
ﾘｰｽ･ﾚﾝﾀﾙ料
合計（税抜）
(B)]]</f>
        <v>0</v>
      </c>
      <c r="J11" s="327">
        <f>ROUNDDOWN(機械装置・工具器具費1523[[#This Row],[助成対象
経費
（税抜）
(A)×(B）]]*1.1,0)</f>
        <v>0</v>
      </c>
      <c r="K11" s="627"/>
      <c r="L11"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4.950000000000003" customHeight="1" x14ac:dyDescent="0.45">
      <c r="A12" s="351">
        <f t="shared" si="0"/>
        <v>5</v>
      </c>
      <c r="B12" s="546"/>
      <c r="C12" s="546"/>
      <c r="D12" s="555"/>
      <c r="E12" s="556"/>
      <c r="F12" s="557"/>
      <c r="G12" s="548"/>
      <c r="H12" s="557"/>
      <c r="I12" s="327">
        <f>機械装置・工具器具費1523[[#This Row],[数量
(A)]]*機械装置・工具器具費1523[[#This Row],[購入単価
又は
ﾘｰｽ･ﾚﾝﾀﾙ料
合計（税抜）
(B)]]</f>
        <v>0</v>
      </c>
      <c r="J12" s="327">
        <f>ROUNDDOWN(機械装置・工具器具費1523[[#This Row],[助成対象
経費
（税抜）
(A)×(B）]]*1.1,0)</f>
        <v>0</v>
      </c>
      <c r="K12" s="627"/>
      <c r="L12"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4.950000000000003" customHeight="1" x14ac:dyDescent="0.45">
      <c r="A13" s="351">
        <f t="shared" si="0"/>
        <v>6</v>
      </c>
      <c r="B13" s="546"/>
      <c r="C13" s="546"/>
      <c r="D13" s="555"/>
      <c r="E13" s="556"/>
      <c r="F13" s="557"/>
      <c r="G13" s="548"/>
      <c r="H13" s="557"/>
      <c r="I13" s="327">
        <f>機械装置・工具器具費1523[[#This Row],[数量
(A)]]*機械装置・工具器具費1523[[#This Row],[購入単価
又は
ﾘｰｽ･ﾚﾝﾀﾙ料
合計（税抜）
(B)]]</f>
        <v>0</v>
      </c>
      <c r="J13" s="327">
        <f>ROUNDDOWN(機械装置・工具器具費1523[[#This Row],[助成対象
経費
（税抜）
(A)×(B）]]*1.1,0)</f>
        <v>0</v>
      </c>
      <c r="K13" s="558"/>
      <c r="L13"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4.950000000000003" customHeight="1" x14ac:dyDescent="0.45">
      <c r="A14" s="351">
        <f t="shared" si="0"/>
        <v>7</v>
      </c>
      <c r="B14" s="546"/>
      <c r="C14" s="546"/>
      <c r="D14" s="555"/>
      <c r="E14" s="556"/>
      <c r="F14" s="557"/>
      <c r="G14" s="548"/>
      <c r="H14" s="557"/>
      <c r="I14" s="327">
        <f>機械装置・工具器具費1523[[#This Row],[数量
(A)]]*機械装置・工具器具費1523[[#This Row],[購入単価
又は
ﾘｰｽ･ﾚﾝﾀﾙ料
合計（税抜）
(B)]]</f>
        <v>0</v>
      </c>
      <c r="J14" s="327">
        <f>ROUNDDOWN(機械装置・工具器具費1523[[#This Row],[助成対象
経費
（税抜）
(A)×(B）]]*1.1,0)</f>
        <v>0</v>
      </c>
      <c r="K14" s="558"/>
      <c r="L14"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4.950000000000003" customHeight="1" x14ac:dyDescent="0.45">
      <c r="A15" s="351">
        <f t="shared" si="0"/>
        <v>8</v>
      </c>
      <c r="B15" s="546"/>
      <c r="C15" s="546"/>
      <c r="D15" s="555"/>
      <c r="E15" s="556"/>
      <c r="F15" s="557"/>
      <c r="G15" s="548"/>
      <c r="H15" s="557"/>
      <c r="I15" s="327">
        <f>機械装置・工具器具費1523[[#This Row],[数量
(A)]]*機械装置・工具器具費1523[[#This Row],[購入単価
又は
ﾘｰｽ･ﾚﾝﾀﾙ料
合計（税抜）
(B)]]</f>
        <v>0</v>
      </c>
      <c r="J15" s="327">
        <f>ROUNDDOWN(機械装置・工具器具費1523[[#This Row],[助成対象
経費
（税抜）
(A)×(B）]]*1.1,0)</f>
        <v>0</v>
      </c>
      <c r="K15" s="558"/>
      <c r="L15"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4.950000000000003" customHeight="1" x14ac:dyDescent="0.45">
      <c r="A16" s="351">
        <f t="shared" si="0"/>
        <v>9</v>
      </c>
      <c r="B16" s="546"/>
      <c r="C16" s="546"/>
      <c r="D16" s="555"/>
      <c r="E16" s="556"/>
      <c r="F16" s="557"/>
      <c r="G16" s="548"/>
      <c r="H16" s="557"/>
      <c r="I16" s="327">
        <f>機械装置・工具器具費1523[[#This Row],[数量
(A)]]*機械装置・工具器具費1523[[#This Row],[購入単価
又は
ﾘｰｽ･ﾚﾝﾀﾙ料
合計（税抜）
(B)]]</f>
        <v>0</v>
      </c>
      <c r="J16" s="327">
        <f>ROUNDDOWN(機械装置・工具器具費1523[[#This Row],[助成対象
経費
（税抜）
(A)×(B）]]*1.1,0)</f>
        <v>0</v>
      </c>
      <c r="K16" s="558"/>
      <c r="L16"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4.950000000000003" customHeight="1" x14ac:dyDescent="0.45">
      <c r="A17" s="351">
        <f t="shared" si="0"/>
        <v>10</v>
      </c>
      <c r="B17" s="546"/>
      <c r="C17" s="546"/>
      <c r="D17" s="555"/>
      <c r="E17" s="556"/>
      <c r="F17" s="557"/>
      <c r="G17" s="548"/>
      <c r="H17" s="557"/>
      <c r="I17" s="327">
        <f>機械装置・工具器具費1523[[#This Row],[数量
(A)]]*機械装置・工具器具費1523[[#This Row],[購入単価
又は
ﾘｰｽ･ﾚﾝﾀﾙ料
合計（税抜）
(B)]]</f>
        <v>0</v>
      </c>
      <c r="J17" s="327">
        <f>ROUNDDOWN(機械装置・工具器具費1523[[#This Row],[助成対象
経費
（税抜）
(A)×(B）]]*1.1,0)</f>
        <v>0</v>
      </c>
      <c r="K17" s="558"/>
      <c r="L17"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4.950000000000003" customHeight="1" x14ac:dyDescent="0.45">
      <c r="A18" s="351">
        <f t="shared" si="0"/>
        <v>11</v>
      </c>
      <c r="B18" s="546"/>
      <c r="C18" s="546"/>
      <c r="D18" s="555"/>
      <c r="E18" s="556"/>
      <c r="F18" s="557"/>
      <c r="G18" s="548"/>
      <c r="H18" s="557"/>
      <c r="I18" s="327">
        <f>機械装置・工具器具費1523[[#This Row],[数量
(A)]]*機械装置・工具器具費1523[[#This Row],[購入単価
又は
ﾘｰｽ･ﾚﾝﾀﾙ料
合計（税抜）
(B)]]</f>
        <v>0</v>
      </c>
      <c r="J18" s="327">
        <f>ROUNDDOWN(機械装置・工具器具費1523[[#This Row],[助成対象
経費
（税抜）
(A)×(B）]]*1.1,0)</f>
        <v>0</v>
      </c>
      <c r="K18" s="558"/>
      <c r="L18"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4.950000000000003" customHeight="1" x14ac:dyDescent="0.45">
      <c r="A19" s="351">
        <f t="shared" si="0"/>
        <v>12</v>
      </c>
      <c r="B19" s="546"/>
      <c r="C19" s="546"/>
      <c r="D19" s="555"/>
      <c r="E19" s="556"/>
      <c r="F19" s="557"/>
      <c r="G19" s="548"/>
      <c r="H19" s="557"/>
      <c r="I19" s="327">
        <f>機械装置・工具器具費1523[[#This Row],[数量
(A)]]*機械装置・工具器具費1523[[#This Row],[購入単価
又は
ﾘｰｽ･ﾚﾝﾀﾙ料
合計（税抜）
(B)]]</f>
        <v>0</v>
      </c>
      <c r="J19" s="327">
        <f>ROUNDDOWN(機械装置・工具器具費1523[[#This Row],[助成対象
経費
（税抜）
(A)×(B）]]*1.1,0)</f>
        <v>0</v>
      </c>
      <c r="K19" s="558"/>
      <c r="L19"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4.950000000000003" customHeight="1" x14ac:dyDescent="0.45">
      <c r="A20" s="351">
        <f t="shared" si="0"/>
        <v>13</v>
      </c>
      <c r="B20" s="546"/>
      <c r="C20" s="546"/>
      <c r="D20" s="555"/>
      <c r="E20" s="556"/>
      <c r="F20" s="557"/>
      <c r="G20" s="548"/>
      <c r="H20" s="557"/>
      <c r="I20" s="327">
        <f>機械装置・工具器具費1523[[#This Row],[数量
(A)]]*機械装置・工具器具費1523[[#This Row],[購入単価
又は
ﾘｰｽ･ﾚﾝﾀﾙ料
合計（税抜）
(B)]]</f>
        <v>0</v>
      </c>
      <c r="J20" s="327">
        <f>ROUNDDOWN(機械装置・工具器具費1523[[#This Row],[助成対象
経費
（税抜）
(A)×(B）]]*1.1,0)</f>
        <v>0</v>
      </c>
      <c r="K20" s="558"/>
      <c r="L20"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4.950000000000003" customHeight="1" x14ac:dyDescent="0.45">
      <c r="A21" s="351">
        <f t="shared" si="0"/>
        <v>14</v>
      </c>
      <c r="B21" s="546"/>
      <c r="C21" s="546"/>
      <c r="D21" s="555"/>
      <c r="E21" s="556"/>
      <c r="F21" s="557"/>
      <c r="G21" s="548"/>
      <c r="H21" s="557"/>
      <c r="I21" s="327">
        <f>機械装置・工具器具費1523[[#This Row],[数量
(A)]]*機械装置・工具器具費1523[[#This Row],[購入単価
又は
ﾘｰｽ･ﾚﾝﾀﾙ料
合計（税抜）
(B)]]</f>
        <v>0</v>
      </c>
      <c r="J21" s="327">
        <f>ROUNDDOWN(機械装置・工具器具費1523[[#This Row],[助成対象
経費
（税抜）
(A)×(B）]]*1.1,0)</f>
        <v>0</v>
      </c>
      <c r="K21" s="558"/>
      <c r="L21"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4.950000000000003" customHeight="1" x14ac:dyDescent="0.45">
      <c r="A22" s="351">
        <f t="shared" si="0"/>
        <v>15</v>
      </c>
      <c r="B22" s="411"/>
      <c r="C22" s="411"/>
      <c r="D22" s="555"/>
      <c r="E22" s="556"/>
      <c r="F22" s="557"/>
      <c r="G22" s="548"/>
      <c r="H22" s="557"/>
      <c r="I22" s="327">
        <f>機械装置・工具器具費1523[[#This Row],[数量
(A)]]*機械装置・工具器具費1523[[#This Row],[購入単価
又は
ﾘｰｽ･ﾚﾝﾀﾙ料
合計（税抜）
(B)]]</f>
        <v>0</v>
      </c>
      <c r="J22" s="327">
        <f>ROUNDDOWN(機械装置・工具器具費1523[[#This Row],[助成対象
経費
（税抜）
(A)×(B）]]*1.1,0)</f>
        <v>0</v>
      </c>
      <c r="K22" s="560"/>
      <c r="L22" s="3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4.950000000000003" customHeight="1" x14ac:dyDescent="0.45">
      <c r="A23" s="351">
        <f t="shared" si="0"/>
        <v>16</v>
      </c>
      <c r="B23" s="411"/>
      <c r="C23" s="411"/>
      <c r="D23" s="555"/>
      <c r="E23" s="556"/>
      <c r="F23" s="557"/>
      <c r="G23" s="548"/>
      <c r="H23" s="557"/>
      <c r="I23" s="327">
        <f>機械装置・工具器具費1523[[#This Row],[数量
(A)]]*機械装置・工具器具費1523[[#This Row],[購入単価
又は
ﾘｰｽ･ﾚﾝﾀﾙ料
合計（税抜）
(B)]]</f>
        <v>0</v>
      </c>
      <c r="J23" s="327">
        <f>ROUNDDOWN(機械装置・工具器具費1523[[#This Row],[助成対象
経費
（税抜）
(A)×(B）]]*1.1,0)</f>
        <v>0</v>
      </c>
      <c r="K23" s="560"/>
      <c r="L23" s="3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4.950000000000003" customHeight="1" x14ac:dyDescent="0.45">
      <c r="A24" s="351">
        <f t="shared" si="0"/>
        <v>17</v>
      </c>
      <c r="B24" s="546"/>
      <c r="C24" s="546"/>
      <c r="D24" s="555"/>
      <c r="E24" s="556"/>
      <c r="F24" s="557"/>
      <c r="G24" s="548"/>
      <c r="H24" s="557"/>
      <c r="I24" s="327">
        <f>機械装置・工具器具費1523[[#This Row],[数量
(A)]]*機械装置・工具器具費1523[[#This Row],[購入単価
又は
ﾘｰｽ･ﾚﾝﾀﾙ料
合計（税抜）
(B)]]</f>
        <v>0</v>
      </c>
      <c r="J24" s="327">
        <f>ROUNDDOWN(機械装置・工具器具費1523[[#This Row],[助成対象
経費
（税抜）
(A)×(B）]]*1.1,0)</f>
        <v>0</v>
      </c>
      <c r="K24" s="558"/>
      <c r="L24" s="352"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4.950000000000003" customHeight="1" x14ac:dyDescent="0.45">
      <c r="A25" s="295"/>
      <c r="B25" s="354"/>
      <c r="C25" s="354"/>
      <c r="D25" s="354"/>
      <c r="E25" s="354"/>
      <c r="F25" s="354"/>
      <c r="G25" s="355"/>
      <c r="H25" s="334" t="s">
        <v>640</v>
      </c>
      <c r="I25" s="356">
        <f>SUBTOTAL(109,機械装置・工具器具費1523[助成対象
経費
（税抜）
(A)×(B）])</f>
        <v>850000</v>
      </c>
      <c r="J25" s="356">
        <f>SUBTOTAL(109,機械装置・工具器具費1523[助成事業に
要する経費
（税込）])</f>
        <v>935000</v>
      </c>
      <c r="K25" s="257"/>
      <c r="L25" s="258"/>
    </row>
  </sheetData>
  <sheetProtection password="C472" sheet="1" objects="1" scenarios="1" selectLockedCells="1" selectUnlockedCells="1"/>
  <mergeCells count="2">
    <mergeCell ref="A4:K4"/>
    <mergeCell ref="A5:J6"/>
  </mergeCells>
  <phoneticPr fontId="2"/>
  <conditionalFormatting sqref="B9:H24 K13:K24">
    <cfRule type="expression" dxfId="90" priority="7">
      <formula>AND(OR($B9&lt;&gt;"",$C9&lt;&gt;"",$D9&lt;&gt;"",$E9&lt;&gt;"",$F9&lt;&gt;"",$G9&lt;&gt;"",$H9&lt;&gt;"",$K9&lt;&gt;""),B9="")</formula>
    </cfRule>
  </conditionalFormatting>
  <conditionalFormatting sqref="B8:D8 F8:H8">
    <cfRule type="expression" dxfId="89" priority="5">
      <formula>AND(OR($B8&lt;&gt;"",$C8&lt;&gt;"",$D8&lt;&gt;"",$F8&lt;&gt;"",$G8&lt;&gt;"",$H8&lt;&gt;""),B8="")</formula>
    </cfRule>
  </conditionalFormatting>
  <conditionalFormatting sqref="E8">
    <cfRule type="expression" dxfId="88" priority="3">
      <formula>$D8="購入"</formula>
    </cfRule>
  </conditionalFormatting>
  <conditionalFormatting sqref="E8">
    <cfRule type="expression" dxfId="87" priority="4">
      <formula>AND(OR($B8&lt;&gt;"",$C8&lt;&gt;"",$D8&lt;&gt;"",$E8&lt;&gt;"",$F8&lt;&gt;"",$G8&lt;&gt;"",$H8&lt;&gt;""),E8="")</formula>
    </cfRule>
  </conditionalFormatting>
  <conditionalFormatting sqref="K9:K12">
    <cfRule type="expression" dxfId="86" priority="2">
      <formula>AND(OR($B9&lt;&gt;"",$C9&lt;&gt;"",$D9&lt;&gt;"",$F9&lt;&gt;"",$G9&lt;&gt;"",$H9&lt;&gt;""),K9="")</formula>
    </cfRule>
  </conditionalFormatting>
  <conditionalFormatting sqref="K8">
    <cfRule type="expression" dxfId="85" priority="1">
      <formula>AND(OR($B8&lt;&gt;"",$C8&lt;&gt;"",$D8&lt;&gt;"",$F8&lt;&gt;"",$G8&lt;&gt;"",$H8&lt;&gt;""),K8="")</formula>
    </cfRule>
  </conditionalFormatting>
  <dataValidations count="10">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formula1>1</formula1>
      <formula2>21</formula2>
    </dataValidation>
    <dataValidation type="list" allowBlank="1" showInputMessage="1" showErrorMessage="1" sqref="D8:D24">
      <formula1>"購入,ﾘｰｽ,ﾚﾝﾀﾙ"</formula1>
    </dataValidation>
    <dataValidation allowBlank="1" showInputMessage="1" showErrorMessage="1" prompt="未定等不明確の場合は、 申請時点の候補先を記入してください。「未定、検討中」等の記入はできません。" sqref="K8:K24"/>
    <dataValidation imeMode="halfAlpha" allowBlank="1" showInputMessage="1" showErrorMessage="1" prompt="本助成事業に必要な最小限の数量を記入してください。" sqref="F8:F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9:E24">
      <formula1>1</formula1>
      <formula2>12</formula2>
    </dataValidation>
    <dataValidation allowBlank="1" showInputMessage="1" showErrorMessage="1" prompt="生産・量産用の機械装置等に係る経費は計上できません。" sqref="B8"/>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sqref="A1:XFD1048576"/>
    </sheetView>
  </sheetViews>
  <sheetFormatPr defaultColWidth="1.8984375" defaultRowHeight="12" x14ac:dyDescent="0.45"/>
  <cols>
    <col min="1" max="12" width="2.09765625" style="414" customWidth="1"/>
    <col min="13" max="16" width="3.59765625" style="414" customWidth="1"/>
    <col min="17" max="45" width="2.09765625" style="414" customWidth="1"/>
    <col min="46" max="251" width="1.8984375" style="414" customWidth="1"/>
    <col min="252" max="16384" width="1.8984375" style="414"/>
  </cols>
  <sheetData>
    <row r="1" spans="1:79" ht="25.05" customHeight="1" x14ac:dyDescent="0.45">
      <c r="AS1" s="204" t="s">
        <v>733</v>
      </c>
    </row>
    <row r="2" spans="1:79" ht="25.05" customHeight="1" x14ac:dyDescent="0.45">
      <c r="A2" s="217" t="s">
        <v>437</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Q2" s="416"/>
      <c r="AR2" s="416"/>
      <c r="AS2" s="36"/>
    </row>
    <row r="3" spans="1:79" ht="13.05" customHeight="1" x14ac:dyDescent="0.45">
      <c r="A3" s="1443" t="s">
        <v>738</v>
      </c>
      <c r="B3" s="1443"/>
      <c r="C3" s="1443"/>
      <c r="D3" s="1443"/>
      <c r="E3" s="1443"/>
      <c r="F3" s="1443"/>
      <c r="G3" s="1443"/>
      <c r="H3" s="1443"/>
      <c r="I3" s="1443"/>
      <c r="J3" s="1443"/>
      <c r="K3" s="1443"/>
      <c r="L3" s="1443"/>
      <c r="M3" s="1443"/>
      <c r="N3" s="1443"/>
      <c r="O3" s="1443"/>
      <c r="P3" s="1443"/>
      <c r="Q3" s="1443"/>
      <c r="R3" s="1443"/>
      <c r="S3" s="1443"/>
      <c r="T3" s="1443"/>
      <c r="U3" s="1443"/>
      <c r="V3" s="1443"/>
      <c r="W3" s="1443"/>
      <c r="X3" s="1443"/>
      <c r="Y3" s="1443"/>
      <c r="Z3" s="1443"/>
      <c r="AA3" s="1443"/>
      <c r="AB3" s="1443"/>
      <c r="AC3" s="1443"/>
      <c r="AD3" s="1443"/>
      <c r="AE3" s="1443"/>
      <c r="AF3" s="1443"/>
      <c r="AG3" s="1443"/>
      <c r="AH3" s="1443"/>
      <c r="AI3" s="1443"/>
      <c r="AJ3" s="1443"/>
      <c r="AK3" s="1443"/>
      <c r="AL3" s="1443"/>
      <c r="AM3" s="1443"/>
      <c r="AN3" s="1443"/>
      <c r="AO3" s="1443"/>
      <c r="AP3" s="1443"/>
      <c r="AQ3" s="1443"/>
      <c r="AR3" s="1443"/>
      <c r="AS3" s="36"/>
    </row>
    <row r="4" spans="1:79" ht="13.05" customHeight="1" x14ac:dyDescent="0.45">
      <c r="A4" s="1443" t="s">
        <v>642</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c r="AA4" s="1443"/>
      <c r="AB4" s="1443"/>
      <c r="AC4" s="1443"/>
      <c r="AD4" s="1443"/>
      <c r="AE4" s="1443"/>
      <c r="AF4" s="1443"/>
      <c r="AG4" s="1443"/>
      <c r="AH4" s="1443"/>
      <c r="AI4" s="1443"/>
      <c r="AJ4" s="1443"/>
      <c r="AK4" s="1443"/>
      <c r="AL4" s="1443"/>
      <c r="AM4" s="1443"/>
      <c r="AN4" s="1443"/>
      <c r="AO4" s="1443"/>
      <c r="AP4" s="1443"/>
      <c r="AQ4" s="1443"/>
      <c r="AR4" s="1443"/>
      <c r="AS4" s="36"/>
    </row>
    <row r="5" spans="1:79" ht="13.05" customHeight="1" x14ac:dyDescent="0.45">
      <c r="A5" s="1568" t="s">
        <v>254</v>
      </c>
      <c r="B5" s="1568"/>
      <c r="C5" s="1568"/>
      <c r="D5" s="1568"/>
      <c r="E5" s="1568"/>
      <c r="F5" s="1568"/>
      <c r="G5" s="1568"/>
      <c r="H5" s="1568"/>
      <c r="I5" s="1568"/>
      <c r="J5" s="1568"/>
      <c r="K5" s="1568"/>
      <c r="L5" s="1568"/>
      <c r="M5" s="1568"/>
      <c r="N5" s="1568"/>
      <c r="O5" s="1568"/>
      <c r="P5" s="1568"/>
      <c r="Q5" s="1568"/>
      <c r="R5" s="1568"/>
      <c r="S5" s="1568"/>
      <c r="T5" s="1568"/>
      <c r="U5" s="1568"/>
      <c r="V5" s="1568"/>
      <c r="W5" s="1568"/>
      <c r="X5" s="1568"/>
      <c r="Y5" s="1568"/>
      <c r="Z5" s="1568"/>
      <c r="AA5" s="1568"/>
      <c r="AB5" s="1568"/>
      <c r="AC5" s="1568"/>
      <c r="AD5" s="1568"/>
      <c r="AE5" s="1568"/>
      <c r="AF5" s="1568"/>
      <c r="AG5" s="1568"/>
      <c r="AH5" s="1568"/>
      <c r="AI5" s="1568"/>
      <c r="AJ5" s="1568"/>
      <c r="AK5" s="1568"/>
      <c r="AL5" s="1568"/>
      <c r="AM5" s="1568"/>
      <c r="AN5" s="1568"/>
      <c r="AO5" s="1568"/>
      <c r="AP5" s="1568"/>
      <c r="AQ5" s="1568"/>
      <c r="AR5" s="1568"/>
      <c r="AS5" s="418"/>
    </row>
    <row r="6" spans="1:79" ht="25.05" customHeight="1" x14ac:dyDescent="0.45">
      <c r="A6" s="1569" t="s">
        <v>255</v>
      </c>
      <c r="B6" s="1570"/>
      <c r="C6" s="1571"/>
      <c r="D6" s="1572" t="s">
        <v>896</v>
      </c>
      <c r="E6" s="1573"/>
      <c r="F6" s="1573"/>
      <c r="G6" s="1574"/>
      <c r="H6" s="1575" t="s">
        <v>257</v>
      </c>
      <c r="I6" s="1576"/>
      <c r="J6" s="1576"/>
      <c r="K6" s="1576"/>
      <c r="L6" s="1577"/>
      <c r="M6" s="1565" t="s">
        <v>963</v>
      </c>
      <c r="N6" s="1566"/>
      <c r="O6" s="1566"/>
      <c r="P6" s="1566"/>
      <c r="Q6" s="1566"/>
      <c r="R6" s="1566"/>
      <c r="S6" s="1566"/>
      <c r="T6" s="1566"/>
      <c r="U6" s="1566"/>
      <c r="V6" s="1566"/>
      <c r="W6" s="1566"/>
      <c r="X6" s="1566"/>
      <c r="Y6" s="1566"/>
      <c r="Z6" s="1566"/>
      <c r="AA6" s="1566"/>
      <c r="AB6" s="1566"/>
      <c r="AC6" s="1567"/>
      <c r="AD6" s="1578" t="s">
        <v>258</v>
      </c>
      <c r="AE6" s="1579"/>
      <c r="AF6" s="1579"/>
      <c r="AG6" s="1580"/>
      <c r="AH6" s="1805" t="s">
        <v>921</v>
      </c>
      <c r="AI6" s="1806"/>
      <c r="AJ6" s="1806"/>
      <c r="AK6" s="1806"/>
      <c r="AL6" s="1806"/>
      <c r="AM6" s="1806"/>
      <c r="AN6" s="1806"/>
      <c r="AO6" s="1806"/>
      <c r="AP6" s="1806"/>
      <c r="AQ6" s="1806"/>
      <c r="AR6" s="1806"/>
      <c r="AS6" s="1807"/>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row>
    <row r="7" spans="1:79" ht="25.05" customHeight="1" x14ac:dyDescent="0.45">
      <c r="A7" s="1561" t="s">
        <v>259</v>
      </c>
      <c r="B7" s="1530"/>
      <c r="C7" s="1530"/>
      <c r="D7" s="1530"/>
      <c r="E7" s="1530"/>
      <c r="F7" s="1530"/>
      <c r="G7" s="1530"/>
      <c r="H7" s="1530"/>
      <c r="I7" s="1530"/>
      <c r="J7" s="1530"/>
      <c r="K7" s="1530"/>
      <c r="L7" s="1531"/>
      <c r="M7" s="1814" t="s">
        <v>964</v>
      </c>
      <c r="N7" s="1815"/>
      <c r="O7" s="1815"/>
      <c r="P7" s="1815"/>
      <c r="Q7" s="1815"/>
      <c r="R7" s="1815"/>
      <c r="S7" s="1815"/>
      <c r="T7" s="1815"/>
      <c r="U7" s="1815"/>
      <c r="V7" s="1815"/>
      <c r="W7" s="1815"/>
      <c r="X7" s="1815"/>
      <c r="Y7" s="1815"/>
      <c r="Z7" s="1815"/>
      <c r="AA7" s="1815"/>
      <c r="AB7" s="1815"/>
      <c r="AC7" s="1816"/>
      <c r="AD7" s="1581"/>
      <c r="AE7" s="1582"/>
      <c r="AF7" s="1582"/>
      <c r="AG7" s="1583"/>
      <c r="AH7" s="1808"/>
      <c r="AI7" s="1809"/>
      <c r="AJ7" s="1809"/>
      <c r="AK7" s="1809"/>
      <c r="AL7" s="1809"/>
      <c r="AM7" s="1809"/>
      <c r="AN7" s="1809"/>
      <c r="AO7" s="1809"/>
      <c r="AP7" s="1809"/>
      <c r="AQ7" s="1809"/>
      <c r="AR7" s="1809"/>
      <c r="AS7" s="1810"/>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row>
    <row r="8" spans="1:79" ht="25.05" customHeight="1" x14ac:dyDescent="0.45">
      <c r="A8" s="1533" t="s">
        <v>260</v>
      </c>
      <c r="B8" s="1510"/>
      <c r="C8" s="1510"/>
      <c r="D8" s="1510"/>
      <c r="E8" s="1510"/>
      <c r="F8" s="1510"/>
      <c r="G8" s="1510"/>
      <c r="H8" s="1510"/>
      <c r="I8" s="1510"/>
      <c r="J8" s="1510"/>
      <c r="K8" s="1510"/>
      <c r="L8" s="1511"/>
      <c r="M8" s="1543" t="s">
        <v>261</v>
      </c>
      <c r="N8" s="1544"/>
      <c r="O8" s="1544"/>
      <c r="P8" s="1545"/>
      <c r="Q8" s="1537" t="s">
        <v>897</v>
      </c>
      <c r="R8" s="1538"/>
      <c r="S8" s="1538"/>
      <c r="T8" s="1538"/>
      <c r="U8" s="1538"/>
      <c r="V8" s="1538"/>
      <c r="W8" s="1538"/>
      <c r="X8" s="1538"/>
      <c r="Y8" s="1538"/>
      <c r="Z8" s="1538"/>
      <c r="AA8" s="1538"/>
      <c r="AB8" s="1538"/>
      <c r="AC8" s="1538"/>
      <c r="AD8" s="1538"/>
      <c r="AE8" s="1538"/>
      <c r="AF8" s="1538"/>
      <c r="AG8" s="1538"/>
      <c r="AH8" s="1538"/>
      <c r="AI8" s="1538"/>
      <c r="AJ8" s="1538"/>
      <c r="AK8" s="1538"/>
      <c r="AL8" s="1538"/>
      <c r="AM8" s="1538"/>
      <c r="AN8" s="1538"/>
      <c r="AO8" s="1538"/>
      <c r="AP8" s="1538"/>
      <c r="AQ8" s="1538"/>
      <c r="AR8" s="1538"/>
      <c r="AS8" s="153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row>
    <row r="9" spans="1:79" ht="25.05" customHeight="1" x14ac:dyDescent="0.45">
      <c r="A9" s="1534"/>
      <c r="B9" s="1535"/>
      <c r="C9" s="1535"/>
      <c r="D9" s="1535"/>
      <c r="E9" s="1535"/>
      <c r="F9" s="1535"/>
      <c r="G9" s="1535"/>
      <c r="H9" s="1535"/>
      <c r="I9" s="1535"/>
      <c r="J9" s="1535"/>
      <c r="K9" s="1535"/>
      <c r="L9" s="1536"/>
      <c r="M9" s="1543" t="s">
        <v>262</v>
      </c>
      <c r="N9" s="1544"/>
      <c r="O9" s="1544"/>
      <c r="P9" s="1545"/>
      <c r="Q9" s="1793" t="s">
        <v>921</v>
      </c>
      <c r="R9" s="1736"/>
      <c r="S9" s="1736"/>
      <c r="T9" s="1736"/>
      <c r="U9" s="1736"/>
      <c r="V9" s="1736"/>
      <c r="W9" s="1736"/>
      <c r="X9" s="1736"/>
      <c r="Y9" s="1736"/>
      <c r="Z9" s="1736"/>
      <c r="AA9" s="1736"/>
      <c r="AB9" s="1736"/>
      <c r="AC9" s="1794"/>
      <c r="AD9" s="1795" t="s">
        <v>263</v>
      </c>
      <c r="AE9" s="1796"/>
      <c r="AF9" s="1796"/>
      <c r="AG9" s="1797"/>
      <c r="AH9" s="1546"/>
      <c r="AI9" s="1547"/>
      <c r="AJ9" s="1547"/>
      <c r="AK9" s="1547"/>
      <c r="AL9" s="1547"/>
      <c r="AM9" s="1547"/>
      <c r="AN9" s="1547"/>
      <c r="AO9" s="1547"/>
      <c r="AP9" s="1547"/>
      <c r="AQ9" s="1547"/>
      <c r="AR9" s="1547"/>
      <c r="AS9" s="1548"/>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9"/>
    </row>
    <row r="10" spans="1:79" ht="25.05" customHeight="1" x14ac:dyDescent="0.45">
      <c r="A10" s="1534"/>
      <c r="B10" s="1535"/>
      <c r="C10" s="1535"/>
      <c r="D10" s="1535"/>
      <c r="E10" s="1535"/>
      <c r="F10" s="1535"/>
      <c r="G10" s="1535"/>
      <c r="H10" s="1535"/>
      <c r="I10" s="1535"/>
      <c r="J10" s="1535"/>
      <c r="K10" s="1535"/>
      <c r="L10" s="1536"/>
      <c r="M10" s="1543" t="s">
        <v>264</v>
      </c>
      <c r="N10" s="1544"/>
      <c r="O10" s="1544"/>
      <c r="P10" s="1545"/>
      <c r="Q10" s="1675" t="s">
        <v>927</v>
      </c>
      <c r="R10" s="1676"/>
      <c r="S10" s="1676"/>
      <c r="T10" s="1676"/>
      <c r="U10" s="1676"/>
      <c r="V10" s="1676"/>
      <c r="W10" s="1676"/>
      <c r="X10" s="1676"/>
      <c r="Y10" s="1676"/>
      <c r="Z10" s="1676"/>
      <c r="AA10" s="1676"/>
      <c r="AB10" s="1676"/>
      <c r="AC10" s="1676"/>
      <c r="AD10" s="1676"/>
      <c r="AE10" s="1676"/>
      <c r="AF10" s="1676"/>
      <c r="AG10" s="1676"/>
      <c r="AH10" s="1676"/>
      <c r="AI10" s="1676"/>
      <c r="AJ10" s="1676"/>
      <c r="AK10" s="1676"/>
      <c r="AL10" s="1676"/>
      <c r="AM10" s="1676"/>
      <c r="AN10" s="1676"/>
      <c r="AO10" s="1676"/>
      <c r="AP10" s="1676"/>
      <c r="AQ10" s="1676"/>
      <c r="AR10" s="1676"/>
      <c r="AS10" s="1677"/>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row>
    <row r="11" spans="1:79" ht="25.05" customHeight="1" x14ac:dyDescent="0.45">
      <c r="A11" s="1512"/>
      <c r="B11" s="1513"/>
      <c r="C11" s="1513"/>
      <c r="D11" s="1513"/>
      <c r="E11" s="1513"/>
      <c r="F11" s="1513"/>
      <c r="G11" s="1513"/>
      <c r="H11" s="1513"/>
      <c r="I11" s="1513"/>
      <c r="J11" s="1513"/>
      <c r="K11" s="1513"/>
      <c r="L11" s="1514"/>
      <c r="M11" s="1532" t="s">
        <v>265</v>
      </c>
      <c r="N11" s="1530"/>
      <c r="O11" s="1530"/>
      <c r="P11" s="1531"/>
      <c r="Q11" s="1811" t="s">
        <v>928</v>
      </c>
      <c r="R11" s="1812"/>
      <c r="S11" s="1812"/>
      <c r="T11" s="1812"/>
      <c r="U11" s="1812"/>
      <c r="V11" s="1812"/>
      <c r="W11" s="1812"/>
      <c r="X11" s="1812"/>
      <c r="Y11" s="1812"/>
      <c r="Z11" s="1812"/>
      <c r="AA11" s="1812"/>
      <c r="AB11" s="1812"/>
      <c r="AC11" s="1813"/>
      <c r="AD11" s="1802" t="s">
        <v>266</v>
      </c>
      <c r="AE11" s="1803"/>
      <c r="AF11" s="1803"/>
      <c r="AG11" s="1804"/>
      <c r="AH11" s="1540"/>
      <c r="AI11" s="1541"/>
      <c r="AJ11" s="1541"/>
      <c r="AK11" s="1541"/>
      <c r="AL11" s="1541"/>
      <c r="AM11" s="1541"/>
      <c r="AN11" s="1541"/>
      <c r="AO11" s="1541"/>
      <c r="AP11" s="1541"/>
      <c r="AQ11" s="1541"/>
      <c r="AR11" s="1541"/>
      <c r="AS11" s="1558"/>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row>
    <row r="12" spans="1:79" ht="25.05" customHeight="1" x14ac:dyDescent="0.45">
      <c r="A12" s="1561" t="s">
        <v>267</v>
      </c>
      <c r="B12" s="1530"/>
      <c r="C12" s="1530"/>
      <c r="D12" s="1530"/>
      <c r="E12" s="1530"/>
      <c r="F12" s="1530"/>
      <c r="G12" s="1530"/>
      <c r="H12" s="1530"/>
      <c r="I12" s="1530"/>
      <c r="J12" s="1530"/>
      <c r="K12" s="1530"/>
      <c r="L12" s="1531"/>
      <c r="M12" s="1562" t="s">
        <v>268</v>
      </c>
      <c r="N12" s="1563"/>
      <c r="O12" s="1563"/>
      <c r="P12" s="1563"/>
      <c r="Q12" s="1817">
        <v>7</v>
      </c>
      <c r="R12" s="1817"/>
      <c r="S12" s="1817"/>
      <c r="T12" s="1817"/>
      <c r="U12" s="1530" t="s">
        <v>269</v>
      </c>
      <c r="V12" s="1530"/>
      <c r="W12" s="1530"/>
      <c r="X12" s="1818">
        <v>5</v>
      </c>
      <c r="Y12" s="1818"/>
      <c r="Z12" s="1818"/>
      <c r="AA12" s="1530" t="s">
        <v>270</v>
      </c>
      <c r="AB12" s="1530"/>
      <c r="AC12" s="1531"/>
      <c r="AD12" s="1532" t="s">
        <v>271</v>
      </c>
      <c r="AE12" s="1530"/>
      <c r="AF12" s="1530"/>
      <c r="AG12" s="1531"/>
      <c r="AH12" s="1515">
        <v>935000</v>
      </c>
      <c r="AI12" s="1516"/>
      <c r="AJ12" s="1516"/>
      <c r="AK12" s="1516"/>
      <c r="AL12" s="1516"/>
      <c r="AM12" s="1516"/>
      <c r="AN12" s="1516"/>
      <c r="AO12" s="1559" t="s">
        <v>272</v>
      </c>
      <c r="AP12" s="1559"/>
      <c r="AQ12" s="1559"/>
      <c r="AR12" s="1559"/>
      <c r="AS12" s="1560"/>
    </row>
    <row r="13" spans="1:79" ht="79.95" customHeight="1" x14ac:dyDescent="0.45">
      <c r="A13" s="1503" t="s">
        <v>273</v>
      </c>
      <c r="B13" s="1504"/>
      <c r="C13" s="1504"/>
      <c r="D13" s="1504"/>
      <c r="E13" s="1504"/>
      <c r="F13" s="1504"/>
      <c r="G13" s="1504"/>
      <c r="H13" s="1504"/>
      <c r="I13" s="1504"/>
      <c r="J13" s="1504"/>
      <c r="K13" s="1504"/>
      <c r="L13" s="1505"/>
      <c r="M13" s="1506"/>
      <c r="N13" s="1507"/>
      <c r="O13" s="1507"/>
      <c r="P13" s="1507"/>
      <c r="Q13" s="1507"/>
      <c r="R13" s="1507"/>
      <c r="S13" s="1507"/>
      <c r="T13" s="1507"/>
      <c r="U13" s="1507"/>
      <c r="V13" s="1507"/>
      <c r="W13" s="1507"/>
      <c r="X13" s="1507"/>
      <c r="Y13" s="1507"/>
      <c r="Z13" s="1507"/>
      <c r="AA13" s="1507"/>
      <c r="AB13" s="1507"/>
      <c r="AC13" s="1507"/>
      <c r="AD13" s="1507"/>
      <c r="AE13" s="1507"/>
      <c r="AF13" s="1507"/>
      <c r="AG13" s="1507"/>
      <c r="AH13" s="1507"/>
      <c r="AI13" s="1507"/>
      <c r="AJ13" s="1507"/>
      <c r="AK13" s="1507"/>
      <c r="AL13" s="1507"/>
      <c r="AM13" s="1507"/>
      <c r="AN13" s="1507"/>
      <c r="AO13" s="1507"/>
      <c r="AP13" s="1507"/>
      <c r="AQ13" s="1507"/>
      <c r="AR13" s="1507"/>
      <c r="AS13" s="1508"/>
    </row>
    <row r="14" spans="1:79" ht="25.05" customHeight="1" x14ac:dyDescent="0.45">
      <c r="A14" s="1509" t="s">
        <v>898</v>
      </c>
      <c r="B14" s="1510"/>
      <c r="C14" s="1510"/>
      <c r="D14" s="1510"/>
      <c r="E14" s="1510"/>
      <c r="F14" s="1510"/>
      <c r="G14" s="1510"/>
      <c r="H14" s="1510"/>
      <c r="I14" s="1510"/>
      <c r="J14" s="1510"/>
      <c r="K14" s="1510"/>
      <c r="L14" s="1511"/>
      <c r="M14" s="1519" t="s">
        <v>274</v>
      </c>
      <c r="N14" s="1517"/>
      <c r="O14" s="1517"/>
      <c r="P14" s="1518"/>
      <c r="Q14" s="1798"/>
      <c r="R14" s="1799"/>
      <c r="S14" s="1799"/>
      <c r="T14" s="1799"/>
      <c r="U14" s="1799"/>
      <c r="V14" s="1799"/>
      <c r="W14" s="1799"/>
      <c r="X14" s="1517" t="s">
        <v>272</v>
      </c>
      <c r="Y14" s="1517"/>
      <c r="Z14" s="1517"/>
      <c r="AA14" s="1517"/>
      <c r="AB14" s="1517"/>
      <c r="AC14" s="1518"/>
      <c r="AD14" s="1519" t="s">
        <v>275</v>
      </c>
      <c r="AE14" s="1517"/>
      <c r="AF14" s="1517"/>
      <c r="AG14" s="1518"/>
      <c r="AH14" s="1800"/>
      <c r="AI14" s="1801"/>
      <c r="AJ14" s="1801"/>
      <c r="AK14" s="1801"/>
      <c r="AL14" s="1801"/>
      <c r="AM14" s="1801"/>
      <c r="AN14" s="1801"/>
      <c r="AO14" s="1517" t="s">
        <v>272</v>
      </c>
      <c r="AP14" s="1517"/>
      <c r="AQ14" s="1517"/>
      <c r="AR14" s="1517"/>
      <c r="AS14" s="1522"/>
    </row>
    <row r="15" spans="1:79" ht="40.049999999999997" customHeight="1" x14ac:dyDescent="0.45">
      <c r="A15" s="1512"/>
      <c r="B15" s="1513"/>
      <c r="C15" s="1513"/>
      <c r="D15" s="1513"/>
      <c r="E15" s="1513"/>
      <c r="F15" s="1513"/>
      <c r="G15" s="1513"/>
      <c r="H15" s="1513"/>
      <c r="I15" s="1513"/>
      <c r="J15" s="1513"/>
      <c r="K15" s="1513"/>
      <c r="L15" s="1514"/>
      <c r="M15" s="1523" t="s">
        <v>276</v>
      </c>
      <c r="N15" s="1524"/>
      <c r="O15" s="1524"/>
      <c r="P15" s="1525"/>
      <c r="Q15" s="1526"/>
      <c r="R15" s="1527"/>
      <c r="S15" s="1527"/>
      <c r="T15" s="1527"/>
      <c r="U15" s="1527"/>
      <c r="V15" s="1527"/>
      <c r="W15" s="1527"/>
      <c r="X15" s="1527"/>
      <c r="Y15" s="1527"/>
      <c r="Z15" s="1527"/>
      <c r="AA15" s="1527"/>
      <c r="AB15" s="1527"/>
      <c r="AC15" s="1527"/>
      <c r="AD15" s="1527"/>
      <c r="AE15" s="1527"/>
      <c r="AF15" s="1527"/>
      <c r="AG15" s="1527"/>
      <c r="AH15" s="1527"/>
      <c r="AI15" s="1527"/>
      <c r="AJ15" s="1527"/>
      <c r="AK15" s="1527"/>
      <c r="AL15" s="1527"/>
      <c r="AM15" s="1527"/>
      <c r="AN15" s="1527"/>
      <c r="AO15" s="1527"/>
      <c r="AP15" s="1527"/>
      <c r="AQ15" s="1527"/>
      <c r="AR15" s="1527"/>
      <c r="AS15" s="1528"/>
    </row>
    <row r="16" spans="1:79" ht="25.05" customHeight="1" x14ac:dyDescent="0.45">
      <c r="A16" s="1593" t="s">
        <v>965</v>
      </c>
      <c r="B16" s="1594"/>
      <c r="C16" s="1594"/>
      <c r="D16" s="1594"/>
      <c r="E16" s="1594"/>
      <c r="F16" s="1594"/>
      <c r="G16" s="1594"/>
      <c r="H16" s="1594"/>
      <c r="I16" s="1594"/>
      <c r="J16" s="1594"/>
      <c r="K16" s="1594"/>
      <c r="L16" s="1594"/>
      <c r="M16" s="1594"/>
      <c r="N16" s="1594"/>
      <c r="O16" s="1594"/>
      <c r="P16" s="1594"/>
      <c r="Q16" s="1594"/>
      <c r="R16" s="1594"/>
      <c r="S16" s="1594"/>
      <c r="T16" s="1594"/>
      <c r="U16" s="1594"/>
      <c r="V16" s="1594"/>
      <c r="W16" s="1594"/>
      <c r="X16" s="1594"/>
      <c r="Y16" s="1594"/>
      <c r="Z16" s="1594"/>
      <c r="AA16" s="1594"/>
      <c r="AB16" s="1594"/>
      <c r="AC16" s="1594"/>
      <c r="AD16" s="1594"/>
      <c r="AE16" s="1594"/>
      <c r="AF16" s="1594"/>
      <c r="AG16" s="1594"/>
      <c r="AH16" s="1594"/>
      <c r="AI16" s="1594"/>
      <c r="AJ16" s="1594"/>
      <c r="AK16" s="1594"/>
      <c r="AL16" s="1595"/>
      <c r="AM16" s="1596" t="s">
        <v>900</v>
      </c>
      <c r="AN16" s="1597"/>
      <c r="AO16" s="1597"/>
      <c r="AP16" s="1597"/>
      <c r="AQ16" s="1597"/>
      <c r="AR16" s="1597"/>
      <c r="AS16" s="1598"/>
    </row>
    <row r="18" spans="1:77" ht="25.05" customHeight="1" x14ac:dyDescent="0.45">
      <c r="A18" s="1599" t="s">
        <v>255</v>
      </c>
      <c r="B18" s="1819"/>
      <c r="C18" s="1820"/>
      <c r="D18" s="1601" t="s">
        <v>256</v>
      </c>
      <c r="E18" s="1602"/>
      <c r="F18" s="1602"/>
      <c r="G18" s="1603"/>
      <c r="H18" s="1821" t="s">
        <v>257</v>
      </c>
      <c r="I18" s="1604"/>
      <c r="J18" s="1604"/>
      <c r="K18" s="1604"/>
      <c r="L18" s="1605"/>
      <c r="M18" s="1473"/>
      <c r="N18" s="1474"/>
      <c r="O18" s="1474"/>
      <c r="P18" s="1474"/>
      <c r="Q18" s="1474"/>
      <c r="R18" s="1474"/>
      <c r="S18" s="1474"/>
      <c r="T18" s="1474"/>
      <c r="U18" s="1474"/>
      <c r="V18" s="1474"/>
      <c r="W18" s="1474"/>
      <c r="X18" s="1474"/>
      <c r="Y18" s="1474"/>
      <c r="Z18" s="1474"/>
      <c r="AA18" s="1474"/>
      <c r="AB18" s="1474"/>
      <c r="AC18" s="1475"/>
      <c r="AD18" s="1822" t="s">
        <v>258</v>
      </c>
      <c r="AE18" s="1606"/>
      <c r="AF18" s="1606"/>
      <c r="AG18" s="1823"/>
      <c r="AH18" s="1608"/>
      <c r="AI18" s="1827"/>
      <c r="AJ18" s="1827"/>
      <c r="AK18" s="1827"/>
      <c r="AL18" s="1827"/>
      <c r="AM18" s="1827"/>
      <c r="AN18" s="1827"/>
      <c r="AO18" s="1827"/>
      <c r="AP18" s="1827"/>
      <c r="AQ18" s="1827"/>
      <c r="AR18" s="1827"/>
      <c r="AS18" s="1828"/>
    </row>
    <row r="19" spans="1:77" ht="25.05" customHeight="1" x14ac:dyDescent="0.45">
      <c r="A19" s="1614" t="s">
        <v>259</v>
      </c>
      <c r="B19" s="1498"/>
      <c r="C19" s="1498"/>
      <c r="D19" s="1498"/>
      <c r="E19" s="1498"/>
      <c r="F19" s="1498"/>
      <c r="G19" s="1498"/>
      <c r="H19" s="1498"/>
      <c r="I19" s="1498"/>
      <c r="J19" s="1498"/>
      <c r="K19" s="1498"/>
      <c r="L19" s="1499"/>
      <c r="M19" s="1465"/>
      <c r="N19" s="1466"/>
      <c r="O19" s="1466"/>
      <c r="P19" s="1466"/>
      <c r="Q19" s="1466"/>
      <c r="R19" s="1466"/>
      <c r="S19" s="1466"/>
      <c r="T19" s="1466"/>
      <c r="U19" s="1466"/>
      <c r="V19" s="1466"/>
      <c r="W19" s="1466"/>
      <c r="X19" s="1466"/>
      <c r="Y19" s="1466"/>
      <c r="Z19" s="1466"/>
      <c r="AA19" s="1466"/>
      <c r="AB19" s="1466"/>
      <c r="AC19" s="1615"/>
      <c r="AD19" s="1824"/>
      <c r="AE19" s="1825"/>
      <c r="AF19" s="1825"/>
      <c r="AG19" s="1826"/>
      <c r="AH19" s="1829"/>
      <c r="AI19" s="1830"/>
      <c r="AJ19" s="1830"/>
      <c r="AK19" s="1830"/>
      <c r="AL19" s="1830"/>
      <c r="AM19" s="1830"/>
      <c r="AN19" s="1830"/>
      <c r="AO19" s="1830"/>
      <c r="AP19" s="1830"/>
      <c r="AQ19" s="1830"/>
      <c r="AR19" s="1830"/>
      <c r="AS19" s="1831"/>
    </row>
    <row r="20" spans="1:77" ht="25.05" customHeight="1" x14ac:dyDescent="0.45">
      <c r="A20" s="1449" t="s">
        <v>260</v>
      </c>
      <c r="B20" s="1450"/>
      <c r="C20" s="1450"/>
      <c r="D20" s="1450"/>
      <c r="E20" s="1450"/>
      <c r="F20" s="1450"/>
      <c r="G20" s="1450"/>
      <c r="H20" s="1450"/>
      <c r="I20" s="1450"/>
      <c r="J20" s="1450"/>
      <c r="K20" s="1450"/>
      <c r="L20" s="1451"/>
      <c r="M20" s="1832" t="s">
        <v>261</v>
      </c>
      <c r="N20" s="1833"/>
      <c r="O20" s="1833"/>
      <c r="P20" s="1834"/>
      <c r="Q20" s="1458"/>
      <c r="R20" s="1459"/>
      <c r="S20" s="1459"/>
      <c r="T20" s="1459"/>
      <c r="U20" s="1459"/>
      <c r="V20" s="1459"/>
      <c r="W20" s="1459"/>
      <c r="X20" s="1459"/>
      <c r="Y20" s="1459"/>
      <c r="Z20" s="1459"/>
      <c r="AA20" s="1459"/>
      <c r="AB20" s="1459"/>
      <c r="AC20" s="1459"/>
      <c r="AD20" s="1459"/>
      <c r="AE20" s="1459"/>
      <c r="AF20" s="1459"/>
      <c r="AG20" s="1459"/>
      <c r="AH20" s="1459"/>
      <c r="AI20" s="1459"/>
      <c r="AJ20" s="1459"/>
      <c r="AK20" s="1459"/>
      <c r="AL20" s="1459"/>
      <c r="AM20" s="1459"/>
      <c r="AN20" s="1459"/>
      <c r="AO20" s="1459"/>
      <c r="AP20" s="1459"/>
      <c r="AQ20" s="1459"/>
      <c r="AR20" s="1459"/>
      <c r="AS20" s="14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row>
    <row r="21" spans="1:77" ht="25.05" customHeight="1" x14ac:dyDescent="0.45">
      <c r="A21" s="1452"/>
      <c r="B21" s="1453"/>
      <c r="C21" s="1453"/>
      <c r="D21" s="1453"/>
      <c r="E21" s="1453"/>
      <c r="F21" s="1453"/>
      <c r="G21" s="1453"/>
      <c r="H21" s="1453"/>
      <c r="I21" s="1453"/>
      <c r="J21" s="1453"/>
      <c r="K21" s="1453"/>
      <c r="L21" s="1454"/>
      <c r="M21" s="1832" t="s">
        <v>262</v>
      </c>
      <c r="N21" s="1833"/>
      <c r="O21" s="1833"/>
      <c r="P21" s="1834"/>
      <c r="Q21" s="1458"/>
      <c r="R21" s="1459"/>
      <c r="S21" s="1459"/>
      <c r="T21" s="1459"/>
      <c r="U21" s="1459"/>
      <c r="V21" s="1459"/>
      <c r="W21" s="1459"/>
      <c r="X21" s="1459"/>
      <c r="Y21" s="1459"/>
      <c r="Z21" s="1459"/>
      <c r="AA21" s="1459"/>
      <c r="AB21" s="1459"/>
      <c r="AC21" s="1461"/>
      <c r="AD21" s="1832" t="s">
        <v>263</v>
      </c>
      <c r="AE21" s="1833"/>
      <c r="AF21" s="1833"/>
      <c r="AG21" s="1834"/>
      <c r="AH21" s="1462"/>
      <c r="AI21" s="1463"/>
      <c r="AJ21" s="1463"/>
      <c r="AK21" s="1463"/>
      <c r="AL21" s="1463"/>
      <c r="AM21" s="1463"/>
      <c r="AN21" s="1463"/>
      <c r="AO21" s="1463"/>
      <c r="AP21" s="1463"/>
      <c r="AQ21" s="1463"/>
      <c r="AR21" s="1463"/>
      <c r="AS21" s="1464"/>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row>
    <row r="22" spans="1:77" ht="25.05" customHeight="1" x14ac:dyDescent="0.45">
      <c r="A22" s="1452"/>
      <c r="B22" s="1453"/>
      <c r="C22" s="1453"/>
      <c r="D22" s="1453"/>
      <c r="E22" s="1453"/>
      <c r="F22" s="1453"/>
      <c r="G22" s="1453"/>
      <c r="H22" s="1453"/>
      <c r="I22" s="1453"/>
      <c r="J22" s="1453"/>
      <c r="K22" s="1453"/>
      <c r="L22" s="1454"/>
      <c r="M22" s="1832" t="s">
        <v>264</v>
      </c>
      <c r="N22" s="1833"/>
      <c r="O22" s="1833"/>
      <c r="P22" s="1834"/>
      <c r="Q22" s="1465"/>
      <c r="R22" s="1466"/>
      <c r="S22" s="1466"/>
      <c r="T22" s="1466"/>
      <c r="U22" s="1466"/>
      <c r="V22" s="1466"/>
      <c r="W22" s="1466"/>
      <c r="X22" s="1466"/>
      <c r="Y22" s="1466"/>
      <c r="Z22" s="1466"/>
      <c r="AA22" s="1466"/>
      <c r="AB22" s="1466"/>
      <c r="AC22" s="1466"/>
      <c r="AD22" s="1466"/>
      <c r="AE22" s="1466"/>
      <c r="AF22" s="1466"/>
      <c r="AG22" s="1466"/>
      <c r="AH22" s="1466"/>
      <c r="AI22" s="1466"/>
      <c r="AJ22" s="1466"/>
      <c r="AK22" s="1466"/>
      <c r="AL22" s="1466"/>
      <c r="AM22" s="1466"/>
      <c r="AN22" s="1466"/>
      <c r="AO22" s="1466"/>
      <c r="AP22" s="1466"/>
      <c r="AQ22" s="1466"/>
      <c r="AR22" s="1466"/>
      <c r="AS22" s="1467"/>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row>
    <row r="23" spans="1:77" ht="25.05" customHeight="1" x14ac:dyDescent="0.45">
      <c r="A23" s="1455"/>
      <c r="B23" s="1456"/>
      <c r="C23" s="1456"/>
      <c r="D23" s="1456"/>
      <c r="E23" s="1456"/>
      <c r="F23" s="1456"/>
      <c r="G23" s="1456"/>
      <c r="H23" s="1456"/>
      <c r="I23" s="1456"/>
      <c r="J23" s="1456"/>
      <c r="K23" s="1456"/>
      <c r="L23" s="1457"/>
      <c r="M23" s="1500" t="s">
        <v>265</v>
      </c>
      <c r="N23" s="1498"/>
      <c r="O23" s="1498"/>
      <c r="P23" s="1499"/>
      <c r="Q23" s="1468"/>
      <c r="R23" s="1469"/>
      <c r="S23" s="1469"/>
      <c r="T23" s="1469"/>
      <c r="U23" s="1469"/>
      <c r="V23" s="1469"/>
      <c r="W23" s="1469"/>
      <c r="X23" s="1469"/>
      <c r="Y23" s="1469"/>
      <c r="Z23" s="1469"/>
      <c r="AA23" s="1469"/>
      <c r="AB23" s="1469"/>
      <c r="AC23" s="1470"/>
      <c r="AD23" s="1835" t="s">
        <v>266</v>
      </c>
      <c r="AE23" s="1836"/>
      <c r="AF23" s="1836"/>
      <c r="AG23" s="1837"/>
      <c r="AH23" s="1458"/>
      <c r="AI23" s="1459"/>
      <c r="AJ23" s="1459"/>
      <c r="AK23" s="1459"/>
      <c r="AL23" s="1459"/>
      <c r="AM23" s="1459"/>
      <c r="AN23" s="1459"/>
      <c r="AO23" s="1459"/>
      <c r="AP23" s="1459"/>
      <c r="AQ23" s="1459"/>
      <c r="AR23" s="1459"/>
      <c r="AS23" s="1460"/>
      <c r="AX23" s="261"/>
    </row>
    <row r="24" spans="1:77" ht="25.05" customHeight="1" x14ac:dyDescent="0.45">
      <c r="A24" s="1614" t="s">
        <v>267</v>
      </c>
      <c r="B24" s="1498"/>
      <c r="C24" s="1498"/>
      <c r="D24" s="1498"/>
      <c r="E24" s="1498"/>
      <c r="F24" s="1498"/>
      <c r="G24" s="1498"/>
      <c r="H24" s="1498"/>
      <c r="I24" s="1498"/>
      <c r="J24" s="1498"/>
      <c r="K24" s="1498"/>
      <c r="L24" s="1499"/>
      <c r="M24" s="1495" t="s">
        <v>268</v>
      </c>
      <c r="N24" s="1496"/>
      <c r="O24" s="1496"/>
      <c r="P24" s="1496"/>
      <c r="Q24" s="1497"/>
      <c r="R24" s="1497"/>
      <c r="S24" s="1497"/>
      <c r="T24" s="1497"/>
      <c r="U24" s="1498" t="s">
        <v>269</v>
      </c>
      <c r="V24" s="1498"/>
      <c r="W24" s="1498"/>
      <c r="X24" s="1459"/>
      <c r="Y24" s="1459"/>
      <c r="Z24" s="1459"/>
      <c r="AA24" s="1498" t="s">
        <v>270</v>
      </c>
      <c r="AB24" s="1498"/>
      <c r="AC24" s="1499"/>
      <c r="AD24" s="1500" t="s">
        <v>271</v>
      </c>
      <c r="AE24" s="1498"/>
      <c r="AF24" s="1498"/>
      <c r="AG24" s="1499"/>
      <c r="AH24" s="1501"/>
      <c r="AI24" s="1502"/>
      <c r="AJ24" s="1502"/>
      <c r="AK24" s="1502"/>
      <c r="AL24" s="1502"/>
      <c r="AM24" s="1502"/>
      <c r="AN24" s="1502"/>
      <c r="AO24" s="1471" t="s">
        <v>272</v>
      </c>
      <c r="AP24" s="1471"/>
      <c r="AQ24" s="1471"/>
      <c r="AR24" s="1471"/>
      <c r="AS24" s="1472"/>
    </row>
    <row r="25" spans="1:77" ht="79.95" customHeight="1" x14ac:dyDescent="0.45">
      <c r="A25" s="1476" t="s">
        <v>273</v>
      </c>
      <c r="B25" s="1764"/>
      <c r="C25" s="1764"/>
      <c r="D25" s="1764"/>
      <c r="E25" s="1764"/>
      <c r="F25" s="1764"/>
      <c r="G25" s="1764"/>
      <c r="H25" s="1764"/>
      <c r="I25" s="1764"/>
      <c r="J25" s="1764"/>
      <c r="K25" s="1764"/>
      <c r="L25" s="1750"/>
      <c r="M25" s="1478"/>
      <c r="N25" s="1479"/>
      <c r="O25" s="1479"/>
      <c r="P25" s="1479"/>
      <c r="Q25" s="1479"/>
      <c r="R25" s="1479"/>
      <c r="S25" s="1479"/>
      <c r="T25" s="1479"/>
      <c r="U25" s="1479"/>
      <c r="V25" s="1479"/>
      <c r="W25" s="1479"/>
      <c r="X25" s="1479"/>
      <c r="Y25" s="1479"/>
      <c r="Z25" s="1479"/>
      <c r="AA25" s="1479"/>
      <c r="AB25" s="1479"/>
      <c r="AC25" s="1479"/>
      <c r="AD25" s="1479"/>
      <c r="AE25" s="1479"/>
      <c r="AF25" s="1479"/>
      <c r="AG25" s="1479"/>
      <c r="AH25" s="1479"/>
      <c r="AI25" s="1479"/>
      <c r="AJ25" s="1479"/>
      <c r="AK25" s="1479"/>
      <c r="AL25" s="1479"/>
      <c r="AM25" s="1479"/>
      <c r="AN25" s="1479"/>
      <c r="AO25" s="1479"/>
      <c r="AP25" s="1479"/>
      <c r="AQ25" s="1479"/>
      <c r="AR25" s="1479"/>
      <c r="AS25" s="1480"/>
    </row>
    <row r="26" spans="1:77" ht="25.05" customHeight="1" x14ac:dyDescent="0.45">
      <c r="A26" s="1481" t="s">
        <v>643</v>
      </c>
      <c r="B26" s="1450"/>
      <c r="C26" s="1450"/>
      <c r="D26" s="1450"/>
      <c r="E26" s="1450"/>
      <c r="F26" s="1450"/>
      <c r="G26" s="1450"/>
      <c r="H26" s="1450"/>
      <c r="I26" s="1450"/>
      <c r="J26" s="1450"/>
      <c r="K26" s="1450"/>
      <c r="L26" s="1451"/>
      <c r="M26" s="1838" t="s">
        <v>274</v>
      </c>
      <c r="N26" s="1484"/>
      <c r="O26" s="1484"/>
      <c r="P26" s="1485"/>
      <c r="Q26" s="1482"/>
      <c r="R26" s="1483"/>
      <c r="S26" s="1483"/>
      <c r="T26" s="1483"/>
      <c r="U26" s="1483"/>
      <c r="V26" s="1483"/>
      <c r="W26" s="1483"/>
      <c r="X26" s="1484" t="s">
        <v>272</v>
      </c>
      <c r="Y26" s="1484"/>
      <c r="Z26" s="1484"/>
      <c r="AA26" s="1484"/>
      <c r="AB26" s="1484"/>
      <c r="AC26" s="1485"/>
      <c r="AD26" s="1838" t="s">
        <v>275</v>
      </c>
      <c r="AE26" s="1484"/>
      <c r="AF26" s="1484"/>
      <c r="AG26" s="1485"/>
      <c r="AH26" s="1486"/>
      <c r="AI26" s="1487"/>
      <c r="AJ26" s="1487"/>
      <c r="AK26" s="1487"/>
      <c r="AL26" s="1487"/>
      <c r="AM26" s="1487"/>
      <c r="AN26" s="1487"/>
      <c r="AO26" s="1484" t="s">
        <v>272</v>
      </c>
      <c r="AP26" s="1484"/>
      <c r="AQ26" s="1484"/>
      <c r="AR26" s="1484"/>
      <c r="AS26" s="1488"/>
    </row>
    <row r="27" spans="1:77" ht="40.049999999999997" customHeight="1" x14ac:dyDescent="0.45">
      <c r="A27" s="1455"/>
      <c r="B27" s="1456"/>
      <c r="C27" s="1456"/>
      <c r="D27" s="1456"/>
      <c r="E27" s="1456"/>
      <c r="F27" s="1456"/>
      <c r="G27" s="1456"/>
      <c r="H27" s="1456"/>
      <c r="I27" s="1456"/>
      <c r="J27" s="1456"/>
      <c r="K27" s="1456"/>
      <c r="L27" s="1457"/>
      <c r="M27" s="1489" t="s">
        <v>276</v>
      </c>
      <c r="N27" s="1490"/>
      <c r="O27" s="1490"/>
      <c r="P27" s="1491"/>
      <c r="Q27" s="1492"/>
      <c r="R27" s="1493"/>
      <c r="S27" s="1493"/>
      <c r="T27" s="1493"/>
      <c r="U27" s="1493"/>
      <c r="V27" s="1493"/>
      <c r="W27" s="1493"/>
      <c r="X27" s="1493"/>
      <c r="Y27" s="1493"/>
      <c r="Z27" s="1493"/>
      <c r="AA27" s="1493"/>
      <c r="AB27" s="1493"/>
      <c r="AC27" s="1493"/>
      <c r="AD27" s="1493"/>
      <c r="AE27" s="1493"/>
      <c r="AF27" s="1493"/>
      <c r="AG27" s="1493"/>
      <c r="AH27" s="1493"/>
      <c r="AI27" s="1493"/>
      <c r="AJ27" s="1493"/>
      <c r="AK27" s="1493"/>
      <c r="AL27" s="1493"/>
      <c r="AM27" s="1493"/>
      <c r="AN27" s="1493"/>
      <c r="AO27" s="1493"/>
      <c r="AP27" s="1493"/>
      <c r="AQ27" s="1493"/>
      <c r="AR27" s="1493"/>
      <c r="AS27" s="1494"/>
    </row>
    <row r="28" spans="1:77" ht="25.05" customHeight="1" x14ac:dyDescent="0.45">
      <c r="A28" s="1616" t="s">
        <v>739</v>
      </c>
      <c r="B28" s="1617"/>
      <c r="C28" s="1617"/>
      <c r="D28" s="1617"/>
      <c r="E28" s="1617"/>
      <c r="F28" s="1617"/>
      <c r="G28" s="1617"/>
      <c r="H28" s="1617"/>
      <c r="I28" s="1617"/>
      <c r="J28" s="1617"/>
      <c r="K28" s="1617"/>
      <c r="L28" s="1617"/>
      <c r="M28" s="1617"/>
      <c r="N28" s="1617"/>
      <c r="O28" s="1617"/>
      <c r="P28" s="1617"/>
      <c r="Q28" s="1617"/>
      <c r="R28" s="1617"/>
      <c r="S28" s="1617"/>
      <c r="T28" s="1617"/>
      <c r="U28" s="1617"/>
      <c r="V28" s="1617"/>
      <c r="W28" s="1617"/>
      <c r="X28" s="1617"/>
      <c r="Y28" s="1617"/>
      <c r="Z28" s="1617"/>
      <c r="AA28" s="1617"/>
      <c r="AB28" s="1617"/>
      <c r="AC28" s="1617"/>
      <c r="AD28" s="1617"/>
      <c r="AE28" s="1617"/>
      <c r="AF28" s="1617"/>
      <c r="AG28" s="1617"/>
      <c r="AH28" s="1617"/>
      <c r="AI28" s="1617"/>
      <c r="AJ28" s="1617"/>
      <c r="AK28" s="1617"/>
      <c r="AL28" s="1618"/>
      <c r="AM28" s="1619" t="s">
        <v>119</v>
      </c>
      <c r="AN28" s="1620"/>
      <c r="AO28" s="1620"/>
      <c r="AP28" s="1620"/>
      <c r="AQ28" s="1620"/>
      <c r="AR28" s="1620"/>
      <c r="AS28" s="1621"/>
    </row>
    <row r="29" spans="1:77" x14ac:dyDescent="0.45">
      <c r="A29" s="416"/>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row>
    <row r="30" spans="1:77" ht="25.05" customHeight="1" x14ac:dyDescent="0.45">
      <c r="A30" s="1599" t="s">
        <v>255</v>
      </c>
      <c r="B30" s="1819"/>
      <c r="C30" s="1820"/>
      <c r="D30" s="1601" t="s">
        <v>256</v>
      </c>
      <c r="E30" s="1602"/>
      <c r="F30" s="1602"/>
      <c r="G30" s="1603"/>
      <c r="H30" s="1821" t="s">
        <v>257</v>
      </c>
      <c r="I30" s="1604"/>
      <c r="J30" s="1604"/>
      <c r="K30" s="1604"/>
      <c r="L30" s="1605"/>
      <c r="M30" s="1473"/>
      <c r="N30" s="1474"/>
      <c r="O30" s="1474"/>
      <c r="P30" s="1474"/>
      <c r="Q30" s="1474"/>
      <c r="R30" s="1474"/>
      <c r="S30" s="1474"/>
      <c r="T30" s="1474"/>
      <c r="U30" s="1474"/>
      <c r="V30" s="1474"/>
      <c r="W30" s="1474"/>
      <c r="X30" s="1474"/>
      <c r="Y30" s="1474"/>
      <c r="Z30" s="1474"/>
      <c r="AA30" s="1474"/>
      <c r="AB30" s="1474"/>
      <c r="AC30" s="1475"/>
      <c r="AD30" s="1822" t="s">
        <v>258</v>
      </c>
      <c r="AE30" s="1606"/>
      <c r="AF30" s="1606"/>
      <c r="AG30" s="1823"/>
      <c r="AH30" s="1608"/>
      <c r="AI30" s="1827"/>
      <c r="AJ30" s="1827"/>
      <c r="AK30" s="1827"/>
      <c r="AL30" s="1827"/>
      <c r="AM30" s="1827"/>
      <c r="AN30" s="1827"/>
      <c r="AO30" s="1827"/>
      <c r="AP30" s="1827"/>
      <c r="AQ30" s="1827"/>
      <c r="AR30" s="1827"/>
      <c r="AS30" s="1828"/>
    </row>
    <row r="31" spans="1:77" ht="25.05" customHeight="1" x14ac:dyDescent="0.45">
      <c r="A31" s="1614" t="s">
        <v>259</v>
      </c>
      <c r="B31" s="1498"/>
      <c r="C31" s="1498"/>
      <c r="D31" s="1498"/>
      <c r="E31" s="1498"/>
      <c r="F31" s="1498"/>
      <c r="G31" s="1498"/>
      <c r="H31" s="1498"/>
      <c r="I31" s="1498"/>
      <c r="J31" s="1498"/>
      <c r="K31" s="1498"/>
      <c r="L31" s="1499"/>
      <c r="M31" s="1465"/>
      <c r="N31" s="1466"/>
      <c r="O31" s="1466"/>
      <c r="P31" s="1466"/>
      <c r="Q31" s="1466"/>
      <c r="R31" s="1466"/>
      <c r="S31" s="1466"/>
      <c r="T31" s="1466"/>
      <c r="U31" s="1466"/>
      <c r="V31" s="1466"/>
      <c r="W31" s="1466"/>
      <c r="X31" s="1466"/>
      <c r="Y31" s="1466"/>
      <c r="Z31" s="1466"/>
      <c r="AA31" s="1466"/>
      <c r="AB31" s="1466"/>
      <c r="AC31" s="1615"/>
      <c r="AD31" s="1824"/>
      <c r="AE31" s="1825"/>
      <c r="AF31" s="1825"/>
      <c r="AG31" s="1826"/>
      <c r="AH31" s="1829"/>
      <c r="AI31" s="1830"/>
      <c r="AJ31" s="1830"/>
      <c r="AK31" s="1830"/>
      <c r="AL31" s="1830"/>
      <c r="AM31" s="1830"/>
      <c r="AN31" s="1830"/>
      <c r="AO31" s="1830"/>
      <c r="AP31" s="1830"/>
      <c r="AQ31" s="1830"/>
      <c r="AR31" s="1830"/>
      <c r="AS31" s="1831"/>
    </row>
    <row r="32" spans="1:77" ht="25.05" customHeight="1" x14ac:dyDescent="0.45">
      <c r="A32" s="1449" t="s">
        <v>260</v>
      </c>
      <c r="B32" s="1450"/>
      <c r="C32" s="1450"/>
      <c r="D32" s="1450"/>
      <c r="E32" s="1450"/>
      <c r="F32" s="1450"/>
      <c r="G32" s="1450"/>
      <c r="H32" s="1450"/>
      <c r="I32" s="1450"/>
      <c r="J32" s="1450"/>
      <c r="K32" s="1450"/>
      <c r="L32" s="1451"/>
      <c r="M32" s="1832" t="s">
        <v>261</v>
      </c>
      <c r="N32" s="1833"/>
      <c r="O32" s="1833"/>
      <c r="P32" s="1834"/>
      <c r="Q32" s="1458"/>
      <c r="R32" s="1459"/>
      <c r="S32" s="1459"/>
      <c r="T32" s="1459"/>
      <c r="U32" s="1459"/>
      <c r="V32" s="1459"/>
      <c r="W32" s="1459"/>
      <c r="X32" s="1459"/>
      <c r="Y32" s="1459"/>
      <c r="Z32" s="1459"/>
      <c r="AA32" s="1459"/>
      <c r="AB32" s="1459"/>
      <c r="AC32" s="1459"/>
      <c r="AD32" s="1459"/>
      <c r="AE32" s="1459"/>
      <c r="AF32" s="1459"/>
      <c r="AG32" s="1459"/>
      <c r="AH32" s="1459"/>
      <c r="AI32" s="1459"/>
      <c r="AJ32" s="1459"/>
      <c r="AK32" s="1459"/>
      <c r="AL32" s="1459"/>
      <c r="AM32" s="1459"/>
      <c r="AN32" s="1459"/>
      <c r="AO32" s="1459"/>
      <c r="AP32" s="1459"/>
      <c r="AQ32" s="1459"/>
      <c r="AR32" s="1459"/>
      <c r="AS32" s="1460"/>
    </row>
    <row r="33" spans="1:45" ht="25.05" customHeight="1" x14ac:dyDescent="0.45">
      <c r="A33" s="1452"/>
      <c r="B33" s="1453"/>
      <c r="C33" s="1453"/>
      <c r="D33" s="1453"/>
      <c r="E33" s="1453"/>
      <c r="F33" s="1453"/>
      <c r="G33" s="1453"/>
      <c r="H33" s="1453"/>
      <c r="I33" s="1453"/>
      <c r="J33" s="1453"/>
      <c r="K33" s="1453"/>
      <c r="L33" s="1454"/>
      <c r="M33" s="1832" t="s">
        <v>262</v>
      </c>
      <c r="N33" s="1833"/>
      <c r="O33" s="1833"/>
      <c r="P33" s="1834"/>
      <c r="Q33" s="1458"/>
      <c r="R33" s="1459"/>
      <c r="S33" s="1459"/>
      <c r="T33" s="1459"/>
      <c r="U33" s="1459"/>
      <c r="V33" s="1459"/>
      <c r="W33" s="1459"/>
      <c r="X33" s="1459"/>
      <c r="Y33" s="1459"/>
      <c r="Z33" s="1459"/>
      <c r="AA33" s="1459"/>
      <c r="AB33" s="1459"/>
      <c r="AC33" s="1461"/>
      <c r="AD33" s="1832" t="s">
        <v>263</v>
      </c>
      <c r="AE33" s="1833"/>
      <c r="AF33" s="1833"/>
      <c r="AG33" s="1834"/>
      <c r="AH33" s="1462"/>
      <c r="AI33" s="1463"/>
      <c r="AJ33" s="1463"/>
      <c r="AK33" s="1463"/>
      <c r="AL33" s="1463"/>
      <c r="AM33" s="1463"/>
      <c r="AN33" s="1463"/>
      <c r="AO33" s="1463"/>
      <c r="AP33" s="1463"/>
      <c r="AQ33" s="1463"/>
      <c r="AR33" s="1463"/>
      <c r="AS33" s="1464"/>
    </row>
    <row r="34" spans="1:45" ht="25.05" customHeight="1" x14ac:dyDescent="0.45">
      <c r="A34" s="1452"/>
      <c r="B34" s="1453"/>
      <c r="C34" s="1453"/>
      <c r="D34" s="1453"/>
      <c r="E34" s="1453"/>
      <c r="F34" s="1453"/>
      <c r="G34" s="1453"/>
      <c r="H34" s="1453"/>
      <c r="I34" s="1453"/>
      <c r="J34" s="1453"/>
      <c r="K34" s="1453"/>
      <c r="L34" s="1454"/>
      <c r="M34" s="1832" t="s">
        <v>264</v>
      </c>
      <c r="N34" s="1833"/>
      <c r="O34" s="1833"/>
      <c r="P34" s="1834"/>
      <c r="Q34" s="1465"/>
      <c r="R34" s="1466"/>
      <c r="S34" s="1466"/>
      <c r="T34" s="1466"/>
      <c r="U34" s="1466"/>
      <c r="V34" s="1466"/>
      <c r="W34" s="1466"/>
      <c r="X34" s="1466"/>
      <c r="Y34" s="1466"/>
      <c r="Z34" s="1466"/>
      <c r="AA34" s="1466"/>
      <c r="AB34" s="1466"/>
      <c r="AC34" s="1466"/>
      <c r="AD34" s="1466"/>
      <c r="AE34" s="1466"/>
      <c r="AF34" s="1466"/>
      <c r="AG34" s="1466"/>
      <c r="AH34" s="1466"/>
      <c r="AI34" s="1466"/>
      <c r="AJ34" s="1466"/>
      <c r="AK34" s="1466"/>
      <c r="AL34" s="1466"/>
      <c r="AM34" s="1466"/>
      <c r="AN34" s="1466"/>
      <c r="AO34" s="1466"/>
      <c r="AP34" s="1466"/>
      <c r="AQ34" s="1466"/>
      <c r="AR34" s="1466"/>
      <c r="AS34" s="1467"/>
    </row>
    <row r="35" spans="1:45" ht="25.05" customHeight="1" x14ac:dyDescent="0.45">
      <c r="A35" s="1455"/>
      <c r="B35" s="1456"/>
      <c r="C35" s="1456"/>
      <c r="D35" s="1456"/>
      <c r="E35" s="1456"/>
      <c r="F35" s="1456"/>
      <c r="G35" s="1456"/>
      <c r="H35" s="1456"/>
      <c r="I35" s="1456"/>
      <c r="J35" s="1456"/>
      <c r="K35" s="1456"/>
      <c r="L35" s="1457"/>
      <c r="M35" s="1500" t="s">
        <v>265</v>
      </c>
      <c r="N35" s="1498"/>
      <c r="O35" s="1498"/>
      <c r="P35" s="1499"/>
      <c r="Q35" s="1468"/>
      <c r="R35" s="1469"/>
      <c r="S35" s="1469"/>
      <c r="T35" s="1469"/>
      <c r="U35" s="1469"/>
      <c r="V35" s="1469"/>
      <c r="W35" s="1469"/>
      <c r="X35" s="1469"/>
      <c r="Y35" s="1469"/>
      <c r="Z35" s="1469"/>
      <c r="AA35" s="1469"/>
      <c r="AB35" s="1469"/>
      <c r="AC35" s="1470"/>
      <c r="AD35" s="1835" t="s">
        <v>266</v>
      </c>
      <c r="AE35" s="1836"/>
      <c r="AF35" s="1836"/>
      <c r="AG35" s="1837"/>
      <c r="AH35" s="1458"/>
      <c r="AI35" s="1459"/>
      <c r="AJ35" s="1459"/>
      <c r="AK35" s="1459"/>
      <c r="AL35" s="1459"/>
      <c r="AM35" s="1459"/>
      <c r="AN35" s="1459"/>
      <c r="AO35" s="1459"/>
      <c r="AP35" s="1459"/>
      <c r="AQ35" s="1459"/>
      <c r="AR35" s="1459"/>
      <c r="AS35" s="1460"/>
    </row>
    <row r="36" spans="1:45" ht="25.05" customHeight="1" x14ac:dyDescent="0.45">
      <c r="A36" s="1614" t="s">
        <v>267</v>
      </c>
      <c r="B36" s="1498"/>
      <c r="C36" s="1498"/>
      <c r="D36" s="1498"/>
      <c r="E36" s="1498"/>
      <c r="F36" s="1498"/>
      <c r="G36" s="1498"/>
      <c r="H36" s="1498"/>
      <c r="I36" s="1498"/>
      <c r="J36" s="1498"/>
      <c r="K36" s="1498"/>
      <c r="L36" s="1499"/>
      <c r="M36" s="1495" t="s">
        <v>268</v>
      </c>
      <c r="N36" s="1496"/>
      <c r="O36" s="1496"/>
      <c r="P36" s="1496"/>
      <c r="Q36" s="1497"/>
      <c r="R36" s="1497"/>
      <c r="S36" s="1497"/>
      <c r="T36" s="1497"/>
      <c r="U36" s="1498" t="s">
        <v>269</v>
      </c>
      <c r="V36" s="1498"/>
      <c r="W36" s="1498"/>
      <c r="X36" s="1459"/>
      <c r="Y36" s="1459"/>
      <c r="Z36" s="1459"/>
      <c r="AA36" s="1498" t="s">
        <v>270</v>
      </c>
      <c r="AB36" s="1498"/>
      <c r="AC36" s="1499"/>
      <c r="AD36" s="1500" t="s">
        <v>271</v>
      </c>
      <c r="AE36" s="1498"/>
      <c r="AF36" s="1498"/>
      <c r="AG36" s="1499"/>
      <c r="AH36" s="1501"/>
      <c r="AI36" s="1502"/>
      <c r="AJ36" s="1502"/>
      <c r="AK36" s="1502"/>
      <c r="AL36" s="1502"/>
      <c r="AM36" s="1502"/>
      <c r="AN36" s="1502"/>
      <c r="AO36" s="1471" t="s">
        <v>272</v>
      </c>
      <c r="AP36" s="1471"/>
      <c r="AQ36" s="1471"/>
      <c r="AR36" s="1471"/>
      <c r="AS36" s="1472"/>
    </row>
    <row r="37" spans="1:45" ht="79.95" customHeight="1" x14ac:dyDescent="0.45">
      <c r="A37" s="1476" t="s">
        <v>273</v>
      </c>
      <c r="B37" s="1764"/>
      <c r="C37" s="1764"/>
      <c r="D37" s="1764"/>
      <c r="E37" s="1764"/>
      <c r="F37" s="1764"/>
      <c r="G37" s="1764"/>
      <c r="H37" s="1764"/>
      <c r="I37" s="1764"/>
      <c r="J37" s="1764"/>
      <c r="K37" s="1764"/>
      <c r="L37" s="1750"/>
      <c r="M37" s="1478"/>
      <c r="N37" s="1479"/>
      <c r="O37" s="1479"/>
      <c r="P37" s="1479"/>
      <c r="Q37" s="1479"/>
      <c r="R37" s="1479"/>
      <c r="S37" s="1479"/>
      <c r="T37" s="1479"/>
      <c r="U37" s="1479"/>
      <c r="V37" s="1479"/>
      <c r="W37" s="1479"/>
      <c r="X37" s="1479"/>
      <c r="Y37" s="1479"/>
      <c r="Z37" s="1479"/>
      <c r="AA37" s="1479"/>
      <c r="AB37" s="1479"/>
      <c r="AC37" s="1479"/>
      <c r="AD37" s="1479"/>
      <c r="AE37" s="1479"/>
      <c r="AF37" s="1479"/>
      <c r="AG37" s="1479"/>
      <c r="AH37" s="1479"/>
      <c r="AI37" s="1479"/>
      <c r="AJ37" s="1479"/>
      <c r="AK37" s="1479"/>
      <c r="AL37" s="1479"/>
      <c r="AM37" s="1479"/>
      <c r="AN37" s="1479"/>
      <c r="AO37" s="1479"/>
      <c r="AP37" s="1479"/>
      <c r="AQ37" s="1479"/>
      <c r="AR37" s="1479"/>
      <c r="AS37" s="1480"/>
    </row>
    <row r="38" spans="1:45" ht="25.05" customHeight="1" x14ac:dyDescent="0.45">
      <c r="A38" s="1481" t="s">
        <v>643</v>
      </c>
      <c r="B38" s="1450"/>
      <c r="C38" s="1450"/>
      <c r="D38" s="1450"/>
      <c r="E38" s="1450"/>
      <c r="F38" s="1450"/>
      <c r="G38" s="1450"/>
      <c r="H38" s="1450"/>
      <c r="I38" s="1450"/>
      <c r="J38" s="1450"/>
      <c r="K38" s="1450"/>
      <c r="L38" s="1451"/>
      <c r="M38" s="1838" t="s">
        <v>274</v>
      </c>
      <c r="N38" s="1484"/>
      <c r="O38" s="1484"/>
      <c r="P38" s="1485"/>
      <c r="Q38" s="1482"/>
      <c r="R38" s="1483"/>
      <c r="S38" s="1483"/>
      <c r="T38" s="1483"/>
      <c r="U38" s="1483"/>
      <c r="V38" s="1483"/>
      <c r="W38" s="1483"/>
      <c r="X38" s="1484" t="s">
        <v>272</v>
      </c>
      <c r="Y38" s="1484"/>
      <c r="Z38" s="1484"/>
      <c r="AA38" s="1484"/>
      <c r="AB38" s="1484"/>
      <c r="AC38" s="1485"/>
      <c r="AD38" s="1838" t="s">
        <v>275</v>
      </c>
      <c r="AE38" s="1484"/>
      <c r="AF38" s="1484"/>
      <c r="AG38" s="1485"/>
      <c r="AH38" s="1486"/>
      <c r="AI38" s="1487"/>
      <c r="AJ38" s="1487"/>
      <c r="AK38" s="1487"/>
      <c r="AL38" s="1487"/>
      <c r="AM38" s="1487"/>
      <c r="AN38" s="1487"/>
      <c r="AO38" s="1484" t="s">
        <v>272</v>
      </c>
      <c r="AP38" s="1484"/>
      <c r="AQ38" s="1484"/>
      <c r="AR38" s="1484"/>
      <c r="AS38" s="1488"/>
    </row>
    <row r="39" spans="1:45" ht="40.049999999999997" customHeight="1" x14ac:dyDescent="0.45">
      <c r="A39" s="1455"/>
      <c r="B39" s="1456"/>
      <c r="C39" s="1456"/>
      <c r="D39" s="1456"/>
      <c r="E39" s="1456"/>
      <c r="F39" s="1456"/>
      <c r="G39" s="1456"/>
      <c r="H39" s="1456"/>
      <c r="I39" s="1456"/>
      <c r="J39" s="1456"/>
      <c r="K39" s="1456"/>
      <c r="L39" s="1457"/>
      <c r="M39" s="1489" t="s">
        <v>276</v>
      </c>
      <c r="N39" s="1490"/>
      <c r="O39" s="1490"/>
      <c r="P39" s="1491"/>
      <c r="Q39" s="1492"/>
      <c r="R39" s="1493"/>
      <c r="S39" s="1493"/>
      <c r="T39" s="1493"/>
      <c r="U39" s="1493"/>
      <c r="V39" s="1493"/>
      <c r="W39" s="1493"/>
      <c r="X39" s="1493"/>
      <c r="Y39" s="1493"/>
      <c r="Z39" s="1493"/>
      <c r="AA39" s="1493"/>
      <c r="AB39" s="1493"/>
      <c r="AC39" s="1493"/>
      <c r="AD39" s="1493"/>
      <c r="AE39" s="1493"/>
      <c r="AF39" s="1493"/>
      <c r="AG39" s="1493"/>
      <c r="AH39" s="1493"/>
      <c r="AI39" s="1493"/>
      <c r="AJ39" s="1493"/>
      <c r="AK39" s="1493"/>
      <c r="AL39" s="1493"/>
      <c r="AM39" s="1493"/>
      <c r="AN39" s="1493"/>
      <c r="AO39" s="1493"/>
      <c r="AP39" s="1493"/>
      <c r="AQ39" s="1493"/>
      <c r="AR39" s="1493"/>
      <c r="AS39" s="1494"/>
    </row>
    <row r="40" spans="1:45" ht="25.05" customHeight="1" x14ac:dyDescent="0.45">
      <c r="A40" s="1616" t="s">
        <v>739</v>
      </c>
      <c r="B40" s="1617"/>
      <c r="C40" s="1617"/>
      <c r="D40" s="1617"/>
      <c r="E40" s="1617"/>
      <c r="F40" s="1617"/>
      <c r="G40" s="1617"/>
      <c r="H40" s="1617"/>
      <c r="I40" s="1617"/>
      <c r="J40" s="1617"/>
      <c r="K40" s="1617"/>
      <c r="L40" s="1617"/>
      <c r="M40" s="1617"/>
      <c r="N40" s="1617"/>
      <c r="O40" s="1617"/>
      <c r="P40" s="1617"/>
      <c r="Q40" s="1617"/>
      <c r="R40" s="1617"/>
      <c r="S40" s="1617"/>
      <c r="T40" s="1617"/>
      <c r="U40" s="1617"/>
      <c r="V40" s="1617"/>
      <c r="W40" s="1617"/>
      <c r="X40" s="1617"/>
      <c r="Y40" s="1617"/>
      <c r="Z40" s="1617"/>
      <c r="AA40" s="1617"/>
      <c r="AB40" s="1617"/>
      <c r="AC40" s="1617"/>
      <c r="AD40" s="1617"/>
      <c r="AE40" s="1617"/>
      <c r="AF40" s="1617"/>
      <c r="AG40" s="1617"/>
      <c r="AH40" s="1617"/>
      <c r="AI40" s="1617"/>
      <c r="AJ40" s="1617"/>
      <c r="AK40" s="1617"/>
      <c r="AL40" s="1618"/>
      <c r="AM40" s="1619" t="s">
        <v>119</v>
      </c>
      <c r="AN40" s="1620"/>
      <c r="AO40" s="1620"/>
      <c r="AP40" s="1620"/>
      <c r="AQ40" s="1620"/>
      <c r="AR40" s="1620"/>
      <c r="AS40" s="1621"/>
    </row>
    <row r="41" spans="1:45" x14ac:dyDescent="0.45">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row>
  </sheetData>
  <sheetProtection password="C472" sheet="1" objects="1" scenarios="1" selectLockedCells="1" selectUnlockedCells="1"/>
  <mergeCells count="132">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6:L36"/>
    <mergeCell ref="M36:P36"/>
    <mergeCell ref="Q36:T36"/>
    <mergeCell ref="U36:W36"/>
    <mergeCell ref="X36:Z36"/>
    <mergeCell ref="AA36:AC36"/>
    <mergeCell ref="AD36:AG36"/>
    <mergeCell ref="AH36:AN36"/>
    <mergeCell ref="AO36:AS36"/>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8:L11"/>
    <mergeCell ref="Q8:AS8"/>
    <mergeCell ref="Q9:AC9"/>
    <mergeCell ref="AD9:AG9"/>
    <mergeCell ref="AH12:AN12"/>
    <mergeCell ref="A14:L15"/>
    <mergeCell ref="Q14:W14"/>
    <mergeCell ref="X14:AC14"/>
    <mergeCell ref="AD14:AG14"/>
    <mergeCell ref="AH14:AN14"/>
    <mergeCell ref="AO14:AS14"/>
  </mergeCells>
  <phoneticPr fontId="2"/>
  <dataValidations count="1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40:AS40 AM16:AS16">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37:AS37 M25:AS25 M13:AS13"/>
    <dataValidation allowBlank="1" showInputMessage="1" showErrorMessage="1" prompt="やむを得ず２者提出できない場合は、その理由を記入してください。_x000a_（ただし、「過去に取引実績があるから」等は不可）" sqref="Q39:AS39 Q27:AS27 Q15:AS15"/>
    <dataValidation imeMode="disabled" allowBlank="1" showInputMessage="1" showErrorMessage="1" sqref="AH33:AS33 Q36:T36 X36:Z36 AH21:AS21 Q38:W38 AH38:AN38 Q24:T24 X24:Z24 Q26:W26 AH26:AN26 Q12:T12 X12:Z12 Q14:W14 AH14:AN14 AH9:AS9"/>
    <dataValidation allowBlank="1" showInputMessage="1" showErrorMessage="1" prompt="前ページの「(10)機械装置・工具器具費」の「経費番号」（機-1、機-2）を記入してください。" sqref="D30:G30 D18:G18"/>
    <dataValidation allowBlank="1" showInputMessage="1" showErrorMessage="1" prompt="原則東京都内の自企業の事業所等（他社は不可）で、公社が検査時に確認できる場所としてください。" sqref="M31:AC31 M19:AC19"/>
    <dataValidation imeMode="disabled" allowBlank="1" showInputMessage="1" showErrorMessage="1" prompt="前ページの「(10)機械装置・工具器具費」の「助成事業に要する経費（税込）」の金額を記入してください。" sqref="AH36:AN36 AH24:AN24"/>
    <dataValidation allowBlank="1" showInputMessage="1" showErrorMessage="1" prompt="前ページの「(2)機械装置・工具器具費」の「経費番号」（機-1、機-2）を記入してください。" sqref="D6:G6"/>
    <dataValidation imeMode="disabled" allowBlank="1" showInputMessage="1" showErrorMessage="1" prompt="前ページの「(2)機械装置・工具器具費」の「助成事業に要する経費（税込）」の金額を記入してください。" sqref="AH12:AN12"/>
    <dataValidation allowBlank="1" showInputMessage="1" showErrorMessage="1" prompt="原則東京都内の自社の事業所等（他社は不可）で、公社が検査時に確認できる場所としてください。" sqref="M7:AC7"/>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5"/>
  <sheetViews>
    <sheetView showGridLines="0" view="pageBreakPreview" zoomScale="80" zoomScaleNormal="80" zoomScaleSheetLayoutView="80" workbookViewId="0">
      <selection sqref="A1:XFD1048576"/>
    </sheetView>
  </sheetViews>
  <sheetFormatPr defaultColWidth="8.19921875" defaultRowHeight="18" x14ac:dyDescent="0.45"/>
  <cols>
    <col min="1" max="1" width="10.796875" style="630" customWidth="1"/>
    <col min="2" max="2" width="23.5" style="630" customWidth="1"/>
    <col min="3" max="3" width="9.8984375" style="630" bestFit="1" customWidth="1"/>
    <col min="4" max="4" width="5.19921875" style="630" bestFit="1" customWidth="1"/>
    <col min="5" max="5" width="12.69921875" style="630" bestFit="1" customWidth="1"/>
    <col min="6" max="8" width="19" style="645" customWidth="1"/>
    <col min="9" max="9" width="1.8984375" style="361" customWidth="1"/>
    <col min="10" max="10" width="1.19921875" style="630" customWidth="1"/>
    <col min="11" max="16384" width="8.19921875" style="630"/>
  </cols>
  <sheetData>
    <row r="1" spans="1:27" ht="30.45" customHeight="1" x14ac:dyDescent="0.45">
      <c r="A1" s="628"/>
      <c r="B1" s="628"/>
      <c r="C1" s="628"/>
      <c r="D1" s="628"/>
      <c r="E1" s="628"/>
      <c r="F1" s="629"/>
      <c r="G1" s="629"/>
      <c r="H1" s="204" t="s">
        <v>733</v>
      </c>
      <c r="I1" s="61"/>
    </row>
    <row r="2" spans="1:27" s="632" customFormat="1" ht="18" customHeight="1" x14ac:dyDescent="0.45">
      <c r="A2" s="217" t="s">
        <v>406</v>
      </c>
      <c r="B2" s="206"/>
      <c r="C2" s="206"/>
      <c r="D2" s="206"/>
      <c r="E2" s="206"/>
      <c r="F2" s="631"/>
      <c r="G2" s="631"/>
      <c r="H2" s="36"/>
      <c r="I2" s="61"/>
    </row>
    <row r="3" spans="1:27" x14ac:dyDescent="0.45">
      <c r="A3" s="1843" t="s">
        <v>740</v>
      </c>
      <c r="B3" s="1843"/>
      <c r="C3" s="1843"/>
      <c r="D3" s="1843"/>
      <c r="E3" s="1843"/>
      <c r="F3" s="1843"/>
      <c r="G3" s="1843"/>
      <c r="H3" s="1843"/>
      <c r="I3" s="630"/>
    </row>
    <row r="4" spans="1:27" x14ac:dyDescent="0.45">
      <c r="A4" s="1843"/>
      <c r="B4" s="1843"/>
      <c r="C4" s="1843"/>
      <c r="D4" s="1843"/>
      <c r="E4" s="1843"/>
      <c r="F4" s="1843"/>
      <c r="G4" s="1843"/>
      <c r="H4" s="1843"/>
    </row>
    <row r="5" spans="1:27" x14ac:dyDescent="0.45">
      <c r="A5" s="1842" t="s">
        <v>741</v>
      </c>
      <c r="B5" s="1842"/>
      <c r="C5" s="1842"/>
      <c r="D5" s="1842"/>
      <c r="E5" s="1842"/>
      <c r="F5" s="1842"/>
      <c r="G5" s="1842"/>
      <c r="H5" s="1842"/>
    </row>
    <row r="6" spans="1:27" x14ac:dyDescent="0.45">
      <c r="A6" s="1842" t="s">
        <v>742</v>
      </c>
      <c r="B6" s="1842"/>
      <c r="C6" s="1842"/>
      <c r="D6" s="1842"/>
      <c r="E6" s="1842"/>
      <c r="F6" s="1842"/>
      <c r="G6" s="1842"/>
      <c r="H6" s="1842"/>
    </row>
    <row r="7" spans="1:27" x14ac:dyDescent="0.45">
      <c r="A7" s="633"/>
      <c r="B7" s="634"/>
      <c r="C7" s="634"/>
      <c r="D7" s="628"/>
      <c r="E7" s="628"/>
      <c r="F7" s="629"/>
      <c r="G7" s="629"/>
      <c r="H7" s="635" t="s">
        <v>743</v>
      </c>
      <c r="I7" s="358"/>
    </row>
    <row r="8" spans="1:27" ht="39" customHeight="1" x14ac:dyDescent="0.45">
      <c r="A8" s="636" t="s">
        <v>744</v>
      </c>
      <c r="B8" s="636" t="s">
        <v>745</v>
      </c>
      <c r="C8" s="636" t="s">
        <v>746</v>
      </c>
      <c r="D8" s="131" t="s">
        <v>747</v>
      </c>
      <c r="E8" s="131" t="s">
        <v>748</v>
      </c>
      <c r="F8" s="636" t="s">
        <v>749</v>
      </c>
      <c r="G8" s="636" t="s">
        <v>750</v>
      </c>
      <c r="H8" s="636" t="s">
        <v>751</v>
      </c>
      <c r="I8" s="359" t="s">
        <v>767</v>
      </c>
    </row>
    <row r="9" spans="1:27" ht="34.950000000000003" customHeight="1" x14ac:dyDescent="0.45">
      <c r="A9" s="636" t="s">
        <v>752</v>
      </c>
      <c r="B9" s="637" t="s">
        <v>966</v>
      </c>
      <c r="C9" s="637">
        <v>1</v>
      </c>
      <c r="D9" s="638" t="s">
        <v>894</v>
      </c>
      <c r="E9" s="638">
        <v>450000</v>
      </c>
      <c r="F9" s="445">
        <f>C9*E9</f>
        <v>450000</v>
      </c>
      <c r="G9" s="445">
        <f>ROUNDDOWN(F9*1.1,0)</f>
        <v>495000</v>
      </c>
      <c r="H9" s="639" t="s">
        <v>897</v>
      </c>
      <c r="I9" s="360" t="str">
        <f>IF(OR(
      AND(B9="",C9="",D9="",E9="",H9=""),
      AND(B9&lt;&gt;"",C9&lt;&gt;"",D9&lt;&gt;"",E9&lt;&gt;"",H9&lt;&gt;"")),
   "", "←全ての項目を入力してください。")</f>
        <v/>
      </c>
      <c r="Z9" s="640"/>
      <c r="AA9" s="640"/>
    </row>
    <row r="10" spans="1:27" ht="34.950000000000003" customHeight="1" x14ac:dyDescent="0.45">
      <c r="A10" s="636" t="s">
        <v>753</v>
      </c>
      <c r="B10" s="637" t="s">
        <v>967</v>
      </c>
      <c r="C10" s="637">
        <v>1</v>
      </c>
      <c r="D10" s="638" t="s">
        <v>894</v>
      </c>
      <c r="E10" s="638">
        <v>250000</v>
      </c>
      <c r="F10" s="445">
        <f t="shared" ref="F10:F23" si="0">C10*E10</f>
        <v>250000</v>
      </c>
      <c r="G10" s="445">
        <f>ROUNDDOWN(F10*1.1,0)</f>
        <v>275000</v>
      </c>
      <c r="H10" s="639" t="s">
        <v>897</v>
      </c>
      <c r="I10" s="360" t="str">
        <f>IF(OR(
      AND(B10="",C10="",D10="",E10="",H10=""),
      AND(B10&lt;&gt;"",C10&lt;&gt;"",D10&lt;&gt;"",E10&lt;&gt;"",H10&lt;&gt;"")),
   "", "←全ての項目を入力してください。")</f>
        <v/>
      </c>
    </row>
    <row r="11" spans="1:27" ht="34.950000000000003" customHeight="1" x14ac:dyDescent="0.45">
      <c r="A11" s="636" t="s">
        <v>754</v>
      </c>
      <c r="B11" s="641"/>
      <c r="C11" s="641"/>
      <c r="D11" s="642"/>
      <c r="E11" s="642"/>
      <c r="F11" s="383">
        <f t="shared" si="0"/>
        <v>0</v>
      </c>
      <c r="G11" s="383">
        <f>ROUNDDOWN(F11*1.1,0)</f>
        <v>0</v>
      </c>
      <c r="H11" s="643"/>
      <c r="I11" s="360" t="str">
        <f t="shared" ref="I11:I23" si="1">IF(OR(
      AND(B11="",C11="",D11="",E11="",H11=""),
      AND(B11&lt;&gt;"",C11&lt;&gt;"",D11&lt;&gt;"",E11&lt;&gt;"",H11&lt;&gt;"")),
   "", "←全ての項目を入力してください。")</f>
        <v/>
      </c>
    </row>
    <row r="12" spans="1:27" ht="34.950000000000003" customHeight="1" x14ac:dyDescent="0.45">
      <c r="A12" s="636" t="s">
        <v>755</v>
      </c>
      <c r="B12" s="641"/>
      <c r="C12" s="641"/>
      <c r="D12" s="642"/>
      <c r="E12" s="642"/>
      <c r="F12" s="383">
        <f t="shared" si="0"/>
        <v>0</v>
      </c>
      <c r="G12" s="383">
        <f t="shared" ref="G12:G23" si="2">ROUNDDOWN(F12*1.1,0)</f>
        <v>0</v>
      </c>
      <c r="H12" s="643"/>
      <c r="I12" s="360" t="str">
        <f t="shared" si="1"/>
        <v/>
      </c>
    </row>
    <row r="13" spans="1:27" ht="34.950000000000003" customHeight="1" x14ac:dyDescent="0.45">
      <c r="A13" s="636" t="s">
        <v>756</v>
      </c>
      <c r="B13" s="641"/>
      <c r="C13" s="641"/>
      <c r="D13" s="642"/>
      <c r="E13" s="642"/>
      <c r="F13" s="383">
        <f t="shared" si="0"/>
        <v>0</v>
      </c>
      <c r="G13" s="383">
        <f t="shared" si="2"/>
        <v>0</v>
      </c>
      <c r="H13" s="643"/>
      <c r="I13" s="360" t="str">
        <f t="shared" si="1"/>
        <v/>
      </c>
    </row>
    <row r="14" spans="1:27" ht="34.950000000000003" customHeight="1" x14ac:dyDescent="0.45">
      <c r="A14" s="636" t="s">
        <v>757</v>
      </c>
      <c r="B14" s="641"/>
      <c r="C14" s="641"/>
      <c r="D14" s="642"/>
      <c r="E14" s="642"/>
      <c r="F14" s="383">
        <f t="shared" si="0"/>
        <v>0</v>
      </c>
      <c r="G14" s="383">
        <f t="shared" si="2"/>
        <v>0</v>
      </c>
      <c r="H14" s="643"/>
      <c r="I14" s="360" t="str">
        <f t="shared" si="1"/>
        <v/>
      </c>
    </row>
    <row r="15" spans="1:27" ht="34.950000000000003" customHeight="1" x14ac:dyDescent="0.45">
      <c r="A15" s="636" t="s">
        <v>758</v>
      </c>
      <c r="B15" s="641"/>
      <c r="C15" s="641"/>
      <c r="D15" s="642"/>
      <c r="E15" s="642"/>
      <c r="F15" s="383">
        <f t="shared" si="0"/>
        <v>0</v>
      </c>
      <c r="G15" s="383">
        <f t="shared" si="2"/>
        <v>0</v>
      </c>
      <c r="H15" s="643"/>
      <c r="I15" s="360" t="str">
        <f t="shared" si="1"/>
        <v/>
      </c>
    </row>
    <row r="16" spans="1:27" ht="34.950000000000003" customHeight="1" x14ac:dyDescent="0.45">
      <c r="A16" s="636" t="s">
        <v>759</v>
      </c>
      <c r="B16" s="641"/>
      <c r="C16" s="641"/>
      <c r="D16" s="642"/>
      <c r="E16" s="642"/>
      <c r="F16" s="383">
        <f t="shared" si="0"/>
        <v>0</v>
      </c>
      <c r="G16" s="383">
        <f t="shared" si="2"/>
        <v>0</v>
      </c>
      <c r="H16" s="643"/>
      <c r="I16" s="360" t="str">
        <f t="shared" si="1"/>
        <v/>
      </c>
    </row>
    <row r="17" spans="1:9" ht="34.950000000000003" customHeight="1" x14ac:dyDescent="0.45">
      <c r="A17" s="636" t="s">
        <v>760</v>
      </c>
      <c r="B17" s="641"/>
      <c r="C17" s="641"/>
      <c r="D17" s="642"/>
      <c r="E17" s="642"/>
      <c r="F17" s="383">
        <f t="shared" si="0"/>
        <v>0</v>
      </c>
      <c r="G17" s="383">
        <f t="shared" si="2"/>
        <v>0</v>
      </c>
      <c r="H17" s="643"/>
      <c r="I17" s="360" t="str">
        <f t="shared" si="1"/>
        <v/>
      </c>
    </row>
    <row r="18" spans="1:9" ht="34.950000000000003" customHeight="1" x14ac:dyDescent="0.45">
      <c r="A18" s="636" t="s">
        <v>761</v>
      </c>
      <c r="B18" s="641"/>
      <c r="C18" s="641"/>
      <c r="D18" s="642"/>
      <c r="E18" s="642"/>
      <c r="F18" s="383">
        <f t="shared" si="0"/>
        <v>0</v>
      </c>
      <c r="G18" s="383">
        <f t="shared" si="2"/>
        <v>0</v>
      </c>
      <c r="H18" s="643"/>
      <c r="I18" s="360" t="str">
        <f t="shared" si="1"/>
        <v/>
      </c>
    </row>
    <row r="19" spans="1:9" ht="34.950000000000003" customHeight="1" x14ac:dyDescent="0.45">
      <c r="A19" s="636" t="s">
        <v>762</v>
      </c>
      <c r="B19" s="641"/>
      <c r="C19" s="641"/>
      <c r="D19" s="642"/>
      <c r="E19" s="642"/>
      <c r="F19" s="383">
        <f t="shared" si="0"/>
        <v>0</v>
      </c>
      <c r="G19" s="383">
        <f t="shared" si="2"/>
        <v>0</v>
      </c>
      <c r="H19" s="643"/>
      <c r="I19" s="360" t="str">
        <f t="shared" si="1"/>
        <v/>
      </c>
    </row>
    <row r="20" spans="1:9" ht="34.950000000000003" customHeight="1" x14ac:dyDescent="0.45">
      <c r="A20" s="636" t="s">
        <v>763</v>
      </c>
      <c r="B20" s="641"/>
      <c r="C20" s="641"/>
      <c r="D20" s="642"/>
      <c r="E20" s="642"/>
      <c r="F20" s="383">
        <f t="shared" si="0"/>
        <v>0</v>
      </c>
      <c r="G20" s="383">
        <f t="shared" si="2"/>
        <v>0</v>
      </c>
      <c r="H20" s="643"/>
      <c r="I20" s="360" t="str">
        <f t="shared" si="1"/>
        <v/>
      </c>
    </row>
    <row r="21" spans="1:9" ht="34.950000000000003" customHeight="1" x14ac:dyDescent="0.45">
      <c r="A21" s="636" t="s">
        <v>764</v>
      </c>
      <c r="B21" s="641"/>
      <c r="C21" s="641"/>
      <c r="D21" s="642"/>
      <c r="E21" s="642"/>
      <c r="F21" s="383">
        <f t="shared" si="0"/>
        <v>0</v>
      </c>
      <c r="G21" s="383">
        <f t="shared" si="2"/>
        <v>0</v>
      </c>
      <c r="H21" s="643"/>
      <c r="I21" s="360" t="str">
        <f t="shared" si="1"/>
        <v/>
      </c>
    </row>
    <row r="22" spans="1:9" ht="34.950000000000003" customHeight="1" x14ac:dyDescent="0.45">
      <c r="A22" s="636" t="s">
        <v>765</v>
      </c>
      <c r="B22" s="641"/>
      <c r="C22" s="641"/>
      <c r="D22" s="642"/>
      <c r="E22" s="642"/>
      <c r="F22" s="383">
        <f t="shared" si="0"/>
        <v>0</v>
      </c>
      <c r="G22" s="383">
        <f t="shared" si="2"/>
        <v>0</v>
      </c>
      <c r="H22" s="643"/>
      <c r="I22" s="360" t="str">
        <f t="shared" si="1"/>
        <v/>
      </c>
    </row>
    <row r="23" spans="1:9" ht="34.950000000000003" customHeight="1" x14ac:dyDescent="0.45">
      <c r="A23" s="636" t="s">
        <v>766</v>
      </c>
      <c r="B23" s="641"/>
      <c r="C23" s="641"/>
      <c r="D23" s="642"/>
      <c r="E23" s="642"/>
      <c r="F23" s="383">
        <f t="shared" si="0"/>
        <v>0</v>
      </c>
      <c r="G23" s="383">
        <f t="shared" si="2"/>
        <v>0</v>
      </c>
      <c r="H23" s="643"/>
      <c r="I23" s="360" t="str">
        <f t="shared" si="1"/>
        <v/>
      </c>
    </row>
    <row r="24" spans="1:9" ht="34.950000000000003" customHeight="1" x14ac:dyDescent="0.45">
      <c r="A24" s="1839" t="s">
        <v>387</v>
      </c>
      <c r="B24" s="1840"/>
      <c r="C24" s="1840"/>
      <c r="D24" s="1840"/>
      <c r="E24" s="1841"/>
      <c r="F24" s="384">
        <f>SUM(F9:F23)</f>
        <v>700000</v>
      </c>
      <c r="G24" s="384">
        <f>SUM(G9:G23)</f>
        <v>770000</v>
      </c>
      <c r="H24" s="357"/>
    </row>
    <row r="25" spans="1:9" x14ac:dyDescent="0.45">
      <c r="B25" s="644"/>
      <c r="C25" s="644"/>
    </row>
  </sheetData>
  <sheetProtection password="C472" sheet="1" objects="1" scenarios="1" selectLockedCells="1" selectUnlockedCells="1"/>
  <mergeCells count="4">
    <mergeCell ref="A24:E24"/>
    <mergeCell ref="A5:H5"/>
    <mergeCell ref="A3:H4"/>
    <mergeCell ref="A6:H6"/>
  </mergeCells>
  <phoneticPr fontId="2"/>
  <conditionalFormatting sqref="B9:E23 H9:H23">
    <cfRule type="expression" dxfId="57" priority="1">
      <formula>AND(OR($B9&lt;&gt;"",$C9&lt;&gt;"",$D9&lt;&gt;"",$E9&lt;&gt;"",$H9&lt;&gt;""),B9="")</formula>
    </cfRule>
  </conditionalFormatting>
  <dataValidations count="3">
    <dataValidation allowBlank="1" showInputMessage="1" showErrorMessage="1" promptTitle="事業者名を入力して下さい" prompt="未定等不明確の場合は、 申請時点の候補先を記入してください" sqref="H11:H23"/>
    <dataValidation type="custom" allowBlank="1" showInputMessage="1" showErrorMessage="1" sqref="I9:I23">
      <formula1>ISERROR(FIND(CHAR(10),I9))</formula1>
    </dataValidation>
    <dataValidation allowBlank="1" showInputMessage="1" showErrorMessage="1" promptTitle="企業名を入力して下さい" prompt="未定等不明確の場合は、 申請時点の候補先を記入してください" sqref="H9:H1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zoomScale="80" zoomScaleNormal="80" zoomScaleSheetLayoutView="80" workbookViewId="0">
      <selection sqref="A1:XFD1048576"/>
    </sheetView>
  </sheetViews>
  <sheetFormatPr defaultColWidth="1.69921875" defaultRowHeight="13.2" x14ac:dyDescent="0.45"/>
  <cols>
    <col min="1" max="9" width="2.5" style="68" customWidth="1"/>
    <col min="10" max="10" width="10.296875" style="68" customWidth="1"/>
    <col min="11" max="11" width="8.69921875" style="68" customWidth="1"/>
    <col min="12" max="12" width="5.69921875" style="68" customWidth="1"/>
    <col min="13" max="37" width="2.5" style="68" customWidth="1"/>
    <col min="38" max="254" width="2.19921875" style="68" customWidth="1"/>
    <col min="255" max="16384" width="1.69921875" style="68"/>
  </cols>
  <sheetData>
    <row r="1" spans="1:37" ht="21.45" customHeight="1" x14ac:dyDescent="0.4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04" t="s">
        <v>471</v>
      </c>
    </row>
    <row r="2" spans="1:37" ht="25.05" customHeight="1" x14ac:dyDescent="0.45">
      <c r="A2" s="57" t="s">
        <v>407</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23"/>
      <c r="AG2" s="363"/>
      <c r="AH2" s="363"/>
      <c r="AI2" s="363"/>
      <c r="AJ2" s="363"/>
      <c r="AK2" s="36"/>
    </row>
    <row r="3" spans="1:37" ht="39" customHeight="1" x14ac:dyDescent="0.45">
      <c r="A3" s="1888" t="s">
        <v>768</v>
      </c>
      <c r="B3" s="1888"/>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c r="AG3" s="1888"/>
      <c r="AH3" s="1888"/>
      <c r="AI3" s="1888"/>
      <c r="AJ3" s="1888"/>
      <c r="AK3" s="1888"/>
    </row>
    <row r="4" spans="1:37" ht="30" customHeight="1" x14ac:dyDescent="0.45">
      <c r="A4" s="1857" t="s">
        <v>202</v>
      </c>
      <c r="B4" s="1851"/>
      <c r="C4" s="1851"/>
      <c r="D4" s="1851"/>
      <c r="E4" s="1858"/>
      <c r="F4" s="1889" t="s">
        <v>968</v>
      </c>
      <c r="G4" s="1890"/>
      <c r="H4" s="1890"/>
      <c r="I4" s="1891"/>
      <c r="J4" s="1885" t="s">
        <v>415</v>
      </c>
      <c r="K4" s="1887"/>
      <c r="L4" s="1892" t="s">
        <v>897</v>
      </c>
      <c r="M4" s="1893"/>
      <c r="N4" s="1893"/>
      <c r="O4" s="1893"/>
      <c r="P4" s="1893"/>
      <c r="Q4" s="1893"/>
      <c r="R4" s="1893"/>
      <c r="S4" s="1893"/>
      <c r="T4" s="1893"/>
      <c r="U4" s="1893"/>
      <c r="V4" s="1893"/>
      <c r="W4" s="1893"/>
      <c r="X4" s="1893"/>
      <c r="Y4" s="1893"/>
      <c r="Z4" s="1893"/>
      <c r="AA4" s="1893"/>
      <c r="AB4" s="1893"/>
      <c r="AC4" s="1893"/>
      <c r="AD4" s="1893"/>
      <c r="AE4" s="1893"/>
      <c r="AF4" s="1893"/>
      <c r="AG4" s="1893"/>
      <c r="AH4" s="1893"/>
      <c r="AI4" s="1893"/>
      <c r="AJ4" s="1893"/>
      <c r="AK4" s="1894"/>
    </row>
    <row r="5" spans="1:37" ht="30" customHeight="1" x14ac:dyDescent="0.45">
      <c r="A5" s="1885" t="s">
        <v>262</v>
      </c>
      <c r="B5" s="1886"/>
      <c r="C5" s="1886"/>
      <c r="D5" s="1886"/>
      <c r="E5" s="1886"/>
      <c r="F5" s="1886"/>
      <c r="G5" s="1886"/>
      <c r="H5" s="1886"/>
      <c r="I5" s="1887"/>
      <c r="J5" s="1895" t="s">
        <v>921</v>
      </c>
      <c r="K5" s="1896"/>
      <c r="L5" s="1896"/>
      <c r="M5" s="1896"/>
      <c r="N5" s="1896"/>
      <c r="O5" s="1896"/>
      <c r="P5" s="1896"/>
      <c r="Q5" s="1896"/>
      <c r="R5" s="1896"/>
      <c r="S5" s="1896"/>
      <c r="T5" s="1897" t="s">
        <v>388</v>
      </c>
      <c r="U5" s="1898"/>
      <c r="V5" s="1898"/>
      <c r="W5" s="1898"/>
      <c r="X5" s="1898"/>
      <c r="Y5" s="1898"/>
      <c r="Z5" s="1898"/>
      <c r="AA5" s="1898"/>
      <c r="AB5" s="1899"/>
      <c r="AC5" s="1900" t="s">
        <v>921</v>
      </c>
      <c r="AD5" s="1900"/>
      <c r="AE5" s="1900"/>
      <c r="AF5" s="1900"/>
      <c r="AG5" s="1900"/>
      <c r="AH5" s="1900"/>
      <c r="AI5" s="1900"/>
      <c r="AJ5" s="1900"/>
      <c r="AK5" s="1901"/>
    </row>
    <row r="6" spans="1:37" ht="30" customHeight="1" x14ac:dyDescent="0.45">
      <c r="A6" s="1885" t="s">
        <v>264</v>
      </c>
      <c r="B6" s="1886"/>
      <c r="C6" s="1886"/>
      <c r="D6" s="1886"/>
      <c r="E6" s="1886"/>
      <c r="F6" s="1886"/>
      <c r="G6" s="1886"/>
      <c r="H6" s="1886"/>
      <c r="I6" s="1887"/>
      <c r="J6" s="1902" t="s">
        <v>944</v>
      </c>
      <c r="K6" s="1903"/>
      <c r="L6" s="1903"/>
      <c r="M6" s="1903"/>
      <c r="N6" s="1903"/>
      <c r="O6" s="1903"/>
      <c r="P6" s="1903"/>
      <c r="Q6" s="1903"/>
      <c r="R6" s="1903"/>
      <c r="S6" s="1903"/>
      <c r="T6" s="1903"/>
      <c r="U6" s="1903"/>
      <c r="V6" s="1903"/>
      <c r="W6" s="1903"/>
      <c r="X6" s="1903"/>
      <c r="Y6" s="1903"/>
      <c r="Z6" s="1903"/>
      <c r="AA6" s="1903"/>
      <c r="AB6" s="1903"/>
      <c r="AC6" s="1903"/>
      <c r="AD6" s="1903"/>
      <c r="AE6" s="1903"/>
      <c r="AF6" s="1903"/>
      <c r="AG6" s="1903"/>
      <c r="AH6" s="1903"/>
      <c r="AI6" s="1903"/>
      <c r="AJ6" s="1903"/>
      <c r="AK6" s="1904"/>
    </row>
    <row r="7" spans="1:37" ht="30" customHeight="1" x14ac:dyDescent="0.45">
      <c r="A7" s="1857" t="s">
        <v>265</v>
      </c>
      <c r="B7" s="1851"/>
      <c r="C7" s="1851"/>
      <c r="D7" s="1851"/>
      <c r="E7" s="1851"/>
      <c r="F7" s="1851"/>
      <c r="G7" s="1851"/>
      <c r="H7" s="1851"/>
      <c r="I7" s="1858"/>
      <c r="J7" s="1708" t="s">
        <v>910</v>
      </c>
      <c r="K7" s="1709"/>
      <c r="L7" s="1709"/>
      <c r="M7" s="1709"/>
      <c r="N7" s="1709"/>
      <c r="O7" s="1709"/>
      <c r="P7" s="1709"/>
      <c r="Q7" s="1709"/>
      <c r="R7" s="1709"/>
      <c r="S7" s="1709"/>
      <c r="T7" s="1897" t="s">
        <v>279</v>
      </c>
      <c r="U7" s="1898"/>
      <c r="V7" s="1898"/>
      <c r="W7" s="1898"/>
      <c r="X7" s="1898"/>
      <c r="Y7" s="1898"/>
      <c r="Z7" s="1898"/>
      <c r="AA7" s="1898"/>
      <c r="AB7" s="1899"/>
      <c r="AC7" s="1900" t="s">
        <v>921</v>
      </c>
      <c r="AD7" s="1900"/>
      <c r="AE7" s="1900"/>
      <c r="AF7" s="1900"/>
      <c r="AG7" s="1900"/>
      <c r="AH7" s="1900"/>
      <c r="AI7" s="1900"/>
      <c r="AJ7" s="1900"/>
      <c r="AK7" s="1901"/>
    </row>
    <row r="8" spans="1:37" ht="48.75" customHeight="1" x14ac:dyDescent="0.45">
      <c r="A8" s="1908" t="s">
        <v>391</v>
      </c>
      <c r="B8" s="1909"/>
      <c r="C8" s="1909"/>
      <c r="D8" s="1909"/>
      <c r="E8" s="1909"/>
      <c r="F8" s="1909"/>
      <c r="G8" s="1909"/>
      <c r="H8" s="1909"/>
      <c r="I8" s="1910"/>
      <c r="J8" s="1878" t="s">
        <v>969</v>
      </c>
      <c r="K8" s="1879"/>
      <c r="L8" s="1879"/>
      <c r="M8" s="1879"/>
      <c r="N8" s="1879"/>
      <c r="O8" s="1879"/>
      <c r="P8" s="1879"/>
      <c r="Q8" s="1879"/>
      <c r="R8" s="1879"/>
      <c r="S8" s="1879"/>
      <c r="T8" s="1879"/>
      <c r="U8" s="1879"/>
      <c r="V8" s="1879"/>
      <c r="W8" s="1879"/>
      <c r="X8" s="1879"/>
      <c r="Y8" s="1879"/>
      <c r="Z8" s="1879"/>
      <c r="AA8" s="1879"/>
      <c r="AB8" s="1879"/>
      <c r="AC8" s="1879"/>
      <c r="AD8" s="1879"/>
      <c r="AE8" s="1879"/>
      <c r="AF8" s="1879"/>
      <c r="AG8" s="1879"/>
      <c r="AH8" s="1879"/>
      <c r="AI8" s="1879"/>
      <c r="AJ8" s="1879"/>
      <c r="AK8" s="1880"/>
    </row>
    <row r="9" spans="1:37" ht="25.05" customHeight="1" x14ac:dyDescent="0.45">
      <c r="A9" s="1905" t="s">
        <v>390</v>
      </c>
      <c r="B9" s="1906"/>
      <c r="C9" s="1906"/>
      <c r="D9" s="1906"/>
      <c r="E9" s="1906"/>
      <c r="F9" s="1906"/>
      <c r="G9" s="1906"/>
      <c r="H9" s="1906"/>
      <c r="I9" s="1907"/>
      <c r="J9" s="1883" t="s">
        <v>20</v>
      </c>
      <c r="K9" s="1884"/>
      <c r="L9" s="1884"/>
      <c r="M9" s="1850">
        <v>6</v>
      </c>
      <c r="N9" s="1850"/>
      <c r="O9" s="1851" t="s">
        <v>269</v>
      </c>
      <c r="P9" s="1851"/>
      <c r="Q9" s="1850">
        <v>12</v>
      </c>
      <c r="R9" s="1850"/>
      <c r="S9" s="1852" t="s">
        <v>270</v>
      </c>
      <c r="T9" s="1852"/>
      <c r="U9" s="1881"/>
      <c r="V9" s="1881"/>
      <c r="W9" s="1881"/>
      <c r="X9" s="1881"/>
      <c r="Y9" s="1881"/>
      <c r="Z9" s="1881"/>
      <c r="AA9" s="1881"/>
      <c r="AB9" s="1881"/>
      <c r="AC9" s="1881"/>
      <c r="AD9" s="1881"/>
      <c r="AE9" s="1881"/>
      <c r="AF9" s="1881"/>
      <c r="AG9" s="1881"/>
      <c r="AH9" s="1881"/>
      <c r="AI9" s="1881"/>
      <c r="AJ9" s="1881"/>
      <c r="AK9" s="1882"/>
    </row>
    <row r="10" spans="1:37" ht="25.05" customHeight="1" x14ac:dyDescent="0.45">
      <c r="A10" s="1857" t="s">
        <v>389</v>
      </c>
      <c r="B10" s="1851"/>
      <c r="C10" s="1851"/>
      <c r="D10" s="1851"/>
      <c r="E10" s="1851"/>
      <c r="F10" s="1851"/>
      <c r="G10" s="1851"/>
      <c r="H10" s="1851"/>
      <c r="I10" s="1858"/>
      <c r="J10" s="1883" t="s">
        <v>20</v>
      </c>
      <c r="K10" s="1884"/>
      <c r="L10" s="1884"/>
      <c r="M10" s="1850">
        <v>7</v>
      </c>
      <c r="N10" s="1850"/>
      <c r="O10" s="1851" t="s">
        <v>269</v>
      </c>
      <c r="P10" s="1851"/>
      <c r="Q10" s="1850">
        <v>1</v>
      </c>
      <c r="R10" s="1850"/>
      <c r="S10" s="1852" t="s">
        <v>270</v>
      </c>
      <c r="T10" s="1852"/>
      <c r="U10" s="1851" t="s">
        <v>282</v>
      </c>
      <c r="V10" s="1851"/>
      <c r="W10" s="1851"/>
      <c r="X10" s="1851"/>
      <c r="Y10" s="1851" t="s">
        <v>355</v>
      </c>
      <c r="Z10" s="1851"/>
      <c r="AA10" s="1850">
        <v>7</v>
      </c>
      <c r="AB10" s="1850"/>
      <c r="AC10" s="1851" t="s">
        <v>269</v>
      </c>
      <c r="AD10" s="1851"/>
      <c r="AE10" s="1850">
        <v>2</v>
      </c>
      <c r="AF10" s="1850"/>
      <c r="AG10" s="1852" t="s">
        <v>270</v>
      </c>
      <c r="AH10" s="1852"/>
      <c r="AI10" s="1852"/>
      <c r="AJ10" s="1852"/>
      <c r="AK10" s="1853"/>
    </row>
    <row r="11" spans="1:37" ht="30" customHeight="1" x14ac:dyDescent="0.45">
      <c r="A11" s="1857" t="s">
        <v>356</v>
      </c>
      <c r="B11" s="1851"/>
      <c r="C11" s="1851"/>
      <c r="D11" s="1851"/>
      <c r="E11" s="1851"/>
      <c r="F11" s="1851"/>
      <c r="G11" s="1851"/>
      <c r="H11" s="1851"/>
      <c r="I11" s="1858"/>
      <c r="J11" s="1854">
        <v>495000</v>
      </c>
      <c r="K11" s="1854"/>
      <c r="L11" s="1854"/>
      <c r="M11" s="1854"/>
      <c r="N11" s="1854"/>
      <c r="O11" s="1854"/>
      <c r="P11" s="1854"/>
      <c r="Q11" s="1854"/>
      <c r="R11" s="1854"/>
      <c r="S11" s="1854"/>
      <c r="T11" s="1854"/>
      <c r="U11" s="1854"/>
      <c r="V11" s="1854"/>
      <c r="W11" s="1854"/>
      <c r="X11" s="1854"/>
      <c r="Y11" s="1855" t="s">
        <v>283</v>
      </c>
      <c r="Z11" s="1855"/>
      <c r="AA11" s="1855"/>
      <c r="AB11" s="1855"/>
      <c r="AC11" s="1855"/>
      <c r="AD11" s="1855"/>
      <c r="AE11" s="1855"/>
      <c r="AF11" s="1855"/>
      <c r="AG11" s="1855"/>
      <c r="AH11" s="1855"/>
      <c r="AI11" s="1855"/>
      <c r="AJ11" s="1855"/>
      <c r="AK11" s="1856"/>
    </row>
    <row r="12" spans="1:37" ht="50.25" customHeight="1" x14ac:dyDescent="0.45">
      <c r="A12" s="1857" t="s">
        <v>392</v>
      </c>
      <c r="B12" s="1851"/>
      <c r="C12" s="1851"/>
      <c r="D12" s="1851"/>
      <c r="E12" s="1851"/>
      <c r="F12" s="1851"/>
      <c r="G12" s="1851"/>
      <c r="H12" s="1851"/>
      <c r="I12" s="1858"/>
      <c r="J12" s="1915" t="s">
        <v>966</v>
      </c>
      <c r="K12" s="1900"/>
      <c r="L12" s="1900"/>
      <c r="M12" s="1900"/>
      <c r="N12" s="1900"/>
      <c r="O12" s="1900"/>
      <c r="P12" s="1900"/>
      <c r="Q12" s="1900"/>
      <c r="R12" s="1900"/>
      <c r="S12" s="1900"/>
      <c r="T12" s="1900"/>
      <c r="U12" s="1900"/>
      <c r="V12" s="1900"/>
      <c r="W12" s="1900"/>
      <c r="X12" s="1900"/>
      <c r="Y12" s="1900"/>
      <c r="Z12" s="1900"/>
      <c r="AA12" s="1900"/>
      <c r="AB12" s="1900"/>
      <c r="AC12" s="1900"/>
      <c r="AD12" s="1900"/>
      <c r="AE12" s="1900"/>
      <c r="AF12" s="1900"/>
      <c r="AG12" s="1900"/>
      <c r="AH12" s="1900"/>
      <c r="AI12" s="1900"/>
      <c r="AJ12" s="1900"/>
      <c r="AK12" s="1901"/>
    </row>
    <row r="13" spans="1:37" ht="50.25" customHeight="1" x14ac:dyDescent="0.45">
      <c r="A13" s="1857" t="s">
        <v>300</v>
      </c>
      <c r="B13" s="1851"/>
      <c r="C13" s="1851"/>
      <c r="D13" s="1851"/>
      <c r="E13" s="1851"/>
      <c r="F13" s="1851"/>
      <c r="G13" s="1851"/>
      <c r="H13" s="1851"/>
      <c r="I13" s="1858"/>
      <c r="J13" s="1859" t="s">
        <v>970</v>
      </c>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1"/>
    </row>
    <row r="14" spans="1:37" ht="30" customHeight="1" x14ac:dyDescent="0.45">
      <c r="A14" s="1862" t="s">
        <v>769</v>
      </c>
      <c r="B14" s="1863"/>
      <c r="C14" s="1863"/>
      <c r="D14" s="1863"/>
      <c r="E14" s="1863"/>
      <c r="F14" s="1863"/>
      <c r="G14" s="1863"/>
      <c r="H14" s="1863"/>
      <c r="I14" s="1864"/>
      <c r="J14" s="1874" t="s">
        <v>416</v>
      </c>
      <c r="K14" s="1871"/>
      <c r="L14" s="1868"/>
      <c r="M14" s="1869"/>
      <c r="N14" s="1869"/>
      <c r="O14" s="1870"/>
      <c r="P14" s="1871" t="s">
        <v>285</v>
      </c>
      <c r="Q14" s="1872"/>
      <c r="R14" s="1872"/>
      <c r="S14" s="1872"/>
      <c r="T14" s="664" t="s">
        <v>417</v>
      </c>
      <c r="U14" s="664"/>
      <c r="V14" s="664"/>
      <c r="W14" s="664"/>
      <c r="X14" s="664"/>
      <c r="Y14" s="664"/>
      <c r="Z14" s="664"/>
      <c r="AA14" s="664"/>
      <c r="AB14" s="664"/>
      <c r="AC14" s="1873"/>
      <c r="AD14" s="1873"/>
      <c r="AE14" s="1873"/>
      <c r="AF14" s="1873"/>
      <c r="AG14" s="1873"/>
      <c r="AH14" s="1871" t="s">
        <v>285</v>
      </c>
      <c r="AI14" s="1872"/>
      <c r="AJ14" s="1872"/>
      <c r="AK14" s="1872"/>
    </row>
    <row r="15" spans="1:37" ht="50.25" customHeight="1" x14ac:dyDescent="0.45">
      <c r="A15" s="1865"/>
      <c r="B15" s="1866"/>
      <c r="C15" s="1866"/>
      <c r="D15" s="1866"/>
      <c r="E15" s="1866"/>
      <c r="F15" s="1866"/>
      <c r="G15" s="1866"/>
      <c r="H15" s="1866"/>
      <c r="I15" s="1867"/>
      <c r="J15" s="1874" t="s">
        <v>420</v>
      </c>
      <c r="K15" s="1871"/>
      <c r="L15" s="1875"/>
      <c r="M15" s="1876"/>
      <c r="N15" s="1876"/>
      <c r="O15" s="1876"/>
      <c r="P15" s="1876"/>
      <c r="Q15" s="1876"/>
      <c r="R15" s="1876"/>
      <c r="S15" s="1876"/>
      <c r="T15" s="1876"/>
      <c r="U15" s="1876"/>
      <c r="V15" s="1876"/>
      <c r="W15" s="1876"/>
      <c r="X15" s="1876"/>
      <c r="Y15" s="1876"/>
      <c r="Z15" s="1876"/>
      <c r="AA15" s="1876"/>
      <c r="AB15" s="1876"/>
      <c r="AC15" s="1876"/>
      <c r="AD15" s="1876"/>
      <c r="AE15" s="1876"/>
      <c r="AF15" s="1876"/>
      <c r="AG15" s="1876"/>
      <c r="AH15" s="1876"/>
      <c r="AI15" s="1876"/>
      <c r="AJ15" s="1876"/>
      <c r="AK15" s="1877"/>
    </row>
    <row r="16" spans="1:37" ht="25.5" customHeight="1" x14ac:dyDescent="0.45">
      <c r="A16" s="1844" t="s">
        <v>438</v>
      </c>
      <c r="B16" s="1845"/>
      <c r="C16" s="1845"/>
      <c r="D16" s="1845"/>
      <c r="E16" s="1845"/>
      <c r="F16" s="1845"/>
      <c r="G16" s="1845"/>
      <c r="H16" s="1845"/>
      <c r="I16" s="1845"/>
      <c r="J16" s="1845"/>
      <c r="K16" s="1845"/>
      <c r="L16" s="1845"/>
      <c r="M16" s="1845"/>
      <c r="N16" s="1845"/>
      <c r="O16" s="1845"/>
      <c r="P16" s="1845"/>
      <c r="Q16" s="1845"/>
      <c r="R16" s="1845"/>
      <c r="S16" s="1845"/>
      <c r="T16" s="1845"/>
      <c r="U16" s="1845"/>
      <c r="V16" s="1845"/>
      <c r="W16" s="1845"/>
      <c r="X16" s="1845"/>
      <c r="Y16" s="1845"/>
      <c r="Z16" s="1845"/>
      <c r="AA16" s="1845"/>
      <c r="AB16" s="1845"/>
      <c r="AC16" s="1846"/>
      <c r="AD16" s="1847" t="s">
        <v>900</v>
      </c>
      <c r="AE16" s="1848"/>
      <c r="AF16" s="1848"/>
      <c r="AG16" s="1848"/>
      <c r="AH16" s="1848"/>
      <c r="AI16" s="1848"/>
      <c r="AJ16" s="1848"/>
      <c r="AK16" s="1849"/>
    </row>
    <row r="17" spans="1:44" ht="15.75" customHeight="1" x14ac:dyDescent="0.45">
      <c r="A17" s="364"/>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5"/>
      <c r="AB17" s="365"/>
      <c r="AC17" s="365"/>
      <c r="AD17" s="365"/>
      <c r="AE17" s="365"/>
      <c r="AF17" s="365"/>
      <c r="AG17" s="365"/>
      <c r="AH17" s="365"/>
      <c r="AI17" s="365"/>
      <c r="AJ17" s="365"/>
      <c r="AK17" s="365"/>
      <c r="AL17" s="69"/>
      <c r="AM17" s="69"/>
      <c r="AN17" s="69"/>
      <c r="AO17" s="69"/>
      <c r="AP17" s="69"/>
      <c r="AQ17" s="69"/>
      <c r="AR17" s="69"/>
    </row>
    <row r="18" spans="1:44" ht="30" customHeight="1" x14ac:dyDescent="0.45">
      <c r="A18" s="1857" t="s">
        <v>202</v>
      </c>
      <c r="B18" s="1851"/>
      <c r="C18" s="1851"/>
      <c r="D18" s="1851"/>
      <c r="E18" s="1858"/>
      <c r="F18" s="1889" t="s">
        <v>971</v>
      </c>
      <c r="G18" s="1890"/>
      <c r="H18" s="1890"/>
      <c r="I18" s="1891"/>
      <c r="J18" s="1885" t="s">
        <v>415</v>
      </c>
      <c r="K18" s="1887"/>
      <c r="L18" s="1892" t="s">
        <v>897</v>
      </c>
      <c r="M18" s="1893"/>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4"/>
    </row>
    <row r="19" spans="1:44" ht="30" customHeight="1" x14ac:dyDescent="0.45">
      <c r="A19" s="1885" t="s">
        <v>262</v>
      </c>
      <c r="B19" s="1886"/>
      <c r="C19" s="1886"/>
      <c r="D19" s="1886"/>
      <c r="E19" s="1886"/>
      <c r="F19" s="1886"/>
      <c r="G19" s="1886"/>
      <c r="H19" s="1886"/>
      <c r="I19" s="1887"/>
      <c r="J19" s="1895" t="s">
        <v>921</v>
      </c>
      <c r="K19" s="1896"/>
      <c r="L19" s="1896"/>
      <c r="M19" s="1896"/>
      <c r="N19" s="1896"/>
      <c r="O19" s="1896"/>
      <c r="P19" s="1896"/>
      <c r="Q19" s="1896"/>
      <c r="R19" s="1896"/>
      <c r="S19" s="1896"/>
      <c r="T19" s="1897" t="s">
        <v>388</v>
      </c>
      <c r="U19" s="1898"/>
      <c r="V19" s="1898"/>
      <c r="W19" s="1898"/>
      <c r="X19" s="1898"/>
      <c r="Y19" s="1898"/>
      <c r="Z19" s="1898"/>
      <c r="AA19" s="1898"/>
      <c r="AB19" s="1899"/>
      <c r="AC19" s="1913"/>
      <c r="AD19" s="1913"/>
      <c r="AE19" s="1913"/>
      <c r="AF19" s="1913"/>
      <c r="AG19" s="1913"/>
      <c r="AH19" s="1913"/>
      <c r="AI19" s="1913"/>
      <c r="AJ19" s="1913"/>
      <c r="AK19" s="1914"/>
    </row>
    <row r="20" spans="1:44" ht="30" customHeight="1" x14ac:dyDescent="0.45">
      <c r="A20" s="1885" t="s">
        <v>264</v>
      </c>
      <c r="B20" s="1886"/>
      <c r="C20" s="1886"/>
      <c r="D20" s="1886"/>
      <c r="E20" s="1886"/>
      <c r="F20" s="1886"/>
      <c r="G20" s="1886"/>
      <c r="H20" s="1886"/>
      <c r="I20" s="1887"/>
      <c r="J20" s="1902" t="s">
        <v>944</v>
      </c>
      <c r="K20" s="1903"/>
      <c r="L20" s="1903"/>
      <c r="M20" s="1903"/>
      <c r="N20" s="1903"/>
      <c r="O20" s="1903"/>
      <c r="P20" s="1903"/>
      <c r="Q20" s="1903"/>
      <c r="R20" s="1903"/>
      <c r="S20" s="1903"/>
      <c r="T20" s="1903"/>
      <c r="U20" s="1903"/>
      <c r="V20" s="1903"/>
      <c r="W20" s="1903"/>
      <c r="X20" s="1903"/>
      <c r="Y20" s="1903"/>
      <c r="Z20" s="1903"/>
      <c r="AA20" s="1903"/>
      <c r="AB20" s="1903"/>
      <c r="AC20" s="1903"/>
      <c r="AD20" s="1903"/>
      <c r="AE20" s="1903"/>
      <c r="AF20" s="1903"/>
      <c r="AG20" s="1903"/>
      <c r="AH20" s="1903"/>
      <c r="AI20" s="1903"/>
      <c r="AJ20" s="1903"/>
      <c r="AK20" s="1904"/>
    </row>
    <row r="21" spans="1:44" ht="30" customHeight="1" x14ac:dyDescent="0.45">
      <c r="A21" s="1857" t="s">
        <v>265</v>
      </c>
      <c r="B21" s="1851"/>
      <c r="C21" s="1851"/>
      <c r="D21" s="1851"/>
      <c r="E21" s="1851"/>
      <c r="F21" s="1851"/>
      <c r="G21" s="1851"/>
      <c r="H21" s="1851"/>
      <c r="I21" s="1858"/>
      <c r="J21" s="1708" t="s">
        <v>910</v>
      </c>
      <c r="K21" s="1709"/>
      <c r="L21" s="1709"/>
      <c r="M21" s="1709"/>
      <c r="N21" s="1709"/>
      <c r="O21" s="1709"/>
      <c r="P21" s="1709"/>
      <c r="Q21" s="1709"/>
      <c r="R21" s="1709"/>
      <c r="S21" s="1709"/>
      <c r="T21" s="1897" t="s">
        <v>279</v>
      </c>
      <c r="U21" s="1898"/>
      <c r="V21" s="1898"/>
      <c r="W21" s="1898"/>
      <c r="X21" s="1898"/>
      <c r="Y21" s="1898"/>
      <c r="Z21" s="1898"/>
      <c r="AA21" s="1898"/>
      <c r="AB21" s="1899"/>
      <c r="AC21" s="1911"/>
      <c r="AD21" s="1911"/>
      <c r="AE21" s="1911"/>
      <c r="AF21" s="1911"/>
      <c r="AG21" s="1911"/>
      <c r="AH21" s="1911"/>
      <c r="AI21" s="1911"/>
      <c r="AJ21" s="1911"/>
      <c r="AK21" s="1912"/>
    </row>
    <row r="22" spans="1:44" ht="48.75" customHeight="1" x14ac:dyDescent="0.45">
      <c r="A22" s="1908" t="s">
        <v>391</v>
      </c>
      <c r="B22" s="1909"/>
      <c r="C22" s="1909"/>
      <c r="D22" s="1909"/>
      <c r="E22" s="1909"/>
      <c r="F22" s="1909"/>
      <c r="G22" s="1909"/>
      <c r="H22" s="1909"/>
      <c r="I22" s="1910"/>
      <c r="J22" s="1878" t="s">
        <v>969</v>
      </c>
      <c r="K22" s="1879"/>
      <c r="L22" s="1879"/>
      <c r="M22" s="1879"/>
      <c r="N22" s="1879"/>
      <c r="O22" s="1879"/>
      <c r="P22" s="1879"/>
      <c r="Q22" s="1879"/>
      <c r="R22" s="1879"/>
      <c r="S22" s="1879"/>
      <c r="T22" s="1879"/>
      <c r="U22" s="1879"/>
      <c r="V22" s="1879"/>
      <c r="W22" s="1879"/>
      <c r="X22" s="1879"/>
      <c r="Y22" s="1879"/>
      <c r="Z22" s="1879"/>
      <c r="AA22" s="1879"/>
      <c r="AB22" s="1879"/>
      <c r="AC22" s="1879"/>
      <c r="AD22" s="1879"/>
      <c r="AE22" s="1879"/>
      <c r="AF22" s="1879"/>
      <c r="AG22" s="1879"/>
      <c r="AH22" s="1879"/>
      <c r="AI22" s="1879"/>
      <c r="AJ22" s="1879"/>
      <c r="AK22" s="1880"/>
    </row>
    <row r="23" spans="1:44" ht="25.05" customHeight="1" x14ac:dyDescent="0.45">
      <c r="A23" s="1905" t="s">
        <v>390</v>
      </c>
      <c r="B23" s="1906"/>
      <c r="C23" s="1906"/>
      <c r="D23" s="1906"/>
      <c r="E23" s="1906"/>
      <c r="F23" s="1906"/>
      <c r="G23" s="1906"/>
      <c r="H23" s="1906"/>
      <c r="I23" s="1907"/>
      <c r="J23" s="1883" t="s">
        <v>20</v>
      </c>
      <c r="K23" s="1884"/>
      <c r="L23" s="1884"/>
      <c r="M23" s="1850">
        <v>6</v>
      </c>
      <c r="N23" s="1850"/>
      <c r="O23" s="1851" t="s">
        <v>269</v>
      </c>
      <c r="P23" s="1851"/>
      <c r="Q23" s="1850">
        <v>12</v>
      </c>
      <c r="R23" s="1850"/>
      <c r="S23" s="1852" t="s">
        <v>270</v>
      </c>
      <c r="T23" s="1852"/>
      <c r="U23" s="1881"/>
      <c r="V23" s="1881"/>
      <c r="W23" s="1881"/>
      <c r="X23" s="1881"/>
      <c r="Y23" s="1881"/>
      <c r="Z23" s="1881"/>
      <c r="AA23" s="1881"/>
      <c r="AB23" s="1881"/>
      <c r="AC23" s="1881"/>
      <c r="AD23" s="1881"/>
      <c r="AE23" s="1881"/>
      <c r="AF23" s="1881"/>
      <c r="AG23" s="1881"/>
      <c r="AH23" s="1881"/>
      <c r="AI23" s="1881"/>
      <c r="AJ23" s="1881"/>
      <c r="AK23" s="1882"/>
    </row>
    <row r="24" spans="1:44" ht="25.05" customHeight="1" x14ac:dyDescent="0.45">
      <c r="A24" s="1857" t="s">
        <v>389</v>
      </c>
      <c r="B24" s="1851"/>
      <c r="C24" s="1851"/>
      <c r="D24" s="1851"/>
      <c r="E24" s="1851"/>
      <c r="F24" s="1851"/>
      <c r="G24" s="1851"/>
      <c r="H24" s="1851"/>
      <c r="I24" s="1858"/>
      <c r="J24" s="1883" t="s">
        <v>20</v>
      </c>
      <c r="K24" s="1884"/>
      <c r="L24" s="1884"/>
      <c r="M24" s="1850">
        <v>7</v>
      </c>
      <c r="N24" s="1850"/>
      <c r="O24" s="1851" t="s">
        <v>269</v>
      </c>
      <c r="P24" s="1851"/>
      <c r="Q24" s="1850">
        <v>1</v>
      </c>
      <c r="R24" s="1850"/>
      <c r="S24" s="1852" t="s">
        <v>270</v>
      </c>
      <c r="T24" s="1852"/>
      <c r="U24" s="1851" t="s">
        <v>282</v>
      </c>
      <c r="V24" s="1851"/>
      <c r="W24" s="1851"/>
      <c r="X24" s="1851"/>
      <c r="Y24" s="1851" t="s">
        <v>355</v>
      </c>
      <c r="Z24" s="1851"/>
      <c r="AA24" s="1850">
        <v>7</v>
      </c>
      <c r="AB24" s="1850"/>
      <c r="AC24" s="1851" t="s">
        <v>269</v>
      </c>
      <c r="AD24" s="1851"/>
      <c r="AE24" s="1850">
        <v>2</v>
      </c>
      <c r="AF24" s="1850"/>
      <c r="AG24" s="1852" t="s">
        <v>270</v>
      </c>
      <c r="AH24" s="1852"/>
      <c r="AI24" s="1852"/>
      <c r="AJ24" s="1852"/>
      <c r="AK24" s="1853"/>
    </row>
    <row r="25" spans="1:44" ht="30" customHeight="1" x14ac:dyDescent="0.45">
      <c r="A25" s="1857" t="s">
        <v>356</v>
      </c>
      <c r="B25" s="1851"/>
      <c r="C25" s="1851"/>
      <c r="D25" s="1851"/>
      <c r="E25" s="1851"/>
      <c r="F25" s="1851"/>
      <c r="G25" s="1851"/>
      <c r="H25" s="1851"/>
      <c r="I25" s="1858"/>
      <c r="J25" s="1854">
        <v>275000</v>
      </c>
      <c r="K25" s="1854"/>
      <c r="L25" s="1854"/>
      <c r="M25" s="1854"/>
      <c r="N25" s="1854"/>
      <c r="O25" s="1854"/>
      <c r="P25" s="1854"/>
      <c r="Q25" s="1854"/>
      <c r="R25" s="1854"/>
      <c r="S25" s="1854"/>
      <c r="T25" s="1854"/>
      <c r="U25" s="1854"/>
      <c r="V25" s="1854"/>
      <c r="W25" s="1854"/>
      <c r="X25" s="1854"/>
      <c r="Y25" s="1855" t="s">
        <v>283</v>
      </c>
      <c r="Z25" s="1855"/>
      <c r="AA25" s="1855"/>
      <c r="AB25" s="1855"/>
      <c r="AC25" s="1855"/>
      <c r="AD25" s="1855"/>
      <c r="AE25" s="1855"/>
      <c r="AF25" s="1855"/>
      <c r="AG25" s="1855"/>
      <c r="AH25" s="1855"/>
      <c r="AI25" s="1855"/>
      <c r="AJ25" s="1855"/>
      <c r="AK25" s="1856"/>
    </row>
    <row r="26" spans="1:44" ht="50.25" customHeight="1" x14ac:dyDescent="0.45">
      <c r="A26" s="1857" t="s">
        <v>392</v>
      </c>
      <c r="B26" s="1851"/>
      <c r="C26" s="1851"/>
      <c r="D26" s="1851"/>
      <c r="E26" s="1851"/>
      <c r="F26" s="1851"/>
      <c r="G26" s="1851"/>
      <c r="H26" s="1851"/>
      <c r="I26" s="1858"/>
      <c r="J26" s="1859" t="s">
        <v>967</v>
      </c>
      <c r="K26" s="1860"/>
      <c r="L26" s="1860"/>
      <c r="M26" s="1860"/>
      <c r="N26" s="1860"/>
      <c r="O26" s="1860"/>
      <c r="P26" s="1860"/>
      <c r="Q26" s="1860"/>
      <c r="R26" s="1860"/>
      <c r="S26" s="1860"/>
      <c r="T26" s="1860"/>
      <c r="U26" s="1860"/>
      <c r="V26" s="1860"/>
      <c r="W26" s="1860"/>
      <c r="X26" s="1860"/>
      <c r="Y26" s="1860"/>
      <c r="Z26" s="1860"/>
      <c r="AA26" s="1860"/>
      <c r="AB26" s="1860"/>
      <c r="AC26" s="1860"/>
      <c r="AD26" s="1860"/>
      <c r="AE26" s="1860"/>
      <c r="AF26" s="1860"/>
      <c r="AG26" s="1860"/>
      <c r="AH26" s="1860"/>
      <c r="AI26" s="1860"/>
      <c r="AJ26" s="1860"/>
      <c r="AK26" s="1861"/>
    </row>
    <row r="27" spans="1:44" ht="50.25" customHeight="1" x14ac:dyDescent="0.45">
      <c r="A27" s="1857" t="s">
        <v>300</v>
      </c>
      <c r="B27" s="1851"/>
      <c r="C27" s="1851"/>
      <c r="D27" s="1851"/>
      <c r="E27" s="1851"/>
      <c r="F27" s="1851"/>
      <c r="G27" s="1851"/>
      <c r="H27" s="1851"/>
      <c r="I27" s="1858"/>
      <c r="J27" s="1859" t="s">
        <v>970</v>
      </c>
      <c r="K27" s="1860"/>
      <c r="L27" s="1860"/>
      <c r="M27" s="1860"/>
      <c r="N27" s="1860"/>
      <c r="O27" s="1860"/>
      <c r="P27" s="1860"/>
      <c r="Q27" s="1860"/>
      <c r="R27" s="1860"/>
      <c r="S27" s="1860"/>
      <c r="T27" s="1860"/>
      <c r="U27" s="1860"/>
      <c r="V27" s="1860"/>
      <c r="W27" s="1860"/>
      <c r="X27" s="1860"/>
      <c r="Y27" s="1860"/>
      <c r="Z27" s="1860"/>
      <c r="AA27" s="1860"/>
      <c r="AB27" s="1860"/>
      <c r="AC27" s="1860"/>
      <c r="AD27" s="1860"/>
      <c r="AE27" s="1860"/>
      <c r="AF27" s="1860"/>
      <c r="AG27" s="1860"/>
      <c r="AH27" s="1860"/>
      <c r="AI27" s="1860"/>
      <c r="AJ27" s="1860"/>
      <c r="AK27" s="1861"/>
    </row>
    <row r="28" spans="1:44" ht="30" customHeight="1" x14ac:dyDescent="0.45">
      <c r="A28" s="1862" t="s">
        <v>769</v>
      </c>
      <c r="B28" s="1863"/>
      <c r="C28" s="1863"/>
      <c r="D28" s="1863"/>
      <c r="E28" s="1863"/>
      <c r="F28" s="1863"/>
      <c r="G28" s="1863"/>
      <c r="H28" s="1863"/>
      <c r="I28" s="1864"/>
      <c r="J28" s="1874" t="s">
        <v>416</v>
      </c>
      <c r="K28" s="1871"/>
      <c r="L28" s="1868"/>
      <c r="M28" s="1869"/>
      <c r="N28" s="1869"/>
      <c r="O28" s="1870"/>
      <c r="P28" s="1871" t="s">
        <v>285</v>
      </c>
      <c r="Q28" s="1872"/>
      <c r="R28" s="1872"/>
      <c r="S28" s="1872"/>
      <c r="T28" s="664" t="s">
        <v>417</v>
      </c>
      <c r="U28" s="664"/>
      <c r="V28" s="664"/>
      <c r="W28" s="664"/>
      <c r="X28" s="664"/>
      <c r="Y28" s="664"/>
      <c r="Z28" s="664"/>
      <c r="AA28" s="664"/>
      <c r="AB28" s="664"/>
      <c r="AC28" s="1873"/>
      <c r="AD28" s="1873"/>
      <c r="AE28" s="1873"/>
      <c r="AF28" s="1873"/>
      <c r="AG28" s="1873"/>
      <c r="AH28" s="1871" t="s">
        <v>285</v>
      </c>
      <c r="AI28" s="1872"/>
      <c r="AJ28" s="1872"/>
      <c r="AK28" s="1872"/>
    </row>
    <row r="29" spans="1:44" ht="50.25" customHeight="1" x14ac:dyDescent="0.45">
      <c r="A29" s="1865"/>
      <c r="B29" s="1866"/>
      <c r="C29" s="1866"/>
      <c r="D29" s="1866"/>
      <c r="E29" s="1866"/>
      <c r="F29" s="1866"/>
      <c r="G29" s="1866"/>
      <c r="H29" s="1866"/>
      <c r="I29" s="1867"/>
      <c r="J29" s="1874" t="s">
        <v>420</v>
      </c>
      <c r="K29" s="1871"/>
      <c r="L29" s="1875"/>
      <c r="M29" s="1876"/>
      <c r="N29" s="1876"/>
      <c r="O29" s="1876"/>
      <c r="P29" s="1876"/>
      <c r="Q29" s="1876"/>
      <c r="R29" s="1876"/>
      <c r="S29" s="1876"/>
      <c r="T29" s="1876"/>
      <c r="U29" s="1876"/>
      <c r="V29" s="1876"/>
      <c r="W29" s="1876"/>
      <c r="X29" s="1876"/>
      <c r="Y29" s="1876"/>
      <c r="Z29" s="1876"/>
      <c r="AA29" s="1876"/>
      <c r="AB29" s="1876"/>
      <c r="AC29" s="1876"/>
      <c r="AD29" s="1876"/>
      <c r="AE29" s="1876"/>
      <c r="AF29" s="1876"/>
      <c r="AG29" s="1876"/>
      <c r="AH29" s="1876"/>
      <c r="AI29" s="1876"/>
      <c r="AJ29" s="1876"/>
      <c r="AK29" s="1877"/>
    </row>
    <row r="30" spans="1:44" ht="25.5" customHeight="1" x14ac:dyDescent="0.45">
      <c r="A30" s="1844" t="s">
        <v>438</v>
      </c>
      <c r="B30" s="1845"/>
      <c r="C30" s="1845"/>
      <c r="D30" s="1845"/>
      <c r="E30" s="1845"/>
      <c r="F30" s="1845"/>
      <c r="G30" s="1845"/>
      <c r="H30" s="1845"/>
      <c r="I30" s="1845"/>
      <c r="J30" s="1845"/>
      <c r="K30" s="1845"/>
      <c r="L30" s="1845"/>
      <c r="M30" s="1845"/>
      <c r="N30" s="1845"/>
      <c r="O30" s="1845"/>
      <c r="P30" s="1845"/>
      <c r="Q30" s="1845"/>
      <c r="R30" s="1845"/>
      <c r="S30" s="1845"/>
      <c r="T30" s="1845"/>
      <c r="U30" s="1845"/>
      <c r="V30" s="1845"/>
      <c r="W30" s="1845"/>
      <c r="X30" s="1845"/>
      <c r="Y30" s="1845"/>
      <c r="Z30" s="1845"/>
      <c r="AA30" s="1845"/>
      <c r="AB30" s="1845"/>
      <c r="AC30" s="1846"/>
      <c r="AD30" s="1847" t="s">
        <v>900</v>
      </c>
      <c r="AE30" s="1848"/>
      <c r="AF30" s="1848"/>
      <c r="AG30" s="1848"/>
      <c r="AH30" s="1848"/>
      <c r="AI30" s="1848"/>
      <c r="AJ30" s="1848"/>
      <c r="AK30" s="1849"/>
    </row>
  </sheetData>
  <sheetProtection password="C472" sheet="1" objects="1" scenarios="1" selectLockedCells="1" selectUnlockedCells="1"/>
  <mergeCells count="107">
    <mergeCell ref="A23:I23"/>
    <mergeCell ref="A24:I24"/>
    <mergeCell ref="A25:I25"/>
    <mergeCell ref="J23:L23"/>
    <mergeCell ref="M23:N23"/>
    <mergeCell ref="O23:P23"/>
    <mergeCell ref="Q23:R23"/>
    <mergeCell ref="S23:T23"/>
    <mergeCell ref="U23:AK23"/>
    <mergeCell ref="J24:L24"/>
    <mergeCell ref="M24:N24"/>
    <mergeCell ref="O24:P24"/>
    <mergeCell ref="Q24:R24"/>
    <mergeCell ref="S24:T24"/>
    <mergeCell ref="U24:X24"/>
    <mergeCell ref="Y24:Z24"/>
    <mergeCell ref="A22:I22"/>
    <mergeCell ref="A20:I20"/>
    <mergeCell ref="A21:I21"/>
    <mergeCell ref="J20:AK20"/>
    <mergeCell ref="J21:S21"/>
    <mergeCell ref="T21:AB21"/>
    <mergeCell ref="AC21:AK21"/>
    <mergeCell ref="J22:AK22"/>
    <mergeCell ref="A8:I8"/>
    <mergeCell ref="A19:I19"/>
    <mergeCell ref="A16:AC16"/>
    <mergeCell ref="AD16:AK16"/>
    <mergeCell ref="A18:E18"/>
    <mergeCell ref="F18:I18"/>
    <mergeCell ref="J18:K18"/>
    <mergeCell ref="L18:AK18"/>
    <mergeCell ref="J19:S19"/>
    <mergeCell ref="T19:AB19"/>
    <mergeCell ref="AC19:AK19"/>
    <mergeCell ref="Y11:AK11"/>
    <mergeCell ref="A12:I12"/>
    <mergeCell ref="J12:AK12"/>
    <mergeCell ref="J14:K14"/>
    <mergeCell ref="A13:I13"/>
    <mergeCell ref="J13:AK13"/>
    <mergeCell ref="A14:I15"/>
    <mergeCell ref="L14:O14"/>
    <mergeCell ref="P14:S14"/>
    <mergeCell ref="T14:AB14"/>
    <mergeCell ref="AC14:AG14"/>
    <mergeCell ref="AH14:AK14"/>
    <mergeCell ref="J15:K15"/>
    <mergeCell ref="L15:AK15"/>
    <mergeCell ref="A10:I10"/>
    <mergeCell ref="A11:I11"/>
    <mergeCell ref="A9:I9"/>
    <mergeCell ref="J9:L9"/>
    <mergeCell ref="M9:N9"/>
    <mergeCell ref="O9:P9"/>
    <mergeCell ref="Q9:R9"/>
    <mergeCell ref="S9:T9"/>
    <mergeCell ref="J11:X11"/>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30:AC30"/>
    <mergeCell ref="AD30:AK30"/>
    <mergeCell ref="AA24:AB24"/>
    <mergeCell ref="AC24:AD24"/>
    <mergeCell ref="AE24:AF24"/>
    <mergeCell ref="AG24:AK24"/>
    <mergeCell ref="J25:X25"/>
    <mergeCell ref="Y25:AK25"/>
    <mergeCell ref="A27:I27"/>
    <mergeCell ref="J27:AK27"/>
    <mergeCell ref="A28:I29"/>
    <mergeCell ref="L28:O28"/>
    <mergeCell ref="P28:S28"/>
    <mergeCell ref="T28:AB28"/>
    <mergeCell ref="AC28:AG28"/>
    <mergeCell ref="AH28:AK28"/>
    <mergeCell ref="J29:K29"/>
    <mergeCell ref="L29:AK29"/>
    <mergeCell ref="A26:I26"/>
    <mergeCell ref="J26:AK26"/>
    <mergeCell ref="J28:K28"/>
  </mergeCells>
  <phoneticPr fontId="2"/>
  <conditionalFormatting sqref="AD16:AK16">
    <cfRule type="expression" dxfId="56" priority="2">
      <formula>$AD$16&lt;&gt;"選択してください"</formula>
    </cfRule>
  </conditionalFormatting>
  <conditionalFormatting sqref="AD30:AK30">
    <cfRule type="expression" dxfId="55" priority="1">
      <formula>$AD$16&lt;&gt;"選択してください"</formula>
    </cfRule>
  </conditionalFormatting>
  <dataValidations count="8">
    <dataValidation imeMode="halfAlpha" allowBlank="1" showInputMessage="1" showErrorMessage="1" prompt="　前ページの当該費目番号の税込金額を入力してください" sqref="J11:X11 J25:X25"/>
    <dataValidation imeMode="halfAlpha" allowBlank="1" showInputMessage="1" showErrorMessage="1" sqref="AC19"/>
    <dataValidation allowBlank="1" showErrorMessage="1" promptTitle="番号を記入してください" prompt="前ページの資金支出明細番号と対応させて記入してください_x000a_" sqref="F4:I4 F18:I18"/>
    <dataValidation allowBlank="1" showErrorMessage="1" prompt="_x000a_" sqref="AH14:AK14 L15:AK15 J14:K15 AH28:AK28 L29:AK29 J28:K29"/>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6:AK16 AD30:AK3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9:R10 AE10:AF10 Q23:R24 AE24:AF24"/>
    <dataValidation allowBlank="1" showInputMessage="1" showErrorMessage="1" promptTitle="工事内容" prompt="工事の具体的な内容を記載してください" sqref="J26:AK26 J12:AK12"/>
    <dataValidation allowBlank="1" showInputMessage="1" showErrorMessage="1" prompt="　工事発注先の選定理由を具体的に記入してください_x000a_" sqref="J13:AK13 J27:AK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37"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15"/>
  <sheetViews>
    <sheetView showGridLines="0" view="pageBreakPreview" zoomScale="80" zoomScaleNormal="100" zoomScaleSheetLayoutView="80" workbookViewId="0">
      <selection sqref="A1:XFD1048576"/>
    </sheetView>
  </sheetViews>
  <sheetFormatPr defaultColWidth="1.8984375" defaultRowHeight="14.25" customHeight="1" x14ac:dyDescent="0.45"/>
  <cols>
    <col min="1" max="1" width="6.296875" style="61" customWidth="1"/>
    <col min="2" max="2" width="21.09765625" style="61" customWidth="1"/>
    <col min="3" max="3" width="9.796875" style="61" customWidth="1"/>
    <col min="4" max="4" width="7.69921875" style="61" customWidth="1"/>
    <col min="5" max="5" width="10.3984375" style="61" customWidth="1"/>
    <col min="6" max="7" width="10.5" style="61" customWidth="1"/>
    <col min="8" max="8" width="16.3984375" style="61" customWidth="1"/>
    <col min="9" max="9" width="1.8984375" style="265" customWidth="1"/>
    <col min="10" max="11" width="1.8984375" style="61" customWidth="1"/>
    <col min="12" max="12" width="10.296875" style="61" customWidth="1"/>
    <col min="13" max="13" width="8.69921875" style="61" customWidth="1"/>
    <col min="14" max="14" width="5.69921875" style="61" customWidth="1"/>
    <col min="15" max="211" width="1.8984375" style="61" customWidth="1"/>
    <col min="212" max="16384" width="1.8984375" style="61"/>
  </cols>
  <sheetData>
    <row r="1" spans="1:44" s="213" customFormat="1" ht="14.4" x14ac:dyDescent="0.45">
      <c r="A1" s="241"/>
      <c r="B1" s="208"/>
      <c r="C1" s="208"/>
      <c r="D1" s="208"/>
      <c r="E1" s="208"/>
      <c r="F1" s="208"/>
      <c r="G1" s="208"/>
      <c r="H1" s="204" t="s">
        <v>733</v>
      </c>
      <c r="I1" s="208"/>
      <c r="J1" s="242"/>
      <c r="L1" s="243"/>
    </row>
    <row r="2" spans="1:44" s="214" customFormat="1" ht="25.5" customHeight="1" x14ac:dyDescent="0.45">
      <c r="A2" s="207" t="s">
        <v>770</v>
      </c>
      <c r="J2" s="366"/>
      <c r="K2" s="36"/>
      <c r="L2" s="367"/>
    </row>
    <row r="3" spans="1:44" ht="15" customHeight="1" x14ac:dyDescent="0.45">
      <c r="A3" s="1443" t="s">
        <v>771</v>
      </c>
      <c r="B3" s="1443"/>
      <c r="C3" s="1443"/>
      <c r="D3" s="1443"/>
      <c r="E3" s="1443"/>
      <c r="F3" s="1443"/>
      <c r="G3" s="1443"/>
      <c r="H3" s="1443"/>
      <c r="L3" s="414"/>
    </row>
    <row r="4" spans="1:44" ht="15" customHeight="1" x14ac:dyDescent="0.45">
      <c r="A4" s="1916" t="s">
        <v>772</v>
      </c>
      <c r="B4" s="1916"/>
      <c r="C4" s="1916"/>
      <c r="D4" s="1916"/>
      <c r="E4" s="1916"/>
      <c r="F4" s="1916"/>
      <c r="G4" s="1916"/>
      <c r="H4" s="1916"/>
      <c r="L4" s="414"/>
    </row>
    <row r="5" spans="1:44" ht="15" customHeight="1" x14ac:dyDescent="0.15">
      <c r="A5" s="368"/>
      <c r="B5" s="414"/>
      <c r="C5" s="414"/>
      <c r="D5" s="414"/>
      <c r="E5" s="414"/>
      <c r="F5" s="414"/>
      <c r="G5" s="414"/>
      <c r="H5" s="266" t="s">
        <v>230</v>
      </c>
      <c r="I5" s="267"/>
      <c r="J5" s="412"/>
      <c r="L5" s="416"/>
    </row>
    <row r="6" spans="1:44" ht="48" x14ac:dyDescent="0.45">
      <c r="A6" s="245" t="s">
        <v>231</v>
      </c>
      <c r="B6" s="417" t="s">
        <v>773</v>
      </c>
      <c r="C6" s="417" t="s">
        <v>774</v>
      </c>
      <c r="D6" s="268" t="s">
        <v>775</v>
      </c>
      <c r="E6" s="269" t="s">
        <v>393</v>
      </c>
      <c r="F6" s="417" t="s">
        <v>277</v>
      </c>
      <c r="G6" s="417" t="s">
        <v>638</v>
      </c>
      <c r="H6" s="248" t="s">
        <v>394</v>
      </c>
      <c r="I6" s="270" t="s">
        <v>252</v>
      </c>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row>
    <row r="7" spans="1:44" ht="34.950000000000003" customHeight="1" x14ac:dyDescent="0.45">
      <c r="A7" s="272" t="s">
        <v>776</v>
      </c>
      <c r="B7" s="538" t="s">
        <v>972</v>
      </c>
      <c r="C7" s="562">
        <v>150000</v>
      </c>
      <c r="D7" s="563">
        <v>2</v>
      </c>
      <c r="E7" s="562">
        <v>2</v>
      </c>
      <c r="F7" s="434">
        <f>委託163[[#This Row],[月額家賃
（税抜）
(A)]]*委託163[[#This Row],[交付申請する月数
(B)]]</f>
        <v>300000</v>
      </c>
      <c r="G7" s="434">
        <f>ROUNDDOWN(委託163[[#This Row],[助成対象経費
（税抜）
(A)×(B）]]*1.1,0)</f>
        <v>330000</v>
      </c>
      <c r="H7" s="554" t="s">
        <v>973</v>
      </c>
      <c r="I7" s="274"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4.950000000000003" customHeight="1" x14ac:dyDescent="0.45">
      <c r="A8" s="395"/>
      <c r="B8" s="279"/>
      <c r="C8" s="279"/>
      <c r="D8" s="280"/>
      <c r="E8" s="281" t="s">
        <v>640</v>
      </c>
      <c r="F8" s="282">
        <f>SUBTOTAL(109,委託163[助成対象経費
（税抜）
(A)×(B）])</f>
        <v>300000</v>
      </c>
      <c r="G8" s="283">
        <f>SUBTOTAL(109,委託163[助成事業に
要する経費
（税込）])</f>
        <v>330000</v>
      </c>
      <c r="H8" s="284"/>
      <c r="I8" s="285"/>
    </row>
    <row r="9" spans="1:44" ht="13.2" x14ac:dyDescent="0.45">
      <c r="K9" s="286"/>
      <c r="L9" s="286"/>
      <c r="M9" s="286"/>
    </row>
    <row r="10" spans="1:44" ht="13.2" x14ac:dyDescent="0.45"/>
    <row r="11" spans="1:44" ht="13.2" x14ac:dyDescent="0.45"/>
    <row r="12" spans="1:44" ht="13.2" x14ac:dyDescent="0.45"/>
    <row r="13" spans="1:44" ht="13.2" x14ac:dyDescent="0.45"/>
    <row r="14" spans="1:44" ht="13.2" x14ac:dyDescent="0.45"/>
    <row r="15" spans="1:44" ht="13.2" x14ac:dyDescent="0.45"/>
  </sheetData>
  <sheetProtection password="C472" sheet="1" objects="1" scenarios="1" selectLockedCells="1" selectUnlockedCells="1"/>
  <mergeCells count="2">
    <mergeCell ref="A3:H3"/>
    <mergeCell ref="A4:H4"/>
  </mergeCells>
  <phoneticPr fontId="2"/>
  <conditionalFormatting sqref="B7:E7">
    <cfRule type="expression" dxfId="54" priority="2">
      <formula>AND(OR($B7&lt;&gt;"",$C7&lt;&gt;"",$D7&lt;&gt;"",$E7&lt;&gt;"",$H7&lt;&gt;""),B7="")</formula>
    </cfRule>
  </conditionalFormatting>
  <conditionalFormatting sqref="H7">
    <cfRule type="expression" dxfId="53" priority="1">
      <formula>AND(OR($B7&lt;&gt;"",$C7&lt;&gt;"",$D7&lt;&gt;"",$E7&lt;&gt;"",$H7&lt;&gt;""),H7="")</formula>
    </cfRule>
  </conditionalFormatting>
  <dataValidations count="5">
    <dataValidation type="custom" allowBlank="1" showInputMessage="1" showErrorMessage="1" prompt="自動計算されます。" sqref="F7:G7">
      <formula1>ISERROR(FIND(CHAR(10),F7))</formula1>
    </dataValidation>
    <dataValidation imeMode="disabled" allowBlank="1" showInputMessage="1" showErrorMessage="1" prompt="工事期間の範囲内かつ、２ヵ月以内に設定してください。" sqref="E7"/>
    <dataValidation allowBlank="1" showInputMessage="1" showErrorMessage="1" prompt="未定等不明確の場合は、 申請時点の候補先を記入してください。「未定、検討中」等の記入はできません。_x000a_" sqref="H7"/>
    <dataValidation imeMode="halfAlpha" allowBlank="1" showInputMessage="1" showErrorMessage="1" sqref="C7"/>
    <dataValidation type="custom" allowBlank="1" showInputMessage="1" showErrorMessage="1" sqref="I7">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zoomScale="80" zoomScaleNormal="100" zoomScaleSheetLayoutView="80" workbookViewId="0">
      <selection sqref="A1:XFD1048576"/>
    </sheetView>
  </sheetViews>
  <sheetFormatPr defaultColWidth="1.8984375" defaultRowHeight="14.25" customHeight="1" x14ac:dyDescent="0.45"/>
  <cols>
    <col min="1" max="1" width="6.296875" style="61" customWidth="1"/>
    <col min="2" max="2" width="21.09765625" style="61" customWidth="1"/>
    <col min="3" max="3" width="9.796875" style="61" customWidth="1"/>
    <col min="4" max="4" width="5.19921875" style="61" customWidth="1"/>
    <col min="5" max="5" width="10.3984375" style="61" customWidth="1"/>
    <col min="6" max="7" width="10.5" style="61" customWidth="1"/>
    <col min="8" max="8" width="15" style="61" customWidth="1"/>
    <col min="9" max="9" width="1.8984375" style="265" customWidth="1"/>
    <col min="10" max="11" width="1.8984375" style="61" customWidth="1"/>
    <col min="12" max="12" width="10.296875" style="61" customWidth="1"/>
    <col min="13" max="13" width="8.69921875" style="61" customWidth="1"/>
    <col min="14" max="14" width="5.69921875" style="61" customWidth="1"/>
    <col min="15" max="211" width="1.8984375" style="61" customWidth="1"/>
    <col min="212" max="16384" width="1.8984375" style="61"/>
  </cols>
  <sheetData>
    <row r="1" spans="1:44" s="213" customFormat="1" ht="16.2" x14ac:dyDescent="0.45">
      <c r="A1" s="241"/>
      <c r="B1" s="208"/>
      <c r="C1" s="208"/>
      <c r="D1" s="208"/>
      <c r="E1" s="208"/>
      <c r="F1" s="208"/>
      <c r="G1" s="208"/>
      <c r="H1" s="204" t="s">
        <v>733</v>
      </c>
      <c r="I1" s="263"/>
      <c r="J1" s="264"/>
      <c r="K1" s="264"/>
      <c r="L1" s="208"/>
      <c r="M1" s="208"/>
      <c r="N1" s="208"/>
      <c r="O1" s="208"/>
      <c r="P1" s="208"/>
      <c r="Q1" s="208"/>
      <c r="R1" s="208"/>
      <c r="S1" s="208"/>
      <c r="T1" s="218"/>
      <c r="U1" s="218"/>
      <c r="V1" s="218"/>
      <c r="W1" s="218"/>
      <c r="X1" s="218"/>
      <c r="Y1" s="218"/>
      <c r="Z1" s="218"/>
    </row>
    <row r="2" spans="1:44" ht="25.05" customHeight="1" x14ac:dyDescent="0.45">
      <c r="A2" s="217" t="s">
        <v>777</v>
      </c>
      <c r="B2" s="219"/>
      <c r="C2" s="219"/>
      <c r="D2" s="219"/>
      <c r="E2" s="219"/>
      <c r="F2" s="219"/>
      <c r="G2" s="219"/>
      <c r="H2" s="219"/>
    </row>
    <row r="3" spans="1:44" ht="13.05" customHeight="1" x14ac:dyDescent="0.45">
      <c r="A3" s="1443" t="s">
        <v>778</v>
      </c>
      <c r="B3" s="1443"/>
      <c r="C3" s="1443"/>
      <c r="D3" s="1443"/>
      <c r="E3" s="1443"/>
      <c r="F3" s="1443"/>
      <c r="G3" s="1443"/>
      <c r="H3" s="1443"/>
      <c r="L3" s="414"/>
    </row>
    <row r="4" spans="1:44" ht="13.05" customHeight="1" x14ac:dyDescent="0.15">
      <c r="A4" s="1568" t="s">
        <v>648</v>
      </c>
      <c r="B4" s="1568"/>
      <c r="C4" s="1568"/>
      <c r="D4" s="1568"/>
      <c r="E4" s="1568"/>
      <c r="F4" s="1568"/>
      <c r="G4" s="1568"/>
      <c r="H4" s="266" t="s">
        <v>230</v>
      </c>
      <c r="I4" s="267"/>
      <c r="J4" s="412"/>
      <c r="L4" s="416"/>
    </row>
    <row r="5" spans="1:44" ht="48" x14ac:dyDescent="0.45">
      <c r="A5" s="245" t="s">
        <v>231</v>
      </c>
      <c r="B5" s="417" t="s">
        <v>649</v>
      </c>
      <c r="C5" s="417" t="s">
        <v>650</v>
      </c>
      <c r="D5" s="268" t="s">
        <v>636</v>
      </c>
      <c r="E5" s="269" t="s">
        <v>237</v>
      </c>
      <c r="F5" s="417" t="s">
        <v>277</v>
      </c>
      <c r="G5" s="417" t="s">
        <v>638</v>
      </c>
      <c r="H5" s="248" t="s">
        <v>278</v>
      </c>
      <c r="I5" s="270" t="s">
        <v>252</v>
      </c>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row>
    <row r="6" spans="1:44" ht="34.950000000000003" customHeight="1" x14ac:dyDescent="0.45">
      <c r="A6" s="272">
        <f t="shared" ref="A6:A22" si="0">ROW()-5</f>
        <v>1</v>
      </c>
      <c r="B6" s="538" t="s">
        <v>974</v>
      </c>
      <c r="C6" s="562">
        <v>1</v>
      </c>
      <c r="D6" s="563" t="s">
        <v>890</v>
      </c>
      <c r="E6" s="562">
        <v>550000</v>
      </c>
      <c r="F6" s="434">
        <f>委託費11106[[#This Row],[数量
(A)]]*委託費11106[[#This Row],[単価
（税抜）
(B)]]</f>
        <v>550000</v>
      </c>
      <c r="G6" s="434">
        <f>ROUNDDOWN(委託費11106[[#This Row],[助成対象経費
（税抜）
(A)×(B）]]*1.1,0)</f>
        <v>605000</v>
      </c>
      <c r="H6" s="554" t="s">
        <v>897</v>
      </c>
      <c r="I6"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7" spans="1:44" ht="34.950000000000003" customHeight="1" x14ac:dyDescent="0.45">
      <c r="A7" s="272">
        <f t="shared" si="0"/>
        <v>2</v>
      </c>
      <c r="B7" s="546"/>
      <c r="C7" s="568"/>
      <c r="D7" s="569"/>
      <c r="E7" s="568"/>
      <c r="F7" s="273">
        <f>委託費11106[[#This Row],[数量
(A)]]*委託費11106[[#This Row],[単価
（税抜）
(B)]]</f>
        <v>0</v>
      </c>
      <c r="G7" s="273">
        <f>ROUNDDOWN(委託費11106[[#This Row],[助成対象経費
（税抜）
(A)×(B）]]*1.1,0)</f>
        <v>0</v>
      </c>
      <c r="H7" s="558"/>
      <c r="I7"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7" s="275"/>
      <c r="M7" s="276"/>
      <c r="N7" s="276"/>
    </row>
    <row r="8" spans="1:44" ht="34.950000000000003" customHeight="1" x14ac:dyDescent="0.45">
      <c r="A8" s="272">
        <f t="shared" si="0"/>
        <v>3</v>
      </c>
      <c r="B8" s="546"/>
      <c r="C8" s="564"/>
      <c r="D8" s="565"/>
      <c r="E8" s="566"/>
      <c r="F8" s="273">
        <f>委託費11106[[#This Row],[数量
(A)]]*委託費11106[[#This Row],[単価
（税抜）
(B)]]</f>
        <v>0</v>
      </c>
      <c r="G8" s="273">
        <f>ROUNDDOWN(委託費11106[[#This Row],[助成対象経費
（税抜）
(A)×(B）]]*1.1,0)</f>
        <v>0</v>
      </c>
      <c r="H8" s="567"/>
      <c r="I8"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9" spans="1:44" ht="34.950000000000003" customHeight="1" x14ac:dyDescent="0.45">
      <c r="A9" s="272">
        <f t="shared" si="0"/>
        <v>4</v>
      </c>
      <c r="B9" s="546"/>
      <c r="C9" s="568"/>
      <c r="D9" s="569"/>
      <c r="E9" s="568"/>
      <c r="F9" s="273">
        <f>委託費11106[[#This Row],[数量
(A)]]*委託費11106[[#This Row],[単価
（税抜）
(B)]]</f>
        <v>0</v>
      </c>
      <c r="G9" s="273">
        <f>ROUNDDOWN(委託費11106[[#This Row],[助成対象経費
（税抜）
(A)×(B）]]*1.1,0)</f>
        <v>0</v>
      </c>
      <c r="H9" s="558"/>
      <c r="I9"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0" spans="1:44" ht="34.950000000000003" customHeight="1" x14ac:dyDescent="0.45">
      <c r="A10" s="272">
        <f t="shared" si="0"/>
        <v>5</v>
      </c>
      <c r="B10" s="546"/>
      <c r="C10" s="568"/>
      <c r="D10" s="569"/>
      <c r="E10" s="568"/>
      <c r="F10" s="273">
        <f>委託費11106[[#This Row],[数量
(A)]]*委託費11106[[#This Row],[単価
（税抜）
(B)]]</f>
        <v>0</v>
      </c>
      <c r="G10" s="273">
        <f>ROUNDDOWN(委託費11106[[#This Row],[助成対象経費
（税抜）
(A)×(B）]]*1.1,0)</f>
        <v>0</v>
      </c>
      <c r="H10" s="558"/>
      <c r="I10"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1" spans="1:44" ht="34.950000000000003" customHeight="1" x14ac:dyDescent="0.45">
      <c r="A11" s="272">
        <f t="shared" si="0"/>
        <v>6</v>
      </c>
      <c r="B11" s="546"/>
      <c r="C11" s="568"/>
      <c r="D11" s="569"/>
      <c r="E11" s="568"/>
      <c r="F11" s="273">
        <f>委託費11106[[#This Row],[数量
(A)]]*委託費11106[[#This Row],[単価
（税抜）
(B)]]</f>
        <v>0</v>
      </c>
      <c r="G11" s="273">
        <f>ROUNDDOWN(委託費11106[[#This Row],[助成対象経費
（税抜）
(A)×(B）]]*1.1,0)</f>
        <v>0</v>
      </c>
      <c r="H11" s="558"/>
      <c r="I11"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2" spans="1:44" ht="34.950000000000003" customHeight="1" x14ac:dyDescent="0.45">
      <c r="A12" s="272">
        <f t="shared" si="0"/>
        <v>7</v>
      </c>
      <c r="B12" s="546"/>
      <c r="C12" s="568"/>
      <c r="D12" s="569"/>
      <c r="E12" s="568"/>
      <c r="F12" s="273">
        <f>委託費11106[[#This Row],[数量
(A)]]*委託費11106[[#This Row],[単価
（税抜）
(B)]]</f>
        <v>0</v>
      </c>
      <c r="G12" s="273">
        <f>ROUNDDOWN(委託費11106[[#This Row],[助成対象経費
（税抜）
(A)×(B）]]*1.1,0)</f>
        <v>0</v>
      </c>
      <c r="H12" s="558"/>
      <c r="I12"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3" spans="1:44" ht="34.950000000000003" customHeight="1" x14ac:dyDescent="0.45">
      <c r="A13" s="272">
        <f t="shared" si="0"/>
        <v>8</v>
      </c>
      <c r="B13" s="546"/>
      <c r="C13" s="568"/>
      <c r="D13" s="569"/>
      <c r="E13" s="568"/>
      <c r="F13" s="273">
        <f>委託費11106[[#This Row],[数量
(A)]]*委託費11106[[#This Row],[単価
（税抜）
(B)]]</f>
        <v>0</v>
      </c>
      <c r="G13" s="273">
        <f>ROUNDDOWN(委託費11106[[#This Row],[助成対象経費
（税抜）
(A)×(B）]]*1.1,0)</f>
        <v>0</v>
      </c>
      <c r="H13" s="558"/>
      <c r="I13"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4" spans="1:44" ht="34.950000000000003" customHeight="1" x14ac:dyDescent="0.45">
      <c r="A14" s="272">
        <f t="shared" si="0"/>
        <v>9</v>
      </c>
      <c r="B14" s="546"/>
      <c r="C14" s="568"/>
      <c r="D14" s="569"/>
      <c r="E14" s="568"/>
      <c r="F14" s="273">
        <f>委託費11106[[#This Row],[数量
(A)]]*委託費11106[[#This Row],[単価
（税抜）
(B)]]</f>
        <v>0</v>
      </c>
      <c r="G14" s="273">
        <f>ROUNDDOWN(委託費11106[[#This Row],[助成対象経費
（税抜）
(A)×(B）]]*1.1,0)</f>
        <v>0</v>
      </c>
      <c r="H14" s="558"/>
      <c r="I14"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5" spans="1:44" ht="34.950000000000003" customHeight="1" x14ac:dyDescent="0.45">
      <c r="A15" s="272">
        <f t="shared" si="0"/>
        <v>10</v>
      </c>
      <c r="B15" s="546"/>
      <c r="C15" s="568"/>
      <c r="D15" s="569"/>
      <c r="E15" s="568"/>
      <c r="F15" s="273">
        <f>委託費11106[[#This Row],[数量
(A)]]*委託費11106[[#This Row],[単価
（税抜）
(B)]]</f>
        <v>0</v>
      </c>
      <c r="G15" s="273">
        <f>ROUNDDOWN(委託費11106[[#This Row],[助成対象経費
（税抜）
(A)×(B）]]*1.1,0)</f>
        <v>0</v>
      </c>
      <c r="H15" s="558"/>
      <c r="I15"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6" spans="1:44" ht="34.950000000000003" customHeight="1" x14ac:dyDescent="0.45">
      <c r="A16" s="272">
        <f t="shared" si="0"/>
        <v>11</v>
      </c>
      <c r="B16" s="546"/>
      <c r="C16" s="568"/>
      <c r="D16" s="569"/>
      <c r="E16" s="568"/>
      <c r="F16" s="273">
        <f>委託費11106[[#This Row],[数量
(A)]]*委託費11106[[#This Row],[単価
（税抜）
(B)]]</f>
        <v>0</v>
      </c>
      <c r="G16" s="273">
        <f>ROUNDDOWN(委託費11106[[#This Row],[助成対象経費
（税抜）
(A)×(B）]]*1.1,0)</f>
        <v>0</v>
      </c>
      <c r="H16" s="558"/>
      <c r="I16"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7" spans="1:13" ht="34.950000000000003" customHeight="1" x14ac:dyDescent="0.45">
      <c r="A17" s="272">
        <f t="shared" si="0"/>
        <v>12</v>
      </c>
      <c r="B17" s="546"/>
      <c r="C17" s="568"/>
      <c r="D17" s="569"/>
      <c r="E17" s="568"/>
      <c r="F17" s="273">
        <f>委託費11106[[#This Row],[数量
(A)]]*委託費11106[[#This Row],[単価
（税抜）
(B)]]</f>
        <v>0</v>
      </c>
      <c r="G17" s="273">
        <f>ROUNDDOWN(委託費11106[[#This Row],[助成対象経費
（税抜）
(A)×(B）]]*1.1,0)</f>
        <v>0</v>
      </c>
      <c r="H17" s="558"/>
      <c r="I17"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8" spans="1:13" ht="34.950000000000003" customHeight="1" x14ac:dyDescent="0.45">
      <c r="A18" s="272">
        <f t="shared" si="0"/>
        <v>13</v>
      </c>
      <c r="B18" s="546"/>
      <c r="C18" s="568"/>
      <c r="D18" s="569"/>
      <c r="E18" s="568"/>
      <c r="F18" s="273">
        <f>委託費11106[[#This Row],[数量
(A)]]*委託費11106[[#This Row],[単価
（税抜）
(B)]]</f>
        <v>0</v>
      </c>
      <c r="G18" s="273">
        <f>ROUNDDOWN(委託費11106[[#This Row],[助成対象経費
（税抜）
(A)×(B）]]*1.1,0)</f>
        <v>0</v>
      </c>
      <c r="H18" s="558"/>
      <c r="I18"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9" spans="1:13" ht="34.950000000000003" customHeight="1" x14ac:dyDescent="0.45">
      <c r="A19" s="272">
        <f t="shared" si="0"/>
        <v>14</v>
      </c>
      <c r="B19" s="546"/>
      <c r="C19" s="568"/>
      <c r="D19" s="569"/>
      <c r="E19" s="568"/>
      <c r="F19" s="273">
        <f>委託費11106[[#This Row],[数量
(A)]]*委託費11106[[#This Row],[単価
（税抜）
(B)]]</f>
        <v>0</v>
      </c>
      <c r="G19" s="273">
        <f>ROUNDDOWN(委託費11106[[#This Row],[助成対象経費
（税抜）
(A)×(B）]]*1.1,0)</f>
        <v>0</v>
      </c>
      <c r="H19" s="558"/>
      <c r="I19"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0" spans="1:13" ht="34.950000000000003" customHeight="1" x14ac:dyDescent="0.45">
      <c r="A20" s="272">
        <f t="shared" si="0"/>
        <v>15</v>
      </c>
      <c r="B20" s="546"/>
      <c r="C20" s="568"/>
      <c r="D20" s="569"/>
      <c r="E20" s="568"/>
      <c r="F20" s="273">
        <f>委託費11106[[#This Row],[数量
(A)]]*委託費11106[[#This Row],[単価
（税抜）
(B)]]</f>
        <v>0</v>
      </c>
      <c r="G20" s="273">
        <f>ROUNDDOWN(委託費11106[[#This Row],[助成対象経費
（税抜）
(A)×(B）]]*1.1,0)</f>
        <v>0</v>
      </c>
      <c r="H20" s="560"/>
      <c r="I20" s="27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1" spans="1:13" ht="34.950000000000003" customHeight="1" x14ac:dyDescent="0.45">
      <c r="A21" s="272">
        <f t="shared" si="0"/>
        <v>16</v>
      </c>
      <c r="B21" s="546"/>
      <c r="C21" s="568"/>
      <c r="D21" s="569"/>
      <c r="E21" s="568"/>
      <c r="F21" s="273">
        <f>委託費11106[[#This Row],[数量
(A)]]*委託費11106[[#This Row],[単価
（税抜）
(B)]]</f>
        <v>0</v>
      </c>
      <c r="G21" s="273">
        <f>ROUNDDOWN(委託費11106[[#This Row],[助成対象経費
（税抜）
(A)×(B）]]*1.1,0)</f>
        <v>0</v>
      </c>
      <c r="H21" s="560"/>
      <c r="I21" s="27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2" spans="1:13" ht="34.950000000000003" customHeight="1" x14ac:dyDescent="0.45">
      <c r="A22" s="272">
        <f t="shared" si="0"/>
        <v>17</v>
      </c>
      <c r="B22" s="546"/>
      <c r="C22" s="568"/>
      <c r="D22" s="569"/>
      <c r="E22" s="568"/>
      <c r="F22" s="273">
        <f>委託費11106[[#This Row],[数量
(A)]]*委託費11106[[#This Row],[単価
（税抜）
(B)]]</f>
        <v>0</v>
      </c>
      <c r="G22" s="273">
        <f>ROUNDDOWN(委託費11106[[#This Row],[助成対象経費
（税抜）
(A)×(B）]]*1.1,0)</f>
        <v>0</v>
      </c>
      <c r="H22" s="558"/>
      <c r="I22" s="27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22" s="276"/>
      <c r="L22" s="276"/>
      <c r="M22" s="276"/>
    </row>
    <row r="23" spans="1:13" ht="34.950000000000003" customHeight="1" x14ac:dyDescent="0.45">
      <c r="A23" s="278"/>
      <c r="B23" s="279"/>
      <c r="C23" s="279"/>
      <c r="D23" s="280"/>
      <c r="E23" s="281" t="s">
        <v>640</v>
      </c>
      <c r="F23" s="282">
        <f>SUBTOTAL(109,委託費11106[助成対象経費
（税抜）
(A)×(B）])</f>
        <v>550000</v>
      </c>
      <c r="G23" s="283">
        <f>SUBTOTAL(109,委託費11106[助成事業に
要する経費
（税込）])</f>
        <v>605000</v>
      </c>
      <c r="H23" s="284"/>
      <c r="I23" s="285"/>
    </row>
    <row r="24" spans="1:13" ht="13.2" x14ac:dyDescent="0.45">
      <c r="K24" s="286"/>
      <c r="L24" s="286"/>
      <c r="M24" s="286"/>
    </row>
    <row r="25" spans="1:13" ht="13.2" x14ac:dyDescent="0.45"/>
    <row r="26" spans="1:13" ht="13.2" x14ac:dyDescent="0.45"/>
    <row r="27" spans="1:13" ht="13.2" x14ac:dyDescent="0.45"/>
    <row r="28" spans="1:13" ht="13.2" x14ac:dyDescent="0.45"/>
    <row r="29" spans="1:13" ht="13.2" x14ac:dyDescent="0.45"/>
    <row r="30" spans="1:13" ht="13.2" x14ac:dyDescent="0.45"/>
  </sheetData>
  <sheetProtection password="C472" sheet="1" objects="1" scenarios="1" selectLockedCells="1" selectUnlockedCells="1"/>
  <mergeCells count="2">
    <mergeCell ref="A3:H3"/>
    <mergeCell ref="A4:G4"/>
  </mergeCells>
  <phoneticPr fontId="2"/>
  <conditionalFormatting sqref="H10:H22 C10:E22 B7:B22">
    <cfRule type="expression" dxfId="31" priority="9">
      <formula>AND(OR($B7&lt;&gt;"",$C7&lt;&gt;"",$D7&lt;&gt;"",$E7&lt;&gt;"",$H7&lt;&gt;""),B7="")</formula>
    </cfRule>
  </conditionalFormatting>
  <conditionalFormatting sqref="H9">
    <cfRule type="expression" dxfId="30" priority="8">
      <formula>AND(OR($B9&lt;&gt;"",$C9&lt;&gt;"",$D9&lt;&gt;"",$E9&lt;&gt;"",$H9&lt;&gt;""),H9="")</formula>
    </cfRule>
  </conditionalFormatting>
  <conditionalFormatting sqref="C9:E9">
    <cfRule type="expression" dxfId="29" priority="7">
      <formula>AND(OR($B9&lt;&gt;"",$C9&lt;&gt;"",$D9&lt;&gt;"",$E9&lt;&gt;"",$H9&lt;&gt;""),C9="")</formula>
    </cfRule>
  </conditionalFormatting>
  <conditionalFormatting sqref="C7:E7">
    <cfRule type="expression" dxfId="28" priority="6">
      <formula>AND(OR($B7&lt;&gt;"",$C7&lt;&gt;"",$D7&lt;&gt;"",$E7&lt;&gt;"",$H7&lt;&gt;""),C7="")</formula>
    </cfRule>
  </conditionalFormatting>
  <conditionalFormatting sqref="H7">
    <cfRule type="expression" dxfId="27" priority="5">
      <formula>AND(OR($B7&lt;&gt;"",$C7&lt;&gt;"",$D7&lt;&gt;"",$E7&lt;&gt;"",$H7&lt;&gt;""),H7="")</formula>
    </cfRule>
  </conditionalFormatting>
  <conditionalFormatting sqref="C8:E8">
    <cfRule type="expression" dxfId="26" priority="4">
      <formula>AND(OR($B8&lt;&gt;"",$C8&lt;&gt;"",$D8&lt;&gt;"",$E8&lt;&gt;"",$H8&lt;&gt;""),C8="")</formula>
    </cfRule>
  </conditionalFormatting>
  <conditionalFormatting sqref="H8">
    <cfRule type="expression" dxfId="25" priority="3">
      <formula>AND(OR($B8&lt;&gt;"",$C8&lt;&gt;"",$D8&lt;&gt;"",$E8&lt;&gt;"",$H8&lt;&gt;""),H8="")</formula>
    </cfRule>
  </conditionalFormatting>
  <conditionalFormatting sqref="B6:E6">
    <cfRule type="expression" dxfId="24" priority="2">
      <formula>AND(OR($B6&lt;&gt;"",$C6&lt;&gt;"",$D6&lt;&gt;"",$E6&lt;&gt;"",$H6&lt;&gt;""),B6="")</formula>
    </cfRule>
  </conditionalFormatting>
  <conditionalFormatting sqref="H6">
    <cfRule type="expression" dxfId="23" priority="1">
      <formula>AND(OR($B6&lt;&gt;"",$C6&lt;&gt;"",$D6&lt;&gt;"",$E6&lt;&gt;"",$H6&lt;&gt;""),H6="")</formula>
    </cfRule>
  </conditionalFormatting>
  <dataValidations count="6">
    <dataValidation allowBlank="1" showInputMessage="1" showErrorMessage="1" prompt="未定等不明確の場合は、 申請時点の候補先を記入してください。「未定、検討中」等の記入はできません。_x000a_" sqref="H6:H22"/>
    <dataValidation imeMode="halfAlpha" allowBlank="1" showInputMessage="1" showErrorMessage="1" sqref="C6:C22"/>
    <dataValidation type="custom" allowBlank="1" showInputMessage="1" showErrorMessage="1" sqref="I6:I22">
      <formula1>ISERROR(FIND(CHAR(10),I6))</formula1>
    </dataValidation>
    <dataValidation imeMode="disabled" allowBlank="1" showInputMessage="1" showErrorMessage="1" prompt="１件あたりの単価が税抜100万円以上の場合は、原則２者以上の見積書を提出してください。" sqref="E6:E22"/>
    <dataValidation type="custom" allowBlank="1" showInputMessage="1" showErrorMessage="1" prompt="自動計算されます。" sqref="F6:G22">
      <formula1>ISERROR(FIND(CHAR(10),F6))</formula1>
    </dataValidation>
    <dataValidation allowBlank="1" showInputMessage="1" showErrorMessage="1" prompt="全ての経費について、計画書を記入してください。" sqref="B6:B22"/>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69921875" defaultRowHeight="15" customHeight="1" x14ac:dyDescent="0.45"/>
  <cols>
    <col min="1" max="35" width="2.5" style="61" customWidth="1"/>
    <col min="36" max="224" width="2.19921875" style="61" customWidth="1"/>
    <col min="225" max="16384" width="1.69921875" style="61"/>
  </cols>
  <sheetData>
    <row r="1" spans="1:99" ht="25.05" customHeight="1" x14ac:dyDescent="0.45">
      <c r="AI1" s="204" t="s">
        <v>733</v>
      </c>
    </row>
    <row r="2" spans="1:99" ht="25.05" customHeight="1" x14ac:dyDescent="0.45">
      <c r="A2" s="217" t="s">
        <v>449</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36"/>
    </row>
    <row r="3" spans="1:99" ht="13.05" customHeight="1" x14ac:dyDescent="0.45">
      <c r="A3" s="414" t="s">
        <v>450</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6"/>
    </row>
    <row r="4" spans="1:99" ht="13.05" customHeight="1" x14ac:dyDescent="0.45">
      <c r="A4" s="416" t="s">
        <v>651</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6"/>
    </row>
    <row r="5" spans="1:99" ht="13.05" customHeight="1" x14ac:dyDescent="0.45">
      <c r="A5" s="414" t="s">
        <v>254</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6"/>
    </row>
    <row r="6" spans="1:99" ht="25.05" customHeight="1" x14ac:dyDescent="0.45">
      <c r="A6" s="1728" t="s">
        <v>202</v>
      </c>
      <c r="B6" s="1729"/>
      <c r="C6" s="1729"/>
      <c r="D6" s="1729"/>
      <c r="E6" s="1730"/>
      <c r="F6" s="1731" t="s">
        <v>906</v>
      </c>
      <c r="G6" s="1732"/>
      <c r="H6" s="1732"/>
      <c r="I6" s="1732"/>
      <c r="J6" s="1726" t="s">
        <v>415</v>
      </c>
      <c r="K6" s="1727"/>
      <c r="L6" s="1727"/>
      <c r="M6" s="1727"/>
      <c r="N6" s="1727"/>
      <c r="O6" s="1727"/>
      <c r="P6" s="1727"/>
      <c r="Q6" s="1727"/>
      <c r="R6" s="1727"/>
      <c r="S6" s="1727"/>
      <c r="T6" s="1733" t="s">
        <v>897</v>
      </c>
      <c r="U6" s="1734"/>
      <c r="V6" s="1734"/>
      <c r="W6" s="1734"/>
      <c r="X6" s="1734"/>
      <c r="Y6" s="1734"/>
      <c r="Z6" s="1734"/>
      <c r="AA6" s="1734"/>
      <c r="AB6" s="1734"/>
      <c r="AC6" s="1734"/>
      <c r="AD6" s="1734"/>
      <c r="AE6" s="1734"/>
      <c r="AF6" s="1734"/>
      <c r="AG6" s="1734"/>
      <c r="AH6" s="1734"/>
      <c r="AI6" s="1735"/>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CD6" s="289"/>
      <c r="CE6" s="289"/>
      <c r="CF6" s="289"/>
      <c r="CG6" s="289"/>
      <c r="CH6" s="289"/>
      <c r="CI6" s="289"/>
      <c r="CJ6" s="289"/>
      <c r="CK6" s="289"/>
      <c r="CL6" s="289"/>
      <c r="CM6" s="289"/>
      <c r="CN6" s="289"/>
      <c r="CO6" s="289"/>
      <c r="CP6" s="289"/>
      <c r="CQ6" s="289"/>
      <c r="CR6" s="289"/>
      <c r="CS6" s="289"/>
      <c r="CT6" s="289"/>
      <c r="CU6" s="289"/>
    </row>
    <row r="7" spans="1:99" ht="25.05" customHeight="1" x14ac:dyDescent="0.45">
      <c r="A7" s="1713" t="s">
        <v>262</v>
      </c>
      <c r="B7" s="1714"/>
      <c r="C7" s="1714"/>
      <c r="D7" s="1714"/>
      <c r="E7" s="1714"/>
      <c r="F7" s="1714"/>
      <c r="G7" s="1714"/>
      <c r="H7" s="1714"/>
      <c r="I7" s="1715"/>
      <c r="J7" s="1716" t="s">
        <v>921</v>
      </c>
      <c r="K7" s="1717"/>
      <c r="L7" s="1717"/>
      <c r="M7" s="1717"/>
      <c r="N7" s="1717"/>
      <c r="O7" s="1717"/>
      <c r="P7" s="1717"/>
      <c r="Q7" s="1717"/>
      <c r="R7" s="1717"/>
      <c r="S7" s="1717"/>
      <c r="T7" s="1718" t="s">
        <v>908</v>
      </c>
      <c r="U7" s="1719"/>
      <c r="V7" s="1719"/>
      <c r="W7" s="1719"/>
      <c r="X7" s="1719"/>
      <c r="Y7" s="1719"/>
      <c r="Z7" s="1719"/>
      <c r="AA7" s="1720"/>
      <c r="AB7" s="1721"/>
      <c r="AC7" s="1721"/>
      <c r="AD7" s="1721"/>
      <c r="AE7" s="1721"/>
      <c r="AF7" s="1721"/>
      <c r="AG7" s="1721"/>
      <c r="AH7" s="1721"/>
      <c r="AI7" s="1722"/>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CD7" s="289"/>
      <c r="CE7" s="289"/>
      <c r="CF7" s="289"/>
      <c r="CG7" s="289"/>
      <c r="CH7" s="289"/>
      <c r="CI7" s="289"/>
      <c r="CJ7" s="289"/>
      <c r="CK7" s="289"/>
      <c r="CL7" s="289"/>
      <c r="CM7" s="289"/>
      <c r="CN7" s="289"/>
      <c r="CO7" s="289"/>
      <c r="CP7" s="289"/>
      <c r="CQ7" s="289"/>
      <c r="CR7" s="289"/>
      <c r="CS7" s="289"/>
      <c r="CT7" s="289"/>
      <c r="CU7" s="289"/>
    </row>
    <row r="8" spans="1:99" ht="25.05" customHeight="1" x14ac:dyDescent="0.45">
      <c r="A8" s="1713" t="s">
        <v>298</v>
      </c>
      <c r="B8" s="1714"/>
      <c r="C8" s="1714"/>
      <c r="D8" s="1714"/>
      <c r="E8" s="1714"/>
      <c r="F8" s="1714"/>
      <c r="G8" s="1714"/>
      <c r="H8" s="1714"/>
      <c r="I8" s="1715"/>
      <c r="J8" s="1723" t="s">
        <v>909</v>
      </c>
      <c r="K8" s="1724"/>
      <c r="L8" s="1724"/>
      <c r="M8" s="1724"/>
      <c r="N8" s="1724"/>
      <c r="O8" s="1724"/>
      <c r="P8" s="1724"/>
      <c r="Q8" s="1724"/>
      <c r="R8" s="1724"/>
      <c r="S8" s="1724"/>
      <c r="T8" s="1724"/>
      <c r="U8" s="1724"/>
      <c r="V8" s="1724"/>
      <c r="W8" s="1724"/>
      <c r="X8" s="1724"/>
      <c r="Y8" s="1724"/>
      <c r="Z8" s="1724"/>
      <c r="AA8" s="1724"/>
      <c r="AB8" s="1724"/>
      <c r="AC8" s="1724"/>
      <c r="AD8" s="1724"/>
      <c r="AE8" s="1724"/>
      <c r="AF8" s="1724"/>
      <c r="AG8" s="1724"/>
      <c r="AH8" s="1724"/>
      <c r="AI8" s="1725"/>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CD8" s="289"/>
      <c r="CE8" s="289"/>
      <c r="CF8" s="289"/>
      <c r="CG8" s="289"/>
      <c r="CH8" s="289"/>
      <c r="CI8" s="289"/>
      <c r="CJ8" s="289"/>
      <c r="CK8" s="289"/>
      <c r="CL8" s="289"/>
      <c r="CM8" s="289"/>
      <c r="CN8" s="289"/>
      <c r="CO8" s="289"/>
      <c r="CP8" s="289"/>
      <c r="CQ8" s="289"/>
      <c r="CR8" s="289"/>
      <c r="CS8" s="289"/>
      <c r="CT8" s="289"/>
      <c r="CU8" s="289"/>
    </row>
    <row r="9" spans="1:99" ht="25.05" customHeight="1" x14ac:dyDescent="0.45">
      <c r="A9" s="1672" t="s">
        <v>265</v>
      </c>
      <c r="B9" s="1673"/>
      <c r="C9" s="1673"/>
      <c r="D9" s="1673"/>
      <c r="E9" s="1673"/>
      <c r="F9" s="1673"/>
      <c r="G9" s="1673"/>
      <c r="H9" s="1673"/>
      <c r="I9" s="1674"/>
      <c r="J9" s="1708" t="s">
        <v>910</v>
      </c>
      <c r="K9" s="1709"/>
      <c r="L9" s="1709"/>
      <c r="M9" s="1709"/>
      <c r="N9" s="1709"/>
      <c r="O9" s="1709"/>
      <c r="P9" s="1709"/>
      <c r="Q9" s="1709"/>
      <c r="R9" s="1709"/>
      <c r="S9" s="1709"/>
      <c r="T9" s="1710" t="s">
        <v>279</v>
      </c>
      <c r="U9" s="1711"/>
      <c r="V9" s="1711"/>
      <c r="W9" s="1711"/>
      <c r="X9" s="1711"/>
      <c r="Y9" s="1711"/>
      <c r="Z9" s="1711"/>
      <c r="AA9" s="1712"/>
      <c r="AB9" s="1768"/>
      <c r="AC9" s="1768"/>
      <c r="AD9" s="1768"/>
      <c r="AE9" s="1768"/>
      <c r="AF9" s="1768"/>
      <c r="AG9" s="1768"/>
      <c r="AH9" s="1768"/>
      <c r="AI9" s="1917"/>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CD9" s="289"/>
      <c r="CE9" s="289"/>
      <c r="CF9" s="289"/>
      <c r="CG9" s="289"/>
      <c r="CH9" s="289"/>
      <c r="CI9" s="289"/>
      <c r="CJ9" s="289"/>
      <c r="CK9" s="289"/>
      <c r="CL9" s="289"/>
      <c r="CM9" s="289"/>
      <c r="CN9" s="289"/>
      <c r="CO9" s="289"/>
      <c r="CP9" s="289"/>
      <c r="CQ9" s="289"/>
      <c r="CR9" s="289"/>
      <c r="CS9" s="289"/>
      <c r="CT9" s="289"/>
      <c r="CU9" s="289"/>
    </row>
    <row r="10" spans="1:99" ht="40.049999999999997" customHeight="1" x14ac:dyDescent="0.45">
      <c r="A10" s="1705" t="s">
        <v>299</v>
      </c>
      <c r="B10" s="1706"/>
      <c r="C10" s="1706"/>
      <c r="D10" s="1706"/>
      <c r="E10" s="1706"/>
      <c r="F10" s="1706"/>
      <c r="G10" s="1706"/>
      <c r="H10" s="1706"/>
      <c r="I10" s="1707"/>
      <c r="J10" s="1738" t="s">
        <v>975</v>
      </c>
      <c r="K10" s="1739"/>
      <c r="L10" s="1739"/>
      <c r="M10" s="1739"/>
      <c r="N10" s="1739"/>
      <c r="O10" s="1739"/>
      <c r="P10" s="1739"/>
      <c r="Q10" s="1739"/>
      <c r="R10" s="1739"/>
      <c r="S10" s="1739"/>
      <c r="T10" s="1739"/>
      <c r="U10" s="1739"/>
      <c r="V10" s="1739"/>
      <c r="W10" s="1739"/>
      <c r="X10" s="1739"/>
      <c r="Y10" s="1739"/>
      <c r="Z10" s="1739"/>
      <c r="AA10" s="1739"/>
      <c r="AB10" s="1739"/>
      <c r="AC10" s="1739"/>
      <c r="AD10" s="1739"/>
      <c r="AE10" s="1739"/>
      <c r="AF10" s="1739"/>
      <c r="AG10" s="1739"/>
      <c r="AH10" s="1739"/>
      <c r="AI10" s="1740"/>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CD10" s="289"/>
      <c r="CE10" s="289"/>
      <c r="CF10" s="289"/>
      <c r="CG10" s="289"/>
      <c r="CH10" s="289"/>
      <c r="CI10" s="289"/>
      <c r="CJ10" s="289"/>
      <c r="CK10" s="289"/>
      <c r="CL10" s="289"/>
      <c r="CM10" s="289"/>
      <c r="CN10" s="289"/>
      <c r="CO10" s="289"/>
      <c r="CP10" s="289"/>
      <c r="CQ10" s="289"/>
      <c r="CR10" s="289"/>
      <c r="CS10" s="289"/>
      <c r="CT10" s="289"/>
      <c r="CU10" s="289"/>
    </row>
    <row r="11" spans="1:99" ht="25.05" customHeight="1" x14ac:dyDescent="0.45">
      <c r="A11" s="1672" t="s">
        <v>280</v>
      </c>
      <c r="B11" s="1673"/>
      <c r="C11" s="1673"/>
      <c r="D11" s="1673"/>
      <c r="E11" s="1673"/>
      <c r="F11" s="1673"/>
      <c r="G11" s="1673"/>
      <c r="H11" s="1673"/>
      <c r="I11" s="1674"/>
      <c r="J11" s="1695" t="s">
        <v>912</v>
      </c>
      <c r="K11" s="1673"/>
      <c r="L11" s="1673"/>
      <c r="M11" s="1673"/>
      <c r="N11" s="1736">
        <v>7</v>
      </c>
      <c r="O11" s="1736"/>
      <c r="P11" s="1673" t="s">
        <v>269</v>
      </c>
      <c r="Q11" s="1673"/>
      <c r="R11" s="1736">
        <v>5</v>
      </c>
      <c r="S11" s="1736"/>
      <c r="T11" s="1673" t="s">
        <v>281</v>
      </c>
      <c r="U11" s="1673"/>
      <c r="V11" s="1673" t="s">
        <v>282</v>
      </c>
      <c r="W11" s="1673"/>
      <c r="X11" s="1673"/>
      <c r="Y11" s="1673" t="s">
        <v>20</v>
      </c>
      <c r="Z11" s="1673"/>
      <c r="AA11" s="1673"/>
      <c r="AB11" s="1736">
        <v>7</v>
      </c>
      <c r="AC11" s="1736"/>
      <c r="AD11" s="1673" t="s">
        <v>269</v>
      </c>
      <c r="AE11" s="1673"/>
      <c r="AF11" s="1736">
        <v>6</v>
      </c>
      <c r="AG11" s="1736"/>
      <c r="AH11" s="1673" t="s">
        <v>270</v>
      </c>
      <c r="AI11" s="1769"/>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row>
    <row r="12" spans="1:99" ht="25.05" customHeight="1" x14ac:dyDescent="0.45">
      <c r="A12" s="1672" t="s">
        <v>271</v>
      </c>
      <c r="B12" s="1673"/>
      <c r="C12" s="1673"/>
      <c r="D12" s="1673"/>
      <c r="E12" s="1673"/>
      <c r="F12" s="1673"/>
      <c r="G12" s="1673"/>
      <c r="H12" s="1673"/>
      <c r="I12" s="1674"/>
      <c r="J12" s="1516">
        <v>605000</v>
      </c>
      <c r="K12" s="1516"/>
      <c r="L12" s="1516"/>
      <c r="M12" s="1516"/>
      <c r="N12" s="1516"/>
      <c r="O12" s="1516"/>
      <c r="P12" s="1516"/>
      <c r="Q12" s="1516"/>
      <c r="R12" s="1516"/>
      <c r="S12" s="1516"/>
      <c r="T12" s="1516"/>
      <c r="U12" s="1516"/>
      <c r="V12" s="1516"/>
      <c r="W12" s="1516"/>
      <c r="X12" s="1703" t="s">
        <v>283</v>
      </c>
      <c r="Y12" s="1703"/>
      <c r="Z12" s="1703"/>
      <c r="AA12" s="1703"/>
      <c r="AB12" s="1703"/>
      <c r="AC12" s="1703"/>
      <c r="AD12" s="1703"/>
      <c r="AE12" s="1703"/>
      <c r="AF12" s="1703"/>
      <c r="AG12" s="1703"/>
      <c r="AH12" s="1703"/>
      <c r="AI12" s="1704"/>
    </row>
    <row r="13" spans="1:99" ht="40.049999999999997" customHeight="1" x14ac:dyDescent="0.45">
      <c r="A13" s="1503" t="s">
        <v>346</v>
      </c>
      <c r="B13" s="1673"/>
      <c r="C13" s="1673"/>
      <c r="D13" s="1673"/>
      <c r="E13" s="1673"/>
      <c r="F13" s="1673"/>
      <c r="G13" s="1673"/>
      <c r="H13" s="1673"/>
      <c r="I13" s="1674"/>
      <c r="J13" s="1675" t="s">
        <v>976</v>
      </c>
      <c r="K13" s="1676"/>
      <c r="L13" s="1676"/>
      <c r="M13" s="1676"/>
      <c r="N13" s="1676"/>
      <c r="O13" s="1676"/>
      <c r="P13" s="1676"/>
      <c r="Q13" s="1676"/>
      <c r="R13" s="1676"/>
      <c r="S13" s="1676"/>
      <c r="T13" s="1676"/>
      <c r="U13" s="1676"/>
      <c r="V13" s="1676"/>
      <c r="W13" s="1676"/>
      <c r="X13" s="1676"/>
      <c r="Y13" s="1676"/>
      <c r="Z13" s="1676"/>
      <c r="AA13" s="1676"/>
      <c r="AB13" s="1676"/>
      <c r="AC13" s="1676"/>
      <c r="AD13" s="1676"/>
      <c r="AE13" s="1676"/>
      <c r="AF13" s="1676"/>
      <c r="AG13" s="1676"/>
      <c r="AH13" s="1676"/>
      <c r="AI13" s="1677"/>
      <c r="CC13" s="290"/>
    </row>
    <row r="14" spans="1:99" ht="40.049999999999997" customHeight="1" x14ac:dyDescent="0.45">
      <c r="A14" s="1672" t="s">
        <v>284</v>
      </c>
      <c r="B14" s="1673"/>
      <c r="C14" s="1673"/>
      <c r="D14" s="1673"/>
      <c r="E14" s="1673"/>
      <c r="F14" s="1673"/>
      <c r="G14" s="1673"/>
      <c r="H14" s="1673"/>
      <c r="I14" s="1674"/>
      <c r="J14" s="1918"/>
      <c r="K14" s="1701"/>
      <c r="L14" s="1701"/>
      <c r="M14" s="1701"/>
      <c r="N14" s="1701"/>
      <c r="O14" s="1701"/>
      <c r="P14" s="1701"/>
      <c r="Q14" s="1701"/>
      <c r="R14" s="1701"/>
      <c r="S14" s="1701"/>
      <c r="T14" s="1701"/>
      <c r="U14" s="1701"/>
      <c r="V14" s="1701"/>
      <c r="W14" s="1701"/>
      <c r="X14" s="1701"/>
      <c r="Y14" s="1701"/>
      <c r="Z14" s="1701"/>
      <c r="AA14" s="1701"/>
      <c r="AB14" s="1701"/>
      <c r="AC14" s="1701"/>
      <c r="AD14" s="1701"/>
      <c r="AE14" s="1701"/>
      <c r="AF14" s="1701"/>
      <c r="AG14" s="1701"/>
      <c r="AH14" s="1701"/>
      <c r="AI14" s="1702"/>
    </row>
    <row r="15" spans="1:99" ht="40.049999999999997" customHeight="1" x14ac:dyDescent="0.45">
      <c r="A15" s="1503" t="s">
        <v>347</v>
      </c>
      <c r="B15" s="1673"/>
      <c r="C15" s="1673"/>
      <c r="D15" s="1673"/>
      <c r="E15" s="1673"/>
      <c r="F15" s="1673"/>
      <c r="G15" s="1673"/>
      <c r="H15" s="1673"/>
      <c r="I15" s="1674"/>
      <c r="J15" s="1919"/>
      <c r="K15" s="1920"/>
      <c r="L15" s="1920"/>
      <c r="M15" s="1701"/>
      <c r="N15" s="1701"/>
      <c r="O15" s="1701"/>
      <c r="P15" s="1701"/>
      <c r="Q15" s="1701"/>
      <c r="R15" s="1701"/>
      <c r="S15" s="1701"/>
      <c r="T15" s="1701"/>
      <c r="U15" s="1701"/>
      <c r="V15" s="1701"/>
      <c r="W15" s="1701"/>
      <c r="X15" s="1701"/>
      <c r="Y15" s="1701"/>
      <c r="Z15" s="1701"/>
      <c r="AA15" s="1701"/>
      <c r="AB15" s="1701"/>
      <c r="AC15" s="1701"/>
      <c r="AD15" s="1701"/>
      <c r="AE15" s="1701"/>
      <c r="AF15" s="1701"/>
      <c r="AG15" s="1701"/>
      <c r="AH15" s="1701"/>
      <c r="AI15" s="1702"/>
    </row>
    <row r="16" spans="1:99" ht="25.05" customHeight="1" x14ac:dyDescent="0.45">
      <c r="A16" s="1690" t="s">
        <v>418</v>
      </c>
      <c r="B16" s="1691"/>
      <c r="C16" s="1691"/>
      <c r="D16" s="1691"/>
      <c r="E16" s="1691"/>
      <c r="F16" s="1691"/>
      <c r="G16" s="1691"/>
      <c r="H16" s="1691"/>
      <c r="I16" s="1691"/>
      <c r="J16" s="1685" t="s">
        <v>416</v>
      </c>
      <c r="K16" s="1686"/>
      <c r="L16" s="1687"/>
      <c r="M16" s="1694"/>
      <c r="N16" s="1694"/>
      <c r="O16" s="1694"/>
      <c r="P16" s="1694"/>
      <c r="Q16" s="1694"/>
      <c r="R16" s="1694"/>
      <c r="S16" s="1694"/>
      <c r="T16" s="1504" t="s">
        <v>285</v>
      </c>
      <c r="U16" s="1504"/>
      <c r="V16" s="1505"/>
      <c r="W16" s="1695" t="s">
        <v>417</v>
      </c>
      <c r="X16" s="1673"/>
      <c r="Y16" s="1674"/>
      <c r="Z16" s="1694"/>
      <c r="AA16" s="1694"/>
      <c r="AB16" s="1694"/>
      <c r="AC16" s="1694"/>
      <c r="AD16" s="1694"/>
      <c r="AE16" s="1694"/>
      <c r="AF16" s="1694"/>
      <c r="AG16" s="1505" t="s">
        <v>285</v>
      </c>
      <c r="AH16" s="1696"/>
      <c r="AI16" s="1697"/>
    </row>
    <row r="17" spans="1:39" ht="40.049999999999997" customHeight="1" x14ac:dyDescent="0.45">
      <c r="A17" s="1692"/>
      <c r="B17" s="1693"/>
      <c r="C17" s="1693"/>
      <c r="D17" s="1693"/>
      <c r="E17" s="1693"/>
      <c r="F17" s="1693"/>
      <c r="G17" s="1693"/>
      <c r="H17" s="1693"/>
      <c r="I17" s="1693"/>
      <c r="J17" s="1698" t="s">
        <v>916</v>
      </c>
      <c r="K17" s="1699"/>
      <c r="L17" s="1700"/>
      <c r="M17" s="1701"/>
      <c r="N17" s="1701"/>
      <c r="O17" s="1701"/>
      <c r="P17" s="1701"/>
      <c r="Q17" s="1701"/>
      <c r="R17" s="1701"/>
      <c r="S17" s="1701"/>
      <c r="T17" s="1701"/>
      <c r="U17" s="1701"/>
      <c r="V17" s="1701"/>
      <c r="W17" s="1701"/>
      <c r="X17" s="1701"/>
      <c r="Y17" s="1701"/>
      <c r="Z17" s="1701"/>
      <c r="AA17" s="1701"/>
      <c r="AB17" s="1701"/>
      <c r="AC17" s="1701"/>
      <c r="AD17" s="1701"/>
      <c r="AE17" s="1701"/>
      <c r="AF17" s="1701"/>
      <c r="AG17" s="1701"/>
      <c r="AH17" s="1701"/>
      <c r="AI17" s="1702"/>
    </row>
    <row r="18" spans="1:39" ht="25.05" customHeight="1" x14ac:dyDescent="0.45">
      <c r="A18" s="1678" t="s">
        <v>917</v>
      </c>
      <c r="B18" s="1679"/>
      <c r="C18" s="1679"/>
      <c r="D18" s="1679"/>
      <c r="E18" s="1679"/>
      <c r="F18" s="1679"/>
      <c r="G18" s="1679"/>
      <c r="H18" s="1679"/>
      <c r="I18" s="1679"/>
      <c r="J18" s="1680"/>
      <c r="K18" s="1680"/>
      <c r="L18" s="1680"/>
      <c r="M18" s="1679"/>
      <c r="N18" s="1679"/>
      <c r="O18" s="1679"/>
      <c r="P18" s="1679"/>
      <c r="Q18" s="1679"/>
      <c r="R18" s="1679"/>
      <c r="S18" s="1679"/>
      <c r="T18" s="1679"/>
      <c r="U18" s="1679"/>
      <c r="V18" s="1679"/>
      <c r="W18" s="1679"/>
      <c r="X18" s="1679"/>
      <c r="Y18" s="1679"/>
      <c r="Z18" s="1679"/>
      <c r="AA18" s="1679"/>
      <c r="AB18" s="1679"/>
      <c r="AC18" s="1681"/>
      <c r="AD18" s="1682" t="s">
        <v>900</v>
      </c>
      <c r="AE18" s="1683"/>
      <c r="AF18" s="1683"/>
      <c r="AG18" s="1683"/>
      <c r="AH18" s="1683"/>
      <c r="AI18" s="1684"/>
    </row>
    <row r="19" spans="1:39" ht="12" x14ac:dyDescent="0.45">
      <c r="A19" s="1653"/>
      <c r="B19" s="1653"/>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4"/>
      <c r="AE19" s="1654"/>
      <c r="AF19" s="1654"/>
      <c r="AG19" s="1654"/>
      <c r="AH19" s="1654"/>
      <c r="AI19" s="1654"/>
      <c r="AJ19" s="414"/>
      <c r="AK19" s="414"/>
      <c r="AL19" s="414"/>
      <c r="AM19" s="414"/>
    </row>
    <row r="20" spans="1:39" ht="25.05" customHeight="1" x14ac:dyDescent="0.45">
      <c r="A20" s="1657" t="s">
        <v>652</v>
      </c>
      <c r="B20" s="1658"/>
      <c r="C20" s="1658"/>
      <c r="D20" s="1658"/>
      <c r="E20" s="1659"/>
      <c r="F20" s="1660" t="s">
        <v>653</v>
      </c>
      <c r="G20" s="1661"/>
      <c r="H20" s="1661"/>
      <c r="I20" s="1661"/>
      <c r="J20" s="1655" t="s">
        <v>654</v>
      </c>
      <c r="K20" s="1656"/>
      <c r="L20" s="1656"/>
      <c r="M20" s="1656"/>
      <c r="N20" s="1656"/>
      <c r="O20" s="1656"/>
      <c r="P20" s="1656"/>
      <c r="Q20" s="1656"/>
      <c r="R20" s="1656"/>
      <c r="S20" s="1656"/>
      <c r="T20" s="1662"/>
      <c r="U20" s="1663"/>
      <c r="V20" s="1663"/>
      <c r="W20" s="1663"/>
      <c r="X20" s="1663"/>
      <c r="Y20" s="1663"/>
      <c r="Z20" s="1663"/>
      <c r="AA20" s="1663"/>
      <c r="AB20" s="1663"/>
      <c r="AC20" s="1663"/>
      <c r="AD20" s="1663"/>
      <c r="AE20" s="1663"/>
      <c r="AF20" s="1663"/>
      <c r="AG20" s="1663"/>
      <c r="AH20" s="1663"/>
      <c r="AI20" s="1664"/>
    </row>
    <row r="21" spans="1:39" ht="25.05" customHeight="1" x14ac:dyDescent="0.45">
      <c r="A21" s="1641" t="s">
        <v>262</v>
      </c>
      <c r="B21" s="1642"/>
      <c r="C21" s="1642"/>
      <c r="D21" s="1642"/>
      <c r="E21" s="1642"/>
      <c r="F21" s="1642"/>
      <c r="G21" s="1642"/>
      <c r="H21" s="1642"/>
      <c r="I21" s="1643"/>
      <c r="J21" s="1665"/>
      <c r="K21" s="1666"/>
      <c r="L21" s="1666"/>
      <c r="M21" s="1666"/>
      <c r="N21" s="1666"/>
      <c r="O21" s="1666"/>
      <c r="P21" s="1666"/>
      <c r="Q21" s="1666"/>
      <c r="R21" s="1666"/>
      <c r="S21" s="1666"/>
      <c r="T21" s="1667" t="s">
        <v>655</v>
      </c>
      <c r="U21" s="1668"/>
      <c r="V21" s="1668"/>
      <c r="W21" s="1668"/>
      <c r="X21" s="1668"/>
      <c r="Y21" s="1668"/>
      <c r="Z21" s="1668"/>
      <c r="AA21" s="1669"/>
      <c r="AB21" s="1670"/>
      <c r="AC21" s="1670"/>
      <c r="AD21" s="1670"/>
      <c r="AE21" s="1670"/>
      <c r="AF21" s="1670"/>
      <c r="AG21" s="1670"/>
      <c r="AH21" s="1670"/>
      <c r="AI21" s="1671"/>
    </row>
    <row r="22" spans="1:39" ht="25.05" customHeight="1" x14ac:dyDescent="0.45">
      <c r="A22" s="1641" t="s">
        <v>298</v>
      </c>
      <c r="B22" s="1642"/>
      <c r="C22" s="1642"/>
      <c r="D22" s="1642"/>
      <c r="E22" s="1642"/>
      <c r="F22" s="1642"/>
      <c r="G22" s="1642"/>
      <c r="H22" s="1642"/>
      <c r="I22" s="1643"/>
      <c r="J22" s="1644"/>
      <c r="K22" s="1645"/>
      <c r="L22" s="1645"/>
      <c r="M22" s="1645"/>
      <c r="N22" s="1645"/>
      <c r="O22" s="1645"/>
      <c r="P22" s="1645"/>
      <c r="Q22" s="1645"/>
      <c r="R22" s="1645"/>
      <c r="S22" s="1645"/>
      <c r="T22" s="1645"/>
      <c r="U22" s="1645"/>
      <c r="V22" s="1645"/>
      <c r="W22" s="1645"/>
      <c r="X22" s="1645"/>
      <c r="Y22" s="1645"/>
      <c r="Z22" s="1645"/>
      <c r="AA22" s="1645"/>
      <c r="AB22" s="1645"/>
      <c r="AC22" s="1645"/>
      <c r="AD22" s="1645"/>
      <c r="AE22" s="1645"/>
      <c r="AF22" s="1645"/>
      <c r="AG22" s="1645"/>
      <c r="AH22" s="1645"/>
      <c r="AI22" s="1646"/>
    </row>
    <row r="23" spans="1:39" ht="25.05" customHeight="1" x14ac:dyDescent="0.45">
      <c r="A23" s="1635" t="s">
        <v>265</v>
      </c>
      <c r="B23" s="1477"/>
      <c r="C23" s="1477"/>
      <c r="D23" s="1477"/>
      <c r="E23" s="1477"/>
      <c r="F23" s="1477"/>
      <c r="G23" s="1477"/>
      <c r="H23" s="1477"/>
      <c r="I23" s="1425"/>
      <c r="J23" s="1647"/>
      <c r="K23" s="1648"/>
      <c r="L23" s="1648"/>
      <c r="M23" s="1648"/>
      <c r="N23" s="1648"/>
      <c r="O23" s="1648"/>
      <c r="P23" s="1648"/>
      <c r="Q23" s="1648"/>
      <c r="R23" s="1648"/>
      <c r="S23" s="1648"/>
      <c r="T23" s="1649" t="s">
        <v>656</v>
      </c>
      <c r="U23" s="1650"/>
      <c r="V23" s="1650"/>
      <c r="W23" s="1650"/>
      <c r="X23" s="1650"/>
      <c r="Y23" s="1650"/>
      <c r="Z23" s="1650"/>
      <c r="AA23" s="1651"/>
      <c r="AB23" s="1640"/>
      <c r="AC23" s="1640"/>
      <c r="AD23" s="1640"/>
      <c r="AE23" s="1640"/>
      <c r="AF23" s="1640"/>
      <c r="AG23" s="1640"/>
      <c r="AH23" s="1640"/>
      <c r="AI23" s="1652"/>
    </row>
    <row r="24" spans="1:39" ht="40.049999999999997" customHeight="1" x14ac:dyDescent="0.45">
      <c r="A24" s="1629" t="s">
        <v>299</v>
      </c>
      <c r="B24" s="1630"/>
      <c r="C24" s="1630"/>
      <c r="D24" s="1630"/>
      <c r="E24" s="1630"/>
      <c r="F24" s="1630"/>
      <c r="G24" s="1630"/>
      <c r="H24" s="1630"/>
      <c r="I24" s="1631"/>
      <c r="J24" s="1632"/>
      <c r="K24" s="1633"/>
      <c r="L24" s="1633"/>
      <c r="M24" s="1633"/>
      <c r="N24" s="1633"/>
      <c r="O24" s="1633"/>
      <c r="P24" s="1633"/>
      <c r="Q24" s="1633"/>
      <c r="R24" s="1633"/>
      <c r="S24" s="1633"/>
      <c r="T24" s="1633"/>
      <c r="U24" s="1633"/>
      <c r="V24" s="1633"/>
      <c r="W24" s="1633"/>
      <c r="X24" s="1633"/>
      <c r="Y24" s="1633"/>
      <c r="Z24" s="1633"/>
      <c r="AA24" s="1633"/>
      <c r="AB24" s="1633"/>
      <c r="AC24" s="1633"/>
      <c r="AD24" s="1633"/>
      <c r="AE24" s="1633"/>
      <c r="AF24" s="1633"/>
      <c r="AG24" s="1633"/>
      <c r="AH24" s="1633"/>
      <c r="AI24" s="1634"/>
    </row>
    <row r="25" spans="1:39" ht="25.05" customHeight="1" x14ac:dyDescent="0.45">
      <c r="A25" s="1635" t="s">
        <v>280</v>
      </c>
      <c r="B25" s="1477"/>
      <c r="C25" s="1477"/>
      <c r="D25" s="1477"/>
      <c r="E25" s="1477"/>
      <c r="F25" s="1477"/>
      <c r="G25" s="1477"/>
      <c r="H25" s="1477"/>
      <c r="I25" s="1425"/>
      <c r="J25" s="1424" t="s">
        <v>657</v>
      </c>
      <c r="K25" s="1477"/>
      <c r="L25" s="1477"/>
      <c r="M25" s="1477"/>
      <c r="N25" s="1640"/>
      <c r="O25" s="1640"/>
      <c r="P25" s="1477" t="s">
        <v>269</v>
      </c>
      <c r="Q25" s="1477"/>
      <c r="R25" s="1640"/>
      <c r="S25" s="1640"/>
      <c r="T25" s="1477" t="s">
        <v>281</v>
      </c>
      <c r="U25" s="1477"/>
      <c r="V25" s="1477" t="s">
        <v>282</v>
      </c>
      <c r="W25" s="1477"/>
      <c r="X25" s="1477"/>
      <c r="Y25" s="1477" t="s">
        <v>658</v>
      </c>
      <c r="Z25" s="1477"/>
      <c r="AA25" s="1477"/>
      <c r="AB25" s="1640"/>
      <c r="AC25" s="1640"/>
      <c r="AD25" s="1477" t="s">
        <v>269</v>
      </c>
      <c r="AE25" s="1477"/>
      <c r="AF25" s="1640"/>
      <c r="AG25" s="1640"/>
      <c r="AH25" s="1477" t="s">
        <v>270</v>
      </c>
      <c r="AI25" s="1637"/>
    </row>
    <row r="26" spans="1:39" ht="25.05" customHeight="1" x14ac:dyDescent="0.45">
      <c r="A26" s="1635" t="s">
        <v>271</v>
      </c>
      <c r="B26" s="1477"/>
      <c r="C26" s="1477"/>
      <c r="D26" s="1477"/>
      <c r="E26" s="1477"/>
      <c r="F26" s="1477"/>
      <c r="G26" s="1477"/>
      <c r="H26" s="1477"/>
      <c r="I26" s="1425"/>
      <c r="J26" s="1502"/>
      <c r="K26" s="1502"/>
      <c r="L26" s="1502"/>
      <c r="M26" s="1502"/>
      <c r="N26" s="1502"/>
      <c r="O26" s="1502"/>
      <c r="P26" s="1502"/>
      <c r="Q26" s="1502"/>
      <c r="R26" s="1502"/>
      <c r="S26" s="1502"/>
      <c r="T26" s="1502"/>
      <c r="U26" s="1502"/>
      <c r="V26" s="1502"/>
      <c r="W26" s="1502"/>
      <c r="X26" s="1638" t="s">
        <v>659</v>
      </c>
      <c r="Y26" s="1638"/>
      <c r="Z26" s="1638"/>
      <c r="AA26" s="1638"/>
      <c r="AB26" s="1638"/>
      <c r="AC26" s="1638"/>
      <c r="AD26" s="1638"/>
      <c r="AE26" s="1638"/>
      <c r="AF26" s="1638"/>
      <c r="AG26" s="1638"/>
      <c r="AH26" s="1638"/>
      <c r="AI26" s="1639"/>
    </row>
    <row r="27" spans="1:39" ht="40.049999999999997" customHeight="1" x14ac:dyDescent="0.45">
      <c r="A27" s="1476" t="s">
        <v>346</v>
      </c>
      <c r="B27" s="1477"/>
      <c r="C27" s="1477"/>
      <c r="D27" s="1477"/>
      <c r="E27" s="1477"/>
      <c r="F27" s="1477"/>
      <c r="G27" s="1477"/>
      <c r="H27" s="1477"/>
      <c r="I27" s="1425"/>
      <c r="J27" s="1636"/>
      <c r="K27" s="1627"/>
      <c r="L27" s="1627"/>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8"/>
    </row>
    <row r="28" spans="1:39" ht="40.049999999999997" customHeight="1" x14ac:dyDescent="0.45">
      <c r="A28" s="1635" t="s">
        <v>284</v>
      </c>
      <c r="B28" s="1477"/>
      <c r="C28" s="1477"/>
      <c r="D28" s="1477"/>
      <c r="E28" s="1477"/>
      <c r="F28" s="1477"/>
      <c r="G28" s="1477"/>
      <c r="H28" s="1477"/>
      <c r="I28" s="1425"/>
      <c r="J28" s="1636"/>
      <c r="K28" s="1627"/>
      <c r="L28" s="1627"/>
      <c r="M28" s="1627"/>
      <c r="N28" s="1627"/>
      <c r="O28" s="1627"/>
      <c r="P28" s="1627"/>
      <c r="Q28" s="1627"/>
      <c r="R28" s="1627"/>
      <c r="S28" s="1627"/>
      <c r="T28" s="1627"/>
      <c r="U28" s="1627"/>
      <c r="V28" s="1627"/>
      <c r="W28" s="1627"/>
      <c r="X28" s="1627"/>
      <c r="Y28" s="1627"/>
      <c r="Z28" s="1627"/>
      <c r="AA28" s="1627"/>
      <c r="AB28" s="1627"/>
      <c r="AC28" s="1627"/>
      <c r="AD28" s="1627"/>
      <c r="AE28" s="1627"/>
      <c r="AF28" s="1627"/>
      <c r="AG28" s="1627"/>
      <c r="AH28" s="1627"/>
      <c r="AI28" s="1628"/>
    </row>
    <row r="29" spans="1:39" ht="40.049999999999997" customHeight="1" x14ac:dyDescent="0.45">
      <c r="A29" s="1476" t="s">
        <v>347</v>
      </c>
      <c r="B29" s="1477"/>
      <c r="C29" s="1477"/>
      <c r="D29" s="1477"/>
      <c r="E29" s="1477"/>
      <c r="F29" s="1477"/>
      <c r="G29" s="1477"/>
      <c r="H29" s="1477"/>
      <c r="I29" s="1425"/>
      <c r="J29" s="1625"/>
      <c r="K29" s="1626"/>
      <c r="L29" s="1626"/>
      <c r="M29" s="1627"/>
      <c r="N29" s="1627"/>
      <c r="O29" s="1627"/>
      <c r="P29" s="1627"/>
      <c r="Q29" s="1627"/>
      <c r="R29" s="1627"/>
      <c r="S29" s="1627"/>
      <c r="T29" s="1627"/>
      <c r="U29" s="1627"/>
      <c r="V29" s="1627"/>
      <c r="W29" s="1627"/>
      <c r="X29" s="1627"/>
      <c r="Y29" s="1627"/>
      <c r="Z29" s="1627"/>
      <c r="AA29" s="1627"/>
      <c r="AB29" s="1627"/>
      <c r="AC29" s="1627"/>
      <c r="AD29" s="1627"/>
      <c r="AE29" s="1627"/>
      <c r="AF29" s="1627"/>
      <c r="AG29" s="1627"/>
      <c r="AH29" s="1627"/>
      <c r="AI29" s="1628"/>
    </row>
    <row r="30" spans="1:39" ht="25.05" customHeight="1" x14ac:dyDescent="0.45">
      <c r="A30" s="1759" t="s">
        <v>418</v>
      </c>
      <c r="B30" s="1760"/>
      <c r="C30" s="1760"/>
      <c r="D30" s="1760"/>
      <c r="E30" s="1760"/>
      <c r="F30" s="1760"/>
      <c r="G30" s="1760"/>
      <c r="H30" s="1760"/>
      <c r="I30" s="1760"/>
      <c r="J30" s="1756" t="s">
        <v>660</v>
      </c>
      <c r="K30" s="1757"/>
      <c r="L30" s="1758"/>
      <c r="M30" s="1763"/>
      <c r="N30" s="1763"/>
      <c r="O30" s="1763"/>
      <c r="P30" s="1763"/>
      <c r="Q30" s="1763"/>
      <c r="R30" s="1763"/>
      <c r="S30" s="1763"/>
      <c r="T30" s="1764" t="s">
        <v>661</v>
      </c>
      <c r="U30" s="1764"/>
      <c r="V30" s="1750"/>
      <c r="W30" s="1424" t="s">
        <v>662</v>
      </c>
      <c r="X30" s="1477"/>
      <c r="Y30" s="1425"/>
      <c r="Z30" s="1763"/>
      <c r="AA30" s="1763"/>
      <c r="AB30" s="1763"/>
      <c r="AC30" s="1763"/>
      <c r="AD30" s="1763"/>
      <c r="AE30" s="1763"/>
      <c r="AF30" s="1763"/>
      <c r="AG30" s="1750" t="s">
        <v>661</v>
      </c>
      <c r="AH30" s="1751"/>
      <c r="AI30" s="1752"/>
    </row>
    <row r="31" spans="1:39" ht="40.049999999999997" customHeight="1" x14ac:dyDescent="0.45">
      <c r="A31" s="1761"/>
      <c r="B31" s="1762"/>
      <c r="C31" s="1762"/>
      <c r="D31" s="1762"/>
      <c r="E31" s="1762"/>
      <c r="F31" s="1762"/>
      <c r="G31" s="1762"/>
      <c r="H31" s="1762"/>
      <c r="I31" s="1762"/>
      <c r="J31" s="1753" t="s">
        <v>663</v>
      </c>
      <c r="K31" s="1754"/>
      <c r="L31" s="1755"/>
      <c r="M31" s="1627"/>
      <c r="N31" s="1627"/>
      <c r="O31" s="1627"/>
      <c r="P31" s="1627"/>
      <c r="Q31" s="1627"/>
      <c r="R31" s="1627"/>
      <c r="S31" s="1627"/>
      <c r="T31" s="1627"/>
      <c r="U31" s="1627"/>
      <c r="V31" s="1627"/>
      <c r="W31" s="1627"/>
      <c r="X31" s="1627"/>
      <c r="Y31" s="1627"/>
      <c r="Z31" s="1627"/>
      <c r="AA31" s="1627"/>
      <c r="AB31" s="1627"/>
      <c r="AC31" s="1627"/>
      <c r="AD31" s="1627"/>
      <c r="AE31" s="1627"/>
      <c r="AF31" s="1627"/>
      <c r="AG31" s="1627"/>
      <c r="AH31" s="1627"/>
      <c r="AI31" s="1628"/>
    </row>
    <row r="32" spans="1:39" ht="25.05" customHeight="1" x14ac:dyDescent="0.45">
      <c r="A32" s="1743" t="s">
        <v>664</v>
      </c>
      <c r="B32" s="1744"/>
      <c r="C32" s="1744"/>
      <c r="D32" s="1744"/>
      <c r="E32" s="1744"/>
      <c r="F32" s="1744"/>
      <c r="G32" s="1744"/>
      <c r="H32" s="1744"/>
      <c r="I32" s="1744"/>
      <c r="J32" s="1745"/>
      <c r="K32" s="1745"/>
      <c r="L32" s="1745"/>
      <c r="M32" s="1744"/>
      <c r="N32" s="1744"/>
      <c r="O32" s="1744"/>
      <c r="P32" s="1744"/>
      <c r="Q32" s="1744"/>
      <c r="R32" s="1744"/>
      <c r="S32" s="1744"/>
      <c r="T32" s="1744"/>
      <c r="U32" s="1744"/>
      <c r="V32" s="1744"/>
      <c r="W32" s="1744"/>
      <c r="X32" s="1744"/>
      <c r="Y32" s="1744"/>
      <c r="Z32" s="1744"/>
      <c r="AA32" s="1744"/>
      <c r="AB32" s="1744"/>
      <c r="AC32" s="1746"/>
      <c r="AD32" s="1747" t="s">
        <v>119</v>
      </c>
      <c r="AE32" s="1748"/>
      <c r="AF32" s="1748"/>
      <c r="AG32" s="1748"/>
      <c r="AH32" s="1748"/>
      <c r="AI32" s="1749"/>
    </row>
    <row r="35" spans="2:2" ht="12" x14ac:dyDescent="0.45">
      <c r="B35" s="143"/>
    </row>
  </sheetData>
  <sheetProtection password="C472" sheet="1" objects="1" scenarios="1" selectLockedCells="1" selectUn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10">
    <dataValidation imeMode="halfAlpha" allowBlank="1" showInputMessage="1" showErrorMessage="1" sqref="AB21 AB7"/>
    <dataValidation allowBlank="1" showErrorMessage="1" prompt="_x000a_" sqref="AG30:AI30 J30:J31 AG16:AI16 J16:J17"/>
    <dataValidation allowBlank="1" showErrorMessage="1" sqref="J27:AI28 J13:AI14"/>
    <dataValidation type="list" allowBlank="1" showErrorMessage="1" prompt="_x000a_" sqref="AD32:AI32 AD18:AI18">
      <formula1>"選択してください,関連あり,関連なし"</formula1>
    </dataValidation>
    <dataValidation type="custom" imeMode="disabled" allowBlank="1" showInputMessage="1" showErrorMessage="1" sqref="M30:S30 Z30:AF30 M16:S16 Z16:AF16">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25:O25 AF25:AG25 AB25:AC25 R25:S25 N11:O11 AF11:AG11 AB11:AC11 R11:S11"/>
    <dataValidation allowBlank="1" showInputMessage="1" showErrorMessage="1" prompt="前ページの「(13)委託費」の「経費番号」（委-1、委-2）を記入してください。" sqref="F20:I20"/>
    <dataValidation type="custom" imeMode="halfAlpha" allowBlank="1" showInputMessage="1" showErrorMessage="1" prompt="「(13)委託・外注費」の「助成事業に要する経費（税込）」の金額を記入してください。" sqref="J26:W26">
      <formula1>LENB(J26)=LEN(J26)</formula1>
    </dataValidation>
    <dataValidation allowBlank="1" showInputMessage="1" showErrorMessage="1" prompt="前ページの「(3)委託費」の「経費番号」（委-1、委-2）を記入してください。" sqref="F6:I6"/>
    <dataValidation type="custom" imeMode="halfAlpha" allowBlank="1" showInputMessage="1" showErrorMessage="1" prompt="「(3)委託・外注費」の「助成事業に要する経費（税込）」の金額を記入してください。" sqref="J12:W12">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9"/>
  <sheetViews>
    <sheetView showGridLines="0" view="pageBreakPreview" zoomScale="80" zoomScaleNormal="100" zoomScaleSheetLayoutView="80" workbookViewId="0">
      <selection sqref="A1:XFD1048576"/>
    </sheetView>
  </sheetViews>
  <sheetFormatPr defaultColWidth="8.69921875" defaultRowHeight="18" x14ac:dyDescent="0.45"/>
  <cols>
    <col min="1" max="16384" width="8.69921875" style="32"/>
  </cols>
  <sheetData>
    <row r="1" spans="1:12" x14ac:dyDescent="0.45">
      <c r="A1" s="70" t="s">
        <v>448</v>
      </c>
      <c r="B1" s="70"/>
      <c r="C1" s="71"/>
      <c r="D1" s="71"/>
      <c r="E1" s="71"/>
      <c r="F1" s="71"/>
      <c r="G1" s="71"/>
      <c r="H1" s="71"/>
      <c r="I1" s="71"/>
      <c r="J1" s="71"/>
      <c r="K1" s="71"/>
      <c r="L1" s="59"/>
    </row>
    <row r="2" spans="1:12" x14ac:dyDescent="0.15">
      <c r="A2" s="72"/>
      <c r="B2" s="72"/>
      <c r="C2" s="72"/>
      <c r="D2" s="72"/>
      <c r="E2" s="72"/>
      <c r="F2" s="72"/>
      <c r="G2" s="72"/>
      <c r="H2" s="72"/>
      <c r="I2" s="72"/>
      <c r="J2" s="72"/>
      <c r="K2" s="73" t="s">
        <v>230</v>
      </c>
      <c r="L2" s="60"/>
    </row>
    <row r="3" spans="1:12" ht="60" x14ac:dyDescent="0.45">
      <c r="A3" s="646" t="s">
        <v>231</v>
      </c>
      <c r="B3" s="1921" t="s">
        <v>439</v>
      </c>
      <c r="C3" s="1922"/>
      <c r="D3" s="1921" t="s">
        <v>287</v>
      </c>
      <c r="E3" s="1922"/>
      <c r="F3" s="647" t="s">
        <v>297</v>
      </c>
      <c r="G3" s="648" t="s">
        <v>247</v>
      </c>
      <c r="H3" s="649" t="s">
        <v>237</v>
      </c>
      <c r="I3" s="647" t="s">
        <v>277</v>
      </c>
      <c r="J3" s="647" t="s">
        <v>250</v>
      </c>
      <c r="K3" s="650" t="s">
        <v>227</v>
      </c>
      <c r="L3" s="651"/>
    </row>
    <row r="4" spans="1:12" ht="34.950000000000003" customHeight="1" x14ac:dyDescent="0.45">
      <c r="A4" s="385">
        <f>ROW()-3</f>
        <v>1</v>
      </c>
      <c r="B4" s="1923" t="s">
        <v>977</v>
      </c>
      <c r="C4" s="1924"/>
      <c r="D4" s="1925" t="s">
        <v>977</v>
      </c>
      <c r="E4" s="1926"/>
      <c r="F4" s="652">
        <v>1</v>
      </c>
      <c r="G4" s="653" t="s">
        <v>879</v>
      </c>
      <c r="H4" s="652">
        <v>50000</v>
      </c>
      <c r="I4" s="446">
        <f>F4*H4</f>
        <v>50000</v>
      </c>
      <c r="J4" s="446">
        <f>ROUNDDOWN(I4*1.1,0)</f>
        <v>55000</v>
      </c>
      <c r="K4" s="654"/>
      <c r="L4" s="63" t="str">
        <f>IF(OR(AND($B4="",$D4="",$F4="",$G4="",$H4=""),AND($B4&lt;&gt;"",$D4&lt;&gt;"",$F4&lt;&gt;"",$G4&lt;&gt;"",$H4&lt;&gt;"")),"","←全ての項目を入力してください。")</f>
        <v/>
      </c>
    </row>
    <row r="5" spans="1:12" ht="34.950000000000003" customHeight="1" x14ac:dyDescent="0.45">
      <c r="A5" s="385">
        <f>ROW()-3</f>
        <v>2</v>
      </c>
      <c r="B5" s="1927"/>
      <c r="C5" s="1928"/>
      <c r="D5" s="1929"/>
      <c r="E5" s="1930"/>
      <c r="F5" s="655"/>
      <c r="G5" s="656"/>
      <c r="H5" s="655"/>
      <c r="I5" s="74">
        <f>F5*H5</f>
        <v>0</v>
      </c>
      <c r="J5" s="74">
        <f>ROUNDDOWN(I5*1.1,0)</f>
        <v>0</v>
      </c>
      <c r="K5" s="654"/>
      <c r="L5" s="63" t="str">
        <f>IF(OR(AND($B5="",$D5="",$F5="",$G5="",$H5=""),AND($B5&lt;&gt;"",$D5&lt;&gt;"",$F5&lt;&gt;"",$G5&lt;&gt;"",$H5&lt;&gt;"")),"","←全ての項目を入力してください。")</f>
        <v/>
      </c>
    </row>
    <row r="6" spans="1:12" ht="34.950000000000003" customHeight="1" x14ac:dyDescent="0.45">
      <c r="A6" s="385">
        <f>ROW()-3</f>
        <v>3</v>
      </c>
      <c r="B6" s="1927"/>
      <c r="C6" s="1928"/>
      <c r="D6" s="1929"/>
      <c r="E6" s="1930"/>
      <c r="F6" s="655"/>
      <c r="G6" s="656"/>
      <c r="H6" s="655"/>
      <c r="I6" s="74">
        <f>F6*H6</f>
        <v>0</v>
      </c>
      <c r="J6" s="74">
        <f>ROUNDDOWN(I6*1.1,0)</f>
        <v>0</v>
      </c>
      <c r="K6" s="654"/>
      <c r="L6" s="63" t="str">
        <f>IF(OR(AND($B6="",$D6="",$F6="",$G6="",$H6=""),AND($B6&lt;&gt;"",$D6&lt;&gt;"",$F6&lt;&gt;"",$G6&lt;&gt;"",$H6&lt;&gt;"")),"","←全ての項目を入力してください。")</f>
        <v/>
      </c>
    </row>
    <row r="7" spans="1:12" ht="34.950000000000003" customHeight="1" x14ac:dyDescent="0.45">
      <c r="A7" s="385">
        <f>ROW()-3</f>
        <v>4</v>
      </c>
      <c r="B7" s="1927"/>
      <c r="C7" s="1928"/>
      <c r="D7" s="1929"/>
      <c r="E7" s="1930"/>
      <c r="F7" s="655"/>
      <c r="G7" s="656"/>
      <c r="H7" s="655"/>
      <c r="I7" s="74">
        <f>F7*H7</f>
        <v>0</v>
      </c>
      <c r="J7" s="74">
        <f>ROUNDDOWN(I7*1.1,0)</f>
        <v>0</v>
      </c>
      <c r="K7" s="654"/>
      <c r="L7" s="63" t="str">
        <f>IF(OR(AND($B7="",$D7="",$F7="",$G7="",$H7=""),AND($B7&lt;&gt;"",$D7&lt;&gt;"",$F7&lt;&gt;"",$G7&lt;&gt;"",$H7&lt;&gt;"")),"","←全ての項目を入力してください。")</f>
        <v/>
      </c>
    </row>
    <row r="8" spans="1:12" ht="34.950000000000003" customHeight="1" x14ac:dyDescent="0.45">
      <c r="A8" s="385">
        <f>ROW()-3</f>
        <v>5</v>
      </c>
      <c r="B8" s="1927"/>
      <c r="C8" s="1928"/>
      <c r="D8" s="1929"/>
      <c r="E8" s="1930"/>
      <c r="F8" s="655"/>
      <c r="G8" s="656"/>
      <c r="H8" s="655"/>
      <c r="I8" s="74">
        <f>F8*H8</f>
        <v>0</v>
      </c>
      <c r="J8" s="74">
        <f>ROUNDDOWN(I8*1.1,0)</f>
        <v>0</v>
      </c>
      <c r="K8" s="654"/>
      <c r="L8" s="63" t="str">
        <f>IF(OR(AND($B8="",$D8="",$F8="",$G8="",$H8=""),AND($B8&lt;&gt;"",$D8&lt;&gt;"",$F8&lt;&gt;"",$G8&lt;&gt;"",$H8&lt;&gt;"")),"","←全ての項目を入力してください。")</f>
        <v/>
      </c>
    </row>
    <row r="9" spans="1:12" ht="34.950000000000003" customHeight="1" x14ac:dyDescent="0.45">
      <c r="A9" s="657"/>
      <c r="B9" s="658"/>
      <c r="C9" s="659"/>
      <c r="D9" s="659"/>
      <c r="E9" s="659"/>
      <c r="F9" s="659"/>
      <c r="G9" s="659"/>
      <c r="H9" s="660" t="s">
        <v>253</v>
      </c>
      <c r="I9" s="386">
        <f>SUM(I4:I8)</f>
        <v>50000</v>
      </c>
      <c r="J9" s="386">
        <f>SUM(J4:J8)</f>
        <v>55000</v>
      </c>
      <c r="K9" s="661"/>
      <c r="L9" s="662"/>
    </row>
  </sheetData>
  <sheetProtection password="C472" sheet="1" objects="1" scenarios="1" selectLockedCells="1" selectUnlockedCells="1"/>
  <mergeCells count="12">
    <mergeCell ref="B6:C6"/>
    <mergeCell ref="D6:E6"/>
    <mergeCell ref="B7:C7"/>
    <mergeCell ref="D7:E7"/>
    <mergeCell ref="B8:C8"/>
    <mergeCell ref="D8:E8"/>
    <mergeCell ref="B3:C3"/>
    <mergeCell ref="D3:E3"/>
    <mergeCell ref="B4:C4"/>
    <mergeCell ref="D4:E4"/>
    <mergeCell ref="B5:C5"/>
    <mergeCell ref="D5:E5"/>
  </mergeCells>
  <phoneticPr fontId="2"/>
  <conditionalFormatting sqref="F5:H8 B5:D8">
    <cfRule type="expression" dxfId="1" priority="2">
      <formula>AND(OR($B5&lt;&gt;"",$D5&lt;&gt;"",$F5&lt;&gt;"",$G5&lt;&gt;"",$H5&lt;&gt;""),B5="")</formula>
    </cfRule>
  </conditionalFormatting>
  <conditionalFormatting sqref="F4:H4 B4:D4">
    <cfRule type="expression" dxfId="0" priority="1">
      <formula>AND(OR($B4&lt;&gt;"",$D4&lt;&gt;"",$F4&lt;&gt;"",$G4&lt;&gt;"",$H4&lt;&gt;""),B4="")</formula>
    </cfRule>
  </conditionalFormatting>
  <dataValidations count="3">
    <dataValidation type="custom" allowBlank="1" showInputMessage="1" showErrorMessage="1" prompt="自動計算されます。" sqref="I4:J8">
      <formula1>ISERROR(FIND(CHAR(10),I4))</formula1>
    </dataValidation>
    <dataValidation type="custom" allowBlank="1" showInputMessage="1" showErrorMessage="1" sqref="L4:L8">
      <formula1>ISERROR(FIND(CHAR(10),L4))</formula1>
    </dataValidation>
    <dataValidation imeMode="halfAlpha" allowBlank="1" showInputMessage="1" showErrorMessage="1" sqref="F4:F8"/>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9"/>
  <sheetViews>
    <sheetView showGridLines="0" view="pageBreakPreview" zoomScale="80" zoomScaleNormal="100" zoomScaleSheetLayoutView="80" workbookViewId="0">
      <selection sqref="A1:XFD1048576"/>
    </sheetView>
  </sheetViews>
  <sheetFormatPr defaultColWidth="8.19921875" defaultRowHeight="15" customHeight="1" x14ac:dyDescent="0.45"/>
  <cols>
    <col min="1" max="1" width="3.69921875" style="20" customWidth="1"/>
    <col min="2" max="2" width="32.69921875" style="20" customWidth="1"/>
    <col min="3" max="4" width="6.69921875" style="20" customWidth="1"/>
    <col min="5" max="5" width="16.8984375" style="20" customWidth="1"/>
    <col min="6" max="6" width="11.3984375" style="20" customWidth="1"/>
    <col min="7" max="7" width="10.69921875" style="20" bestFit="1" customWidth="1"/>
    <col min="8" max="11" width="8.19921875" style="20"/>
    <col min="12" max="12" width="10.296875" style="20" customWidth="1"/>
    <col min="13" max="13" width="8.69921875" style="20" customWidth="1"/>
    <col min="14" max="14" width="5.69921875" style="20" customWidth="1"/>
    <col min="15" max="16384" width="8.19921875" style="20"/>
  </cols>
  <sheetData>
    <row r="1" spans="1:24" ht="14.4" x14ac:dyDescent="0.45">
      <c r="A1" s="21" t="s">
        <v>137</v>
      </c>
      <c r="B1" s="21"/>
      <c r="C1" s="22"/>
      <c r="D1" s="22"/>
      <c r="E1" s="22"/>
      <c r="F1" s="22"/>
      <c r="G1" s="22"/>
    </row>
    <row r="2" spans="1:24" ht="75" customHeight="1" x14ac:dyDescent="0.45">
      <c r="A2" s="881" t="s">
        <v>153</v>
      </c>
      <c r="B2" s="881"/>
      <c r="C2" s="881"/>
      <c r="D2" s="881"/>
      <c r="E2" s="881"/>
      <c r="F2" s="881"/>
      <c r="G2" s="881"/>
    </row>
    <row r="3" spans="1:24" ht="13.2" x14ac:dyDescent="0.45">
      <c r="A3" s="18"/>
      <c r="B3" s="19"/>
      <c r="C3" s="19"/>
      <c r="D3" s="19"/>
      <c r="E3" s="19"/>
      <c r="F3" s="19"/>
      <c r="G3" s="76" t="s">
        <v>464</v>
      </c>
    </row>
    <row r="4" spans="1:24" ht="25.05" customHeight="1" x14ac:dyDescent="0.45">
      <c r="A4" s="387" t="s">
        <v>138</v>
      </c>
      <c r="B4" s="388" t="s">
        <v>139</v>
      </c>
      <c r="C4" s="388" t="s">
        <v>140</v>
      </c>
      <c r="D4" s="388" t="s">
        <v>141</v>
      </c>
      <c r="E4" s="389" t="s">
        <v>142</v>
      </c>
      <c r="F4" s="388" t="s">
        <v>143</v>
      </c>
      <c r="G4" s="390" t="s">
        <v>144</v>
      </c>
      <c r="H4" s="23"/>
      <c r="I4" s="23"/>
      <c r="J4" s="23"/>
      <c r="K4" s="23"/>
      <c r="L4" s="23"/>
      <c r="M4" s="23"/>
      <c r="N4" s="23"/>
      <c r="O4" s="23"/>
      <c r="P4" s="23"/>
      <c r="Q4" s="23"/>
      <c r="R4" s="23"/>
      <c r="S4" s="23"/>
      <c r="T4" s="23"/>
      <c r="U4" s="23"/>
      <c r="V4" s="23"/>
      <c r="W4" s="23"/>
      <c r="X4" s="23"/>
    </row>
    <row r="5" spans="1:24" ht="25.05" customHeight="1" x14ac:dyDescent="0.45">
      <c r="A5" s="391">
        <f>ROW()-ROW(テーブル17[[#Headers],[No.]])</f>
        <v>1</v>
      </c>
      <c r="B5" s="473" t="s">
        <v>832</v>
      </c>
      <c r="C5" s="474" t="s">
        <v>781</v>
      </c>
      <c r="D5" s="474" t="s">
        <v>781</v>
      </c>
      <c r="E5" s="474" t="s">
        <v>833</v>
      </c>
      <c r="F5" s="475">
        <v>700</v>
      </c>
      <c r="G5" s="110">
        <f>IFERROR(テーブル17[[#This Row],[持ち株数]]/$F$17,"")</f>
        <v>0.35</v>
      </c>
      <c r="H5" s="23"/>
      <c r="I5" s="23"/>
      <c r="J5" s="23"/>
      <c r="K5" s="23"/>
      <c r="L5" s="23"/>
      <c r="M5" s="23"/>
      <c r="N5" s="23"/>
      <c r="O5" s="23"/>
      <c r="P5" s="23"/>
      <c r="Q5" s="23"/>
      <c r="R5" s="23"/>
      <c r="S5" s="23"/>
      <c r="T5" s="23"/>
      <c r="U5" s="23"/>
      <c r="V5" s="23"/>
      <c r="W5" s="23"/>
      <c r="X5" s="23"/>
    </row>
    <row r="6" spans="1:24" ht="25.05" customHeight="1" x14ac:dyDescent="0.45">
      <c r="A6" s="391">
        <f>ROW()-ROW(テーブル17[[#Headers],[No.]])</f>
        <v>2</v>
      </c>
      <c r="B6" s="473" t="s">
        <v>834</v>
      </c>
      <c r="C6" s="474" t="s">
        <v>781</v>
      </c>
      <c r="D6" s="474" t="s">
        <v>781</v>
      </c>
      <c r="E6" s="474" t="s">
        <v>835</v>
      </c>
      <c r="F6" s="475">
        <v>450</v>
      </c>
      <c r="G6" s="110">
        <f>IFERROR(テーブル17[[#This Row],[持ち株数]]/$F$17,"")</f>
        <v>0.22500000000000001</v>
      </c>
      <c r="H6" s="23"/>
      <c r="I6" s="23"/>
      <c r="J6" s="23"/>
      <c r="K6" s="23"/>
      <c r="L6" s="23"/>
      <c r="M6" s="23"/>
      <c r="N6" s="23"/>
      <c r="O6" s="23"/>
      <c r="P6" s="23"/>
      <c r="Q6" s="23"/>
      <c r="R6" s="23"/>
      <c r="S6" s="23"/>
      <c r="T6" s="23"/>
      <c r="U6" s="23"/>
      <c r="V6" s="23"/>
      <c r="W6" s="23"/>
      <c r="X6" s="23"/>
    </row>
    <row r="7" spans="1:24" ht="25.05" customHeight="1" x14ac:dyDescent="0.45">
      <c r="A7" s="391">
        <f>ROW()-ROW(テーブル17[[#Headers],[No.]])</f>
        <v>3</v>
      </c>
      <c r="B7" s="473" t="s">
        <v>836</v>
      </c>
      <c r="C7" s="474" t="s">
        <v>781</v>
      </c>
      <c r="D7" s="474"/>
      <c r="E7" s="474" t="s">
        <v>837</v>
      </c>
      <c r="F7" s="475">
        <v>0</v>
      </c>
      <c r="G7" s="110">
        <f>IFERROR(テーブル17[[#This Row],[持ち株数]]/$F$17,"")</f>
        <v>0</v>
      </c>
      <c r="I7" s="23"/>
      <c r="J7" s="23"/>
      <c r="K7" s="23"/>
      <c r="L7" s="23"/>
      <c r="M7" s="23"/>
      <c r="N7" s="23"/>
      <c r="O7" s="23"/>
      <c r="P7" s="23"/>
      <c r="Q7" s="23"/>
      <c r="R7" s="23"/>
      <c r="S7" s="23"/>
      <c r="T7" s="23"/>
      <c r="U7" s="23"/>
      <c r="V7" s="23"/>
      <c r="W7" s="23"/>
      <c r="X7" s="23"/>
    </row>
    <row r="8" spans="1:24" ht="25.05" customHeight="1" x14ac:dyDescent="0.45">
      <c r="A8" s="391">
        <f>ROW()-ROW(テーブル17[[#Headers],[No.]])</f>
        <v>4</v>
      </c>
      <c r="B8" s="473" t="s">
        <v>838</v>
      </c>
      <c r="C8" s="474"/>
      <c r="D8" s="474" t="s">
        <v>781</v>
      </c>
      <c r="E8" s="474" t="s">
        <v>839</v>
      </c>
      <c r="F8" s="475">
        <v>150</v>
      </c>
      <c r="G8" s="110">
        <f>IFERROR(テーブル17[[#This Row],[持ち株数]]/$F$17,"")</f>
        <v>7.4999999999999997E-2</v>
      </c>
    </row>
    <row r="9" spans="1:24" ht="25.05" customHeight="1" x14ac:dyDescent="0.45">
      <c r="A9" s="391">
        <f>ROW()-ROW(テーブル17[[#Headers],[No.]])</f>
        <v>5</v>
      </c>
      <c r="B9" s="473" t="s">
        <v>840</v>
      </c>
      <c r="C9" s="474"/>
      <c r="D9" s="474" t="s">
        <v>781</v>
      </c>
      <c r="E9" s="474" t="s">
        <v>841</v>
      </c>
      <c r="F9" s="475">
        <v>100</v>
      </c>
      <c r="G9" s="110">
        <f>IFERROR(テーブル17[[#This Row],[持ち株数]]/$F$17,"")</f>
        <v>0.05</v>
      </c>
    </row>
    <row r="10" spans="1:24" ht="25.05" customHeight="1" x14ac:dyDescent="0.45">
      <c r="A10" s="391">
        <f>ROW()-ROW(テーブル17[[#Headers],[No.]])</f>
        <v>6</v>
      </c>
      <c r="B10" s="476"/>
      <c r="C10" s="477"/>
      <c r="D10" s="477"/>
      <c r="E10" s="477"/>
      <c r="F10" s="478"/>
      <c r="G10" s="110">
        <f>IFERROR(テーブル17[[#This Row],[持ち株数]]/$F$17,"")</f>
        <v>0</v>
      </c>
    </row>
    <row r="11" spans="1:24" ht="25.05" customHeight="1" x14ac:dyDescent="0.45">
      <c r="A11" s="391">
        <f>ROW()-ROW(テーブル17[[#Headers],[No.]])</f>
        <v>7</v>
      </c>
      <c r="B11" s="476"/>
      <c r="C11" s="477"/>
      <c r="D11" s="477"/>
      <c r="E11" s="477"/>
      <c r="F11" s="478"/>
      <c r="G11" s="110">
        <f>IFERROR(テーブル17[[#This Row],[持ち株数]]/$F$17,"")</f>
        <v>0</v>
      </c>
    </row>
    <row r="12" spans="1:24" ht="25.05" customHeight="1" x14ac:dyDescent="0.45">
      <c r="A12" s="391">
        <f>ROW()-ROW(テーブル17[[#Headers],[No.]])</f>
        <v>8</v>
      </c>
      <c r="B12" s="476"/>
      <c r="C12" s="477"/>
      <c r="D12" s="477"/>
      <c r="E12" s="477"/>
      <c r="F12" s="478"/>
      <c r="G12" s="110">
        <f>IFERROR(テーブル17[[#This Row],[持ち株数]]/$F$17,"")</f>
        <v>0</v>
      </c>
    </row>
    <row r="13" spans="1:24" ht="25.05" customHeight="1" x14ac:dyDescent="0.45">
      <c r="A13" s="391">
        <f>ROW()-ROW(テーブル17[[#Headers],[No.]])</f>
        <v>9</v>
      </c>
      <c r="B13" s="476"/>
      <c r="C13" s="477"/>
      <c r="D13" s="477"/>
      <c r="E13" s="477"/>
      <c r="F13" s="478"/>
      <c r="G13" s="110">
        <f>IFERROR(テーブル17[[#This Row],[持ち株数]]/$F$17,"")</f>
        <v>0</v>
      </c>
    </row>
    <row r="14" spans="1:24" ht="25.05" customHeight="1" x14ac:dyDescent="0.45">
      <c r="A14" s="391">
        <f>ROW()-ROW(テーブル17[[#Headers],[No.]])</f>
        <v>10</v>
      </c>
      <c r="B14" s="476"/>
      <c r="C14" s="477"/>
      <c r="D14" s="477"/>
      <c r="E14" s="477"/>
      <c r="F14" s="478"/>
      <c r="G14" s="110">
        <f>IFERROR(テーブル17[[#This Row],[持ち株数]]/$F$17,"")</f>
        <v>0</v>
      </c>
    </row>
    <row r="15" spans="1:24" ht="25.05" customHeight="1" x14ac:dyDescent="0.45">
      <c r="A15" s="391">
        <f>ROW()-ROW(テーブル17[[#Headers],[No.]])</f>
        <v>11</v>
      </c>
      <c r="B15" s="476"/>
      <c r="C15" s="477"/>
      <c r="D15" s="477"/>
      <c r="E15" s="477"/>
      <c r="F15" s="478"/>
      <c r="G15" s="110">
        <f>IFERROR(テーブル17[[#This Row],[持ち株数]]/$F$17,"")</f>
        <v>0</v>
      </c>
    </row>
    <row r="16" spans="1:24" ht="25.05" customHeight="1" thickBot="1" x14ac:dyDescent="0.5">
      <c r="A16" s="392" t="s">
        <v>145</v>
      </c>
      <c r="B16" s="24" t="s">
        <v>146</v>
      </c>
      <c r="C16" s="393"/>
      <c r="D16" s="393"/>
      <c r="E16" s="393"/>
      <c r="F16" s="479">
        <v>600</v>
      </c>
      <c r="G16" s="25">
        <f>IFERROR(テーブル17[[#This Row],[持ち株数]]/$F$17,"")</f>
        <v>0.3</v>
      </c>
    </row>
    <row r="17" spans="1:9" ht="25.05" customHeight="1" thickTop="1" x14ac:dyDescent="0.45">
      <c r="A17" s="882" t="s">
        <v>147</v>
      </c>
      <c r="B17" s="882"/>
      <c r="C17" s="882"/>
      <c r="D17" s="882"/>
      <c r="E17" s="882"/>
      <c r="F17" s="26">
        <f>IF(SUBTOTAL(109,テーブル17[持ち株数])=0,"",SUBTOTAL(109,テーブル17[持ち株数]))</f>
        <v>2000</v>
      </c>
      <c r="G17" s="27">
        <f>IF(SUBTOTAL(109,テーブル17[持ち株比率])=0,"",SUBTOTAL(109,テーブル17[持ち株比率]))</f>
        <v>1</v>
      </c>
    </row>
    <row r="18" spans="1:9" ht="25.05" customHeight="1" x14ac:dyDescent="0.45">
      <c r="A18" s="883" t="s">
        <v>148</v>
      </c>
      <c r="B18" s="884"/>
      <c r="C18" s="884"/>
      <c r="D18" s="884"/>
      <c r="E18" s="884"/>
      <c r="F18" s="884"/>
      <c r="G18" s="885"/>
    </row>
    <row r="19" spans="1:9" ht="25.05" customHeight="1" x14ac:dyDescent="0.45">
      <c r="A19" s="886" t="s">
        <v>842</v>
      </c>
      <c r="B19" s="887"/>
      <c r="C19" s="887"/>
      <c r="D19" s="887"/>
      <c r="E19" s="887"/>
      <c r="F19" s="887"/>
      <c r="G19" s="888"/>
    </row>
    <row r="20" spans="1:9" ht="25.05" customHeight="1" x14ac:dyDescent="0.45">
      <c r="A20" s="889"/>
      <c r="B20" s="890"/>
      <c r="C20" s="890"/>
      <c r="D20" s="890"/>
      <c r="E20" s="890"/>
      <c r="F20" s="890"/>
      <c r="G20" s="891"/>
    </row>
    <row r="21" spans="1:9" ht="25.05" customHeight="1" x14ac:dyDescent="0.45">
      <c r="A21" s="892" t="s">
        <v>154</v>
      </c>
      <c r="B21" s="892"/>
      <c r="C21" s="892"/>
      <c r="D21" s="892"/>
      <c r="E21" s="892"/>
      <c r="F21" s="892"/>
      <c r="G21" s="892"/>
    </row>
    <row r="22" spans="1:9" ht="25.05" customHeight="1" x14ac:dyDescent="0.45">
      <c r="A22" s="406" t="s">
        <v>138</v>
      </c>
      <c r="B22" s="406" t="s">
        <v>149</v>
      </c>
      <c r="C22" s="876" t="s">
        <v>150</v>
      </c>
      <c r="D22" s="876"/>
      <c r="E22" s="406" t="s">
        <v>151</v>
      </c>
      <c r="F22" s="876" t="s">
        <v>152</v>
      </c>
      <c r="G22" s="876"/>
      <c r="I22" s="28"/>
    </row>
    <row r="23" spans="1:9" ht="25.05" customHeight="1" x14ac:dyDescent="0.45">
      <c r="A23" s="394">
        <v>1</v>
      </c>
      <c r="B23" s="480"/>
      <c r="C23" s="880"/>
      <c r="D23" s="880"/>
      <c r="E23" s="481"/>
      <c r="F23" s="877"/>
      <c r="G23" s="877"/>
    </row>
    <row r="24" spans="1:9" ht="25.05" customHeight="1" x14ac:dyDescent="0.45">
      <c r="A24" s="394">
        <v>2</v>
      </c>
      <c r="B24" s="480"/>
      <c r="C24" s="880"/>
      <c r="D24" s="880"/>
      <c r="E24" s="481"/>
      <c r="F24" s="877"/>
      <c r="G24" s="877"/>
    </row>
    <row r="25" spans="1:9" ht="25.05" customHeight="1" x14ac:dyDescent="0.45">
      <c r="A25" s="394">
        <v>3</v>
      </c>
      <c r="B25" s="480"/>
      <c r="C25" s="880"/>
      <c r="D25" s="880"/>
      <c r="E25" s="481"/>
      <c r="F25" s="877"/>
      <c r="G25" s="877"/>
    </row>
    <row r="26" spans="1:9" ht="25.05" customHeight="1" x14ac:dyDescent="0.45">
      <c r="A26" s="394">
        <v>4</v>
      </c>
      <c r="B26" s="480"/>
      <c r="C26" s="880"/>
      <c r="D26" s="880"/>
      <c r="E26" s="481"/>
      <c r="F26" s="877"/>
      <c r="G26" s="877"/>
    </row>
    <row r="27" spans="1:9" ht="25.05" customHeight="1" x14ac:dyDescent="0.45">
      <c r="A27" s="394">
        <v>5</v>
      </c>
      <c r="B27" s="480"/>
      <c r="C27" s="880"/>
      <c r="D27" s="880"/>
      <c r="E27" s="481"/>
      <c r="F27" s="877"/>
      <c r="G27" s="877"/>
    </row>
    <row r="28" spans="1:9" ht="15" customHeight="1" x14ac:dyDescent="0.45">
      <c r="A28" s="878" t="s">
        <v>304</v>
      </c>
      <c r="B28" s="878"/>
      <c r="C28" s="878"/>
      <c r="D28" s="878"/>
      <c r="E28" s="878"/>
      <c r="F28" s="878"/>
      <c r="G28" s="878"/>
    </row>
    <row r="29" spans="1:9" ht="15" customHeight="1" x14ac:dyDescent="0.45">
      <c r="A29" s="879" t="s">
        <v>305</v>
      </c>
      <c r="B29" s="879"/>
      <c r="C29" s="879"/>
      <c r="D29" s="879"/>
      <c r="E29" s="879"/>
      <c r="F29" s="879"/>
      <c r="G29" s="879"/>
    </row>
  </sheetData>
  <sheetProtection password="C472" sheet="1" objects="1" scenarios="1" selectLockedCells="1" selectUnlockedCells="1"/>
  <mergeCells count="19">
    <mergeCell ref="A2:G2"/>
    <mergeCell ref="A17:E17"/>
    <mergeCell ref="A18:G18"/>
    <mergeCell ref="A19:G20"/>
    <mergeCell ref="A21:G21"/>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s>
  <phoneticPr fontId="2"/>
  <dataValidations count="11">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dataValidation allowBlank="1" showInputMessage="1" showErrorMessage="1" prompt="自動計算されます。" sqref="F17:G17"/>
    <dataValidation allowBlank="1" showInputMessage="1" showErrorMessage="1" prompt="基準日時点の役員・株主が「履歴事項全部証明書」又は「確定申告書 別表二」と異なる場合、内容が異なる理由を記入してください。" sqref="A19:G2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imeMode="hiragana" allowBlank="1" showErrorMessage="1" sqref="B6:B15"/>
    <dataValidation imeMode="halfAlpha" allowBlank="1" showInputMessage="1" showErrorMessage="1" prompt="持ち株比率は自動計算されます。" sqref="G5:G16"/>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sqref="A23:A27 A5:A16 C23:E27 F5:F15"/>
    <dataValidation imeMode="hiragana" allowBlank="1" showInputMessage="1" showErrorMessage="1" sqref="E5:E15"/>
    <dataValidation type="list" imeMode="hiragana" allowBlank="1" showInputMessage="1" showErrorMessage="1" sqref="D5:D15">
      <formula1>"○"</formula1>
    </dataValidation>
    <dataValidation imeMode="hiragana" allowBlank="1" showInputMessage="1" showErrorMessage="1" prompt="No.1～11に全役員及び持株比率が70％を超えるまで全ての株主を持株比率が多い順に記入してください。_x000a_残りの持株数は、その他の株主に含めて記入してください。" sqref="B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40"/>
  <sheetViews>
    <sheetView showGridLines="0" view="pageBreakPreview" zoomScale="80" zoomScaleNormal="100" zoomScaleSheetLayoutView="80" workbookViewId="0">
      <selection sqref="A1:XFD1048576"/>
    </sheetView>
  </sheetViews>
  <sheetFormatPr defaultColWidth="4.59765625" defaultRowHeight="15" customHeight="1" x14ac:dyDescent="0.45"/>
  <cols>
    <col min="1" max="3" width="4.59765625" style="48"/>
    <col min="4" max="4" width="6.3984375" style="48" customWidth="1"/>
    <col min="5" max="19" width="4.59765625" style="39"/>
    <col min="20" max="20" width="4.09765625" style="17" bestFit="1" customWidth="1"/>
    <col min="21" max="21" width="8.09765625" style="17" bestFit="1" customWidth="1"/>
    <col min="22" max="26" width="4.59765625" style="17"/>
    <col min="27" max="16384" width="4.59765625" style="39"/>
  </cols>
  <sheetData>
    <row r="1" spans="1:32" ht="19.95" customHeight="1" x14ac:dyDescent="0.45">
      <c r="A1" s="123" t="s">
        <v>155</v>
      </c>
      <c r="B1" s="35"/>
      <c r="C1" s="35"/>
      <c r="D1" s="35"/>
      <c r="E1" s="35"/>
      <c r="F1" s="35"/>
      <c r="G1" s="35"/>
      <c r="H1" s="35"/>
      <c r="I1" s="35"/>
      <c r="J1" s="35"/>
      <c r="K1" s="35"/>
      <c r="L1" s="35"/>
      <c r="M1" s="35"/>
      <c r="N1" s="35"/>
      <c r="O1" s="35"/>
      <c r="P1" s="35"/>
      <c r="Q1" s="35"/>
      <c r="R1" s="35"/>
      <c r="S1" s="36"/>
      <c r="T1" s="37"/>
      <c r="U1" s="38"/>
    </row>
    <row r="2" spans="1:32" ht="19.95" customHeight="1" x14ac:dyDescent="0.45">
      <c r="A2" s="935" t="s">
        <v>156</v>
      </c>
      <c r="B2" s="936"/>
      <c r="C2" s="936"/>
      <c r="D2" s="937"/>
      <c r="E2" s="978" t="s">
        <v>843</v>
      </c>
      <c r="F2" s="979"/>
      <c r="G2" s="979"/>
      <c r="H2" s="979"/>
      <c r="I2" s="979"/>
      <c r="J2" s="979"/>
      <c r="K2" s="979"/>
      <c r="L2" s="979"/>
      <c r="M2" s="979"/>
      <c r="N2" s="979"/>
      <c r="O2" s="979"/>
      <c r="P2" s="979"/>
      <c r="Q2" s="979"/>
      <c r="R2" s="979"/>
      <c r="S2" s="980"/>
      <c r="T2" s="40"/>
      <c r="U2" s="40"/>
      <c r="V2" s="41"/>
      <c r="W2" s="41"/>
      <c r="X2" s="41"/>
      <c r="Y2" s="41"/>
      <c r="Z2" s="41"/>
      <c r="AA2" s="42"/>
      <c r="AB2" s="42"/>
      <c r="AC2" s="42"/>
      <c r="AD2" s="42"/>
      <c r="AE2" s="42"/>
    </row>
    <row r="3" spans="1:32" ht="19.95" customHeight="1" x14ac:dyDescent="0.45">
      <c r="A3" s="984" t="s">
        <v>157</v>
      </c>
      <c r="B3" s="985"/>
      <c r="C3" s="985"/>
      <c r="D3" s="986"/>
      <c r="E3" s="981"/>
      <c r="F3" s="982"/>
      <c r="G3" s="982"/>
      <c r="H3" s="982"/>
      <c r="I3" s="982"/>
      <c r="J3" s="982"/>
      <c r="K3" s="982"/>
      <c r="L3" s="982"/>
      <c r="M3" s="982"/>
      <c r="N3" s="982"/>
      <c r="O3" s="982"/>
      <c r="P3" s="982"/>
      <c r="Q3" s="982"/>
      <c r="R3" s="982"/>
      <c r="S3" s="983"/>
      <c r="T3" s="40"/>
      <c r="U3" s="40"/>
      <c r="V3" s="41"/>
      <c r="W3" s="41"/>
      <c r="X3" s="41"/>
      <c r="Y3" s="41"/>
      <c r="Z3" s="41"/>
      <c r="AA3" s="42"/>
      <c r="AB3" s="42"/>
      <c r="AC3" s="42"/>
      <c r="AD3" s="42"/>
      <c r="AE3" s="42"/>
    </row>
    <row r="4" spans="1:32" ht="19.95" customHeight="1" x14ac:dyDescent="0.45">
      <c r="A4" s="987">
        <f>IF(LEN(E2)&lt;=30,LEN(E2),"→30字を超過しています")</f>
        <v>11</v>
      </c>
      <c r="B4" s="988"/>
      <c r="C4" s="988"/>
      <c r="D4" s="989"/>
      <c r="E4" s="981"/>
      <c r="F4" s="982"/>
      <c r="G4" s="982"/>
      <c r="H4" s="982"/>
      <c r="I4" s="982"/>
      <c r="J4" s="982"/>
      <c r="K4" s="982"/>
      <c r="L4" s="982"/>
      <c r="M4" s="982"/>
      <c r="N4" s="982"/>
      <c r="O4" s="982"/>
      <c r="P4" s="982"/>
      <c r="Q4" s="982"/>
      <c r="R4" s="982"/>
      <c r="S4" s="983"/>
      <c r="T4" s="124"/>
      <c r="U4" s="40"/>
      <c r="V4" s="41"/>
      <c r="W4" s="41"/>
      <c r="X4" s="41"/>
      <c r="Y4" s="41"/>
      <c r="Z4" s="41"/>
      <c r="AA4" s="42"/>
      <c r="AB4" s="42"/>
      <c r="AC4" s="42"/>
      <c r="AD4" s="42"/>
      <c r="AE4" s="42"/>
    </row>
    <row r="5" spans="1:32" s="414" customFormat="1" ht="19.95" customHeight="1" x14ac:dyDescent="0.45">
      <c r="A5" s="990" t="s">
        <v>307</v>
      </c>
      <c r="B5" s="991"/>
      <c r="C5" s="991"/>
      <c r="D5" s="991"/>
      <c r="E5" s="991"/>
      <c r="F5" s="991"/>
      <c r="G5" s="991"/>
      <c r="H5" s="991"/>
      <c r="I5" s="991"/>
      <c r="J5" s="991"/>
      <c r="K5" s="991"/>
      <c r="L5" s="991"/>
      <c r="M5" s="991"/>
      <c r="N5" s="991"/>
      <c r="O5" s="991"/>
      <c r="P5" s="991"/>
      <c r="Q5" s="991"/>
      <c r="R5" s="991"/>
      <c r="S5" s="992"/>
      <c r="T5" s="43"/>
      <c r="U5" s="43"/>
      <c r="V5" s="44"/>
      <c r="W5" s="44"/>
      <c r="X5" s="44"/>
      <c r="Y5" s="44"/>
      <c r="Z5" s="44"/>
      <c r="AA5" s="45"/>
      <c r="AB5" s="45"/>
      <c r="AC5" s="45"/>
      <c r="AD5" s="45"/>
      <c r="AE5" s="45"/>
    </row>
    <row r="6" spans="1:32" s="483" customFormat="1" ht="25.05" customHeight="1" x14ac:dyDescent="0.45">
      <c r="A6" s="893" t="s">
        <v>316</v>
      </c>
      <c r="B6" s="894"/>
      <c r="C6" s="894"/>
      <c r="D6" s="895"/>
      <c r="E6" s="896" t="s">
        <v>844</v>
      </c>
      <c r="F6" s="897"/>
      <c r="G6" s="897"/>
      <c r="H6" s="897"/>
      <c r="I6" s="897"/>
      <c r="J6" s="897"/>
      <c r="K6" s="897"/>
      <c r="L6" s="897"/>
      <c r="M6" s="897"/>
      <c r="N6" s="897"/>
      <c r="O6" s="897"/>
      <c r="P6" s="897"/>
      <c r="Q6" s="897"/>
      <c r="R6" s="897"/>
      <c r="S6" s="898"/>
      <c r="T6" s="40"/>
      <c r="U6" s="40"/>
      <c r="V6" s="41"/>
      <c r="W6" s="41"/>
      <c r="X6" s="41"/>
      <c r="Y6" s="41"/>
      <c r="Z6" s="41"/>
      <c r="AA6" s="42"/>
      <c r="AB6" s="42"/>
      <c r="AC6" s="42"/>
      <c r="AD6" s="42"/>
      <c r="AE6" s="42"/>
      <c r="AF6" s="482"/>
    </row>
    <row r="7" spans="1:32" s="483" customFormat="1" ht="25.05" customHeight="1" x14ac:dyDescent="0.45">
      <c r="A7" s="893" t="s">
        <v>315</v>
      </c>
      <c r="B7" s="894"/>
      <c r="C7" s="894"/>
      <c r="D7" s="895"/>
      <c r="E7" s="896" t="s">
        <v>845</v>
      </c>
      <c r="F7" s="897"/>
      <c r="G7" s="897"/>
      <c r="H7" s="897"/>
      <c r="I7" s="897"/>
      <c r="J7" s="897"/>
      <c r="K7" s="897"/>
      <c r="L7" s="897"/>
      <c r="M7" s="897"/>
      <c r="N7" s="897"/>
      <c r="O7" s="897"/>
      <c r="P7" s="897"/>
      <c r="Q7" s="897"/>
      <c r="R7" s="897"/>
      <c r="S7" s="898"/>
      <c r="T7" s="40"/>
      <c r="U7" s="40"/>
      <c r="V7" s="41"/>
      <c r="W7" s="41"/>
      <c r="X7" s="41"/>
      <c r="Y7" s="41"/>
      <c r="Z7" s="41"/>
      <c r="AA7" s="42"/>
      <c r="AB7" s="42"/>
      <c r="AC7" s="42"/>
      <c r="AD7" s="42"/>
      <c r="AE7" s="42"/>
      <c r="AF7" s="482"/>
    </row>
    <row r="8" spans="1:32" ht="30" customHeight="1" x14ac:dyDescent="0.45">
      <c r="A8" s="914" t="s">
        <v>308</v>
      </c>
      <c r="B8" s="915"/>
      <c r="C8" s="915"/>
      <c r="D8" s="916"/>
      <c r="E8" s="963" t="s">
        <v>846</v>
      </c>
      <c r="F8" s="964"/>
      <c r="G8" s="964"/>
      <c r="H8" s="964"/>
      <c r="I8" s="964"/>
      <c r="J8" s="964"/>
      <c r="K8" s="964"/>
      <c r="L8" s="964"/>
      <c r="M8" s="964"/>
      <c r="N8" s="964"/>
      <c r="O8" s="964"/>
      <c r="P8" s="964"/>
      <c r="Q8" s="964"/>
      <c r="R8" s="964"/>
      <c r="S8" s="965"/>
      <c r="T8" s="40"/>
      <c r="U8" s="40"/>
      <c r="V8" s="41"/>
      <c r="W8" s="41"/>
      <c r="X8" s="41"/>
      <c r="Y8" s="41"/>
      <c r="Z8" s="41"/>
      <c r="AA8" s="42"/>
      <c r="AB8" s="42"/>
      <c r="AC8" s="42"/>
      <c r="AD8" s="42"/>
      <c r="AE8" s="42"/>
    </row>
    <row r="9" spans="1:32" s="483" customFormat="1" ht="49.95" customHeight="1" x14ac:dyDescent="0.2">
      <c r="A9" s="966" t="s">
        <v>309</v>
      </c>
      <c r="B9" s="967"/>
      <c r="C9" s="967"/>
      <c r="D9" s="968"/>
      <c r="E9" s="969"/>
      <c r="F9" s="970"/>
      <c r="G9" s="970"/>
      <c r="H9" s="970"/>
      <c r="I9" s="970"/>
      <c r="J9" s="970"/>
      <c r="K9" s="970"/>
      <c r="L9" s="970"/>
      <c r="M9" s="970"/>
      <c r="N9" s="970"/>
      <c r="O9" s="970"/>
      <c r="P9" s="970"/>
      <c r="Q9" s="970"/>
      <c r="R9" s="970"/>
      <c r="S9" s="971"/>
      <c r="T9" s="40"/>
      <c r="U9" s="40"/>
      <c r="V9" s="41"/>
      <c r="W9" s="41"/>
      <c r="X9" s="41"/>
      <c r="Y9" s="41"/>
      <c r="Z9" s="41"/>
      <c r="AA9" s="42"/>
      <c r="AB9" s="42"/>
      <c r="AC9" s="42"/>
      <c r="AD9" s="42"/>
      <c r="AE9" s="42"/>
      <c r="AF9" s="482"/>
    </row>
    <row r="10" spans="1:32" s="483" customFormat="1" ht="49.95" customHeight="1" x14ac:dyDescent="0.45">
      <c r="A10" s="975">
        <f>IF(LEN(E9)&lt;=200,LEN(E9),"→200字を超過しています")</f>
        <v>0</v>
      </c>
      <c r="B10" s="976"/>
      <c r="C10" s="976"/>
      <c r="D10" s="977"/>
      <c r="E10" s="972"/>
      <c r="F10" s="973"/>
      <c r="G10" s="973"/>
      <c r="H10" s="973"/>
      <c r="I10" s="973"/>
      <c r="J10" s="973"/>
      <c r="K10" s="973"/>
      <c r="L10" s="973"/>
      <c r="M10" s="973"/>
      <c r="N10" s="973"/>
      <c r="O10" s="973"/>
      <c r="P10" s="973"/>
      <c r="Q10" s="973"/>
      <c r="R10" s="973"/>
      <c r="S10" s="974"/>
      <c r="T10" s="484"/>
      <c r="U10" s="40"/>
      <c r="V10" s="41"/>
      <c r="W10" s="41"/>
      <c r="X10" s="41"/>
      <c r="Y10" s="41"/>
      <c r="Z10" s="41"/>
      <c r="AA10" s="42"/>
      <c r="AB10" s="42"/>
      <c r="AC10" s="42"/>
      <c r="AD10" s="42"/>
      <c r="AE10" s="42"/>
      <c r="AF10" s="482"/>
    </row>
    <row r="11" spans="1:32" s="17" customFormat="1" ht="19.95" customHeight="1" x14ac:dyDescent="0.45">
      <c r="A11" s="959" t="s">
        <v>306</v>
      </c>
      <c r="B11" s="960"/>
      <c r="C11" s="960"/>
      <c r="D11" s="960"/>
      <c r="E11" s="960"/>
      <c r="F11" s="960"/>
      <c r="G11" s="960"/>
      <c r="H11" s="960"/>
      <c r="I11" s="960"/>
      <c r="J11" s="960"/>
      <c r="K11" s="961">
        <f>IF(LEN(A12)&lt;=600,LEN(A12))</f>
        <v>0</v>
      </c>
      <c r="L11" s="960"/>
      <c r="M11" s="960"/>
      <c r="N11" s="960"/>
      <c r="O11" s="960"/>
      <c r="P11" s="960"/>
      <c r="Q11" s="960"/>
      <c r="R11" s="960"/>
      <c r="S11" s="962"/>
      <c r="T11" s="484"/>
      <c r="V11" s="925"/>
      <c r="W11" s="925"/>
      <c r="X11" s="925"/>
      <c r="Y11" s="925"/>
      <c r="Z11" s="925"/>
      <c r="AA11" s="925"/>
      <c r="AB11" s="925"/>
    </row>
    <row r="12" spans="1:32" s="17" customFormat="1" ht="13.2" x14ac:dyDescent="0.45">
      <c r="A12" s="926"/>
      <c r="B12" s="927"/>
      <c r="C12" s="927"/>
      <c r="D12" s="927"/>
      <c r="E12" s="927"/>
      <c r="F12" s="927"/>
      <c r="G12" s="927"/>
      <c r="H12" s="927"/>
      <c r="I12" s="927"/>
      <c r="J12" s="927"/>
      <c r="K12" s="927"/>
      <c r="L12" s="927"/>
      <c r="M12" s="927"/>
      <c r="N12" s="927"/>
      <c r="O12" s="927"/>
      <c r="P12" s="927"/>
      <c r="Q12" s="927"/>
      <c r="R12" s="927"/>
      <c r="S12" s="928"/>
      <c r="T12" s="484"/>
      <c r="U12" s="46"/>
    </row>
    <row r="13" spans="1:32" s="17" customFormat="1" ht="13.2" x14ac:dyDescent="0.45">
      <c r="A13" s="929"/>
      <c r="B13" s="930"/>
      <c r="C13" s="930"/>
      <c r="D13" s="930"/>
      <c r="E13" s="930"/>
      <c r="F13" s="930"/>
      <c r="G13" s="930"/>
      <c r="H13" s="930"/>
      <c r="I13" s="930"/>
      <c r="J13" s="930"/>
      <c r="K13" s="930"/>
      <c r="L13" s="930"/>
      <c r="M13" s="930"/>
      <c r="N13" s="930"/>
      <c r="O13" s="930"/>
      <c r="P13" s="930"/>
      <c r="Q13" s="930"/>
      <c r="R13" s="930"/>
      <c r="S13" s="931"/>
      <c r="T13" s="484"/>
      <c r="U13" s="37"/>
    </row>
    <row r="14" spans="1:32" s="17" customFormat="1" ht="13.2" x14ac:dyDescent="0.45">
      <c r="A14" s="929"/>
      <c r="B14" s="930"/>
      <c r="C14" s="930"/>
      <c r="D14" s="930"/>
      <c r="E14" s="930"/>
      <c r="F14" s="930"/>
      <c r="G14" s="930"/>
      <c r="H14" s="930"/>
      <c r="I14" s="930"/>
      <c r="J14" s="930"/>
      <c r="K14" s="930"/>
      <c r="L14" s="930"/>
      <c r="M14" s="930"/>
      <c r="N14" s="930"/>
      <c r="O14" s="930"/>
      <c r="P14" s="930"/>
      <c r="Q14" s="930"/>
      <c r="R14" s="930"/>
      <c r="S14" s="931"/>
      <c r="T14" s="484"/>
      <c r="U14" s="37"/>
    </row>
    <row r="15" spans="1:32" s="17" customFormat="1" ht="13.2" x14ac:dyDescent="0.45">
      <c r="A15" s="929"/>
      <c r="B15" s="930"/>
      <c r="C15" s="930"/>
      <c r="D15" s="930"/>
      <c r="E15" s="930"/>
      <c r="F15" s="930"/>
      <c r="G15" s="930"/>
      <c r="H15" s="930"/>
      <c r="I15" s="930"/>
      <c r="J15" s="930"/>
      <c r="K15" s="930"/>
      <c r="L15" s="930"/>
      <c r="M15" s="930"/>
      <c r="N15" s="930"/>
      <c r="O15" s="930"/>
      <c r="P15" s="930"/>
      <c r="Q15" s="930"/>
      <c r="R15" s="930"/>
      <c r="S15" s="931"/>
      <c r="T15" s="484"/>
      <c r="U15" s="37"/>
    </row>
    <row r="16" spans="1:32" s="17" customFormat="1" ht="13.2" x14ac:dyDescent="0.45">
      <c r="A16" s="929"/>
      <c r="B16" s="930"/>
      <c r="C16" s="930"/>
      <c r="D16" s="930"/>
      <c r="E16" s="930"/>
      <c r="F16" s="930"/>
      <c r="G16" s="930"/>
      <c r="H16" s="930"/>
      <c r="I16" s="930"/>
      <c r="J16" s="930"/>
      <c r="K16" s="930"/>
      <c r="L16" s="930"/>
      <c r="M16" s="930"/>
      <c r="N16" s="930"/>
      <c r="O16" s="930"/>
      <c r="P16" s="930"/>
      <c r="Q16" s="930"/>
      <c r="R16" s="930"/>
      <c r="S16" s="931"/>
      <c r="T16" s="484"/>
      <c r="U16" s="37"/>
    </row>
    <row r="17" spans="1:31" s="17" customFormat="1" ht="13.2" x14ac:dyDescent="0.45">
      <c r="A17" s="929"/>
      <c r="B17" s="930"/>
      <c r="C17" s="930"/>
      <c r="D17" s="930"/>
      <c r="E17" s="930"/>
      <c r="F17" s="930"/>
      <c r="G17" s="930"/>
      <c r="H17" s="930"/>
      <c r="I17" s="930"/>
      <c r="J17" s="930"/>
      <c r="K17" s="930"/>
      <c r="L17" s="930"/>
      <c r="M17" s="930"/>
      <c r="N17" s="930"/>
      <c r="O17" s="930"/>
      <c r="P17" s="930"/>
      <c r="Q17" s="930"/>
      <c r="R17" s="930"/>
      <c r="S17" s="931"/>
      <c r="T17" s="484"/>
      <c r="U17" s="37"/>
      <c r="Y17" s="47"/>
    </row>
    <row r="18" spans="1:31" s="17" customFormat="1" ht="13.2" x14ac:dyDescent="0.45">
      <c r="A18" s="929"/>
      <c r="B18" s="930"/>
      <c r="C18" s="930"/>
      <c r="D18" s="930"/>
      <c r="E18" s="930"/>
      <c r="F18" s="930"/>
      <c r="G18" s="930"/>
      <c r="H18" s="930"/>
      <c r="I18" s="930"/>
      <c r="J18" s="930"/>
      <c r="K18" s="930"/>
      <c r="L18" s="930"/>
      <c r="M18" s="930"/>
      <c r="N18" s="930"/>
      <c r="O18" s="930"/>
      <c r="P18" s="930"/>
      <c r="Q18" s="930"/>
      <c r="R18" s="930"/>
      <c r="S18" s="931"/>
      <c r="T18" s="484"/>
      <c r="U18" s="37"/>
    </row>
    <row r="19" spans="1:31" s="17" customFormat="1" ht="13.2" x14ac:dyDescent="0.45">
      <c r="A19" s="929"/>
      <c r="B19" s="930"/>
      <c r="C19" s="930"/>
      <c r="D19" s="930"/>
      <c r="E19" s="930"/>
      <c r="F19" s="930"/>
      <c r="G19" s="930"/>
      <c r="H19" s="930"/>
      <c r="I19" s="930"/>
      <c r="J19" s="930"/>
      <c r="K19" s="930"/>
      <c r="L19" s="930"/>
      <c r="M19" s="930"/>
      <c r="N19" s="930"/>
      <c r="O19" s="930"/>
      <c r="P19" s="930"/>
      <c r="Q19" s="930"/>
      <c r="R19" s="930"/>
      <c r="S19" s="931"/>
      <c r="T19" s="484"/>
      <c r="U19" s="37"/>
    </row>
    <row r="20" spans="1:31" s="17" customFormat="1" ht="13.2" x14ac:dyDescent="0.45">
      <c r="A20" s="929"/>
      <c r="B20" s="930"/>
      <c r="C20" s="930"/>
      <c r="D20" s="930"/>
      <c r="E20" s="930"/>
      <c r="F20" s="930"/>
      <c r="G20" s="930"/>
      <c r="H20" s="930"/>
      <c r="I20" s="930"/>
      <c r="J20" s="930"/>
      <c r="K20" s="930"/>
      <c r="L20" s="930"/>
      <c r="M20" s="930"/>
      <c r="N20" s="930"/>
      <c r="O20" s="930"/>
      <c r="P20" s="930"/>
      <c r="Q20" s="930"/>
      <c r="R20" s="930"/>
      <c r="S20" s="931"/>
      <c r="T20" s="484"/>
    </row>
    <row r="21" spans="1:31" s="17" customFormat="1" ht="13.2" x14ac:dyDescent="0.45">
      <c r="A21" s="929"/>
      <c r="B21" s="930"/>
      <c r="C21" s="930"/>
      <c r="D21" s="930"/>
      <c r="E21" s="930"/>
      <c r="F21" s="930"/>
      <c r="G21" s="930"/>
      <c r="H21" s="930"/>
      <c r="I21" s="930"/>
      <c r="J21" s="930"/>
      <c r="K21" s="930"/>
      <c r="L21" s="930"/>
      <c r="M21" s="930"/>
      <c r="N21" s="930"/>
      <c r="O21" s="930"/>
      <c r="P21" s="930"/>
      <c r="Q21" s="930"/>
      <c r="R21" s="930"/>
      <c r="S21" s="931"/>
      <c r="T21" s="484"/>
    </row>
    <row r="22" spans="1:31" s="17" customFormat="1" ht="13.2" x14ac:dyDescent="0.45">
      <c r="A22" s="929"/>
      <c r="B22" s="930"/>
      <c r="C22" s="930"/>
      <c r="D22" s="930"/>
      <c r="E22" s="930"/>
      <c r="F22" s="930"/>
      <c r="G22" s="930"/>
      <c r="H22" s="930"/>
      <c r="I22" s="930"/>
      <c r="J22" s="930"/>
      <c r="K22" s="930"/>
      <c r="L22" s="930"/>
      <c r="M22" s="930"/>
      <c r="N22" s="930"/>
      <c r="O22" s="930"/>
      <c r="P22" s="930"/>
      <c r="Q22" s="930"/>
      <c r="R22" s="930"/>
      <c r="S22" s="931"/>
      <c r="T22" s="484"/>
    </row>
    <row r="23" spans="1:31" s="17" customFormat="1" ht="13.2" x14ac:dyDescent="0.45">
      <c r="A23" s="929"/>
      <c r="B23" s="930"/>
      <c r="C23" s="930"/>
      <c r="D23" s="930"/>
      <c r="E23" s="930"/>
      <c r="F23" s="930"/>
      <c r="G23" s="930"/>
      <c r="H23" s="930"/>
      <c r="I23" s="930"/>
      <c r="J23" s="930"/>
      <c r="K23" s="930"/>
      <c r="L23" s="930"/>
      <c r="M23" s="930"/>
      <c r="N23" s="930"/>
      <c r="O23" s="930"/>
      <c r="P23" s="930"/>
      <c r="Q23" s="930"/>
      <c r="R23" s="930"/>
      <c r="S23" s="931"/>
      <c r="T23" s="484"/>
    </row>
    <row r="24" spans="1:31" s="17" customFormat="1" ht="13.2" x14ac:dyDescent="0.45">
      <c r="A24" s="929"/>
      <c r="B24" s="930"/>
      <c r="C24" s="930"/>
      <c r="D24" s="930"/>
      <c r="E24" s="930"/>
      <c r="F24" s="930"/>
      <c r="G24" s="930"/>
      <c r="H24" s="930"/>
      <c r="I24" s="930"/>
      <c r="J24" s="930"/>
      <c r="K24" s="930"/>
      <c r="L24" s="930"/>
      <c r="M24" s="930"/>
      <c r="N24" s="930"/>
      <c r="O24" s="930"/>
      <c r="P24" s="930"/>
      <c r="Q24" s="930"/>
      <c r="R24" s="930"/>
      <c r="S24" s="931"/>
      <c r="T24" s="484"/>
    </row>
    <row r="25" spans="1:31" s="17" customFormat="1" ht="13.2" x14ac:dyDescent="0.45">
      <c r="A25" s="932"/>
      <c r="B25" s="933"/>
      <c r="C25" s="933"/>
      <c r="D25" s="933"/>
      <c r="E25" s="933"/>
      <c r="F25" s="933"/>
      <c r="G25" s="933"/>
      <c r="H25" s="933"/>
      <c r="I25" s="933"/>
      <c r="J25" s="933"/>
      <c r="K25" s="933"/>
      <c r="L25" s="933"/>
      <c r="M25" s="933"/>
      <c r="N25" s="933"/>
      <c r="O25" s="933"/>
      <c r="P25" s="933"/>
      <c r="Q25" s="933"/>
      <c r="R25" s="933"/>
      <c r="S25" s="934"/>
      <c r="T25" s="484"/>
    </row>
    <row r="26" spans="1:31" ht="14.4" x14ac:dyDescent="0.45">
      <c r="A26" s="935" t="s">
        <v>310</v>
      </c>
      <c r="B26" s="936"/>
      <c r="C26" s="936"/>
      <c r="D26" s="936"/>
      <c r="E26" s="936"/>
      <c r="F26" s="936"/>
      <c r="G26" s="936"/>
      <c r="H26" s="936"/>
      <c r="I26" s="936"/>
      <c r="J26" s="936"/>
      <c r="K26" s="936"/>
      <c r="L26" s="936"/>
      <c r="M26" s="936"/>
      <c r="N26" s="936"/>
      <c r="O26" s="936"/>
      <c r="P26" s="936"/>
      <c r="Q26" s="936"/>
      <c r="R26" s="936"/>
      <c r="S26" s="937"/>
      <c r="T26" s="40"/>
      <c r="U26" s="40"/>
      <c r="V26" s="41"/>
      <c r="W26" s="41"/>
      <c r="X26" s="41"/>
      <c r="Y26" s="41"/>
      <c r="Z26" s="41"/>
      <c r="AA26" s="42"/>
      <c r="AB26" s="42"/>
      <c r="AC26" s="42"/>
      <c r="AD26" s="42"/>
      <c r="AE26" s="42"/>
    </row>
    <row r="27" spans="1:31" ht="14.4" x14ac:dyDescent="0.45">
      <c r="A27" s="938"/>
      <c r="B27" s="939"/>
      <c r="C27" s="939"/>
      <c r="D27" s="939"/>
      <c r="E27" s="939"/>
      <c r="F27" s="939"/>
      <c r="G27" s="939"/>
      <c r="H27" s="939"/>
      <c r="I27" s="939"/>
      <c r="J27" s="939"/>
      <c r="K27" s="939"/>
      <c r="L27" s="939"/>
      <c r="M27" s="939"/>
      <c r="N27" s="939"/>
      <c r="O27" s="939"/>
      <c r="P27" s="939"/>
      <c r="Q27" s="939"/>
      <c r="R27" s="939"/>
      <c r="S27" s="940"/>
      <c r="T27" s="40"/>
      <c r="U27" s="40"/>
      <c r="V27" s="41"/>
      <c r="W27" s="41"/>
      <c r="X27" s="41"/>
      <c r="Y27" s="41"/>
      <c r="Z27" s="41"/>
      <c r="AA27" s="42"/>
      <c r="AB27" s="42"/>
      <c r="AC27" s="42"/>
      <c r="AD27" s="42"/>
      <c r="AE27" s="42"/>
    </row>
    <row r="28" spans="1:31" ht="19.95" customHeight="1" x14ac:dyDescent="0.45">
      <c r="A28" s="914" t="s">
        <v>158</v>
      </c>
      <c r="B28" s="915"/>
      <c r="C28" s="915"/>
      <c r="D28" s="916"/>
      <c r="E28" s="941"/>
      <c r="F28" s="942"/>
      <c r="G28" s="942"/>
      <c r="H28" s="942"/>
      <c r="I28" s="942"/>
      <c r="J28" s="942"/>
      <c r="K28" s="942"/>
      <c r="L28" s="942"/>
      <c r="M28" s="942"/>
      <c r="N28" s="942"/>
      <c r="O28" s="942"/>
      <c r="P28" s="942"/>
      <c r="Q28" s="942"/>
      <c r="R28" s="942"/>
      <c r="S28" s="943"/>
      <c r="T28" s="40"/>
      <c r="U28" s="40"/>
      <c r="V28" s="41"/>
      <c r="W28" s="41"/>
      <c r="X28" s="41"/>
      <c r="Y28" s="41"/>
      <c r="Z28" s="41"/>
      <c r="AA28" s="42"/>
      <c r="AB28" s="42"/>
      <c r="AC28" s="42"/>
      <c r="AD28" s="42"/>
      <c r="AE28" s="42"/>
    </row>
    <row r="29" spans="1:31" ht="14.4" x14ac:dyDescent="0.45">
      <c r="A29" s="944" t="s">
        <v>164</v>
      </c>
      <c r="B29" s="945"/>
      <c r="C29" s="945"/>
      <c r="D29" s="946"/>
      <c r="E29" s="950"/>
      <c r="F29" s="951"/>
      <c r="G29" s="951"/>
      <c r="H29" s="951"/>
      <c r="I29" s="951"/>
      <c r="J29" s="951"/>
      <c r="K29" s="951"/>
      <c r="L29" s="951"/>
      <c r="M29" s="951"/>
      <c r="N29" s="951"/>
      <c r="O29" s="951"/>
      <c r="P29" s="951"/>
      <c r="Q29" s="951"/>
      <c r="R29" s="951"/>
      <c r="S29" s="952"/>
      <c r="T29" s="40"/>
      <c r="U29" s="40"/>
      <c r="V29" s="41"/>
      <c r="W29" s="41"/>
      <c r="X29" s="41"/>
      <c r="Y29" s="41"/>
      <c r="Z29" s="41"/>
      <c r="AA29" s="42"/>
      <c r="AB29" s="42"/>
      <c r="AC29" s="42"/>
      <c r="AD29" s="42"/>
      <c r="AE29" s="42"/>
    </row>
    <row r="30" spans="1:31" ht="14.4" x14ac:dyDescent="0.45">
      <c r="A30" s="947"/>
      <c r="B30" s="948"/>
      <c r="C30" s="948"/>
      <c r="D30" s="949"/>
      <c r="E30" s="953"/>
      <c r="F30" s="954"/>
      <c r="G30" s="954"/>
      <c r="H30" s="954"/>
      <c r="I30" s="954"/>
      <c r="J30" s="954"/>
      <c r="K30" s="954"/>
      <c r="L30" s="954"/>
      <c r="M30" s="954"/>
      <c r="N30" s="954"/>
      <c r="O30" s="954"/>
      <c r="P30" s="954"/>
      <c r="Q30" s="954"/>
      <c r="R30" s="954"/>
      <c r="S30" s="955"/>
      <c r="T30" s="40"/>
      <c r="U30" s="40"/>
      <c r="V30" s="41"/>
      <c r="W30" s="41"/>
      <c r="X30" s="41"/>
      <c r="Y30" s="41"/>
      <c r="Z30" s="41"/>
      <c r="AA30" s="42"/>
      <c r="AB30" s="42"/>
      <c r="AC30" s="42"/>
      <c r="AD30" s="42"/>
      <c r="AE30" s="42"/>
    </row>
    <row r="31" spans="1:31" ht="14.4" x14ac:dyDescent="0.45">
      <c r="A31" s="947"/>
      <c r="B31" s="948"/>
      <c r="C31" s="948"/>
      <c r="D31" s="949"/>
      <c r="E31" s="953"/>
      <c r="F31" s="954"/>
      <c r="G31" s="954"/>
      <c r="H31" s="954"/>
      <c r="I31" s="954"/>
      <c r="J31" s="954"/>
      <c r="K31" s="954"/>
      <c r="L31" s="954"/>
      <c r="M31" s="954"/>
      <c r="N31" s="954"/>
      <c r="O31" s="954"/>
      <c r="P31" s="954"/>
      <c r="Q31" s="954"/>
      <c r="R31" s="954"/>
      <c r="S31" s="955"/>
      <c r="T31" s="40"/>
      <c r="U31" s="40"/>
      <c r="V31" s="41"/>
      <c r="W31" s="41"/>
      <c r="X31" s="41"/>
      <c r="Y31" s="41"/>
      <c r="Z31" s="41"/>
      <c r="AA31" s="42"/>
      <c r="AB31" s="42"/>
      <c r="AC31" s="42"/>
      <c r="AD31" s="42"/>
      <c r="AE31" s="42"/>
    </row>
    <row r="32" spans="1:31" ht="14.4" x14ac:dyDescent="0.45">
      <c r="A32" s="947"/>
      <c r="B32" s="948"/>
      <c r="C32" s="948"/>
      <c r="D32" s="949"/>
      <c r="E32" s="953"/>
      <c r="F32" s="954"/>
      <c r="G32" s="954"/>
      <c r="H32" s="954"/>
      <c r="I32" s="954"/>
      <c r="J32" s="954"/>
      <c r="K32" s="954"/>
      <c r="L32" s="954"/>
      <c r="M32" s="954"/>
      <c r="N32" s="954"/>
      <c r="O32" s="954"/>
      <c r="P32" s="954"/>
      <c r="Q32" s="954"/>
      <c r="R32" s="954"/>
      <c r="S32" s="955"/>
      <c r="T32" s="40"/>
      <c r="U32" s="40"/>
      <c r="V32" s="41"/>
      <c r="W32" s="41"/>
      <c r="X32" s="41"/>
      <c r="Y32" s="41"/>
      <c r="Z32" s="41"/>
      <c r="AA32" s="42"/>
      <c r="AB32" s="42"/>
      <c r="AC32" s="42"/>
      <c r="AD32" s="42"/>
      <c r="AE32" s="42"/>
    </row>
    <row r="33" spans="1:20" ht="13.2" x14ac:dyDescent="0.45">
      <c r="A33" s="956">
        <f>IF(LEN(E29)&lt;=200,LEN(E29),"→200字を超過しています")</f>
        <v>0</v>
      </c>
      <c r="B33" s="957"/>
      <c r="C33" s="957"/>
      <c r="D33" s="958"/>
      <c r="E33" s="953"/>
      <c r="F33" s="954"/>
      <c r="G33" s="954"/>
      <c r="H33" s="954"/>
      <c r="I33" s="954"/>
      <c r="J33" s="954"/>
      <c r="K33" s="954"/>
      <c r="L33" s="954"/>
      <c r="M33" s="954"/>
      <c r="N33" s="954"/>
      <c r="O33" s="954"/>
      <c r="P33" s="954"/>
      <c r="Q33" s="954"/>
      <c r="R33" s="954"/>
      <c r="S33" s="955"/>
    </row>
    <row r="34" spans="1:20" ht="19.95" customHeight="1" x14ac:dyDescent="0.45">
      <c r="A34" s="914" t="s">
        <v>159</v>
      </c>
      <c r="B34" s="915"/>
      <c r="C34" s="915"/>
      <c r="D34" s="916"/>
      <c r="E34" s="917" t="s">
        <v>119</v>
      </c>
      <c r="F34" s="918"/>
      <c r="G34" s="919"/>
      <c r="H34" s="485"/>
      <c r="I34" s="409" t="s">
        <v>21</v>
      </c>
      <c r="J34" s="486"/>
      <c r="K34" s="410" t="s">
        <v>22</v>
      </c>
      <c r="L34" s="920" t="s">
        <v>465</v>
      </c>
      <c r="M34" s="921"/>
      <c r="N34" s="921"/>
      <c r="O34" s="921"/>
      <c r="P34" s="921"/>
      <c r="Q34" s="921"/>
      <c r="R34" s="921"/>
      <c r="S34" s="922"/>
      <c r="T34" s="37"/>
    </row>
    <row r="35" spans="1:20" ht="19.95" customHeight="1" x14ac:dyDescent="0.45">
      <c r="A35" s="914" t="s">
        <v>475</v>
      </c>
      <c r="B35" s="915"/>
      <c r="C35" s="915"/>
      <c r="D35" s="916"/>
      <c r="E35" s="917" t="s">
        <v>119</v>
      </c>
      <c r="F35" s="918"/>
      <c r="G35" s="918"/>
      <c r="H35" s="918"/>
      <c r="I35" s="918"/>
      <c r="J35" s="919"/>
      <c r="K35" s="914" t="s">
        <v>160</v>
      </c>
      <c r="L35" s="915"/>
      <c r="M35" s="915"/>
      <c r="N35" s="916"/>
      <c r="O35" s="923"/>
      <c r="P35" s="924"/>
      <c r="Q35" s="924"/>
      <c r="R35" s="924"/>
      <c r="S35" s="125" t="s">
        <v>63</v>
      </c>
      <c r="T35" s="37"/>
    </row>
    <row r="36" spans="1:20" ht="19.95" customHeight="1" x14ac:dyDescent="0.45">
      <c r="A36" s="899" t="s">
        <v>161</v>
      </c>
      <c r="B36" s="900"/>
      <c r="C36" s="900"/>
      <c r="D36" s="901"/>
      <c r="E36" s="908" t="s">
        <v>162</v>
      </c>
      <c r="F36" s="909"/>
      <c r="G36" s="909"/>
      <c r="H36" s="909"/>
      <c r="I36" s="909"/>
      <c r="J36" s="909"/>
      <c r="K36" s="910"/>
      <c r="L36" s="908" t="s">
        <v>163</v>
      </c>
      <c r="M36" s="909"/>
      <c r="N36" s="909"/>
      <c r="O36" s="909"/>
      <c r="P36" s="909"/>
      <c r="Q36" s="909"/>
      <c r="R36" s="909"/>
      <c r="S36" s="910"/>
      <c r="T36" s="37"/>
    </row>
    <row r="37" spans="1:20" ht="19.95" customHeight="1" x14ac:dyDescent="0.45">
      <c r="A37" s="902"/>
      <c r="B37" s="903"/>
      <c r="C37" s="903"/>
      <c r="D37" s="904"/>
      <c r="E37" s="911"/>
      <c r="F37" s="912"/>
      <c r="G37" s="912"/>
      <c r="H37" s="912"/>
      <c r="I37" s="912"/>
      <c r="J37" s="912"/>
      <c r="K37" s="913"/>
      <c r="L37" s="911"/>
      <c r="M37" s="912"/>
      <c r="N37" s="912"/>
      <c r="O37" s="912"/>
      <c r="P37" s="912"/>
      <c r="Q37" s="912"/>
      <c r="R37" s="912"/>
      <c r="S37" s="913"/>
      <c r="T37" s="37"/>
    </row>
    <row r="38" spans="1:20" ht="19.95" customHeight="1" x14ac:dyDescent="0.45">
      <c r="A38" s="902"/>
      <c r="B38" s="903"/>
      <c r="C38" s="903"/>
      <c r="D38" s="904"/>
      <c r="E38" s="911"/>
      <c r="F38" s="912"/>
      <c r="G38" s="912"/>
      <c r="H38" s="912"/>
      <c r="I38" s="912"/>
      <c r="J38" s="912"/>
      <c r="K38" s="913"/>
      <c r="L38" s="911"/>
      <c r="M38" s="912"/>
      <c r="N38" s="912"/>
      <c r="O38" s="912"/>
      <c r="P38" s="912"/>
      <c r="Q38" s="912"/>
      <c r="R38" s="912"/>
      <c r="S38" s="913"/>
      <c r="T38" s="37"/>
    </row>
    <row r="39" spans="1:20" ht="19.95" customHeight="1" x14ac:dyDescent="0.45">
      <c r="A39" s="905"/>
      <c r="B39" s="906"/>
      <c r="C39" s="906"/>
      <c r="D39" s="907"/>
      <c r="E39" s="911"/>
      <c r="F39" s="912"/>
      <c r="G39" s="912"/>
      <c r="H39" s="912"/>
      <c r="I39" s="912"/>
      <c r="J39" s="912"/>
      <c r="K39" s="913"/>
      <c r="L39" s="911"/>
      <c r="M39" s="912"/>
      <c r="N39" s="912"/>
      <c r="O39" s="912"/>
      <c r="P39" s="912"/>
      <c r="Q39" s="912"/>
      <c r="R39" s="912"/>
      <c r="S39" s="913"/>
      <c r="T39" s="37"/>
    </row>
    <row r="40" spans="1:20" ht="13.2" x14ac:dyDescent="0.45">
      <c r="E40" s="49"/>
      <c r="F40" s="49"/>
      <c r="G40" s="49"/>
      <c r="H40" s="49"/>
      <c r="I40" s="49"/>
      <c r="J40" s="49"/>
    </row>
  </sheetData>
  <sheetProtection password="C472" sheet="1" objects="1" scenarios="1" selectLockedCells="1" selectUnlockedCells="1"/>
  <mergeCells count="40">
    <mergeCell ref="A6:D6"/>
    <mergeCell ref="E6:S6"/>
    <mergeCell ref="A2:D2"/>
    <mergeCell ref="E2:S4"/>
    <mergeCell ref="A3:D3"/>
    <mergeCell ref="A4:D4"/>
    <mergeCell ref="A5:S5"/>
    <mergeCell ref="A8:D8"/>
    <mergeCell ref="E8:S8"/>
    <mergeCell ref="A9:D9"/>
    <mergeCell ref="E9:S10"/>
    <mergeCell ref="A10:D10"/>
    <mergeCell ref="K35:N35"/>
    <mergeCell ref="O35:R35"/>
    <mergeCell ref="V11:AB11"/>
    <mergeCell ref="A12:S25"/>
    <mergeCell ref="A26:S27"/>
    <mergeCell ref="A28:D28"/>
    <mergeCell ref="E28:S28"/>
    <mergeCell ref="A29:D32"/>
    <mergeCell ref="E29:S33"/>
    <mergeCell ref="A33:D33"/>
    <mergeCell ref="A11:J11"/>
    <mergeCell ref="K11:S11"/>
    <mergeCell ref="A7:D7"/>
    <mergeCell ref="E7:S7"/>
    <mergeCell ref="A36:D39"/>
    <mergeCell ref="E36:K36"/>
    <mergeCell ref="L36:S36"/>
    <mergeCell ref="E37:K37"/>
    <mergeCell ref="L37:S37"/>
    <mergeCell ref="E38:K38"/>
    <mergeCell ref="L38:S38"/>
    <mergeCell ref="E39:K39"/>
    <mergeCell ref="L39:S39"/>
    <mergeCell ref="A34:D34"/>
    <mergeCell ref="E34:G34"/>
    <mergeCell ref="L34:S34"/>
    <mergeCell ref="A35:D35"/>
    <mergeCell ref="E35:J35"/>
  </mergeCells>
  <phoneticPr fontId="2"/>
  <dataValidations count="8">
    <dataValidation type="list" allowBlank="1" showInputMessage="1" showErrorMessage="1" sqref="E6:S6">
      <formula1>"（選択してください）,新規開発,改良"</formula1>
    </dataValidation>
    <dataValidation allowBlank="1" showInputMessage="1" showErrorMessage="1" prompt="機能・用途について説明してください_x000a_" sqref="E29:S33"/>
    <dataValidation allowBlank="1" showInputMessage="1" showErrorMessage="1" prompt="対象製品等は原則１種類です" sqref="E8:S8"/>
    <dataValidation imeMode="disabled" allowBlank="1" showInputMessage="1" showErrorMessage="1" sqref="H34 J34 O35:R35"/>
    <dataValidation type="list" allowBlank="1" showInputMessage="1" showErrorMessage="1" sqref="E34">
      <formula1>"選択してください,令和,平成,昭和,大正,明治"</formula1>
    </dataValidation>
    <dataValidation type="list" allowBlank="1" showInputMessage="1" showErrorMessage="1" sqref="E35:J35">
      <formula1>"選択してください,試作段階,販売開始済み"</formula1>
    </dataValidation>
    <dataValidation type="list" allowBlank="1" showInputMessage="1" showErrorMessage="1" sqref="E7:S7">
      <formula1>"（選択してください）,製品の開発・改良,サービスの開発・改良,製品とサービスの複合的な開発・改良"</formula1>
    </dataValidation>
    <dataValidation allowBlank="1" showInputMessage="1" showErrorMessage="1" promptTitle="製品・サービスの概要" prompt="本事業で開発・改良する製品・サービスの概要について記入してください。" sqref="E9:S1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58"/>
  <sheetViews>
    <sheetView showGridLines="0" view="pageBreakPreview" topLeftCell="A16" zoomScale="80" zoomScaleNormal="100" zoomScaleSheetLayoutView="80" workbookViewId="0">
      <selection sqref="A1:XFD1048576"/>
    </sheetView>
  </sheetViews>
  <sheetFormatPr defaultColWidth="4.59765625" defaultRowHeight="15" customHeight="1" x14ac:dyDescent="0.45"/>
  <cols>
    <col min="1" max="1" width="4.59765625" style="39"/>
    <col min="2" max="5" width="4.59765625" style="48"/>
    <col min="6" max="20" width="4.59765625" style="39"/>
    <col min="21" max="21" width="4.09765625" style="17" bestFit="1" customWidth="1"/>
    <col min="22" max="27" width="4.59765625" style="17"/>
    <col min="28" max="16384" width="4.59765625" style="39"/>
  </cols>
  <sheetData>
    <row r="1" spans="1:32" ht="15" customHeight="1" x14ac:dyDescent="0.45">
      <c r="A1" s="935" t="s">
        <v>421</v>
      </c>
      <c r="B1" s="1005"/>
      <c r="C1" s="1005"/>
      <c r="D1" s="1005"/>
      <c r="E1" s="1005"/>
      <c r="F1" s="1005"/>
      <c r="G1" s="1005"/>
      <c r="H1" s="1005"/>
      <c r="I1" s="1005"/>
      <c r="J1" s="1005"/>
      <c r="K1" s="1005"/>
      <c r="L1" s="1005"/>
      <c r="M1" s="1005"/>
      <c r="N1" s="1005"/>
      <c r="O1" s="1005"/>
      <c r="P1" s="1005"/>
      <c r="Q1" s="1005"/>
      <c r="R1" s="1005"/>
      <c r="S1" s="1005"/>
      <c r="T1" s="1006"/>
      <c r="U1" s="40"/>
      <c r="V1" s="40"/>
      <c r="W1" s="41"/>
      <c r="X1" s="41"/>
      <c r="Y1" s="41"/>
      <c r="Z1" s="41"/>
      <c r="AA1" s="41"/>
      <c r="AB1" s="42"/>
      <c r="AC1" s="42"/>
      <c r="AD1" s="42"/>
      <c r="AE1" s="42"/>
      <c r="AF1" s="42"/>
    </row>
    <row r="2" spans="1:32" ht="15" customHeight="1" x14ac:dyDescent="0.45">
      <c r="A2" s="1007"/>
      <c r="B2" s="1008"/>
      <c r="C2" s="1008"/>
      <c r="D2" s="1008"/>
      <c r="E2" s="1008"/>
      <c r="F2" s="1008"/>
      <c r="G2" s="1008"/>
      <c r="H2" s="1008"/>
      <c r="I2" s="1008"/>
      <c r="J2" s="1008"/>
      <c r="K2" s="1008"/>
      <c r="L2" s="1008"/>
      <c r="M2" s="1008"/>
      <c r="N2" s="1008"/>
      <c r="O2" s="1008"/>
      <c r="P2" s="1008"/>
      <c r="Q2" s="1008"/>
      <c r="R2" s="1008"/>
      <c r="S2" s="1008"/>
      <c r="T2" s="1009"/>
      <c r="U2" s="40"/>
      <c r="V2" s="40"/>
      <c r="W2" s="41"/>
      <c r="X2" s="41"/>
      <c r="Y2" s="41"/>
      <c r="Z2" s="41"/>
      <c r="AA2" s="41"/>
      <c r="AB2" s="42"/>
      <c r="AC2" s="42"/>
      <c r="AD2" s="42"/>
      <c r="AE2" s="42"/>
      <c r="AF2" s="42"/>
    </row>
    <row r="3" spans="1:32" ht="19.95" customHeight="1" x14ac:dyDescent="0.45">
      <c r="A3" s="1040" t="s">
        <v>780</v>
      </c>
      <c r="B3" s="1005"/>
      <c r="C3" s="1005"/>
      <c r="D3" s="1005"/>
      <c r="E3" s="1006"/>
      <c r="F3" s="1043"/>
      <c r="G3" s="1044"/>
      <c r="H3" s="1044"/>
      <c r="I3" s="1044"/>
      <c r="J3" s="1044"/>
      <c r="K3" s="1044"/>
      <c r="L3" s="1044"/>
      <c r="M3" s="1044"/>
      <c r="N3" s="1044"/>
      <c r="O3" s="1044"/>
      <c r="P3" s="1044"/>
      <c r="Q3" s="1044"/>
      <c r="R3" s="1044"/>
      <c r="S3" s="1044"/>
      <c r="T3" s="1045"/>
      <c r="U3" s="37"/>
      <c r="V3" s="487"/>
    </row>
    <row r="4" spans="1:32" ht="19.95" customHeight="1" x14ac:dyDescent="0.45">
      <c r="A4" s="1041"/>
      <c r="B4" s="1014"/>
      <c r="C4" s="1014"/>
      <c r="D4" s="1014"/>
      <c r="E4" s="1015"/>
      <c r="F4" s="1046"/>
      <c r="G4" s="1047"/>
      <c r="H4" s="1047"/>
      <c r="I4" s="1047"/>
      <c r="J4" s="1047"/>
      <c r="K4" s="1047"/>
      <c r="L4" s="1047"/>
      <c r="M4" s="1047"/>
      <c r="N4" s="1047"/>
      <c r="O4" s="1047"/>
      <c r="P4" s="1047"/>
      <c r="Q4" s="1047"/>
      <c r="R4" s="1047"/>
      <c r="S4" s="1047"/>
      <c r="T4" s="1048"/>
      <c r="U4" s="37"/>
    </row>
    <row r="5" spans="1:32" ht="19.95" customHeight="1" x14ac:dyDescent="0.45">
      <c r="A5" s="1041"/>
      <c r="B5" s="1014"/>
      <c r="C5" s="1014"/>
      <c r="D5" s="1014"/>
      <c r="E5" s="1015"/>
      <c r="F5" s="1046"/>
      <c r="G5" s="1047"/>
      <c r="H5" s="1047"/>
      <c r="I5" s="1047"/>
      <c r="J5" s="1047"/>
      <c r="K5" s="1047"/>
      <c r="L5" s="1047"/>
      <c r="M5" s="1047"/>
      <c r="N5" s="1047"/>
      <c r="O5" s="1047"/>
      <c r="P5" s="1047"/>
      <c r="Q5" s="1047"/>
      <c r="R5" s="1047"/>
      <c r="S5" s="1047"/>
      <c r="T5" s="1048"/>
    </row>
    <row r="6" spans="1:32" ht="19.95" customHeight="1" x14ac:dyDescent="0.45">
      <c r="A6" s="1041"/>
      <c r="B6" s="1014"/>
      <c r="C6" s="1014"/>
      <c r="D6" s="1014"/>
      <c r="E6" s="1015"/>
      <c r="F6" s="1046"/>
      <c r="G6" s="1047"/>
      <c r="H6" s="1047"/>
      <c r="I6" s="1047"/>
      <c r="J6" s="1047"/>
      <c r="K6" s="1047"/>
      <c r="L6" s="1047"/>
      <c r="M6" s="1047"/>
      <c r="N6" s="1047"/>
      <c r="O6" s="1047"/>
      <c r="P6" s="1047"/>
      <c r="Q6" s="1047"/>
      <c r="R6" s="1047"/>
      <c r="S6" s="1047"/>
      <c r="T6" s="1048"/>
    </row>
    <row r="7" spans="1:32" ht="19.95" customHeight="1" x14ac:dyDescent="0.45">
      <c r="A7" s="1041"/>
      <c r="B7" s="1014"/>
      <c r="C7" s="1014"/>
      <c r="D7" s="1014"/>
      <c r="E7" s="1015"/>
      <c r="F7" s="1046"/>
      <c r="G7" s="1047"/>
      <c r="H7" s="1047"/>
      <c r="I7" s="1047"/>
      <c r="J7" s="1047"/>
      <c r="K7" s="1047"/>
      <c r="L7" s="1047"/>
      <c r="M7" s="1047"/>
      <c r="N7" s="1047"/>
      <c r="O7" s="1047"/>
      <c r="P7" s="1047"/>
      <c r="Q7" s="1047"/>
      <c r="R7" s="1047"/>
      <c r="S7" s="1047"/>
      <c r="T7" s="1048"/>
    </row>
    <row r="8" spans="1:32" ht="19.95" customHeight="1" x14ac:dyDescent="0.45">
      <c r="A8" s="1041"/>
      <c r="B8" s="1014"/>
      <c r="C8" s="1014"/>
      <c r="D8" s="1014"/>
      <c r="E8" s="1015"/>
      <c r="F8" s="1049"/>
      <c r="G8" s="1050"/>
      <c r="H8" s="1050"/>
      <c r="I8" s="1050"/>
      <c r="J8" s="1050"/>
      <c r="K8" s="1050"/>
      <c r="L8" s="1050"/>
      <c r="M8" s="1050"/>
      <c r="N8" s="1050"/>
      <c r="O8" s="1050"/>
      <c r="P8" s="1050"/>
      <c r="Q8" s="1050"/>
      <c r="R8" s="1050"/>
      <c r="S8" s="1050"/>
      <c r="T8" s="1051"/>
    </row>
    <row r="9" spans="1:32" ht="19.95" customHeight="1" x14ac:dyDescent="0.45">
      <c r="A9" s="1041"/>
      <c r="B9" s="1014"/>
      <c r="C9" s="1014"/>
      <c r="D9" s="1014"/>
      <c r="E9" s="1015"/>
      <c r="F9" s="1052" t="s">
        <v>422</v>
      </c>
      <c r="G9" s="1053"/>
      <c r="H9" s="1053"/>
      <c r="I9" s="1053"/>
      <c r="J9" s="1053"/>
      <c r="K9" s="1053"/>
      <c r="L9" s="1053"/>
      <c r="M9" s="1053"/>
      <c r="N9" s="1053"/>
      <c r="O9" s="1053"/>
      <c r="P9" s="1054"/>
      <c r="Q9" s="1058" t="s">
        <v>847</v>
      </c>
      <c r="R9" s="1059"/>
      <c r="S9" s="1059"/>
      <c r="T9" s="1060"/>
      <c r="W9" s="488"/>
      <c r="X9" s="489"/>
      <c r="Y9" s="489"/>
      <c r="Z9" s="39"/>
      <c r="AA9" s="39"/>
    </row>
    <row r="10" spans="1:32" ht="15" customHeight="1" x14ac:dyDescent="0.45">
      <c r="A10" s="1042">
        <f>LEN(F3)</f>
        <v>0</v>
      </c>
      <c r="B10" s="1008"/>
      <c r="C10" s="1008"/>
      <c r="D10" s="1008"/>
      <c r="E10" s="1009"/>
      <c r="F10" s="1055"/>
      <c r="G10" s="1056"/>
      <c r="H10" s="1056"/>
      <c r="I10" s="1056"/>
      <c r="J10" s="1056"/>
      <c r="K10" s="1056"/>
      <c r="L10" s="1056"/>
      <c r="M10" s="1056"/>
      <c r="N10" s="1056"/>
      <c r="O10" s="1056"/>
      <c r="P10" s="1057"/>
      <c r="Q10" s="1061"/>
      <c r="R10" s="1062"/>
      <c r="S10" s="1062"/>
      <c r="T10" s="1063"/>
      <c r="W10" s="488"/>
      <c r="X10" s="488"/>
      <c r="Y10" s="488"/>
      <c r="Z10" s="488"/>
      <c r="AA10" s="488"/>
    </row>
    <row r="11" spans="1:32" ht="19.95" customHeight="1" x14ac:dyDescent="0.45">
      <c r="A11" s="1040" t="s">
        <v>779</v>
      </c>
      <c r="B11" s="1005"/>
      <c r="C11" s="1005"/>
      <c r="D11" s="1005"/>
      <c r="E11" s="1006"/>
      <c r="F11" s="1043"/>
      <c r="G11" s="1044"/>
      <c r="H11" s="1044"/>
      <c r="I11" s="1044"/>
      <c r="J11" s="1044"/>
      <c r="K11" s="1044"/>
      <c r="L11" s="1044"/>
      <c r="M11" s="1044"/>
      <c r="N11" s="1044"/>
      <c r="O11" s="1044"/>
      <c r="P11" s="1044"/>
      <c r="Q11" s="1044"/>
      <c r="R11" s="1044"/>
      <c r="S11" s="1044"/>
      <c r="T11" s="1045"/>
    </row>
    <row r="12" spans="1:32" ht="19.95" customHeight="1" x14ac:dyDescent="0.45">
      <c r="A12" s="1041"/>
      <c r="B12" s="1014"/>
      <c r="C12" s="1014"/>
      <c r="D12" s="1014"/>
      <c r="E12" s="1015"/>
      <c r="F12" s="1046"/>
      <c r="G12" s="1047"/>
      <c r="H12" s="1047"/>
      <c r="I12" s="1047"/>
      <c r="J12" s="1047"/>
      <c r="K12" s="1047"/>
      <c r="L12" s="1047"/>
      <c r="M12" s="1047"/>
      <c r="N12" s="1047"/>
      <c r="O12" s="1047"/>
      <c r="P12" s="1047"/>
      <c r="Q12" s="1047"/>
      <c r="R12" s="1047"/>
      <c r="S12" s="1047"/>
      <c r="T12" s="1048"/>
    </row>
    <row r="13" spans="1:32" ht="19.95" customHeight="1" x14ac:dyDescent="0.45">
      <c r="A13" s="1041"/>
      <c r="B13" s="1014"/>
      <c r="C13" s="1014"/>
      <c r="D13" s="1014"/>
      <c r="E13" s="1015"/>
      <c r="F13" s="1046"/>
      <c r="G13" s="1047"/>
      <c r="H13" s="1047"/>
      <c r="I13" s="1047"/>
      <c r="J13" s="1047"/>
      <c r="K13" s="1047"/>
      <c r="L13" s="1047"/>
      <c r="M13" s="1047"/>
      <c r="N13" s="1047"/>
      <c r="O13" s="1047"/>
      <c r="P13" s="1047"/>
      <c r="Q13" s="1047"/>
      <c r="R13" s="1047"/>
      <c r="S13" s="1047"/>
      <c r="T13" s="1048"/>
    </row>
    <row r="14" spans="1:32" ht="19.95" customHeight="1" x14ac:dyDescent="0.45">
      <c r="A14" s="1041"/>
      <c r="B14" s="1014"/>
      <c r="C14" s="1014"/>
      <c r="D14" s="1014"/>
      <c r="E14" s="1015"/>
      <c r="F14" s="1046"/>
      <c r="G14" s="1047"/>
      <c r="H14" s="1047"/>
      <c r="I14" s="1047"/>
      <c r="J14" s="1047"/>
      <c r="K14" s="1047"/>
      <c r="L14" s="1047"/>
      <c r="M14" s="1047"/>
      <c r="N14" s="1047"/>
      <c r="O14" s="1047"/>
      <c r="P14" s="1047"/>
      <c r="Q14" s="1047"/>
      <c r="R14" s="1047"/>
      <c r="S14" s="1047"/>
      <c r="T14" s="1048"/>
      <c r="W14" s="488"/>
      <c r="X14" s="489"/>
      <c r="Y14" s="489"/>
      <c r="Z14" s="39"/>
      <c r="AA14" s="39"/>
    </row>
    <row r="15" spans="1:32" ht="19.95" customHeight="1" x14ac:dyDescent="0.45">
      <c r="A15" s="1041"/>
      <c r="B15" s="1014"/>
      <c r="C15" s="1014"/>
      <c r="D15" s="1014"/>
      <c r="E15" s="1015"/>
      <c r="F15" s="1046"/>
      <c r="G15" s="1047"/>
      <c r="H15" s="1047"/>
      <c r="I15" s="1047"/>
      <c r="J15" s="1047"/>
      <c r="K15" s="1047"/>
      <c r="L15" s="1047"/>
      <c r="M15" s="1047"/>
      <c r="N15" s="1047"/>
      <c r="O15" s="1047"/>
      <c r="P15" s="1047"/>
      <c r="Q15" s="1047"/>
      <c r="R15" s="1047"/>
      <c r="S15" s="1047"/>
      <c r="T15" s="1048"/>
      <c r="W15" s="488"/>
      <c r="X15" s="488"/>
      <c r="Y15" s="488"/>
      <c r="Z15" s="488"/>
      <c r="AA15" s="488"/>
    </row>
    <row r="16" spans="1:32" ht="19.95" customHeight="1" x14ac:dyDescent="0.45">
      <c r="A16" s="1041"/>
      <c r="B16" s="1014"/>
      <c r="C16" s="1014"/>
      <c r="D16" s="1014"/>
      <c r="E16" s="1015"/>
      <c r="F16" s="1049"/>
      <c r="G16" s="1050"/>
      <c r="H16" s="1050"/>
      <c r="I16" s="1050"/>
      <c r="J16" s="1050"/>
      <c r="K16" s="1050"/>
      <c r="L16" s="1050"/>
      <c r="M16" s="1050"/>
      <c r="N16" s="1050"/>
      <c r="O16" s="1050"/>
      <c r="P16" s="1050"/>
      <c r="Q16" s="1050"/>
      <c r="R16" s="1050"/>
      <c r="S16" s="1050"/>
      <c r="T16" s="1051"/>
      <c r="W16" s="488"/>
      <c r="X16" s="489"/>
      <c r="Y16" s="489"/>
      <c r="Z16" s="39"/>
      <c r="AA16" s="39"/>
    </row>
    <row r="17" spans="1:27" ht="19.95" customHeight="1" x14ac:dyDescent="0.45">
      <c r="A17" s="1041"/>
      <c r="B17" s="1014"/>
      <c r="C17" s="1014"/>
      <c r="D17" s="1014"/>
      <c r="E17" s="1015"/>
      <c r="F17" s="1052" t="s">
        <v>423</v>
      </c>
      <c r="G17" s="1053"/>
      <c r="H17" s="1053"/>
      <c r="I17" s="1053"/>
      <c r="J17" s="1053"/>
      <c r="K17" s="1053"/>
      <c r="L17" s="1053"/>
      <c r="M17" s="1053"/>
      <c r="N17" s="1053"/>
      <c r="O17" s="1053"/>
      <c r="P17" s="1054"/>
      <c r="Q17" s="1058" t="s">
        <v>847</v>
      </c>
      <c r="R17" s="1059"/>
      <c r="S17" s="1059"/>
      <c r="T17" s="1060"/>
      <c r="W17" s="488"/>
      <c r="X17" s="488"/>
      <c r="Y17" s="488"/>
      <c r="Z17" s="488"/>
      <c r="AA17" s="488"/>
    </row>
    <row r="18" spans="1:27" ht="15" customHeight="1" x14ac:dyDescent="0.45">
      <c r="A18" s="1042">
        <f>LEN(F11)</f>
        <v>0</v>
      </c>
      <c r="B18" s="1008"/>
      <c r="C18" s="1008"/>
      <c r="D18" s="1008"/>
      <c r="E18" s="1009"/>
      <c r="F18" s="1055"/>
      <c r="G18" s="1056"/>
      <c r="H18" s="1056"/>
      <c r="I18" s="1056"/>
      <c r="J18" s="1056"/>
      <c r="K18" s="1056"/>
      <c r="L18" s="1056"/>
      <c r="M18" s="1056"/>
      <c r="N18" s="1056"/>
      <c r="O18" s="1056"/>
      <c r="P18" s="1057"/>
      <c r="Q18" s="1061"/>
      <c r="R18" s="1062"/>
      <c r="S18" s="1062"/>
      <c r="T18" s="1063"/>
      <c r="W18" s="488"/>
      <c r="X18" s="488"/>
      <c r="Y18" s="488"/>
      <c r="Z18" s="488"/>
      <c r="AA18" s="488"/>
    </row>
    <row r="19" spans="1:27" ht="15" customHeight="1" x14ac:dyDescent="0.45">
      <c r="A19" s="935" t="s">
        <v>165</v>
      </c>
      <c r="B19" s="1005"/>
      <c r="C19" s="1005"/>
      <c r="D19" s="1005"/>
      <c r="E19" s="1005"/>
      <c r="F19" s="1005"/>
      <c r="G19" s="1005"/>
      <c r="H19" s="1005"/>
      <c r="I19" s="1005"/>
      <c r="J19" s="1005"/>
      <c r="K19" s="1005"/>
      <c r="L19" s="1005"/>
      <c r="M19" s="1005"/>
      <c r="N19" s="1005"/>
      <c r="O19" s="1005"/>
      <c r="P19" s="1005"/>
      <c r="Q19" s="1005"/>
      <c r="R19" s="1005"/>
      <c r="S19" s="1005"/>
      <c r="T19" s="1006"/>
      <c r="U19" s="37"/>
    </row>
    <row r="20" spans="1:27" ht="15" customHeight="1" x14ac:dyDescent="0.45">
      <c r="A20" s="1007"/>
      <c r="B20" s="1008"/>
      <c r="C20" s="1008"/>
      <c r="D20" s="1008"/>
      <c r="E20" s="1008"/>
      <c r="F20" s="1008"/>
      <c r="G20" s="1008"/>
      <c r="H20" s="1008"/>
      <c r="I20" s="1008"/>
      <c r="J20" s="1008"/>
      <c r="K20" s="1008"/>
      <c r="L20" s="1008"/>
      <c r="M20" s="1008"/>
      <c r="N20" s="1008"/>
      <c r="O20" s="1008"/>
      <c r="P20" s="1008"/>
      <c r="Q20" s="1008"/>
      <c r="R20" s="1008"/>
      <c r="S20" s="1008"/>
      <c r="T20" s="1009"/>
      <c r="U20" s="37"/>
    </row>
    <row r="21" spans="1:27" ht="19.95" customHeight="1" x14ac:dyDescent="0.45">
      <c r="A21" s="1010" t="s">
        <v>166</v>
      </c>
      <c r="B21" s="1011"/>
      <c r="C21" s="1011"/>
      <c r="D21" s="1011"/>
      <c r="E21" s="1011"/>
      <c r="F21" s="1011"/>
      <c r="G21" s="1011"/>
      <c r="H21" s="1011"/>
      <c r="I21" s="1011"/>
      <c r="J21" s="1011"/>
      <c r="K21" s="1011"/>
      <c r="L21" s="1011"/>
      <c r="M21" s="1011"/>
      <c r="N21" s="1011"/>
      <c r="O21" s="1011"/>
      <c r="P21" s="1011"/>
      <c r="Q21" s="1011"/>
      <c r="R21" s="1011"/>
      <c r="S21" s="1011"/>
      <c r="T21" s="1012"/>
      <c r="U21" s="37"/>
    </row>
    <row r="22" spans="1:27" ht="15" customHeight="1" x14ac:dyDescent="0.45">
      <c r="A22" s="126"/>
      <c r="B22" s="1013" t="s">
        <v>311</v>
      </c>
      <c r="C22" s="1005"/>
      <c r="D22" s="1005"/>
      <c r="E22" s="1005"/>
      <c r="F22" s="1005"/>
      <c r="G22" s="1005"/>
      <c r="H22" s="1005"/>
      <c r="I22" s="1005"/>
      <c r="J22" s="1005"/>
      <c r="K22" s="1005"/>
      <c r="L22" s="1005"/>
      <c r="M22" s="1005"/>
      <c r="N22" s="1005"/>
      <c r="O22" s="1005"/>
      <c r="P22" s="1005"/>
      <c r="Q22" s="1005"/>
      <c r="R22" s="1005"/>
      <c r="S22" s="1005"/>
      <c r="T22" s="1006"/>
      <c r="U22" s="37"/>
    </row>
    <row r="23" spans="1:27" ht="15" customHeight="1" x14ac:dyDescent="0.45">
      <c r="A23" s="127"/>
      <c r="B23" s="1014"/>
      <c r="C23" s="1014"/>
      <c r="D23" s="1014"/>
      <c r="E23" s="1014"/>
      <c r="F23" s="1014"/>
      <c r="G23" s="1014"/>
      <c r="H23" s="1014"/>
      <c r="I23" s="1014"/>
      <c r="J23" s="1014"/>
      <c r="K23" s="1014"/>
      <c r="L23" s="1014"/>
      <c r="M23" s="1014"/>
      <c r="N23" s="1014"/>
      <c r="O23" s="1014"/>
      <c r="P23" s="1014"/>
      <c r="Q23" s="1014"/>
      <c r="R23" s="1014"/>
      <c r="S23" s="1014"/>
      <c r="T23" s="1015"/>
      <c r="U23" s="37"/>
    </row>
    <row r="24" spans="1:27" ht="15" customHeight="1" x14ac:dyDescent="0.45">
      <c r="A24" s="993" t="s">
        <v>167</v>
      </c>
      <c r="B24" s="1016"/>
      <c r="C24" s="1017"/>
      <c r="D24" s="1017"/>
      <c r="E24" s="1017"/>
      <c r="F24" s="1017"/>
      <c r="G24" s="1017"/>
      <c r="H24" s="1017"/>
      <c r="I24" s="1017"/>
      <c r="J24" s="1017"/>
      <c r="K24" s="1017"/>
      <c r="L24" s="1017"/>
      <c r="M24" s="1017"/>
      <c r="N24" s="1017"/>
      <c r="O24" s="1017"/>
      <c r="P24" s="1017"/>
      <c r="Q24" s="1017"/>
      <c r="R24" s="1017"/>
      <c r="S24" s="1017"/>
      <c r="T24" s="1018"/>
      <c r="U24" s="37"/>
    </row>
    <row r="25" spans="1:27" ht="15" customHeight="1" x14ac:dyDescent="0.45">
      <c r="A25" s="994"/>
      <c r="B25" s="1019"/>
      <c r="C25" s="1019"/>
      <c r="D25" s="1019"/>
      <c r="E25" s="1019"/>
      <c r="F25" s="1019"/>
      <c r="G25" s="1019"/>
      <c r="H25" s="1019"/>
      <c r="I25" s="1019"/>
      <c r="J25" s="1019"/>
      <c r="K25" s="1019"/>
      <c r="L25" s="1019"/>
      <c r="M25" s="1019"/>
      <c r="N25" s="1019"/>
      <c r="O25" s="1019"/>
      <c r="P25" s="1019"/>
      <c r="Q25" s="1019"/>
      <c r="R25" s="1019"/>
      <c r="S25" s="1019"/>
      <c r="T25" s="1020"/>
      <c r="U25" s="37"/>
      <c r="Y25" s="47"/>
    </row>
    <row r="26" spans="1:27" ht="15" customHeight="1" x14ac:dyDescent="0.45">
      <c r="A26" s="994"/>
      <c r="B26" s="1019"/>
      <c r="C26" s="1019"/>
      <c r="D26" s="1019"/>
      <c r="E26" s="1019"/>
      <c r="F26" s="1019"/>
      <c r="G26" s="1019"/>
      <c r="H26" s="1019"/>
      <c r="I26" s="1019"/>
      <c r="J26" s="1019"/>
      <c r="K26" s="1019"/>
      <c r="L26" s="1019"/>
      <c r="M26" s="1019"/>
      <c r="N26" s="1019"/>
      <c r="O26" s="1019"/>
      <c r="P26" s="1019"/>
      <c r="Q26" s="1019"/>
      <c r="R26" s="1019"/>
      <c r="S26" s="1019"/>
      <c r="T26" s="1020"/>
    </row>
    <row r="27" spans="1:27" ht="15" customHeight="1" x14ac:dyDescent="0.45">
      <c r="A27" s="994"/>
      <c r="B27" s="1019"/>
      <c r="C27" s="1019"/>
      <c r="D27" s="1019"/>
      <c r="E27" s="1019"/>
      <c r="F27" s="1019"/>
      <c r="G27" s="1019"/>
      <c r="H27" s="1019"/>
      <c r="I27" s="1019"/>
      <c r="J27" s="1019"/>
      <c r="K27" s="1019"/>
      <c r="L27" s="1019"/>
      <c r="M27" s="1019"/>
      <c r="N27" s="1019"/>
      <c r="O27" s="1019"/>
      <c r="P27" s="1019"/>
      <c r="Q27" s="1019"/>
      <c r="R27" s="1019"/>
      <c r="S27" s="1019"/>
      <c r="T27" s="1020"/>
    </row>
    <row r="28" spans="1:27" ht="15" customHeight="1" x14ac:dyDescent="0.45">
      <c r="A28" s="994"/>
      <c r="B28" s="1019"/>
      <c r="C28" s="1019"/>
      <c r="D28" s="1019"/>
      <c r="E28" s="1019"/>
      <c r="F28" s="1019"/>
      <c r="G28" s="1019"/>
      <c r="H28" s="1019"/>
      <c r="I28" s="1019"/>
      <c r="J28" s="1019"/>
      <c r="K28" s="1019"/>
      <c r="L28" s="1019"/>
      <c r="M28" s="1019"/>
      <c r="N28" s="1019"/>
      <c r="O28" s="1019"/>
      <c r="P28" s="1019"/>
      <c r="Q28" s="1019"/>
      <c r="R28" s="1019"/>
      <c r="S28" s="1019"/>
      <c r="T28" s="1020"/>
    </row>
    <row r="29" spans="1:27" ht="15" customHeight="1" x14ac:dyDescent="0.45">
      <c r="A29" s="994"/>
      <c r="B29" s="1019"/>
      <c r="C29" s="1019"/>
      <c r="D29" s="1019"/>
      <c r="E29" s="1019"/>
      <c r="F29" s="1019"/>
      <c r="G29" s="1019"/>
      <c r="H29" s="1019"/>
      <c r="I29" s="1019"/>
      <c r="J29" s="1019"/>
      <c r="K29" s="1019"/>
      <c r="L29" s="1019"/>
      <c r="M29" s="1019"/>
      <c r="N29" s="1019"/>
      <c r="O29" s="1019"/>
      <c r="P29" s="1019"/>
      <c r="Q29" s="1019"/>
      <c r="R29" s="1019"/>
      <c r="S29" s="1019"/>
      <c r="T29" s="1020"/>
    </row>
    <row r="30" spans="1:27" ht="15" customHeight="1" x14ac:dyDescent="0.45">
      <c r="A30" s="994"/>
      <c r="B30" s="1019"/>
      <c r="C30" s="1019"/>
      <c r="D30" s="1019"/>
      <c r="E30" s="1019"/>
      <c r="F30" s="1019"/>
      <c r="G30" s="1019"/>
      <c r="H30" s="1019"/>
      <c r="I30" s="1019"/>
      <c r="J30" s="1019"/>
      <c r="K30" s="1019"/>
      <c r="L30" s="1019"/>
      <c r="M30" s="1019"/>
      <c r="N30" s="1019"/>
      <c r="O30" s="1019"/>
      <c r="P30" s="1019"/>
      <c r="Q30" s="1019"/>
      <c r="R30" s="1019"/>
      <c r="S30" s="1019"/>
      <c r="T30" s="1020"/>
    </row>
    <row r="31" spans="1:27" ht="15" customHeight="1" x14ac:dyDescent="0.45">
      <c r="A31" s="994"/>
      <c r="B31" s="1019"/>
      <c r="C31" s="1019"/>
      <c r="D31" s="1019"/>
      <c r="E31" s="1019"/>
      <c r="F31" s="1019"/>
      <c r="G31" s="1019"/>
      <c r="H31" s="1019"/>
      <c r="I31" s="1019"/>
      <c r="J31" s="1019"/>
      <c r="K31" s="1019"/>
      <c r="L31" s="1019"/>
      <c r="M31" s="1019"/>
      <c r="N31" s="1019"/>
      <c r="O31" s="1019"/>
      <c r="P31" s="1019"/>
      <c r="Q31" s="1019"/>
      <c r="R31" s="1019"/>
      <c r="S31" s="1019"/>
      <c r="T31" s="1020"/>
    </row>
    <row r="32" spans="1:27" ht="15" customHeight="1" x14ac:dyDescent="0.45">
      <c r="A32" s="994"/>
      <c r="B32" s="1019"/>
      <c r="C32" s="1019"/>
      <c r="D32" s="1019"/>
      <c r="E32" s="1019"/>
      <c r="F32" s="1019"/>
      <c r="G32" s="1019"/>
      <c r="H32" s="1019"/>
      <c r="I32" s="1019"/>
      <c r="J32" s="1019"/>
      <c r="K32" s="1019"/>
      <c r="L32" s="1019"/>
      <c r="M32" s="1019"/>
      <c r="N32" s="1019"/>
      <c r="O32" s="1019"/>
      <c r="P32" s="1019"/>
      <c r="Q32" s="1019"/>
      <c r="R32" s="1019"/>
      <c r="S32" s="1019"/>
      <c r="T32" s="1020"/>
    </row>
    <row r="33" spans="1:27" ht="15" customHeight="1" x14ac:dyDescent="0.45">
      <c r="A33" s="994"/>
      <c r="B33" s="1019"/>
      <c r="C33" s="1019"/>
      <c r="D33" s="1019"/>
      <c r="E33" s="1019"/>
      <c r="F33" s="1019"/>
      <c r="G33" s="1019"/>
      <c r="H33" s="1019"/>
      <c r="I33" s="1019"/>
      <c r="J33" s="1019"/>
      <c r="K33" s="1019"/>
      <c r="L33" s="1019"/>
      <c r="M33" s="1019"/>
      <c r="N33" s="1019"/>
      <c r="O33" s="1019"/>
      <c r="P33" s="1019"/>
      <c r="Q33" s="1019"/>
      <c r="R33" s="1019"/>
      <c r="S33" s="1019"/>
      <c r="T33" s="1020"/>
    </row>
    <row r="34" spans="1:27" ht="15" customHeight="1" x14ac:dyDescent="0.45">
      <c r="A34" s="994"/>
      <c r="B34" s="1019"/>
      <c r="C34" s="1019"/>
      <c r="D34" s="1019"/>
      <c r="E34" s="1019"/>
      <c r="F34" s="1019"/>
      <c r="G34" s="1019"/>
      <c r="H34" s="1019"/>
      <c r="I34" s="1019"/>
      <c r="J34" s="1019"/>
      <c r="K34" s="1019"/>
      <c r="L34" s="1019"/>
      <c r="M34" s="1019"/>
      <c r="N34" s="1019"/>
      <c r="O34" s="1019"/>
      <c r="P34" s="1019"/>
      <c r="Q34" s="1019"/>
      <c r="R34" s="1019"/>
      <c r="S34" s="1019"/>
      <c r="T34" s="1020"/>
    </row>
    <row r="35" spans="1:27" ht="15" customHeight="1" x14ac:dyDescent="0.45">
      <c r="A35" s="994"/>
      <c r="B35" s="1019"/>
      <c r="C35" s="1019"/>
      <c r="D35" s="1019"/>
      <c r="E35" s="1019"/>
      <c r="F35" s="1019"/>
      <c r="G35" s="1019"/>
      <c r="H35" s="1019"/>
      <c r="I35" s="1019"/>
      <c r="J35" s="1019"/>
      <c r="K35" s="1019"/>
      <c r="L35" s="1019"/>
      <c r="M35" s="1019"/>
      <c r="N35" s="1019"/>
      <c r="O35" s="1019"/>
      <c r="P35" s="1019"/>
      <c r="Q35" s="1019"/>
      <c r="R35" s="1019"/>
      <c r="S35" s="1019"/>
      <c r="T35" s="1020"/>
    </row>
    <row r="36" spans="1:27" ht="15" customHeight="1" x14ac:dyDescent="0.45">
      <c r="A36" s="994"/>
      <c r="B36" s="1019"/>
      <c r="C36" s="1019"/>
      <c r="D36" s="1019"/>
      <c r="E36" s="1019"/>
      <c r="F36" s="1019"/>
      <c r="G36" s="1019"/>
      <c r="H36" s="1019"/>
      <c r="I36" s="1019"/>
      <c r="J36" s="1019"/>
      <c r="K36" s="1019"/>
      <c r="L36" s="1019"/>
      <c r="M36" s="1019"/>
      <c r="N36" s="1019"/>
      <c r="O36" s="1019"/>
      <c r="P36" s="1019"/>
      <c r="Q36" s="1019"/>
      <c r="R36" s="1019"/>
      <c r="S36" s="1019"/>
      <c r="T36" s="1020"/>
    </row>
    <row r="37" spans="1:27" ht="15" customHeight="1" x14ac:dyDescent="0.45">
      <c r="A37" s="994"/>
      <c r="B37" s="1019"/>
      <c r="C37" s="1019"/>
      <c r="D37" s="1019"/>
      <c r="E37" s="1019"/>
      <c r="F37" s="1019"/>
      <c r="G37" s="1019"/>
      <c r="H37" s="1019"/>
      <c r="I37" s="1019"/>
      <c r="J37" s="1019"/>
      <c r="K37" s="1019"/>
      <c r="L37" s="1019"/>
      <c r="M37" s="1019"/>
      <c r="N37" s="1019"/>
      <c r="O37" s="1019"/>
      <c r="P37" s="1019"/>
      <c r="Q37" s="1019"/>
      <c r="R37" s="1019"/>
      <c r="S37" s="1019"/>
      <c r="T37" s="1020"/>
    </row>
    <row r="38" spans="1:27" ht="15" customHeight="1" x14ac:dyDescent="0.45">
      <c r="A38" s="994"/>
      <c r="B38" s="1019"/>
      <c r="C38" s="1019"/>
      <c r="D38" s="1019"/>
      <c r="E38" s="1019"/>
      <c r="F38" s="1019"/>
      <c r="G38" s="1019"/>
      <c r="H38" s="1019"/>
      <c r="I38" s="1019"/>
      <c r="J38" s="1019"/>
      <c r="K38" s="1019"/>
      <c r="L38" s="1019"/>
      <c r="M38" s="1019"/>
      <c r="N38" s="1019"/>
      <c r="O38" s="1019"/>
      <c r="P38" s="1019"/>
      <c r="Q38" s="1019"/>
      <c r="R38" s="1019"/>
      <c r="S38" s="1019"/>
      <c r="T38" s="1020"/>
    </row>
    <row r="39" spans="1:27" ht="15" customHeight="1" x14ac:dyDescent="0.45">
      <c r="A39" s="994"/>
      <c r="B39" s="1019"/>
      <c r="C39" s="1019"/>
      <c r="D39" s="1019"/>
      <c r="E39" s="1019"/>
      <c r="F39" s="1019"/>
      <c r="G39" s="1019"/>
      <c r="H39" s="1019"/>
      <c r="I39" s="1019"/>
      <c r="J39" s="1019"/>
      <c r="K39" s="1019"/>
      <c r="L39" s="1019"/>
      <c r="M39" s="1019"/>
      <c r="N39" s="1019"/>
      <c r="O39" s="1019"/>
      <c r="P39" s="1019"/>
      <c r="Q39" s="1019"/>
      <c r="R39" s="1019"/>
      <c r="S39" s="1019"/>
      <c r="T39" s="1020"/>
    </row>
    <row r="40" spans="1:27" ht="15" customHeight="1" x14ac:dyDescent="0.45">
      <c r="A40" s="994"/>
      <c r="B40" s="1019"/>
      <c r="C40" s="1019"/>
      <c r="D40" s="1019"/>
      <c r="E40" s="1019"/>
      <c r="F40" s="1019"/>
      <c r="G40" s="1019"/>
      <c r="H40" s="1019"/>
      <c r="I40" s="1019"/>
      <c r="J40" s="1019"/>
      <c r="K40" s="1019"/>
      <c r="L40" s="1019"/>
      <c r="M40" s="1019"/>
      <c r="N40" s="1019"/>
      <c r="O40" s="1019"/>
      <c r="P40" s="1019"/>
      <c r="Q40" s="1019"/>
      <c r="R40" s="1019"/>
      <c r="S40" s="1019"/>
      <c r="T40" s="1020"/>
      <c r="W40" s="488"/>
      <c r="X40" s="488"/>
      <c r="Y40" s="488"/>
      <c r="Z40" s="488"/>
      <c r="AA40" s="488"/>
    </row>
    <row r="41" spans="1:27" ht="15" customHeight="1" x14ac:dyDescent="0.45">
      <c r="A41" s="994"/>
      <c r="B41" s="1019"/>
      <c r="C41" s="1019"/>
      <c r="D41" s="1019"/>
      <c r="E41" s="1019"/>
      <c r="F41" s="1019"/>
      <c r="G41" s="1019"/>
      <c r="H41" s="1019"/>
      <c r="I41" s="1019"/>
      <c r="J41" s="1019"/>
      <c r="K41" s="1019"/>
      <c r="L41" s="1019"/>
      <c r="M41" s="1019"/>
      <c r="N41" s="1019"/>
      <c r="O41" s="1019"/>
      <c r="P41" s="1019"/>
      <c r="Q41" s="1019"/>
      <c r="R41" s="1019"/>
      <c r="S41" s="1019"/>
      <c r="T41" s="1020"/>
    </row>
    <row r="42" spans="1:27" ht="15" customHeight="1" x14ac:dyDescent="0.45">
      <c r="A42" s="994"/>
      <c r="B42" s="1019"/>
      <c r="C42" s="1019"/>
      <c r="D42" s="1019"/>
      <c r="E42" s="1019"/>
      <c r="F42" s="1019"/>
      <c r="G42" s="1019"/>
      <c r="H42" s="1019"/>
      <c r="I42" s="1019"/>
      <c r="J42" s="1019"/>
      <c r="K42" s="1019"/>
      <c r="L42" s="1019"/>
      <c r="M42" s="1019"/>
      <c r="N42" s="1019"/>
      <c r="O42" s="1019"/>
      <c r="P42" s="1019"/>
      <c r="Q42" s="1019"/>
      <c r="R42" s="1019"/>
      <c r="S42" s="1019"/>
      <c r="T42" s="1020"/>
    </row>
    <row r="43" spans="1:27" ht="15" customHeight="1" x14ac:dyDescent="0.45">
      <c r="A43" s="994"/>
      <c r="B43" s="1019"/>
      <c r="C43" s="1019"/>
      <c r="D43" s="1019"/>
      <c r="E43" s="1019"/>
      <c r="F43" s="1019"/>
      <c r="G43" s="1019"/>
      <c r="H43" s="1019"/>
      <c r="I43" s="1019"/>
      <c r="J43" s="1019"/>
      <c r="K43" s="1019"/>
      <c r="L43" s="1019"/>
      <c r="M43" s="1019"/>
      <c r="N43" s="1019"/>
      <c r="O43" s="1019"/>
      <c r="P43" s="1019"/>
      <c r="Q43" s="1019"/>
      <c r="R43" s="1019"/>
      <c r="S43" s="1019"/>
      <c r="T43" s="1020"/>
    </row>
    <row r="44" spans="1:27" ht="15" customHeight="1" x14ac:dyDescent="0.45">
      <c r="A44" s="995"/>
      <c r="B44" s="1021"/>
      <c r="C44" s="1021"/>
      <c r="D44" s="1021"/>
      <c r="E44" s="1021"/>
      <c r="F44" s="1021"/>
      <c r="G44" s="1021"/>
      <c r="H44" s="1021"/>
      <c r="I44" s="1021"/>
      <c r="J44" s="1021"/>
      <c r="K44" s="1021"/>
      <c r="L44" s="1021"/>
      <c r="M44" s="1021"/>
      <c r="N44" s="1021"/>
      <c r="O44" s="1021"/>
      <c r="P44" s="1021"/>
      <c r="Q44" s="1021"/>
      <c r="R44" s="1021"/>
      <c r="S44" s="1021"/>
      <c r="T44" s="1022"/>
    </row>
    <row r="45" spans="1:27" ht="15" customHeight="1" x14ac:dyDescent="0.45">
      <c r="A45" s="993" t="s">
        <v>168</v>
      </c>
      <c r="B45" s="996" t="s">
        <v>848</v>
      </c>
      <c r="C45" s="997"/>
      <c r="D45" s="997"/>
      <c r="E45" s="997"/>
      <c r="F45" s="997"/>
      <c r="G45" s="997"/>
      <c r="H45" s="997"/>
      <c r="I45" s="997"/>
      <c r="J45" s="997"/>
      <c r="K45" s="997"/>
      <c r="L45" s="997"/>
      <c r="M45" s="997"/>
      <c r="N45" s="997"/>
      <c r="O45" s="997"/>
      <c r="P45" s="997"/>
      <c r="Q45" s="997"/>
      <c r="R45" s="997"/>
      <c r="S45" s="997"/>
      <c r="T45" s="998"/>
      <c r="U45" s="37"/>
      <c r="Y45" s="47"/>
    </row>
    <row r="46" spans="1:27" ht="15" customHeight="1" x14ac:dyDescent="0.45">
      <c r="A46" s="994"/>
      <c r="B46" s="999"/>
      <c r="C46" s="1000"/>
      <c r="D46" s="1000"/>
      <c r="E46" s="1000"/>
      <c r="F46" s="1000"/>
      <c r="G46" s="1000"/>
      <c r="H46" s="1000"/>
      <c r="I46" s="1000"/>
      <c r="J46" s="1000"/>
      <c r="K46" s="1000"/>
      <c r="L46" s="1000"/>
      <c r="M46" s="1000"/>
      <c r="N46" s="1000"/>
      <c r="O46" s="1000"/>
      <c r="P46" s="1000"/>
      <c r="Q46" s="1000"/>
      <c r="R46" s="1000"/>
      <c r="S46" s="1000"/>
      <c r="T46" s="1001"/>
    </row>
    <row r="47" spans="1:27" ht="15" customHeight="1" x14ac:dyDescent="0.45">
      <c r="A47" s="994"/>
      <c r="B47" s="999"/>
      <c r="C47" s="1000"/>
      <c r="D47" s="1000"/>
      <c r="E47" s="1000"/>
      <c r="F47" s="1000"/>
      <c r="G47" s="1000"/>
      <c r="H47" s="1000"/>
      <c r="I47" s="1000"/>
      <c r="J47" s="1000"/>
      <c r="K47" s="1000"/>
      <c r="L47" s="1000"/>
      <c r="M47" s="1000"/>
      <c r="N47" s="1000"/>
      <c r="O47" s="1000"/>
      <c r="P47" s="1000"/>
      <c r="Q47" s="1000"/>
      <c r="R47" s="1000"/>
      <c r="S47" s="1000"/>
      <c r="T47" s="1001"/>
    </row>
    <row r="48" spans="1:27" ht="15" customHeight="1" x14ac:dyDescent="0.45">
      <c r="A48" s="994"/>
      <c r="B48" s="999"/>
      <c r="C48" s="1000"/>
      <c r="D48" s="1000"/>
      <c r="E48" s="1000"/>
      <c r="F48" s="1000"/>
      <c r="G48" s="1000"/>
      <c r="H48" s="1000"/>
      <c r="I48" s="1000"/>
      <c r="J48" s="1000"/>
      <c r="K48" s="1000"/>
      <c r="L48" s="1000"/>
      <c r="M48" s="1000"/>
      <c r="N48" s="1000"/>
      <c r="O48" s="1000"/>
      <c r="P48" s="1000"/>
      <c r="Q48" s="1000"/>
      <c r="R48" s="1000"/>
      <c r="S48" s="1000"/>
      <c r="T48" s="1001"/>
    </row>
    <row r="49" spans="1:27" ht="15" customHeight="1" x14ac:dyDescent="0.45">
      <c r="A49" s="994"/>
      <c r="B49" s="999"/>
      <c r="C49" s="1000"/>
      <c r="D49" s="1000"/>
      <c r="E49" s="1000"/>
      <c r="F49" s="1000"/>
      <c r="G49" s="1000"/>
      <c r="H49" s="1000"/>
      <c r="I49" s="1000"/>
      <c r="J49" s="1000"/>
      <c r="K49" s="1000"/>
      <c r="L49" s="1000"/>
      <c r="M49" s="1000"/>
      <c r="N49" s="1000"/>
      <c r="O49" s="1000"/>
      <c r="P49" s="1000"/>
      <c r="Q49" s="1000"/>
      <c r="R49" s="1000"/>
      <c r="S49" s="1000"/>
      <c r="T49" s="1001"/>
    </row>
    <row r="50" spans="1:27" ht="15" customHeight="1" x14ac:dyDescent="0.45">
      <c r="A50" s="994"/>
      <c r="B50" s="999"/>
      <c r="C50" s="1000"/>
      <c r="D50" s="1000"/>
      <c r="E50" s="1000"/>
      <c r="F50" s="1000"/>
      <c r="G50" s="1000"/>
      <c r="H50" s="1000"/>
      <c r="I50" s="1000"/>
      <c r="J50" s="1000"/>
      <c r="K50" s="1000"/>
      <c r="L50" s="1000"/>
      <c r="M50" s="1000"/>
      <c r="N50" s="1000"/>
      <c r="O50" s="1000"/>
      <c r="P50" s="1000"/>
      <c r="Q50" s="1000"/>
      <c r="R50" s="1000"/>
      <c r="S50" s="1000"/>
      <c r="T50" s="1001"/>
    </row>
    <row r="51" spans="1:27" ht="15" customHeight="1" x14ac:dyDescent="0.45">
      <c r="A51" s="994"/>
      <c r="B51" s="999"/>
      <c r="C51" s="1000"/>
      <c r="D51" s="1000"/>
      <c r="E51" s="1000"/>
      <c r="F51" s="1000"/>
      <c r="G51" s="1000"/>
      <c r="H51" s="1000"/>
      <c r="I51" s="1000"/>
      <c r="J51" s="1000"/>
      <c r="K51" s="1000"/>
      <c r="L51" s="1000"/>
      <c r="M51" s="1000"/>
      <c r="N51" s="1000"/>
      <c r="O51" s="1000"/>
      <c r="P51" s="1000"/>
      <c r="Q51" s="1000"/>
      <c r="R51" s="1000"/>
      <c r="S51" s="1000"/>
      <c r="T51" s="1001"/>
      <c r="W51" s="488"/>
      <c r="X51" s="488"/>
      <c r="Y51" s="488"/>
      <c r="Z51" s="488"/>
      <c r="AA51" s="488"/>
    </row>
    <row r="52" spans="1:27" ht="15" customHeight="1" x14ac:dyDescent="0.45">
      <c r="A52" s="994"/>
      <c r="B52" s="999"/>
      <c r="C52" s="1000"/>
      <c r="D52" s="1000"/>
      <c r="E52" s="1000"/>
      <c r="F52" s="1000"/>
      <c r="G52" s="1000"/>
      <c r="H52" s="1000"/>
      <c r="I52" s="1000"/>
      <c r="J52" s="1000"/>
      <c r="K52" s="1000"/>
      <c r="L52" s="1000"/>
      <c r="M52" s="1000"/>
      <c r="N52" s="1000"/>
      <c r="O52" s="1000"/>
      <c r="P52" s="1000"/>
      <c r="Q52" s="1000"/>
      <c r="R52" s="1000"/>
      <c r="S52" s="1000"/>
      <c r="T52" s="1001"/>
      <c r="W52" s="488"/>
      <c r="X52" s="488"/>
      <c r="Y52" s="488"/>
      <c r="Z52" s="488"/>
      <c r="AA52" s="488"/>
    </row>
    <row r="53" spans="1:27" ht="15" customHeight="1" x14ac:dyDescent="0.45">
      <c r="A53" s="994"/>
      <c r="B53" s="999"/>
      <c r="C53" s="1000"/>
      <c r="D53" s="1000"/>
      <c r="E53" s="1000"/>
      <c r="F53" s="1000"/>
      <c r="G53" s="1000"/>
      <c r="H53" s="1000"/>
      <c r="I53" s="1000"/>
      <c r="J53" s="1000"/>
      <c r="K53" s="1000"/>
      <c r="L53" s="1000"/>
      <c r="M53" s="1000"/>
      <c r="N53" s="1000"/>
      <c r="O53" s="1000"/>
      <c r="P53" s="1000"/>
      <c r="Q53" s="1000"/>
      <c r="R53" s="1000"/>
      <c r="S53" s="1000"/>
      <c r="T53" s="1001"/>
      <c r="W53" s="488"/>
      <c r="X53" s="488"/>
      <c r="Y53" s="488"/>
      <c r="Z53" s="488"/>
      <c r="AA53" s="488"/>
    </row>
    <row r="54" spans="1:27" ht="15" customHeight="1" x14ac:dyDescent="0.45">
      <c r="A54" s="995"/>
      <c r="B54" s="1002"/>
      <c r="C54" s="1003"/>
      <c r="D54" s="1003"/>
      <c r="E54" s="1003"/>
      <c r="F54" s="1003"/>
      <c r="G54" s="1003"/>
      <c r="H54" s="1003"/>
      <c r="I54" s="1003"/>
      <c r="J54" s="1003"/>
      <c r="K54" s="1003"/>
      <c r="L54" s="1003"/>
      <c r="M54" s="1003"/>
      <c r="N54" s="1003"/>
      <c r="O54" s="1003"/>
      <c r="P54" s="1003"/>
      <c r="Q54" s="1003"/>
      <c r="R54" s="1003"/>
      <c r="S54" s="1003"/>
      <c r="T54" s="1004"/>
      <c r="W54" s="488"/>
      <c r="X54" s="488"/>
      <c r="Y54" s="488"/>
      <c r="Z54" s="488"/>
      <c r="AA54" s="488"/>
    </row>
    <row r="55" spans="1:27" ht="15" customHeight="1" x14ac:dyDescent="0.45">
      <c r="A55" s="1023" t="s">
        <v>476</v>
      </c>
      <c r="B55" s="1005"/>
      <c r="C55" s="1005"/>
      <c r="D55" s="1005"/>
      <c r="E55" s="1005"/>
      <c r="F55" s="1005"/>
      <c r="G55" s="1005"/>
      <c r="H55" s="1005"/>
      <c r="I55" s="1005"/>
      <c r="J55" s="1005"/>
      <c r="K55" s="1005"/>
      <c r="L55" s="1005"/>
      <c r="M55" s="1005"/>
      <c r="N55" s="1005"/>
      <c r="O55" s="1005"/>
      <c r="P55" s="1005"/>
      <c r="Q55" s="1005"/>
      <c r="R55" s="1005"/>
      <c r="S55" s="1005"/>
      <c r="T55" s="1006"/>
      <c r="U55" s="37"/>
    </row>
    <row r="56" spans="1:27" ht="15" customHeight="1" x14ac:dyDescent="0.45">
      <c r="A56" s="1007"/>
      <c r="B56" s="1008"/>
      <c r="C56" s="1008"/>
      <c r="D56" s="1008"/>
      <c r="E56" s="1008"/>
      <c r="F56" s="1008"/>
      <c r="G56" s="1008"/>
      <c r="H56" s="1008"/>
      <c r="I56" s="1008"/>
      <c r="J56" s="1008"/>
      <c r="K56" s="1008"/>
      <c r="L56" s="1008"/>
      <c r="M56" s="1008"/>
      <c r="N56" s="1008"/>
      <c r="O56" s="1008"/>
      <c r="P56" s="1008"/>
      <c r="Q56" s="1008"/>
      <c r="R56" s="1008"/>
      <c r="S56" s="1008"/>
      <c r="T56" s="1009"/>
      <c r="U56" s="37"/>
    </row>
    <row r="57" spans="1:27" ht="19.95" customHeight="1" x14ac:dyDescent="0.45">
      <c r="A57" s="1024" t="s">
        <v>169</v>
      </c>
      <c r="B57" s="1006"/>
      <c r="C57" s="1025">
        <v>1</v>
      </c>
      <c r="D57" s="1026"/>
      <c r="E57" s="1024" t="s">
        <v>170</v>
      </c>
      <c r="F57" s="1029"/>
      <c r="G57" s="1029"/>
      <c r="H57" s="1029"/>
      <c r="I57" s="1030"/>
      <c r="J57" s="1034"/>
      <c r="K57" s="1035"/>
      <c r="L57" s="1035"/>
      <c r="M57" s="1035"/>
      <c r="N57" s="1035"/>
      <c r="O57" s="1035"/>
      <c r="P57" s="1035"/>
      <c r="Q57" s="1035"/>
      <c r="R57" s="1035"/>
      <c r="S57" s="1035"/>
      <c r="T57" s="1036"/>
    </row>
    <row r="58" spans="1:27" ht="19.95" customHeight="1" x14ac:dyDescent="0.45">
      <c r="A58" s="1007"/>
      <c r="B58" s="1009"/>
      <c r="C58" s="1027"/>
      <c r="D58" s="1028"/>
      <c r="E58" s="1031"/>
      <c r="F58" s="1032"/>
      <c r="G58" s="1032"/>
      <c r="H58" s="1032"/>
      <c r="I58" s="1033"/>
      <c r="J58" s="1037"/>
      <c r="K58" s="1038"/>
      <c r="L58" s="1038"/>
      <c r="M58" s="1038"/>
      <c r="N58" s="1038"/>
      <c r="O58" s="1038"/>
      <c r="P58" s="1038"/>
      <c r="Q58" s="1038"/>
      <c r="R58" s="1038"/>
      <c r="S58" s="1038"/>
      <c r="T58" s="1039"/>
    </row>
  </sheetData>
  <sheetProtection password="C472" sheet="1" objects="1" scenarios="1" selectLockedCells="1" selectUnlockedCells="1"/>
  <mergeCells count="23">
    <mergeCell ref="A1:T2"/>
    <mergeCell ref="A3:E9"/>
    <mergeCell ref="A10:E10"/>
    <mergeCell ref="A11:E17"/>
    <mergeCell ref="A18:E18"/>
    <mergeCell ref="F3:T8"/>
    <mergeCell ref="F9:P10"/>
    <mergeCell ref="Q9:T10"/>
    <mergeCell ref="F17:P18"/>
    <mergeCell ref="Q17:T18"/>
    <mergeCell ref="F11:T16"/>
    <mergeCell ref="A55:T56"/>
    <mergeCell ref="A57:B58"/>
    <mergeCell ref="C57:D58"/>
    <mergeCell ref="E57:I58"/>
    <mergeCell ref="J57:T58"/>
    <mergeCell ref="A45:A54"/>
    <mergeCell ref="B45:T54"/>
    <mergeCell ref="A19:T20"/>
    <mergeCell ref="A21:T21"/>
    <mergeCell ref="B22:T23"/>
    <mergeCell ref="A24:A44"/>
    <mergeCell ref="B24:T44"/>
  </mergeCells>
  <phoneticPr fontId="2"/>
  <dataValidations count="3">
    <dataValidation allowBlank="1" showInputMessage="1" showErrorMessage="1" prompt="数量が１の場合、複数製作の理由は記入不要です。" sqref="J57:T58"/>
    <dataValidation allowBlank="1" showInputMessage="1" showErrorMessage="1" prompt="助成金で製作した試作品は助成事業完了後５年間保存する義務がありますので、ご注意ください。" sqref="C57:D58"/>
    <dataValidation type="list" allowBlank="1" showInputMessage="1" showErrorMessage="1" sqref="Q9:T10 Q17:T18">
      <formula1>"選択してください,あり,なし"</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8"/>
  <sheetViews>
    <sheetView showGridLines="0" view="pageBreakPreview" zoomScale="80" zoomScaleNormal="100" zoomScaleSheetLayoutView="80" workbookViewId="0">
      <selection sqref="A1:XFD1048576"/>
    </sheetView>
  </sheetViews>
  <sheetFormatPr defaultColWidth="8.69921875" defaultRowHeight="13.2" x14ac:dyDescent="0.45"/>
  <cols>
    <col min="1" max="14" width="5.69921875" style="17" customWidth="1"/>
    <col min="15" max="17" width="7.296875" style="17" customWidth="1"/>
    <col min="18" max="18" width="8.69921875" style="17" customWidth="1"/>
    <col min="19" max="16384" width="8.69921875" style="17"/>
  </cols>
  <sheetData>
    <row r="1" spans="1:18" ht="19.95" customHeight="1" x14ac:dyDescent="0.45">
      <c r="A1" s="1106" t="s">
        <v>408</v>
      </c>
      <c r="B1" s="1107"/>
      <c r="C1" s="1107"/>
      <c r="D1" s="1107"/>
      <c r="E1" s="1107"/>
      <c r="F1" s="1107"/>
      <c r="G1" s="1107"/>
      <c r="H1" s="1107"/>
      <c r="I1" s="1107"/>
      <c r="J1" s="1107"/>
      <c r="K1" s="1107"/>
      <c r="L1" s="1107"/>
      <c r="M1" s="1107"/>
      <c r="N1" s="1107"/>
      <c r="O1" s="1107"/>
      <c r="P1" s="1107"/>
      <c r="Q1" s="1107"/>
      <c r="R1" s="1107"/>
    </row>
    <row r="2" spans="1:18" ht="311.55" customHeight="1" x14ac:dyDescent="0.45">
      <c r="A2" s="1108" t="s">
        <v>175</v>
      </c>
      <c r="B2" s="1109"/>
      <c r="C2" s="1110" t="s">
        <v>447</v>
      </c>
      <c r="D2" s="1111"/>
      <c r="E2" s="1111"/>
      <c r="F2" s="1111"/>
      <c r="G2" s="1111"/>
      <c r="H2" s="1111"/>
      <c r="I2" s="1111"/>
      <c r="J2" s="1111"/>
      <c r="K2" s="1111"/>
      <c r="L2" s="1111"/>
      <c r="M2" s="1111"/>
      <c r="N2" s="1111"/>
      <c r="O2" s="1111"/>
      <c r="P2" s="1111"/>
      <c r="Q2" s="1111"/>
      <c r="R2" s="1112"/>
    </row>
    <row r="3" spans="1:18" x14ac:dyDescent="0.45">
      <c r="A3" s="1113"/>
      <c r="B3" s="1113"/>
      <c r="C3" s="1113"/>
      <c r="D3" s="1113"/>
      <c r="E3" s="1113"/>
      <c r="F3" s="1113"/>
      <c r="G3" s="1113"/>
      <c r="H3" s="1113"/>
      <c r="I3" s="1113"/>
      <c r="J3" s="1113"/>
      <c r="K3" s="1113"/>
      <c r="L3" s="1113"/>
      <c r="M3" s="1113"/>
      <c r="N3" s="1113"/>
      <c r="O3" s="1113"/>
      <c r="P3" s="1113"/>
      <c r="Q3" s="1113"/>
      <c r="R3" s="1113"/>
    </row>
    <row r="4" spans="1:18" ht="49.95" customHeight="1" x14ac:dyDescent="0.45">
      <c r="A4" s="1114"/>
      <c r="B4" s="1115"/>
      <c r="C4" s="1116" t="s">
        <v>314</v>
      </c>
      <c r="D4" s="1117"/>
      <c r="E4" s="1117"/>
      <c r="F4" s="1117"/>
      <c r="G4" s="1117"/>
      <c r="H4" s="1117"/>
      <c r="I4" s="1117"/>
      <c r="J4" s="1115"/>
      <c r="K4" s="1118" t="s">
        <v>187</v>
      </c>
      <c r="L4" s="1117"/>
      <c r="M4" s="1117"/>
      <c r="N4" s="1117"/>
      <c r="O4" s="1117"/>
      <c r="P4" s="1117"/>
      <c r="Q4" s="1117"/>
      <c r="R4" s="1115"/>
    </row>
    <row r="5" spans="1:18" ht="30" customHeight="1" x14ac:dyDescent="0.45">
      <c r="A5" s="1074" t="s">
        <v>176</v>
      </c>
      <c r="B5" s="1077" t="s">
        <v>312</v>
      </c>
      <c r="C5" s="1080"/>
      <c r="D5" s="1081"/>
      <c r="E5" s="1081"/>
      <c r="F5" s="1081"/>
      <c r="G5" s="1081"/>
      <c r="H5" s="1081"/>
      <c r="I5" s="1081"/>
      <c r="J5" s="1082"/>
      <c r="K5" s="1089"/>
      <c r="L5" s="1090"/>
      <c r="M5" s="1090"/>
      <c r="N5" s="1090"/>
      <c r="O5" s="1090"/>
      <c r="P5" s="1090"/>
      <c r="Q5" s="1090"/>
      <c r="R5" s="1091"/>
    </row>
    <row r="6" spans="1:18" ht="30" customHeight="1" x14ac:dyDescent="0.45">
      <c r="A6" s="1075"/>
      <c r="B6" s="1078"/>
      <c r="C6" s="1083"/>
      <c r="D6" s="1084"/>
      <c r="E6" s="1084"/>
      <c r="F6" s="1084"/>
      <c r="G6" s="1084"/>
      <c r="H6" s="1084"/>
      <c r="I6" s="1084"/>
      <c r="J6" s="1085"/>
      <c r="K6" s="1092"/>
      <c r="L6" s="1093"/>
      <c r="M6" s="1093"/>
      <c r="N6" s="1093"/>
      <c r="O6" s="1093"/>
      <c r="P6" s="1093"/>
      <c r="Q6" s="1093"/>
      <c r="R6" s="1094"/>
    </row>
    <row r="7" spans="1:18" ht="30" customHeight="1" x14ac:dyDescent="0.45">
      <c r="A7" s="1075"/>
      <c r="B7" s="1079"/>
      <c r="C7" s="1086"/>
      <c r="D7" s="1087"/>
      <c r="E7" s="1087"/>
      <c r="F7" s="1087"/>
      <c r="G7" s="1087"/>
      <c r="H7" s="1087"/>
      <c r="I7" s="1087"/>
      <c r="J7" s="1088"/>
      <c r="K7" s="1095"/>
      <c r="L7" s="1096"/>
      <c r="M7" s="1096"/>
      <c r="N7" s="1096"/>
      <c r="O7" s="1096"/>
      <c r="P7" s="1096"/>
      <c r="Q7" s="1096"/>
      <c r="R7" s="1097"/>
    </row>
    <row r="8" spans="1:18" ht="30" customHeight="1" x14ac:dyDescent="0.45">
      <c r="A8" s="1075"/>
      <c r="B8" s="1077" t="s">
        <v>313</v>
      </c>
      <c r="C8" s="1080"/>
      <c r="D8" s="1081"/>
      <c r="E8" s="1081"/>
      <c r="F8" s="1081"/>
      <c r="G8" s="1081"/>
      <c r="H8" s="1081"/>
      <c r="I8" s="1081"/>
      <c r="J8" s="1082"/>
      <c r="K8" s="1089"/>
      <c r="L8" s="1090"/>
      <c r="M8" s="1090"/>
      <c r="N8" s="1090"/>
      <c r="O8" s="1090"/>
      <c r="P8" s="1090"/>
      <c r="Q8" s="1090"/>
      <c r="R8" s="1091"/>
    </row>
    <row r="9" spans="1:18" ht="30" customHeight="1" x14ac:dyDescent="0.45">
      <c r="A9" s="1075"/>
      <c r="B9" s="1078"/>
      <c r="C9" s="1083"/>
      <c r="D9" s="1084"/>
      <c r="E9" s="1084"/>
      <c r="F9" s="1084"/>
      <c r="G9" s="1084"/>
      <c r="H9" s="1084"/>
      <c r="I9" s="1084"/>
      <c r="J9" s="1085"/>
      <c r="K9" s="1092"/>
      <c r="L9" s="1093"/>
      <c r="M9" s="1093"/>
      <c r="N9" s="1093"/>
      <c r="O9" s="1093"/>
      <c r="P9" s="1093"/>
      <c r="Q9" s="1093"/>
      <c r="R9" s="1094"/>
    </row>
    <row r="10" spans="1:18" ht="30" customHeight="1" x14ac:dyDescent="0.45">
      <c r="A10" s="1076"/>
      <c r="B10" s="1079"/>
      <c r="C10" s="1086"/>
      <c r="D10" s="1087"/>
      <c r="E10" s="1087"/>
      <c r="F10" s="1087"/>
      <c r="G10" s="1087"/>
      <c r="H10" s="1087"/>
      <c r="I10" s="1087"/>
      <c r="J10" s="1088"/>
      <c r="K10" s="1095"/>
      <c r="L10" s="1096"/>
      <c r="M10" s="1096"/>
      <c r="N10" s="1096"/>
      <c r="O10" s="1096"/>
      <c r="P10" s="1096"/>
      <c r="Q10" s="1096"/>
      <c r="R10" s="1097"/>
    </row>
    <row r="11" spans="1:18" ht="30" customHeight="1" x14ac:dyDescent="0.45">
      <c r="A11" s="1064" t="s">
        <v>188</v>
      </c>
      <c r="B11" s="1065"/>
      <c r="C11" s="1068" t="s">
        <v>177</v>
      </c>
      <c r="D11" s="1069"/>
      <c r="E11" s="1070"/>
      <c r="F11" s="490" t="s">
        <v>781</v>
      </c>
      <c r="G11" s="1071" t="s">
        <v>178</v>
      </c>
      <c r="H11" s="1072"/>
      <c r="I11" s="1073"/>
      <c r="J11" s="490" t="s">
        <v>781</v>
      </c>
      <c r="K11" s="1068" t="s">
        <v>179</v>
      </c>
      <c r="L11" s="1069"/>
      <c r="M11" s="1070"/>
      <c r="N11" s="491"/>
      <c r="O11" s="1071" t="s">
        <v>180</v>
      </c>
      <c r="P11" s="1072"/>
      <c r="Q11" s="1073"/>
      <c r="R11" s="491"/>
    </row>
    <row r="12" spans="1:18" ht="30" customHeight="1" x14ac:dyDescent="0.45">
      <c r="A12" s="1098"/>
      <c r="B12" s="1099"/>
      <c r="C12" s="1100" t="s">
        <v>181</v>
      </c>
      <c r="D12" s="1101"/>
      <c r="E12" s="1102"/>
      <c r="F12" s="492" t="s">
        <v>781</v>
      </c>
      <c r="G12" s="1100" t="s">
        <v>182</v>
      </c>
      <c r="H12" s="1101"/>
      <c r="I12" s="1102"/>
      <c r="J12" s="493"/>
      <c r="K12" s="1100" t="s">
        <v>183</v>
      </c>
      <c r="L12" s="1101"/>
      <c r="M12" s="1102"/>
      <c r="N12" s="493"/>
      <c r="O12" s="1103" t="s">
        <v>184</v>
      </c>
      <c r="P12" s="1104"/>
      <c r="Q12" s="1105"/>
      <c r="R12" s="493"/>
    </row>
    <row r="13" spans="1:18" ht="30" customHeight="1" x14ac:dyDescent="0.45">
      <c r="A13" s="1074" t="s">
        <v>185</v>
      </c>
      <c r="B13" s="1077" t="s">
        <v>312</v>
      </c>
      <c r="C13" s="1080"/>
      <c r="D13" s="1081"/>
      <c r="E13" s="1081"/>
      <c r="F13" s="1081"/>
      <c r="G13" s="1081"/>
      <c r="H13" s="1081"/>
      <c r="I13" s="1081"/>
      <c r="J13" s="1082"/>
      <c r="K13" s="1089"/>
      <c r="L13" s="1090"/>
      <c r="M13" s="1090"/>
      <c r="N13" s="1090"/>
      <c r="O13" s="1090"/>
      <c r="P13" s="1090"/>
      <c r="Q13" s="1090"/>
      <c r="R13" s="1091"/>
    </row>
    <row r="14" spans="1:18" ht="30" customHeight="1" x14ac:dyDescent="0.45">
      <c r="A14" s="1075"/>
      <c r="B14" s="1078"/>
      <c r="C14" s="1083"/>
      <c r="D14" s="1084"/>
      <c r="E14" s="1084"/>
      <c r="F14" s="1084"/>
      <c r="G14" s="1084"/>
      <c r="H14" s="1084"/>
      <c r="I14" s="1084"/>
      <c r="J14" s="1085"/>
      <c r="K14" s="1092"/>
      <c r="L14" s="1093"/>
      <c r="M14" s="1093"/>
      <c r="N14" s="1093"/>
      <c r="O14" s="1093"/>
      <c r="P14" s="1093"/>
      <c r="Q14" s="1093"/>
      <c r="R14" s="1094"/>
    </row>
    <row r="15" spans="1:18" ht="30" customHeight="1" x14ac:dyDescent="0.45">
      <c r="A15" s="1075"/>
      <c r="B15" s="1079"/>
      <c r="C15" s="1086"/>
      <c r="D15" s="1087"/>
      <c r="E15" s="1087"/>
      <c r="F15" s="1087"/>
      <c r="G15" s="1087"/>
      <c r="H15" s="1087"/>
      <c r="I15" s="1087"/>
      <c r="J15" s="1088"/>
      <c r="K15" s="1095"/>
      <c r="L15" s="1096"/>
      <c r="M15" s="1096"/>
      <c r="N15" s="1096"/>
      <c r="O15" s="1096"/>
      <c r="P15" s="1096"/>
      <c r="Q15" s="1096"/>
      <c r="R15" s="1097"/>
    </row>
    <row r="16" spans="1:18" ht="30" customHeight="1" x14ac:dyDescent="0.45">
      <c r="A16" s="1075"/>
      <c r="B16" s="1077" t="s">
        <v>313</v>
      </c>
      <c r="C16" s="1080"/>
      <c r="D16" s="1081"/>
      <c r="E16" s="1081"/>
      <c r="F16" s="1081"/>
      <c r="G16" s="1081"/>
      <c r="H16" s="1081"/>
      <c r="I16" s="1081"/>
      <c r="J16" s="1082"/>
      <c r="K16" s="1089"/>
      <c r="L16" s="1090"/>
      <c r="M16" s="1090"/>
      <c r="N16" s="1090"/>
      <c r="O16" s="1090"/>
      <c r="P16" s="1090"/>
      <c r="Q16" s="1090"/>
      <c r="R16" s="1091"/>
    </row>
    <row r="17" spans="1:18" ht="30" customHeight="1" x14ac:dyDescent="0.45">
      <c r="A17" s="1075"/>
      <c r="B17" s="1078"/>
      <c r="C17" s="1083"/>
      <c r="D17" s="1084"/>
      <c r="E17" s="1084"/>
      <c r="F17" s="1084"/>
      <c r="G17" s="1084"/>
      <c r="H17" s="1084"/>
      <c r="I17" s="1084"/>
      <c r="J17" s="1085"/>
      <c r="K17" s="1092"/>
      <c r="L17" s="1093"/>
      <c r="M17" s="1093"/>
      <c r="N17" s="1093"/>
      <c r="O17" s="1093"/>
      <c r="P17" s="1093"/>
      <c r="Q17" s="1093"/>
      <c r="R17" s="1094"/>
    </row>
    <row r="18" spans="1:18" ht="30" customHeight="1" x14ac:dyDescent="0.45">
      <c r="A18" s="1076"/>
      <c r="B18" s="1079"/>
      <c r="C18" s="1086"/>
      <c r="D18" s="1087"/>
      <c r="E18" s="1087"/>
      <c r="F18" s="1087"/>
      <c r="G18" s="1087"/>
      <c r="H18" s="1087"/>
      <c r="I18" s="1087"/>
      <c r="J18" s="1088"/>
      <c r="K18" s="1095"/>
      <c r="L18" s="1096"/>
      <c r="M18" s="1096"/>
      <c r="N18" s="1096"/>
      <c r="O18" s="1096"/>
      <c r="P18" s="1096"/>
      <c r="Q18" s="1096"/>
      <c r="R18" s="1097"/>
    </row>
    <row r="19" spans="1:18" ht="30" customHeight="1" x14ac:dyDescent="0.45">
      <c r="A19" s="1064" t="s">
        <v>188</v>
      </c>
      <c r="B19" s="1065"/>
      <c r="C19" s="1068" t="s">
        <v>177</v>
      </c>
      <c r="D19" s="1069"/>
      <c r="E19" s="1070"/>
      <c r="F19" s="491"/>
      <c r="G19" s="1071" t="s">
        <v>178</v>
      </c>
      <c r="H19" s="1072"/>
      <c r="I19" s="1073"/>
      <c r="J19" s="491"/>
      <c r="K19" s="1068" t="s">
        <v>179</v>
      </c>
      <c r="L19" s="1069"/>
      <c r="M19" s="1070"/>
      <c r="N19" s="491"/>
      <c r="O19" s="1071" t="s">
        <v>180</v>
      </c>
      <c r="P19" s="1072"/>
      <c r="Q19" s="1073"/>
      <c r="R19" s="491"/>
    </row>
    <row r="20" spans="1:18" ht="30" customHeight="1" x14ac:dyDescent="0.45">
      <c r="A20" s="1066"/>
      <c r="B20" s="1067"/>
      <c r="C20" s="1071" t="s">
        <v>181</v>
      </c>
      <c r="D20" s="1072"/>
      <c r="E20" s="1073"/>
      <c r="F20" s="491"/>
      <c r="G20" s="1071" t="s">
        <v>182</v>
      </c>
      <c r="H20" s="1072"/>
      <c r="I20" s="1073"/>
      <c r="J20" s="491"/>
      <c r="K20" s="1071" t="s">
        <v>183</v>
      </c>
      <c r="L20" s="1072"/>
      <c r="M20" s="1073"/>
      <c r="N20" s="491"/>
      <c r="O20" s="1068" t="s">
        <v>184</v>
      </c>
      <c r="P20" s="1069"/>
      <c r="Q20" s="1070"/>
      <c r="R20" s="491"/>
    </row>
    <row r="21" spans="1:18" ht="30" customHeight="1" x14ac:dyDescent="0.45">
      <c r="A21" s="1074" t="s">
        <v>186</v>
      </c>
      <c r="B21" s="1077" t="s">
        <v>312</v>
      </c>
      <c r="C21" s="1080"/>
      <c r="D21" s="1081"/>
      <c r="E21" s="1081"/>
      <c r="F21" s="1081"/>
      <c r="G21" s="1081"/>
      <c r="H21" s="1081"/>
      <c r="I21" s="1081"/>
      <c r="J21" s="1082"/>
      <c r="K21" s="1089"/>
      <c r="L21" s="1090"/>
      <c r="M21" s="1090"/>
      <c r="N21" s="1090"/>
      <c r="O21" s="1090"/>
      <c r="P21" s="1090"/>
      <c r="Q21" s="1090"/>
      <c r="R21" s="1091"/>
    </row>
    <row r="22" spans="1:18" ht="30" customHeight="1" x14ac:dyDescent="0.45">
      <c r="A22" s="1075"/>
      <c r="B22" s="1078"/>
      <c r="C22" s="1083"/>
      <c r="D22" s="1084"/>
      <c r="E22" s="1084"/>
      <c r="F22" s="1084"/>
      <c r="G22" s="1084"/>
      <c r="H22" s="1084"/>
      <c r="I22" s="1084"/>
      <c r="J22" s="1085"/>
      <c r="K22" s="1092"/>
      <c r="L22" s="1093"/>
      <c r="M22" s="1093"/>
      <c r="N22" s="1093"/>
      <c r="O22" s="1093"/>
      <c r="P22" s="1093"/>
      <c r="Q22" s="1093"/>
      <c r="R22" s="1094"/>
    </row>
    <row r="23" spans="1:18" ht="30" customHeight="1" x14ac:dyDescent="0.45">
      <c r="A23" s="1075"/>
      <c r="B23" s="1079"/>
      <c r="C23" s="1086"/>
      <c r="D23" s="1087"/>
      <c r="E23" s="1087"/>
      <c r="F23" s="1087"/>
      <c r="G23" s="1087"/>
      <c r="H23" s="1087"/>
      <c r="I23" s="1087"/>
      <c r="J23" s="1088"/>
      <c r="K23" s="1095"/>
      <c r="L23" s="1096"/>
      <c r="M23" s="1096"/>
      <c r="N23" s="1096"/>
      <c r="O23" s="1096"/>
      <c r="P23" s="1096"/>
      <c r="Q23" s="1096"/>
      <c r="R23" s="1097"/>
    </row>
    <row r="24" spans="1:18" ht="30" customHeight="1" x14ac:dyDescent="0.45">
      <c r="A24" s="1075"/>
      <c r="B24" s="1077" t="s">
        <v>313</v>
      </c>
      <c r="C24" s="1080"/>
      <c r="D24" s="1081"/>
      <c r="E24" s="1081"/>
      <c r="F24" s="1081"/>
      <c r="G24" s="1081"/>
      <c r="H24" s="1081"/>
      <c r="I24" s="1081"/>
      <c r="J24" s="1082"/>
      <c r="K24" s="1089"/>
      <c r="L24" s="1090"/>
      <c r="M24" s="1090"/>
      <c r="N24" s="1090"/>
      <c r="O24" s="1090"/>
      <c r="P24" s="1090"/>
      <c r="Q24" s="1090"/>
      <c r="R24" s="1091"/>
    </row>
    <row r="25" spans="1:18" ht="30" customHeight="1" x14ac:dyDescent="0.45">
      <c r="A25" s="1075"/>
      <c r="B25" s="1078"/>
      <c r="C25" s="1083"/>
      <c r="D25" s="1084"/>
      <c r="E25" s="1084"/>
      <c r="F25" s="1084"/>
      <c r="G25" s="1084"/>
      <c r="H25" s="1084"/>
      <c r="I25" s="1084"/>
      <c r="J25" s="1085"/>
      <c r="K25" s="1092"/>
      <c r="L25" s="1093"/>
      <c r="M25" s="1093"/>
      <c r="N25" s="1093"/>
      <c r="O25" s="1093"/>
      <c r="P25" s="1093"/>
      <c r="Q25" s="1093"/>
      <c r="R25" s="1094"/>
    </row>
    <row r="26" spans="1:18" ht="30" customHeight="1" x14ac:dyDescent="0.45">
      <c r="A26" s="1076"/>
      <c r="B26" s="1079"/>
      <c r="C26" s="1086"/>
      <c r="D26" s="1087"/>
      <c r="E26" s="1087"/>
      <c r="F26" s="1087"/>
      <c r="G26" s="1087"/>
      <c r="H26" s="1087"/>
      <c r="I26" s="1087"/>
      <c r="J26" s="1088"/>
      <c r="K26" s="1095"/>
      <c r="L26" s="1096"/>
      <c r="M26" s="1096"/>
      <c r="N26" s="1096"/>
      <c r="O26" s="1096"/>
      <c r="P26" s="1096"/>
      <c r="Q26" s="1096"/>
      <c r="R26" s="1097"/>
    </row>
    <row r="27" spans="1:18" ht="30" customHeight="1" x14ac:dyDescent="0.45">
      <c r="A27" s="1064" t="s">
        <v>188</v>
      </c>
      <c r="B27" s="1065"/>
      <c r="C27" s="1068" t="s">
        <v>177</v>
      </c>
      <c r="D27" s="1069"/>
      <c r="E27" s="1070"/>
      <c r="F27" s="491"/>
      <c r="G27" s="1071" t="s">
        <v>178</v>
      </c>
      <c r="H27" s="1072"/>
      <c r="I27" s="1073"/>
      <c r="J27" s="491"/>
      <c r="K27" s="1068" t="s">
        <v>179</v>
      </c>
      <c r="L27" s="1069"/>
      <c r="M27" s="1070"/>
      <c r="N27" s="491"/>
      <c r="O27" s="1071" t="s">
        <v>180</v>
      </c>
      <c r="P27" s="1072"/>
      <c r="Q27" s="1073"/>
      <c r="R27" s="491"/>
    </row>
    <row r="28" spans="1:18" ht="30" customHeight="1" x14ac:dyDescent="0.45">
      <c r="A28" s="1066"/>
      <c r="B28" s="1067"/>
      <c r="C28" s="1071" t="s">
        <v>181</v>
      </c>
      <c r="D28" s="1072"/>
      <c r="E28" s="1073"/>
      <c r="F28" s="491"/>
      <c r="G28" s="1071" t="s">
        <v>182</v>
      </c>
      <c r="H28" s="1072"/>
      <c r="I28" s="1073"/>
      <c r="J28" s="491"/>
      <c r="K28" s="1071" t="s">
        <v>183</v>
      </c>
      <c r="L28" s="1072"/>
      <c r="M28" s="1073"/>
      <c r="N28" s="491"/>
      <c r="O28" s="1068" t="s">
        <v>184</v>
      </c>
      <c r="P28" s="1069"/>
      <c r="Q28" s="1070"/>
      <c r="R28" s="491"/>
    </row>
  </sheetData>
  <sheetProtection password="C472" sheet="1" objects="1" scenarios="1" selectLockedCells="1" selectUn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F11:F12 J11:J12 N11:N12 R11:R12 F19:F20 J19:J20 N19:N20 R19:R20 F27:F28 J27:J28 N27:N28 R27:R28">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2"/>
  <sheetViews>
    <sheetView showGridLines="0" view="pageBreakPreview" zoomScale="80" zoomScaleNormal="100" zoomScaleSheetLayoutView="80" workbookViewId="0">
      <selection sqref="A1:XFD1048576"/>
    </sheetView>
  </sheetViews>
  <sheetFormatPr defaultColWidth="8.69921875" defaultRowHeight="18" x14ac:dyDescent="0.45"/>
  <cols>
    <col min="1" max="1" width="5.5" style="32" customWidth="1"/>
    <col min="2" max="22" width="4.19921875" style="32" customWidth="1"/>
    <col min="23" max="16384" width="8.69921875" style="32"/>
  </cols>
  <sheetData>
    <row r="1" spans="1:25" ht="25.05" customHeight="1" x14ac:dyDescent="0.45">
      <c r="A1" s="1136" t="s">
        <v>441</v>
      </c>
      <c r="B1" s="747"/>
      <c r="C1" s="747"/>
      <c r="D1" s="747"/>
      <c r="E1" s="747"/>
      <c r="F1" s="747"/>
      <c r="G1" s="747"/>
      <c r="H1" s="747"/>
      <c r="I1" s="747"/>
      <c r="J1" s="747"/>
      <c r="K1" s="747"/>
      <c r="L1" s="747"/>
      <c r="M1" s="747"/>
      <c r="N1" s="747"/>
      <c r="O1" s="747"/>
      <c r="P1" s="747"/>
      <c r="Q1" s="747"/>
      <c r="R1" s="747"/>
      <c r="S1" s="747"/>
      <c r="T1" s="747"/>
      <c r="U1" s="747"/>
      <c r="V1" s="747"/>
      <c r="W1" s="33"/>
      <c r="X1" s="33"/>
      <c r="Y1" s="33"/>
    </row>
    <row r="2" spans="1:25" ht="19.95" customHeight="1" x14ac:dyDescent="0.45">
      <c r="A2" s="1137"/>
      <c r="B2" s="1138"/>
      <c r="C2" s="1141" t="s">
        <v>190</v>
      </c>
      <c r="D2" s="1141"/>
      <c r="E2" s="1141"/>
      <c r="F2" s="1141"/>
      <c r="G2" s="1141"/>
      <c r="H2" s="1141"/>
      <c r="I2" s="1141"/>
      <c r="J2" s="1141"/>
      <c r="K2" s="1141"/>
      <c r="L2" s="1138"/>
      <c r="M2" s="1143" t="s">
        <v>191</v>
      </c>
      <c r="N2" s="1143"/>
      <c r="O2" s="1143"/>
      <c r="P2" s="1143"/>
      <c r="Q2" s="1143"/>
      <c r="R2" s="1143"/>
      <c r="S2" s="1143"/>
      <c r="T2" s="1143"/>
      <c r="U2" s="1143"/>
      <c r="V2" s="1143"/>
      <c r="W2" s="33"/>
      <c r="X2" s="33"/>
      <c r="Y2" s="33"/>
    </row>
    <row r="3" spans="1:25" ht="19.95" customHeight="1" x14ac:dyDescent="0.45">
      <c r="A3" s="1139"/>
      <c r="B3" s="1140"/>
      <c r="C3" s="1142"/>
      <c r="D3" s="1142"/>
      <c r="E3" s="1142"/>
      <c r="F3" s="1142"/>
      <c r="G3" s="1142"/>
      <c r="H3" s="1142"/>
      <c r="I3" s="1142"/>
      <c r="J3" s="1142"/>
      <c r="K3" s="1142"/>
      <c r="L3" s="1140"/>
      <c r="M3" s="1143"/>
      <c r="N3" s="1143"/>
      <c r="O3" s="1143"/>
      <c r="P3" s="1143"/>
      <c r="Q3" s="1143"/>
      <c r="R3" s="1143"/>
      <c r="S3" s="1143"/>
      <c r="T3" s="1143"/>
      <c r="U3" s="1143"/>
      <c r="V3" s="1143"/>
      <c r="W3" s="33"/>
      <c r="X3" s="33"/>
      <c r="Y3" s="33"/>
    </row>
    <row r="4" spans="1:25" ht="30" customHeight="1" x14ac:dyDescent="0.45">
      <c r="A4" s="1121" t="s">
        <v>176</v>
      </c>
      <c r="B4" s="1124" t="s">
        <v>312</v>
      </c>
      <c r="C4" s="1127"/>
      <c r="D4" s="1128"/>
      <c r="E4" s="1128"/>
      <c r="F4" s="1128"/>
      <c r="G4" s="1128"/>
      <c r="H4" s="1128"/>
      <c r="I4" s="1128"/>
      <c r="J4" s="1128"/>
      <c r="K4" s="1128"/>
      <c r="L4" s="1129"/>
      <c r="M4" s="1127"/>
      <c r="N4" s="1128"/>
      <c r="O4" s="1128"/>
      <c r="P4" s="1128"/>
      <c r="Q4" s="1128"/>
      <c r="R4" s="1128"/>
      <c r="S4" s="1128"/>
      <c r="T4" s="1128"/>
      <c r="U4" s="1128"/>
      <c r="V4" s="1129"/>
      <c r="W4" s="33"/>
      <c r="X4" s="33"/>
      <c r="Y4" s="33"/>
    </row>
    <row r="5" spans="1:25" ht="30" customHeight="1" x14ac:dyDescent="0.45">
      <c r="A5" s="1122"/>
      <c r="B5" s="1125"/>
      <c r="C5" s="1130"/>
      <c r="D5" s="1131"/>
      <c r="E5" s="1131"/>
      <c r="F5" s="1131"/>
      <c r="G5" s="1131"/>
      <c r="H5" s="1131"/>
      <c r="I5" s="1131"/>
      <c r="J5" s="1131"/>
      <c r="K5" s="1131"/>
      <c r="L5" s="1132"/>
      <c r="M5" s="1130"/>
      <c r="N5" s="1131"/>
      <c r="O5" s="1131"/>
      <c r="P5" s="1131"/>
      <c r="Q5" s="1131"/>
      <c r="R5" s="1131"/>
      <c r="S5" s="1131"/>
      <c r="T5" s="1131"/>
      <c r="U5" s="1131"/>
      <c r="V5" s="1132"/>
      <c r="W5" s="33"/>
      <c r="X5" s="33"/>
      <c r="Y5" s="33"/>
    </row>
    <row r="6" spans="1:25" ht="30" customHeight="1" x14ac:dyDescent="0.45">
      <c r="A6" s="1122"/>
      <c r="B6" s="1126"/>
      <c r="C6" s="1133"/>
      <c r="D6" s="1134"/>
      <c r="E6" s="1134"/>
      <c r="F6" s="1134"/>
      <c r="G6" s="1134"/>
      <c r="H6" s="1134"/>
      <c r="I6" s="1134"/>
      <c r="J6" s="1134"/>
      <c r="K6" s="1134"/>
      <c r="L6" s="1135"/>
      <c r="M6" s="1133"/>
      <c r="N6" s="1134"/>
      <c r="O6" s="1134"/>
      <c r="P6" s="1134"/>
      <c r="Q6" s="1134"/>
      <c r="R6" s="1134"/>
      <c r="S6" s="1134"/>
      <c r="T6" s="1134"/>
      <c r="U6" s="1134"/>
      <c r="V6" s="1135"/>
      <c r="W6" s="33"/>
      <c r="X6" s="33"/>
      <c r="Y6" s="33"/>
    </row>
    <row r="7" spans="1:25" ht="30" customHeight="1" x14ac:dyDescent="0.45">
      <c r="A7" s="1122"/>
      <c r="B7" s="1124" t="s">
        <v>313</v>
      </c>
      <c r="C7" s="1127"/>
      <c r="D7" s="1128"/>
      <c r="E7" s="1128"/>
      <c r="F7" s="1128"/>
      <c r="G7" s="1128"/>
      <c r="H7" s="1128"/>
      <c r="I7" s="1128"/>
      <c r="J7" s="1128"/>
      <c r="K7" s="1128"/>
      <c r="L7" s="1129"/>
      <c r="M7" s="1127"/>
      <c r="N7" s="1128"/>
      <c r="O7" s="1128"/>
      <c r="P7" s="1128"/>
      <c r="Q7" s="1128"/>
      <c r="R7" s="1128"/>
      <c r="S7" s="1128"/>
      <c r="T7" s="1128"/>
      <c r="U7" s="1128"/>
      <c r="V7" s="1129"/>
      <c r="W7" s="33"/>
      <c r="X7" s="33"/>
      <c r="Y7" s="33"/>
    </row>
    <row r="8" spans="1:25" ht="30" customHeight="1" x14ac:dyDescent="0.45">
      <c r="A8" s="1122"/>
      <c r="B8" s="1125"/>
      <c r="C8" s="1130"/>
      <c r="D8" s="1131"/>
      <c r="E8" s="1131"/>
      <c r="F8" s="1131"/>
      <c r="G8" s="1131"/>
      <c r="H8" s="1131"/>
      <c r="I8" s="1131"/>
      <c r="J8" s="1131"/>
      <c r="K8" s="1131"/>
      <c r="L8" s="1132"/>
      <c r="M8" s="1130"/>
      <c r="N8" s="1131"/>
      <c r="O8" s="1131"/>
      <c r="P8" s="1131"/>
      <c r="Q8" s="1131"/>
      <c r="R8" s="1131"/>
      <c r="S8" s="1131"/>
      <c r="T8" s="1131"/>
      <c r="U8" s="1131"/>
      <c r="V8" s="1132"/>
      <c r="W8" s="33"/>
      <c r="X8" s="33"/>
      <c r="Y8" s="33"/>
    </row>
    <row r="9" spans="1:25" ht="30" customHeight="1" x14ac:dyDescent="0.45">
      <c r="A9" s="1123"/>
      <c r="B9" s="1126"/>
      <c r="C9" s="1133"/>
      <c r="D9" s="1134"/>
      <c r="E9" s="1134"/>
      <c r="F9" s="1134"/>
      <c r="G9" s="1134"/>
      <c r="H9" s="1134"/>
      <c r="I9" s="1134"/>
      <c r="J9" s="1134"/>
      <c r="K9" s="1134"/>
      <c r="L9" s="1135"/>
      <c r="M9" s="1133"/>
      <c r="N9" s="1134"/>
      <c r="O9" s="1134"/>
      <c r="P9" s="1134"/>
      <c r="Q9" s="1134"/>
      <c r="R9" s="1134"/>
      <c r="S9" s="1134"/>
      <c r="T9" s="1134"/>
      <c r="U9" s="1134"/>
      <c r="V9" s="1135"/>
      <c r="W9" s="33"/>
      <c r="X9" s="33"/>
      <c r="Y9" s="33"/>
    </row>
    <row r="10" spans="1:25" ht="30" customHeight="1" x14ac:dyDescent="0.45">
      <c r="A10" s="1121" t="s">
        <v>185</v>
      </c>
      <c r="B10" s="1124" t="s">
        <v>312</v>
      </c>
      <c r="C10" s="1127"/>
      <c r="D10" s="1128"/>
      <c r="E10" s="1128"/>
      <c r="F10" s="1128"/>
      <c r="G10" s="1128"/>
      <c r="H10" s="1128"/>
      <c r="I10" s="1128"/>
      <c r="J10" s="1128"/>
      <c r="K10" s="1128"/>
      <c r="L10" s="1129"/>
      <c r="M10" s="1127"/>
      <c r="N10" s="1128"/>
      <c r="O10" s="1128"/>
      <c r="P10" s="1128"/>
      <c r="Q10" s="1128"/>
      <c r="R10" s="1128"/>
      <c r="S10" s="1128"/>
      <c r="T10" s="1128"/>
      <c r="U10" s="1128"/>
      <c r="V10" s="1129"/>
      <c r="W10" s="33"/>
      <c r="X10" s="33"/>
      <c r="Y10" s="33"/>
    </row>
    <row r="11" spans="1:25" ht="30" customHeight="1" x14ac:dyDescent="0.45">
      <c r="A11" s="1122"/>
      <c r="B11" s="1125"/>
      <c r="C11" s="1130"/>
      <c r="D11" s="1131"/>
      <c r="E11" s="1131"/>
      <c r="F11" s="1131"/>
      <c r="G11" s="1131"/>
      <c r="H11" s="1131"/>
      <c r="I11" s="1131"/>
      <c r="J11" s="1131"/>
      <c r="K11" s="1131"/>
      <c r="L11" s="1132"/>
      <c r="M11" s="1130"/>
      <c r="N11" s="1131"/>
      <c r="O11" s="1131"/>
      <c r="P11" s="1131"/>
      <c r="Q11" s="1131"/>
      <c r="R11" s="1131"/>
      <c r="S11" s="1131"/>
      <c r="T11" s="1131"/>
      <c r="U11" s="1131"/>
      <c r="V11" s="1132"/>
      <c r="W11" s="33"/>
      <c r="X11" s="33"/>
      <c r="Y11" s="33"/>
    </row>
    <row r="12" spans="1:25" ht="30" customHeight="1" x14ac:dyDescent="0.45">
      <c r="A12" s="1122"/>
      <c r="B12" s="1126"/>
      <c r="C12" s="1133"/>
      <c r="D12" s="1134"/>
      <c r="E12" s="1134"/>
      <c r="F12" s="1134"/>
      <c r="G12" s="1134"/>
      <c r="H12" s="1134"/>
      <c r="I12" s="1134"/>
      <c r="J12" s="1134"/>
      <c r="K12" s="1134"/>
      <c r="L12" s="1135"/>
      <c r="M12" s="1133"/>
      <c r="N12" s="1134"/>
      <c r="O12" s="1134"/>
      <c r="P12" s="1134"/>
      <c r="Q12" s="1134"/>
      <c r="R12" s="1134"/>
      <c r="S12" s="1134"/>
      <c r="T12" s="1134"/>
      <c r="U12" s="1134"/>
      <c r="V12" s="1135"/>
      <c r="W12" s="33"/>
      <c r="X12" s="33"/>
      <c r="Y12" s="33"/>
    </row>
    <row r="13" spans="1:25" ht="30" customHeight="1" x14ac:dyDescent="0.45">
      <c r="A13" s="1122"/>
      <c r="B13" s="1124" t="s">
        <v>313</v>
      </c>
      <c r="C13" s="1127"/>
      <c r="D13" s="1128"/>
      <c r="E13" s="1128"/>
      <c r="F13" s="1128"/>
      <c r="G13" s="1128"/>
      <c r="H13" s="1128"/>
      <c r="I13" s="1128"/>
      <c r="J13" s="1128"/>
      <c r="K13" s="1128"/>
      <c r="L13" s="1129"/>
      <c r="M13" s="1127"/>
      <c r="N13" s="1128"/>
      <c r="O13" s="1128"/>
      <c r="P13" s="1128"/>
      <c r="Q13" s="1128"/>
      <c r="R13" s="1128"/>
      <c r="S13" s="1128"/>
      <c r="T13" s="1128"/>
      <c r="U13" s="1128"/>
      <c r="V13" s="1129"/>
      <c r="W13" s="33"/>
      <c r="X13" s="33"/>
      <c r="Y13" s="33"/>
    </row>
    <row r="14" spans="1:25" ht="30" customHeight="1" x14ac:dyDescent="0.45">
      <c r="A14" s="1122"/>
      <c r="B14" s="1125"/>
      <c r="C14" s="1130"/>
      <c r="D14" s="1131"/>
      <c r="E14" s="1131"/>
      <c r="F14" s="1131"/>
      <c r="G14" s="1131"/>
      <c r="H14" s="1131"/>
      <c r="I14" s="1131"/>
      <c r="J14" s="1131"/>
      <c r="K14" s="1131"/>
      <c r="L14" s="1132"/>
      <c r="M14" s="1130"/>
      <c r="N14" s="1131"/>
      <c r="O14" s="1131"/>
      <c r="P14" s="1131"/>
      <c r="Q14" s="1131"/>
      <c r="R14" s="1131"/>
      <c r="S14" s="1131"/>
      <c r="T14" s="1131"/>
      <c r="U14" s="1131"/>
      <c r="V14" s="1132"/>
      <c r="W14" s="33"/>
      <c r="X14" s="33"/>
      <c r="Y14" s="33"/>
    </row>
    <row r="15" spans="1:25" ht="30" customHeight="1" x14ac:dyDescent="0.45">
      <c r="A15" s="1123"/>
      <c r="B15" s="1126"/>
      <c r="C15" s="1133"/>
      <c r="D15" s="1134"/>
      <c r="E15" s="1134"/>
      <c r="F15" s="1134"/>
      <c r="G15" s="1134"/>
      <c r="H15" s="1134"/>
      <c r="I15" s="1134"/>
      <c r="J15" s="1134"/>
      <c r="K15" s="1134"/>
      <c r="L15" s="1135"/>
      <c r="M15" s="1133"/>
      <c r="N15" s="1134"/>
      <c r="O15" s="1134"/>
      <c r="P15" s="1134"/>
      <c r="Q15" s="1134"/>
      <c r="R15" s="1134"/>
      <c r="S15" s="1134"/>
      <c r="T15" s="1134"/>
      <c r="U15" s="1134"/>
      <c r="V15" s="1135"/>
      <c r="W15" s="33"/>
      <c r="X15" s="33"/>
      <c r="Y15" s="33"/>
    </row>
    <row r="16" spans="1:25" ht="30" customHeight="1" x14ac:dyDescent="0.45">
      <c r="A16" s="1121" t="s">
        <v>186</v>
      </c>
      <c r="B16" s="1124" t="s">
        <v>312</v>
      </c>
      <c r="C16" s="1127"/>
      <c r="D16" s="1128"/>
      <c r="E16" s="1128"/>
      <c r="F16" s="1128"/>
      <c r="G16" s="1128"/>
      <c r="H16" s="1128"/>
      <c r="I16" s="1128"/>
      <c r="J16" s="1128"/>
      <c r="K16" s="1128"/>
      <c r="L16" s="1129"/>
      <c r="M16" s="1127"/>
      <c r="N16" s="1128"/>
      <c r="O16" s="1128"/>
      <c r="P16" s="1128"/>
      <c r="Q16" s="1128"/>
      <c r="R16" s="1128"/>
      <c r="S16" s="1128"/>
      <c r="T16" s="1128"/>
      <c r="U16" s="1128"/>
      <c r="V16" s="1129"/>
      <c r="W16" s="33"/>
      <c r="X16" s="33"/>
      <c r="Y16" s="33"/>
    </row>
    <row r="17" spans="1:25" ht="30" customHeight="1" x14ac:dyDescent="0.45">
      <c r="A17" s="1122"/>
      <c r="B17" s="1125"/>
      <c r="C17" s="1130"/>
      <c r="D17" s="1131"/>
      <c r="E17" s="1131"/>
      <c r="F17" s="1131"/>
      <c r="G17" s="1131"/>
      <c r="H17" s="1131"/>
      <c r="I17" s="1131"/>
      <c r="J17" s="1131"/>
      <c r="K17" s="1131"/>
      <c r="L17" s="1132"/>
      <c r="M17" s="1130"/>
      <c r="N17" s="1131"/>
      <c r="O17" s="1131"/>
      <c r="P17" s="1131"/>
      <c r="Q17" s="1131"/>
      <c r="R17" s="1131"/>
      <c r="S17" s="1131"/>
      <c r="T17" s="1131"/>
      <c r="U17" s="1131"/>
      <c r="V17" s="1132"/>
      <c r="W17" s="33"/>
      <c r="X17" s="33"/>
      <c r="Y17" s="33"/>
    </row>
    <row r="18" spans="1:25" ht="30" customHeight="1" x14ac:dyDescent="0.45">
      <c r="A18" s="1122"/>
      <c r="B18" s="1126"/>
      <c r="C18" s="1133"/>
      <c r="D18" s="1134"/>
      <c r="E18" s="1134"/>
      <c r="F18" s="1134"/>
      <c r="G18" s="1134"/>
      <c r="H18" s="1134"/>
      <c r="I18" s="1134"/>
      <c r="J18" s="1134"/>
      <c r="K18" s="1134"/>
      <c r="L18" s="1135"/>
      <c r="M18" s="1133"/>
      <c r="N18" s="1134"/>
      <c r="O18" s="1134"/>
      <c r="P18" s="1134"/>
      <c r="Q18" s="1134"/>
      <c r="R18" s="1134"/>
      <c r="S18" s="1134"/>
      <c r="T18" s="1134"/>
      <c r="U18" s="1134"/>
      <c r="V18" s="1135"/>
      <c r="W18" s="33"/>
      <c r="X18" s="33"/>
      <c r="Y18" s="33"/>
    </row>
    <row r="19" spans="1:25" ht="30" customHeight="1" x14ac:dyDescent="0.45">
      <c r="A19" s="1122"/>
      <c r="B19" s="1124" t="s">
        <v>313</v>
      </c>
      <c r="C19" s="1127"/>
      <c r="D19" s="1128"/>
      <c r="E19" s="1128"/>
      <c r="F19" s="1128"/>
      <c r="G19" s="1128"/>
      <c r="H19" s="1128"/>
      <c r="I19" s="1128"/>
      <c r="J19" s="1128"/>
      <c r="K19" s="1128"/>
      <c r="L19" s="1129"/>
      <c r="M19" s="1127"/>
      <c r="N19" s="1128"/>
      <c r="O19" s="1128"/>
      <c r="P19" s="1128"/>
      <c r="Q19" s="1128"/>
      <c r="R19" s="1128"/>
      <c r="S19" s="1128"/>
      <c r="T19" s="1128"/>
      <c r="U19" s="1128"/>
      <c r="V19" s="1129"/>
      <c r="W19" s="33"/>
      <c r="X19" s="33"/>
      <c r="Y19" s="33"/>
    </row>
    <row r="20" spans="1:25" ht="30" customHeight="1" x14ac:dyDescent="0.45">
      <c r="A20" s="1122"/>
      <c r="B20" s="1125"/>
      <c r="C20" s="1130"/>
      <c r="D20" s="1131"/>
      <c r="E20" s="1131"/>
      <c r="F20" s="1131"/>
      <c r="G20" s="1131"/>
      <c r="H20" s="1131"/>
      <c r="I20" s="1131"/>
      <c r="J20" s="1131"/>
      <c r="K20" s="1131"/>
      <c r="L20" s="1132"/>
      <c r="M20" s="1130"/>
      <c r="N20" s="1131"/>
      <c r="O20" s="1131"/>
      <c r="P20" s="1131"/>
      <c r="Q20" s="1131"/>
      <c r="R20" s="1131"/>
      <c r="S20" s="1131"/>
      <c r="T20" s="1131"/>
      <c r="U20" s="1131"/>
      <c r="V20" s="1132"/>
      <c r="W20" s="33"/>
      <c r="X20" s="33"/>
      <c r="Y20" s="33"/>
    </row>
    <row r="21" spans="1:25" ht="30" customHeight="1" x14ac:dyDescent="0.45">
      <c r="A21" s="1123"/>
      <c r="B21" s="1126"/>
      <c r="C21" s="1133"/>
      <c r="D21" s="1134"/>
      <c r="E21" s="1134"/>
      <c r="F21" s="1134"/>
      <c r="G21" s="1134"/>
      <c r="H21" s="1134"/>
      <c r="I21" s="1134"/>
      <c r="J21" s="1134"/>
      <c r="K21" s="1134"/>
      <c r="L21" s="1135"/>
      <c r="M21" s="1133"/>
      <c r="N21" s="1134"/>
      <c r="O21" s="1134"/>
      <c r="P21" s="1134"/>
      <c r="Q21" s="1134"/>
      <c r="R21" s="1134"/>
      <c r="S21" s="1134"/>
      <c r="T21" s="1134"/>
      <c r="U21" s="1134"/>
      <c r="V21" s="1135"/>
      <c r="W21" s="33"/>
      <c r="X21" s="33"/>
      <c r="Y21" s="33"/>
    </row>
    <row r="22" spans="1:25" x14ac:dyDescent="0.45">
      <c r="A22" s="1119"/>
      <c r="B22" s="1120"/>
      <c r="C22" s="1120"/>
      <c r="D22" s="1120"/>
      <c r="E22" s="1120"/>
      <c r="F22" s="1120"/>
      <c r="G22" s="1120"/>
      <c r="H22" s="1120"/>
      <c r="I22" s="1120"/>
      <c r="J22" s="1120"/>
      <c r="K22" s="1120"/>
      <c r="L22" s="1120"/>
      <c r="M22" s="1120"/>
      <c r="N22" s="1120"/>
      <c r="O22" s="1120"/>
      <c r="P22" s="1120"/>
      <c r="Q22" s="1120"/>
      <c r="R22" s="1120"/>
      <c r="S22" s="1120"/>
      <c r="T22" s="1120"/>
      <c r="U22" s="1120"/>
      <c r="V22" s="1120"/>
      <c r="W22" s="33"/>
      <c r="X22" s="33"/>
      <c r="Y22" s="33"/>
    </row>
  </sheetData>
  <sheetProtection password="C472" sheet="1" objects="1" scenarios="1" selectLockedCells="1" selectUnlockedCells="1"/>
  <mergeCells count="26">
    <mergeCell ref="A1:V1"/>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22:V22"/>
    <mergeCell ref="A16:A21"/>
    <mergeCell ref="B16:B18"/>
    <mergeCell ref="C16:L18"/>
    <mergeCell ref="M16:V18"/>
    <mergeCell ref="B19:B21"/>
    <mergeCell ref="C19:L21"/>
    <mergeCell ref="M19:V21"/>
  </mergeCells>
  <phoneticPr fontId="2"/>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13"/>
  <sheetViews>
    <sheetView showGridLines="0" view="pageBreakPreview" zoomScale="80" zoomScaleNormal="100" zoomScaleSheetLayoutView="80" workbookViewId="0">
      <selection sqref="A1:XFD1048576"/>
    </sheetView>
  </sheetViews>
  <sheetFormatPr defaultColWidth="8.69921875" defaultRowHeight="13.2" x14ac:dyDescent="0.45"/>
  <cols>
    <col min="1" max="14" width="5.69921875" style="17" customWidth="1"/>
    <col min="15" max="17" width="7.296875" style="17" customWidth="1"/>
    <col min="18" max="18" width="8.69921875" style="17" customWidth="1"/>
    <col min="19" max="16384" width="8.69921875" style="17"/>
  </cols>
  <sheetData>
    <row r="1" spans="1:38" ht="19.95" customHeight="1" x14ac:dyDescent="0.45">
      <c r="A1" s="1148" t="s">
        <v>317</v>
      </c>
      <c r="B1" s="1149"/>
      <c r="C1" s="1149"/>
      <c r="D1" s="1149"/>
      <c r="E1" s="1149"/>
      <c r="F1" s="1149"/>
      <c r="G1" s="1149"/>
      <c r="H1" s="1149"/>
      <c r="I1" s="1149"/>
      <c r="J1" s="1149"/>
      <c r="K1" s="1149"/>
      <c r="L1" s="1149"/>
      <c r="M1" s="1149"/>
      <c r="N1" s="1149"/>
      <c r="O1" s="1149"/>
      <c r="P1" s="1149"/>
      <c r="Q1" s="1149"/>
      <c r="R1" s="1149"/>
    </row>
    <row r="2" spans="1:38" ht="331.5" customHeight="1" x14ac:dyDescent="0.45">
      <c r="A2" s="1108" t="s">
        <v>175</v>
      </c>
      <c r="B2" s="1109"/>
      <c r="C2" s="1110" t="s">
        <v>462</v>
      </c>
      <c r="D2" s="1111"/>
      <c r="E2" s="1111"/>
      <c r="F2" s="1111"/>
      <c r="G2" s="1111"/>
      <c r="H2" s="1111"/>
      <c r="I2" s="1111"/>
      <c r="J2" s="1111"/>
      <c r="K2" s="1111"/>
      <c r="L2" s="1111"/>
      <c r="M2" s="1111"/>
      <c r="N2" s="1111"/>
      <c r="O2" s="1111"/>
      <c r="P2" s="1111"/>
      <c r="Q2" s="1111"/>
      <c r="R2" s="1112"/>
      <c r="AC2" s="494"/>
      <c r="AD2" s="494"/>
      <c r="AE2" s="494"/>
      <c r="AF2" s="494"/>
      <c r="AG2" s="494"/>
      <c r="AH2" s="494"/>
      <c r="AI2" s="494"/>
      <c r="AJ2" s="494"/>
      <c r="AK2" s="494"/>
      <c r="AL2" s="495"/>
    </row>
    <row r="3" spans="1:38" x14ac:dyDescent="0.45">
      <c r="A3" s="1150"/>
      <c r="B3" s="1150"/>
      <c r="C3" s="1150"/>
      <c r="D3" s="1150"/>
      <c r="E3" s="1150"/>
      <c r="F3" s="1150"/>
      <c r="G3" s="1150"/>
      <c r="H3" s="1150"/>
      <c r="I3" s="1150"/>
      <c r="J3" s="1150"/>
      <c r="K3" s="1150"/>
      <c r="L3" s="1150"/>
      <c r="M3" s="1150"/>
      <c r="N3" s="1150"/>
      <c r="O3" s="1150"/>
      <c r="P3" s="1150"/>
      <c r="Q3" s="1150"/>
      <c r="R3" s="1150"/>
      <c r="AD3" s="495"/>
    </row>
    <row r="4" spans="1:38" ht="49.95" customHeight="1" x14ac:dyDescent="0.45">
      <c r="A4" s="1151"/>
      <c r="B4" s="1115"/>
      <c r="C4" s="1152" t="s">
        <v>318</v>
      </c>
      <c r="D4" s="1153"/>
      <c r="E4" s="1153"/>
      <c r="F4" s="1153"/>
      <c r="G4" s="1153"/>
      <c r="H4" s="1153"/>
      <c r="I4" s="1153"/>
      <c r="J4" s="1154"/>
      <c r="K4" s="1152" t="s">
        <v>395</v>
      </c>
      <c r="L4" s="1153"/>
      <c r="M4" s="1153"/>
      <c r="N4" s="1153"/>
      <c r="O4" s="1153"/>
      <c r="P4" s="1153"/>
      <c r="Q4" s="1153"/>
      <c r="R4" s="1154"/>
    </row>
    <row r="5" spans="1:38" ht="49.95" customHeight="1" x14ac:dyDescent="0.45">
      <c r="A5" s="1074" t="s">
        <v>176</v>
      </c>
      <c r="B5" s="1145" t="s">
        <v>849</v>
      </c>
      <c r="C5" s="1080"/>
      <c r="D5" s="1081"/>
      <c r="E5" s="1081"/>
      <c r="F5" s="1081"/>
      <c r="G5" s="1081"/>
      <c r="H5" s="1081"/>
      <c r="I5" s="1081"/>
      <c r="J5" s="1082"/>
      <c r="K5" s="1089"/>
      <c r="L5" s="1090"/>
      <c r="M5" s="1090"/>
      <c r="N5" s="1090"/>
      <c r="O5" s="1090"/>
      <c r="P5" s="1090"/>
      <c r="Q5" s="1090"/>
      <c r="R5" s="1091"/>
    </row>
    <row r="6" spans="1:38" ht="49.95" customHeight="1" x14ac:dyDescent="0.45">
      <c r="A6" s="1075"/>
      <c r="B6" s="1146"/>
      <c r="C6" s="1083"/>
      <c r="D6" s="1084"/>
      <c r="E6" s="1084"/>
      <c r="F6" s="1084"/>
      <c r="G6" s="1084"/>
      <c r="H6" s="1084"/>
      <c r="I6" s="1084"/>
      <c r="J6" s="1085"/>
      <c r="K6" s="1092"/>
      <c r="L6" s="1093"/>
      <c r="M6" s="1093"/>
      <c r="N6" s="1093"/>
      <c r="O6" s="1093"/>
      <c r="P6" s="1093"/>
      <c r="Q6" s="1093"/>
      <c r="R6" s="1094"/>
    </row>
    <row r="7" spans="1:38" ht="49.95" customHeight="1" x14ac:dyDescent="0.45">
      <c r="A7" s="1076"/>
      <c r="B7" s="1147"/>
      <c r="C7" s="1086"/>
      <c r="D7" s="1087"/>
      <c r="E7" s="1087"/>
      <c r="F7" s="1087"/>
      <c r="G7" s="1087"/>
      <c r="H7" s="1087"/>
      <c r="I7" s="1087"/>
      <c r="J7" s="1088"/>
      <c r="K7" s="1095"/>
      <c r="L7" s="1096"/>
      <c r="M7" s="1096"/>
      <c r="N7" s="1096"/>
      <c r="O7" s="1096"/>
      <c r="P7" s="1096"/>
      <c r="Q7" s="1096"/>
      <c r="R7" s="1097"/>
    </row>
    <row r="8" spans="1:38" ht="49.95" customHeight="1" x14ac:dyDescent="0.45">
      <c r="A8" s="1074" t="s">
        <v>185</v>
      </c>
      <c r="B8" s="1145" t="s">
        <v>849</v>
      </c>
      <c r="C8" s="1080"/>
      <c r="D8" s="1081"/>
      <c r="E8" s="1081"/>
      <c r="F8" s="1081"/>
      <c r="G8" s="1081"/>
      <c r="H8" s="1081"/>
      <c r="I8" s="1081"/>
      <c r="J8" s="1082"/>
      <c r="K8" s="1089"/>
      <c r="L8" s="1090"/>
      <c r="M8" s="1090"/>
      <c r="N8" s="1090"/>
      <c r="O8" s="1090"/>
      <c r="P8" s="1090"/>
      <c r="Q8" s="1090"/>
      <c r="R8" s="1091"/>
    </row>
    <row r="9" spans="1:38" ht="49.95" customHeight="1" x14ac:dyDescent="0.45">
      <c r="A9" s="1075"/>
      <c r="B9" s="1146"/>
      <c r="C9" s="1083"/>
      <c r="D9" s="1084"/>
      <c r="E9" s="1084"/>
      <c r="F9" s="1084"/>
      <c r="G9" s="1084"/>
      <c r="H9" s="1084"/>
      <c r="I9" s="1084"/>
      <c r="J9" s="1085"/>
      <c r="K9" s="1092"/>
      <c r="L9" s="1093"/>
      <c r="M9" s="1093"/>
      <c r="N9" s="1093"/>
      <c r="O9" s="1093"/>
      <c r="P9" s="1093"/>
      <c r="Q9" s="1093"/>
      <c r="R9" s="1094"/>
    </row>
    <row r="10" spans="1:38" ht="49.95" customHeight="1" x14ac:dyDescent="0.45">
      <c r="A10" s="1076"/>
      <c r="B10" s="1147"/>
      <c r="C10" s="1086"/>
      <c r="D10" s="1087"/>
      <c r="E10" s="1087"/>
      <c r="F10" s="1087"/>
      <c r="G10" s="1087"/>
      <c r="H10" s="1087"/>
      <c r="I10" s="1087"/>
      <c r="J10" s="1088"/>
      <c r="K10" s="1095"/>
      <c r="L10" s="1096"/>
      <c r="M10" s="1096"/>
      <c r="N10" s="1096"/>
      <c r="O10" s="1096"/>
      <c r="P10" s="1096"/>
      <c r="Q10" s="1096"/>
      <c r="R10" s="1097"/>
    </row>
    <row r="11" spans="1:38" ht="49.95" customHeight="1" x14ac:dyDescent="0.45">
      <c r="A11" s="1144" t="s">
        <v>186</v>
      </c>
      <c r="B11" s="1145" t="s">
        <v>850</v>
      </c>
      <c r="C11" s="1080"/>
      <c r="D11" s="1081"/>
      <c r="E11" s="1081"/>
      <c r="F11" s="1081"/>
      <c r="G11" s="1081"/>
      <c r="H11" s="1081"/>
      <c r="I11" s="1081"/>
      <c r="J11" s="1082"/>
      <c r="K11" s="1089"/>
      <c r="L11" s="1090"/>
      <c r="M11" s="1090"/>
      <c r="N11" s="1090"/>
      <c r="O11" s="1090"/>
      <c r="P11" s="1090"/>
      <c r="Q11" s="1090"/>
      <c r="R11" s="1091"/>
    </row>
    <row r="12" spans="1:38" ht="49.95" customHeight="1" x14ac:dyDescent="0.45">
      <c r="A12" s="1144"/>
      <c r="B12" s="1146"/>
      <c r="C12" s="1083"/>
      <c r="D12" s="1084"/>
      <c r="E12" s="1084"/>
      <c r="F12" s="1084"/>
      <c r="G12" s="1084"/>
      <c r="H12" s="1084"/>
      <c r="I12" s="1084"/>
      <c r="J12" s="1085"/>
      <c r="K12" s="1092"/>
      <c r="L12" s="1093"/>
      <c r="M12" s="1093"/>
      <c r="N12" s="1093"/>
      <c r="O12" s="1093"/>
      <c r="P12" s="1093"/>
      <c r="Q12" s="1093"/>
      <c r="R12" s="1094"/>
    </row>
    <row r="13" spans="1:38" ht="49.95" customHeight="1" x14ac:dyDescent="0.45">
      <c r="A13" s="1144"/>
      <c r="B13" s="1147"/>
      <c r="C13" s="1086"/>
      <c r="D13" s="1087"/>
      <c r="E13" s="1087"/>
      <c r="F13" s="1087"/>
      <c r="G13" s="1087"/>
      <c r="H13" s="1087"/>
      <c r="I13" s="1087"/>
      <c r="J13" s="1088"/>
      <c r="K13" s="1095"/>
      <c r="L13" s="1096"/>
      <c r="M13" s="1096"/>
      <c r="N13" s="1096"/>
      <c r="O13" s="1096"/>
      <c r="P13" s="1096"/>
      <c r="Q13" s="1096"/>
      <c r="R13" s="1097"/>
    </row>
  </sheetData>
  <sheetProtection password="C472" sheet="1" objects="1" scenarios="1" selectLockedCells="1" selectUnlockedCells="1"/>
  <mergeCells count="19">
    <mergeCell ref="A5:A7"/>
    <mergeCell ref="B5:B7"/>
    <mergeCell ref="C5:J7"/>
    <mergeCell ref="K5:R7"/>
    <mergeCell ref="A1:R1"/>
    <mergeCell ref="A2:B2"/>
    <mergeCell ref="C2:R2"/>
    <mergeCell ref="A3:R3"/>
    <mergeCell ref="A4:B4"/>
    <mergeCell ref="C4:J4"/>
    <mergeCell ref="K4:R4"/>
    <mergeCell ref="A11:A13"/>
    <mergeCell ref="B11:B13"/>
    <mergeCell ref="C11:J13"/>
    <mergeCell ref="K11:R13"/>
    <mergeCell ref="A8:A10"/>
    <mergeCell ref="B8:B10"/>
    <mergeCell ref="C8:J10"/>
    <mergeCell ref="K8:R10"/>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B5:B13">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41</vt:i4>
      </vt:variant>
    </vt:vector>
  </HeadingPairs>
  <TitlesOfParts>
    <vt:vector size="78" baseType="lpstr">
      <vt:lpstr>表紙</vt:lpstr>
      <vt:lpstr>1-2.実施計画、事業実施場所</vt:lpstr>
      <vt:lpstr>3-5.補助金・公社利用状況、受賞歴</vt:lpstr>
      <vt:lpstr>6.役員・株主名簿</vt:lpstr>
      <vt:lpstr>7.助成事業の計画①</vt:lpstr>
      <vt:lpstr>7.助成事業の計画②</vt:lpstr>
      <vt:lpstr>8.達成目標（新規性・優秀性）</vt:lpstr>
      <vt:lpstr>9.技術的課題と解決方法（製品）</vt:lpstr>
      <vt:lpstr>10.ステップアップ目標（新規性・優秀性）</vt:lpstr>
      <vt:lpstr>11.事業化に向けた課題と解決方法 (サービス)</vt:lpstr>
      <vt:lpstr>12.開発体制</vt:lpstr>
      <vt:lpstr>13.市場性</vt:lpstr>
      <vt:lpstr>14.フロー・スケジュール</vt:lpstr>
      <vt:lpstr>15.産業財産権の確認</vt:lpstr>
      <vt:lpstr>16-17.安全性確保への取り組み、専門用語の解説</vt:lpstr>
      <vt:lpstr>18.資金計画</vt:lpstr>
      <vt:lpstr>19-(1).原材料・副資材費</vt:lpstr>
      <vt:lpstr>19-(2).機械装置・工具器具備品費</vt:lpstr>
      <vt:lpstr>19-(2)-2機械装置・工具器具購入計画</vt:lpstr>
      <vt:lpstr>19-(3).委託・外注費</vt:lpstr>
      <vt:lpstr>19-(3)-2.委託・外注計画書</vt:lpstr>
      <vt:lpstr>19-(4).産業財産権出願・導入費</vt:lpstr>
      <vt:lpstr>19-(5).専門家指導費</vt:lpstr>
      <vt:lpstr>19-(5)-2.専門家指導の計画</vt:lpstr>
      <vt:lpstr>19-(6).直接人件費</vt:lpstr>
      <vt:lpstr>19-(7).規格認証・登録費</vt:lpstr>
      <vt:lpstr>19-(7)-2.規格認証・登録計画書</vt:lpstr>
      <vt:lpstr>19-(8).展示会等参加費</vt:lpstr>
      <vt:lpstr>19-(9).広告宣伝費</vt:lpstr>
      <vt:lpstr>19-(10).機械装置・工具器具備品費</vt:lpstr>
      <vt:lpstr>19-(10)-2.機械装置・工具器具備品購入計画 </vt:lpstr>
      <vt:lpstr>19-(11).店舗新装・改装工事費</vt:lpstr>
      <vt:lpstr>19-(11)-2.店舗新装・改装工事計画書</vt:lpstr>
      <vt:lpstr>19-(12).店舗賃借料</vt:lpstr>
      <vt:lpstr>19-(13).委託・外注費</vt:lpstr>
      <vt:lpstr>19-(13)-2.委託・外注計画書</vt:lpstr>
      <vt:lpstr>19-(14).その他</vt:lpstr>
      <vt:lpstr>'10.ステップアップ目標（新規性・優秀性）'!Print_Area</vt:lpstr>
      <vt:lpstr>'11.事業化に向けた課題と解決方法 (サービス)'!Print_Area</vt:lpstr>
      <vt:lpstr>'12.開発体制'!Print_Area</vt:lpstr>
      <vt:lpstr>'1-2.実施計画、事業実施場所'!Print_Area</vt:lpstr>
      <vt:lpstr>'13.市場性'!Print_Area</vt:lpstr>
      <vt:lpstr>'14.フロー・スケジュール'!Print_Area</vt:lpstr>
      <vt:lpstr>'15.産業財産権の確認'!Print_Area</vt:lpstr>
      <vt:lpstr>'16-17.安全性確保への取り組み、専門用語の解説'!Print_Area</vt:lpstr>
      <vt:lpstr>'18.資金計画'!Print_Area</vt:lpstr>
      <vt:lpstr>'19-(1).原材料・副資材費'!Print_Area</vt:lpstr>
      <vt:lpstr>'19-(10).機械装置・工具器具備品費'!Print_Area</vt:lpstr>
      <vt:lpstr>'19-(10)-2.機械装置・工具器具備品購入計画 '!Print_Area</vt:lpstr>
      <vt:lpstr>'19-(11).店舗新装・改装工事費'!Print_Area</vt:lpstr>
      <vt:lpstr>'19-(11)-2.店舗新装・改装工事計画書'!Print_Area</vt:lpstr>
      <vt:lpstr>'19-(12).店舗賃借料'!Print_Area</vt:lpstr>
      <vt:lpstr>'19-(13).委託・外注費'!Print_Area</vt:lpstr>
      <vt:lpstr>'19-(13)-2.委託・外注計画書'!Print_Area</vt:lpstr>
      <vt:lpstr>'19-(14).その他'!Print_Area</vt:lpstr>
      <vt:lpstr>'19-(2).機械装置・工具器具備品費'!Print_Area</vt:lpstr>
      <vt:lpstr>'19-(2)-2機械装置・工具器具購入計画'!Print_Area</vt:lpstr>
      <vt:lpstr>'19-(3).委託・外注費'!Print_Area</vt:lpstr>
      <vt:lpstr>'19-(3)-2.委託・外注計画書'!Print_Area</vt:lpstr>
      <vt:lpstr>'19-(4).産業財産権出願・導入費'!Print_Area</vt:lpstr>
      <vt:lpstr>'19-(5).専門家指導費'!Print_Area</vt:lpstr>
      <vt:lpstr>'19-(5)-2.専門家指導の計画'!Print_Area</vt:lpstr>
      <vt:lpstr>'19-(6).直接人件費'!Print_Area</vt:lpstr>
      <vt:lpstr>'19-(7).規格認証・登録費'!Print_Area</vt:lpstr>
      <vt:lpstr>'19-(7)-2.規格認証・登録計画書'!Print_Area</vt:lpstr>
      <vt:lpstr>'19-(8).展示会等参加費'!Print_Area</vt:lpstr>
      <vt:lpstr>'19-(9).広告宣伝費'!Print_Area</vt:lpstr>
      <vt:lpstr>'3-5.補助金・公社利用状況、受賞歴'!Print_Area</vt:lpstr>
      <vt:lpstr>'6.役員・株主名簿'!Print_Area</vt:lpstr>
      <vt:lpstr>'7.助成事業の計画①'!Print_Area</vt:lpstr>
      <vt:lpstr>'7.助成事業の計画②'!Print_Area</vt:lpstr>
      <vt:lpstr>'8.達成目標（新規性・優秀性）'!Print_Area</vt:lpstr>
      <vt:lpstr>'9.技術的課題と解決方法（製品）'!Print_Area</vt:lpstr>
      <vt:lpstr>表紙!Print_Area</vt:lpstr>
      <vt:lpstr>'1-2.実施計画、事業実施場所'!サービス業</vt:lpstr>
      <vt:lpstr>'1-2.実施計画、事業実施場所'!卸売業</vt:lpstr>
      <vt:lpstr>'1-2.実施計画、事業実施場所'!小売業</vt:lpstr>
      <vt:lpstr>'1-2.実施計画、事業実施場所'!製造業その他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尚美</dc:creator>
  <cp:lastModifiedBy>伊藤 尚美</cp:lastModifiedBy>
  <cp:lastPrinted>2023-10-04T00:33:55Z</cp:lastPrinted>
  <dcterms:created xsi:type="dcterms:W3CDTF">2023-05-29T05:53:19Z</dcterms:created>
  <dcterms:modified xsi:type="dcterms:W3CDTF">2023-11-07T08:25:05Z</dcterms:modified>
</cp:coreProperties>
</file>