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4.xml" ContentType="application/vnd.openxmlformats-officedocument.spreadsheetml.table+xml"/>
  <Override PartName="/xl/drawings/drawing15.xml" ContentType="application/vnd.openxmlformats-officedocument.drawing+xml"/>
  <Override PartName="/xl/tables/table5.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tables/table6.xml" ContentType="application/vnd.openxmlformats-officedocument.spreadsheetml.table+xml"/>
  <Override PartName="/xl/drawings/drawing18.xml" ContentType="application/vnd.openxmlformats-officedocument.drawing+xml"/>
  <Override PartName="/xl/drawings/drawing19.xml" ContentType="application/vnd.openxmlformats-officedocument.drawing+xml"/>
  <Override PartName="/xl/tables/table7.xml" ContentType="application/vnd.openxmlformats-officedocument.spreadsheetml.table+xml"/>
  <Override PartName="/xl/drawings/drawing20.xml" ContentType="application/vnd.openxmlformats-officedocument.drawing+xml"/>
  <Override PartName="/xl/drawings/drawing21.xml" ContentType="application/vnd.openxmlformats-officedocument.drawing+xml"/>
  <Override PartName="/xl/tables/table8.xml" ContentType="application/vnd.openxmlformats-officedocument.spreadsheetml.table+xml"/>
  <Override PartName="/xl/drawings/drawing22.xml" ContentType="application/vnd.openxmlformats-officedocument.drawing+xml"/>
  <Override PartName="/xl/tables/table9.xml" ContentType="application/vnd.openxmlformats-officedocument.spreadsheetml.table+xml"/>
  <Override PartName="/xl/drawings/drawing23.xml" ContentType="application/vnd.openxmlformats-officedocument.drawing+xml"/>
  <Override PartName="/xl/tables/table10.xml" ContentType="application/vnd.openxmlformats-officedocument.spreadsheetml.table+xml"/>
  <Override PartName="/xl/drawings/drawing24.xml" ContentType="application/vnd.openxmlformats-officedocument.drawing+xml"/>
  <Override PartName="/xl/tables/table11.xml" ContentType="application/vnd.openxmlformats-officedocument.spreadsheetml.table+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tables/table12.xml" ContentType="application/vnd.openxmlformats-officedocument.spreadsheetml.table+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8800" windowHeight="12370"/>
  </bookViews>
  <sheets>
    <sheet name="表紙" sheetId="135" r:id="rId1"/>
    <sheet name="1" sheetId="83" r:id="rId2"/>
    <sheet name="2" sheetId="84" r:id="rId3"/>
    <sheet name="3" sheetId="82" r:id="rId4"/>
    <sheet name="4-1" sheetId="91" r:id="rId5"/>
    <sheet name="4-2" sheetId="125" r:id="rId6"/>
    <sheet name="5" sheetId="144" r:id="rId7"/>
    <sheet name="6-1" sheetId="141" r:id="rId8"/>
    <sheet name="6-2" sheetId="142" r:id="rId9"/>
    <sheet name="7" sheetId="102" r:id="rId10"/>
    <sheet name="8" sheetId="136" r:id="rId11"/>
    <sheet name="9" sheetId="145" r:id="rId12"/>
    <sheet name="10" sheetId="137" r:id="rId13"/>
    <sheet name="11" sheetId="87" r:id="rId14"/>
    <sheet name="12-1" sheetId="25" r:id="rId15"/>
    <sheet name="12ｰ2" sheetId="66" r:id="rId16"/>
    <sheet name="13-1" sheetId="88" r:id="rId17"/>
    <sheet name="13-2" sheetId="67" r:id="rId18"/>
    <sheet name="14" sheetId="46" r:id="rId19"/>
    <sheet name="15-1" sheetId="78" r:id="rId20"/>
    <sheet name="15-2" sheetId="30" r:id="rId21"/>
    <sheet name="16" sheetId="120" r:id="rId22"/>
    <sheet name="17" sheetId="121" r:id="rId23"/>
    <sheet name="18-1" sheetId="123" r:id="rId24"/>
    <sheet name="18-2" sheetId="124" r:id="rId25"/>
    <sheet name="19-1" sheetId="138" r:id="rId26"/>
    <sheet name="19-2" sheetId="139" r:id="rId27"/>
    <sheet name="20" sheetId="140" r:id="rId28"/>
  </sheets>
  <definedNames>
    <definedName name="__xlchart.v1.0" localSheetId="6" hidden="1">#REF!</definedName>
    <definedName name="__xlchart.v1.0" localSheetId="7" hidden="1">#REF!</definedName>
    <definedName name="__xlchart.v1.0" hidden="1">#REF!</definedName>
    <definedName name="__xlchart.v1.1" localSheetId="6" hidden="1">#REF!</definedName>
    <definedName name="__xlchart.v1.1" localSheetId="7" hidden="1">#REF!</definedName>
    <definedName name="__xlchart.v1.1" hidden="1">#REF!</definedName>
    <definedName name="__xlchart.v1.2" localSheetId="6" hidden="1">#REF!</definedName>
    <definedName name="__xlchart.v1.2" localSheetId="7" hidden="1">#REF!</definedName>
    <definedName name="__xlchart.v1.2" hidden="1">#REF!</definedName>
    <definedName name="__xlchart.v1.3" localSheetId="6" hidden="1">#REF!</definedName>
    <definedName name="__xlchart.v1.3" localSheetId="7" hidden="1">#REF!</definedName>
    <definedName name="__xlchart.v1.3" hidden="1">#REF!</definedName>
    <definedName name="__xlchart.v1.4" localSheetId="6" hidden="1">#REF!</definedName>
    <definedName name="__xlchart.v1.4" localSheetId="7" hidden="1">#REF!</definedName>
    <definedName name="__xlchart.v1.4" hidden="1">#REF!</definedName>
    <definedName name="__xlchart.v1.5" localSheetId="6" hidden="1">#REF!</definedName>
    <definedName name="__xlchart.v1.5" localSheetId="7" hidden="1">#REF!</definedName>
    <definedName name="__xlchart.v1.5" hidden="1">#REF!</definedName>
    <definedName name="__xlchart.v1.6" localSheetId="6" hidden="1">#REF!</definedName>
    <definedName name="__xlchart.v1.6" localSheetId="7" hidden="1">#REF!</definedName>
    <definedName name="__xlchart.v1.6" hidden="1">#REF!</definedName>
    <definedName name="__xlchart.v1.7" localSheetId="6" hidden="1">#REF!</definedName>
    <definedName name="__xlchart.v1.7" localSheetId="7" hidden="1">#REF!</definedName>
    <definedName name="__xlchart.v1.7" hidden="1">#REF!</definedName>
    <definedName name="_9．資金支出明細" localSheetId="1">#REF!</definedName>
    <definedName name="_9．資金支出明細" localSheetId="13">'11'!$A$2:$I$24</definedName>
    <definedName name="_9．資金支出明細" localSheetId="14">'12-1'!$A$2:$J$24</definedName>
    <definedName name="_9．資金支出明細" localSheetId="16">'13-1'!$A$6:$G$24</definedName>
    <definedName name="_9．資金支出明細" localSheetId="18">'14'!#REF!</definedName>
    <definedName name="_9．資金支出明細" localSheetId="21">'16'!$A$2:$I$27</definedName>
    <definedName name="_9．資金支出明細" localSheetId="22">'17'!$A$2:$J$25</definedName>
    <definedName name="_9．資金支出明細" localSheetId="23">'18-1'!$A$5:$G$17</definedName>
    <definedName name="_9．資金支出明細" localSheetId="24">#REF!</definedName>
    <definedName name="_9．資金支出明細" localSheetId="25">#REF!</definedName>
    <definedName name="_9．資金支出明細" localSheetId="26">#REF!</definedName>
    <definedName name="_9．資金支出明細" localSheetId="2">#REF!</definedName>
    <definedName name="_9．資金支出明細" localSheetId="3">#REF!</definedName>
    <definedName name="_9．資金支出明細" localSheetId="5">#REF!</definedName>
    <definedName name="_9．資金支出明細" localSheetId="6">#REF!</definedName>
    <definedName name="_9．資金支出明細" localSheetId="9">#REF!</definedName>
    <definedName name="_9．資金支出明細">#REF!</definedName>
    <definedName name="_ftn1" localSheetId="3">'3'!$A$19</definedName>
    <definedName name="_ftnref1" localSheetId="3">'3'!$E$4</definedName>
    <definedName name="_xlnm.Print_Area" localSheetId="1">'1'!$A$1:$S$34</definedName>
    <definedName name="_xlnm.Print_Area" localSheetId="12">'10'!$A$1:$H$37</definedName>
    <definedName name="_xlnm.Print_Area" localSheetId="13">'11'!$A$1:$J$24</definedName>
    <definedName name="_xlnm.Print_Area" localSheetId="14">'12-1'!$A$1:$K$24</definedName>
    <definedName name="_xlnm.Print_Area" localSheetId="15">'12ｰ2'!$A$1:$AS$39</definedName>
    <definedName name="_xlnm.Print_Area" localSheetId="16">'13-1'!$A$1:$H$24</definedName>
    <definedName name="_xlnm.Print_Area" localSheetId="17">'13-2'!$A$1:$AI$31</definedName>
    <definedName name="_xlnm.Print_Area" localSheetId="18">'14'!$A$1:$H$15</definedName>
    <definedName name="_xlnm.Print_Area" localSheetId="19">'15-1'!$A$1:$M$20</definedName>
    <definedName name="_xlnm.Print_Area" localSheetId="20">'15-2'!$A$1:$H$19</definedName>
    <definedName name="_xlnm.Print_Area" localSheetId="21">'16'!$A$1:$J$27</definedName>
    <definedName name="_xlnm.Print_Area" localSheetId="22">'17'!$A$1:$K$25</definedName>
    <definedName name="_xlnm.Print_Area" localSheetId="23">'18-1'!$A$1:$H$25</definedName>
    <definedName name="_xlnm.Print_Area" localSheetId="24">'18-2'!$A$1:$AI$31</definedName>
    <definedName name="_xlnm.Print_Area" localSheetId="25">'19-1'!$A$1:$M$22</definedName>
    <definedName name="_xlnm.Print_Area" localSheetId="26">'19-2'!$A$1:$H$19</definedName>
    <definedName name="_xlnm.Print_Area" localSheetId="2">'2'!$A$1:$F$32</definedName>
    <definedName name="_xlnm.Print_Area" localSheetId="27">'20'!$A$1:$K$36</definedName>
    <definedName name="_xlnm.Print_Area" localSheetId="3">'3'!$A$1:$G$27</definedName>
    <definedName name="_xlnm.Print_Area" localSheetId="4">'4-1'!$A$1:$S$38</definedName>
    <definedName name="_xlnm.Print_Area" localSheetId="5">'4-2'!$A$1:$T$58</definedName>
    <definedName name="_xlnm.Print_Area" localSheetId="6">'5'!$A$1:$T$60</definedName>
    <definedName name="_xlnm.Print_Area" localSheetId="7">'6-1'!$A$1:$R$28</definedName>
    <definedName name="_xlnm.Print_Area" localSheetId="8">'6-2'!$A$1:$V$22</definedName>
    <definedName name="_xlnm.Print_Area" localSheetId="9">'7'!$A$1:$S$57</definedName>
    <definedName name="_xlnm.Print_Area" localSheetId="10">'8'!$A$1:$X$57</definedName>
    <definedName name="_xlnm.Print_Area" localSheetId="11">'9'!$A$1:$R$18</definedName>
    <definedName name="_xlnm.Print_Area" localSheetId="0">表紙!$A$1:$AE$48</definedName>
    <definedName name="_xlnm.Print_Titles" localSheetId="13">'11'!$2:$6</definedName>
    <definedName name="_xlnm.Print_Titles" localSheetId="21">'16'!$2:$16</definedName>
    <definedName name="ｚ" localSheetId="21">#REF!</definedName>
    <definedName name="ｚ" localSheetId="22">#REF!</definedName>
    <definedName name="ｚ" localSheetId="23">#REF!</definedName>
    <definedName name="ｚ" localSheetId="24">#REF!</definedName>
    <definedName name="ｚ" localSheetId="25">#REF!</definedName>
    <definedName name="ｚ" localSheetId="26">#REF!</definedName>
    <definedName name="ｚ" localSheetId="6">#REF!</definedName>
    <definedName name="ｚ" localSheetId="9">#REF!</definedName>
    <definedName name="ｚ">#REF!</definedName>
    <definedName name="Z_78A06D35_997C_49BE_BF64_1932D8EC4307_.wvu.PrintArea" localSheetId="13" hidden="1">'11'!$A$2:$I$11</definedName>
    <definedName name="Z_78A06D35_997C_49BE_BF64_1932D8EC4307_.wvu.PrintArea" localSheetId="14" hidden="1">'12-1'!$A$2:$J$11</definedName>
    <definedName name="Z_78A06D35_997C_49BE_BF64_1932D8EC4307_.wvu.PrintArea" localSheetId="15" hidden="1">'12ｰ2'!$A$1:$AT$1</definedName>
    <definedName name="Z_78A06D35_997C_49BE_BF64_1932D8EC4307_.wvu.PrintArea" localSheetId="16" hidden="1">'13-1'!$A$6:$G$11</definedName>
    <definedName name="Z_78A06D35_997C_49BE_BF64_1932D8EC4307_.wvu.PrintArea" localSheetId="17" hidden="1">'13-2'!#REF!</definedName>
    <definedName name="Z_78A06D35_997C_49BE_BF64_1932D8EC4307_.wvu.PrintArea" localSheetId="18" hidden="1">'14'!#REF!</definedName>
    <definedName name="Z_78A06D35_997C_49BE_BF64_1932D8EC4307_.wvu.PrintArea" localSheetId="19" hidden="1">'15-1'!$B$2:$M$20</definedName>
    <definedName name="Z_78A06D35_997C_49BE_BF64_1932D8EC4307_.wvu.PrintArea" localSheetId="20" hidden="1">'15-2'!$B$2:$I$19</definedName>
    <definedName name="Z_78A06D35_997C_49BE_BF64_1932D8EC4307_.wvu.PrintArea" localSheetId="21" hidden="1">'16'!$A$2:$I$21</definedName>
    <definedName name="Z_78A06D35_997C_49BE_BF64_1932D8EC4307_.wvu.PrintArea" localSheetId="22" hidden="1">'17'!$A$2:$J$12</definedName>
    <definedName name="Z_78A06D35_997C_49BE_BF64_1932D8EC4307_.wvu.PrintArea" localSheetId="23" hidden="1">'18-1'!$A$5:$G$10</definedName>
    <definedName name="Z_78A06D35_997C_49BE_BF64_1932D8EC4307_.wvu.PrintArea" localSheetId="24" hidden="1">'18-2'!#REF!</definedName>
    <definedName name="Z_78A06D35_997C_49BE_BF64_1932D8EC4307_.wvu.PrintArea" localSheetId="25" hidden="1">'19-1'!$B$2:$M$22</definedName>
    <definedName name="Z_78A06D35_997C_49BE_BF64_1932D8EC4307_.wvu.PrintArea" localSheetId="26" hidden="1">'19-2'!$B$2:$I$19</definedName>
    <definedName name="Z_78A06D35_997C_49BE_BF64_1932D8EC4307_.wvu.Rows" localSheetId="17" hidden="1">'13-2'!#REF!</definedName>
    <definedName name="Z_78A06D35_997C_49BE_BF64_1932D8EC4307_.wvu.Rows" localSheetId="24" hidden="1">'18-2'!#REF!</definedName>
    <definedName name="サービス" localSheetId="6">#REF!</definedName>
    <definedName name="サービス">#REF!</definedName>
    <definedName name="サービス業" localSheetId="1">'1'!$X$2:$X$28</definedName>
    <definedName name="サービス業" localSheetId="21">#REF!</definedName>
    <definedName name="サービス業" localSheetId="22">#REF!</definedName>
    <definedName name="サービス業" localSheetId="23">#REF!</definedName>
    <definedName name="サービス業" localSheetId="24">#REF!</definedName>
    <definedName name="サービス業" localSheetId="25">#REF!</definedName>
    <definedName name="サービス業" localSheetId="26">#REF!</definedName>
    <definedName name="サービス業" localSheetId="2">#REF!</definedName>
    <definedName name="サービス業" localSheetId="3">#REF!</definedName>
    <definedName name="サービス業" localSheetId="5">#REF!</definedName>
    <definedName name="サービス業" localSheetId="6">#REF!</definedName>
    <definedName name="サービス業" localSheetId="9">#REF!</definedName>
    <definedName name="サービス業">#REF!</definedName>
    <definedName name="卸売業" localSheetId="1">'1'!$W$2:$W$13</definedName>
    <definedName name="卸売業" localSheetId="21">#REF!</definedName>
    <definedName name="卸売業" localSheetId="22">#REF!</definedName>
    <definedName name="卸売業" localSheetId="23">#REF!</definedName>
    <definedName name="卸売業" localSheetId="24">#REF!</definedName>
    <definedName name="卸売業" localSheetId="25">#REF!</definedName>
    <definedName name="卸売業" localSheetId="26">#REF!</definedName>
    <definedName name="卸売業" localSheetId="2">#REF!</definedName>
    <definedName name="卸売業" localSheetId="3">#REF!</definedName>
    <definedName name="卸売業" localSheetId="5">#REF!</definedName>
    <definedName name="卸売業" localSheetId="6">#REF!</definedName>
    <definedName name="卸売業" localSheetId="9">#REF!</definedName>
    <definedName name="卸売業">#REF!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24">#REF!</definedName>
    <definedName name="助成事業のフロー・スケジュール" localSheetId="25">#REF!</definedName>
    <definedName name="助成事業のフロー・スケジュール" localSheetId="26">#REF!</definedName>
    <definedName name="助成事業のフロー・スケジュール" localSheetId="2">#REF!</definedName>
    <definedName name="助成事業のフロー・スケジュール" localSheetId="3">#REF!</definedName>
    <definedName name="助成事業のフロー・スケジュール" localSheetId="5">#REF!</definedName>
    <definedName name="助成事業のフロー・スケジュール" localSheetId="6">#REF!</definedName>
    <definedName name="助成事業のフロー・スケジュール" localSheetId="9">#REF!</definedName>
    <definedName name="助成事業のフロー・スケジュール">#REF!</definedName>
    <definedName name="小売業" localSheetId="1">'1'!$Y$2:$Y$8</definedName>
    <definedName name="小売業" localSheetId="21">#REF!</definedName>
    <definedName name="小売業" localSheetId="22">#REF!</definedName>
    <definedName name="小売業" localSheetId="23">#REF!</definedName>
    <definedName name="小売業" localSheetId="24">#REF!</definedName>
    <definedName name="小売業" localSheetId="25">#REF!</definedName>
    <definedName name="小売業" localSheetId="26">#REF!</definedName>
    <definedName name="小売業" localSheetId="2">#REF!</definedName>
    <definedName name="小売業" localSheetId="3">#REF!</definedName>
    <definedName name="小売業" localSheetId="5">#REF!</definedName>
    <definedName name="小売業" localSheetId="6">#REF!</definedName>
    <definedName name="小売業" localSheetId="9">#REF!</definedName>
    <definedName name="小売業">#REF!</definedName>
    <definedName name="製造業その他" localSheetId="1">'1'!$V$2:$V$60</definedName>
    <definedName name="製造業その他" localSheetId="21">#REF!</definedName>
    <definedName name="製造業その他" localSheetId="22">#REF!</definedName>
    <definedName name="製造業その他" localSheetId="23">#REF!</definedName>
    <definedName name="製造業その他" localSheetId="24">#REF!</definedName>
    <definedName name="製造業その他" localSheetId="25">#REF!</definedName>
    <definedName name="製造業その他" localSheetId="26">#REF!</definedName>
    <definedName name="製造業その他" localSheetId="2">#REF!</definedName>
    <definedName name="製造業その他" localSheetId="3">#REF!</definedName>
    <definedName name="製造業その他" localSheetId="5">#REF!</definedName>
    <definedName name="製造業その他" localSheetId="6">#REF!</definedName>
    <definedName name="製造業その他" localSheetId="9">#REF!</definedName>
    <definedName name="製造業その他">#REF!</definedName>
  </definedNames>
  <calcPr calcId="162913"/>
</workbook>
</file>

<file path=xl/calcChain.xml><?xml version="1.0" encoding="utf-8"?>
<calcChain xmlns="http://schemas.openxmlformats.org/spreadsheetml/2006/main">
  <c r="A10" i="125" l="1"/>
  <c r="A32" i="91" l="1"/>
  <c r="A9" i="91"/>
  <c r="M22" i="138" l="1"/>
  <c r="M8" i="138"/>
  <c r="M6" i="78"/>
  <c r="U26" i="144" l="1"/>
  <c r="U18" i="144"/>
  <c r="U11" i="144"/>
  <c r="U3" i="144"/>
  <c r="A18" i="125"/>
  <c r="A4" i="91"/>
  <c r="K10" i="91"/>
  <c r="M9" i="138" l="1"/>
  <c r="M10" i="138"/>
  <c r="M11" i="138"/>
  <c r="M12" i="138"/>
  <c r="M13" i="138"/>
  <c r="M14" i="138"/>
  <c r="M15" i="138"/>
  <c r="M16" i="138"/>
  <c r="M17" i="138"/>
  <c r="M18" i="138"/>
  <c r="M19" i="138"/>
  <c r="M20" i="138"/>
  <c r="M21" i="138"/>
  <c r="M20" i="78"/>
  <c r="M19" i="78"/>
  <c r="M7" i="78"/>
  <c r="M8" i="78"/>
  <c r="M9" i="78"/>
  <c r="M10" i="78"/>
  <c r="M11" i="78"/>
  <c r="M12" i="78"/>
  <c r="M13" i="78"/>
  <c r="M14" i="78"/>
  <c r="M15" i="78"/>
  <c r="M16" i="78"/>
  <c r="M17" i="78"/>
  <c r="M18" i="78"/>
  <c r="F22" i="137" l="1"/>
  <c r="W42" i="135" l="1"/>
  <c r="S42" i="135"/>
  <c r="O42" i="135"/>
  <c r="F8" i="137" l="1"/>
  <c r="F7" i="137"/>
  <c r="F5" i="137"/>
  <c r="F14" i="137" l="1"/>
  <c r="F15" i="137"/>
  <c r="F16" i="137"/>
  <c r="F20" i="137"/>
  <c r="F21" i="137"/>
  <c r="I19" i="140" l="1"/>
  <c r="J19" i="140"/>
  <c r="I20" i="140"/>
  <c r="J20" i="140"/>
  <c r="I21" i="140"/>
  <c r="J21" i="140"/>
  <c r="I22" i="140"/>
  <c r="J22" i="140"/>
  <c r="I18" i="140"/>
  <c r="J18" i="140"/>
  <c r="I7" i="140"/>
  <c r="I8" i="140"/>
  <c r="I9" i="140"/>
  <c r="I10" i="140"/>
  <c r="I6" i="140"/>
  <c r="J6" i="140"/>
  <c r="S6" i="135"/>
  <c r="L30" i="140" l="1"/>
  <c r="L31" i="140"/>
  <c r="L32" i="140"/>
  <c r="L33" i="140"/>
  <c r="L29" i="140"/>
  <c r="L18" i="140"/>
  <c r="L19" i="140" l="1"/>
  <c r="L20" i="140"/>
  <c r="L21" i="140"/>
  <c r="L22" i="140"/>
  <c r="L7" i="140"/>
  <c r="L9" i="140"/>
  <c r="L10" i="140"/>
  <c r="L6" i="140"/>
  <c r="L8" i="140"/>
  <c r="B14" i="139" l="1"/>
  <c r="B15" i="139"/>
  <c r="B16" i="139"/>
  <c r="B17" i="139"/>
  <c r="B18" i="139"/>
  <c r="B5" i="139"/>
  <c r="B6" i="139"/>
  <c r="B7" i="139"/>
  <c r="B8" i="139"/>
  <c r="B9" i="139"/>
  <c r="B10" i="139"/>
  <c r="B11" i="139"/>
  <c r="B12" i="139"/>
  <c r="B13" i="139"/>
  <c r="K17" i="120" l="1"/>
  <c r="K18" i="120"/>
  <c r="K19" i="120"/>
  <c r="K20" i="120"/>
  <c r="K21" i="120"/>
  <c r="K22" i="120"/>
  <c r="K23" i="120"/>
  <c r="K24" i="120"/>
  <c r="K25" i="120"/>
  <c r="K26" i="120"/>
  <c r="K7" i="120"/>
  <c r="K8" i="120"/>
  <c r="K9" i="120"/>
  <c r="K10" i="120"/>
  <c r="K6" i="120"/>
  <c r="A17" i="120" l="1"/>
  <c r="A18" i="120"/>
  <c r="A19" i="120"/>
  <c r="A20" i="120"/>
  <c r="A21" i="120"/>
  <c r="A22" i="120"/>
  <c r="A23" i="120"/>
  <c r="A24" i="120"/>
  <c r="A25" i="120"/>
  <c r="A26" i="120"/>
  <c r="I12" i="121" l="1"/>
  <c r="J12" i="121" s="1"/>
  <c r="A7" i="123" l="1"/>
  <c r="A8" i="123"/>
  <c r="A9" i="123"/>
  <c r="A10" i="123"/>
  <c r="A11" i="123"/>
  <c r="A12" i="123"/>
  <c r="A13" i="123"/>
  <c r="A14" i="123"/>
  <c r="A15" i="123"/>
  <c r="A16" i="123"/>
  <c r="A17" i="123"/>
  <c r="A18" i="123"/>
  <c r="A19" i="123"/>
  <c r="A20" i="123"/>
  <c r="A21" i="123"/>
  <c r="A22" i="123"/>
  <c r="A23" i="123"/>
  <c r="A8" i="121"/>
  <c r="A9" i="121"/>
  <c r="A10" i="121"/>
  <c r="A11" i="121"/>
  <c r="A12" i="121"/>
  <c r="A13" i="121"/>
  <c r="A14" i="121"/>
  <c r="A15" i="121"/>
  <c r="A16" i="121"/>
  <c r="A17" i="121"/>
  <c r="A18" i="121"/>
  <c r="A19" i="121"/>
  <c r="A20" i="121"/>
  <c r="A21" i="121"/>
  <c r="A22" i="121"/>
  <c r="A23" i="121"/>
  <c r="A24" i="121"/>
  <c r="G6" i="82" l="1"/>
  <c r="J23" i="140"/>
  <c r="I23" i="140" l="1"/>
  <c r="E8" i="137"/>
  <c r="D8" i="137"/>
  <c r="E4" i="139" l="1"/>
  <c r="G7" i="123"/>
  <c r="F7" i="123"/>
  <c r="I8" i="121"/>
  <c r="J8" i="121" s="1"/>
  <c r="H17" i="120"/>
  <c r="H18" i="120"/>
  <c r="I18" i="120" s="1"/>
  <c r="H19" i="120"/>
  <c r="I19" i="120" s="1"/>
  <c r="H20" i="120"/>
  <c r="I20" i="120" s="1"/>
  <c r="H21" i="120"/>
  <c r="I21" i="120" s="1"/>
  <c r="H22" i="120"/>
  <c r="I22" i="120" s="1"/>
  <c r="H23" i="120"/>
  <c r="I23" i="120" s="1"/>
  <c r="H24" i="120"/>
  <c r="I24" i="120" s="1"/>
  <c r="H25" i="120"/>
  <c r="I25" i="120" s="1"/>
  <c r="H26" i="120"/>
  <c r="I26" i="120" s="1"/>
  <c r="B4" i="139"/>
  <c r="A13" i="138"/>
  <c r="A14" i="138"/>
  <c r="A15" i="138"/>
  <c r="A16" i="138"/>
  <c r="A17" i="138"/>
  <c r="A18" i="138"/>
  <c r="A19" i="138"/>
  <c r="A20" i="138"/>
  <c r="A21" i="138"/>
  <c r="A22" i="138"/>
  <c r="A9" i="138"/>
  <c r="A10" i="138"/>
  <c r="A11" i="138"/>
  <c r="A12" i="138"/>
  <c r="A8" i="138"/>
  <c r="B22" i="135"/>
  <c r="V12" i="135"/>
  <c r="V11" i="135"/>
  <c r="S9" i="135"/>
  <c r="I17" i="120" l="1"/>
  <c r="I27" i="120" s="1"/>
  <c r="H27" i="120"/>
  <c r="A19" i="140"/>
  <c r="A20" i="140"/>
  <c r="A21" i="140"/>
  <c r="A22" i="140"/>
  <c r="A30" i="140" l="1"/>
  <c r="A31" i="140"/>
  <c r="A32" i="140"/>
  <c r="A33" i="140"/>
  <c r="A29" i="140"/>
  <c r="I33" i="140"/>
  <c r="J33" i="140" s="1"/>
  <c r="I32" i="140"/>
  <c r="J32" i="140" s="1"/>
  <c r="I31" i="140"/>
  <c r="J31" i="140" s="1"/>
  <c r="I30" i="140"/>
  <c r="J30" i="140" s="1"/>
  <c r="I29" i="140"/>
  <c r="I34" i="140" l="1"/>
  <c r="J29" i="140"/>
  <c r="J34" i="140" s="1"/>
  <c r="D26" i="137" s="1"/>
  <c r="A18" i="140"/>
  <c r="E21" i="137" l="1"/>
  <c r="D21" i="137"/>
  <c r="A6" i="140"/>
  <c r="A7" i="140"/>
  <c r="A8" i="140"/>
  <c r="A9" i="140"/>
  <c r="A10" i="140"/>
  <c r="J10" i="140" l="1"/>
  <c r="J9" i="140"/>
  <c r="J8" i="140"/>
  <c r="J7" i="140"/>
  <c r="I11" i="140" l="1"/>
  <c r="E20" i="137" s="1"/>
  <c r="J11" i="140"/>
  <c r="D20" i="137" s="1"/>
  <c r="F8" i="123"/>
  <c r="G8" i="123" s="1"/>
  <c r="A18" i="139" l="1"/>
  <c r="A17" i="139"/>
  <c r="G16" i="139"/>
  <c r="A16" i="139"/>
  <c r="A15" i="139"/>
  <c r="A14" i="139"/>
  <c r="A13" i="139"/>
  <c r="A12" i="139"/>
  <c r="A11" i="139"/>
  <c r="A10" i="139"/>
  <c r="A9" i="139"/>
  <c r="A8" i="139"/>
  <c r="I7" i="139"/>
  <c r="A7" i="139"/>
  <c r="A6" i="139"/>
  <c r="A5" i="139"/>
  <c r="G4" i="139"/>
  <c r="I4" i="139"/>
  <c r="A4" i="139"/>
  <c r="E18" i="139"/>
  <c r="G18" i="139" s="1"/>
  <c r="E17" i="139"/>
  <c r="G17" i="139" s="1"/>
  <c r="E16" i="139"/>
  <c r="I16" i="139" s="1"/>
  <c r="E15" i="139"/>
  <c r="G15" i="139" s="1"/>
  <c r="E14" i="139"/>
  <c r="G14" i="139" s="1"/>
  <c r="E13" i="139"/>
  <c r="I13" i="139" s="1"/>
  <c r="E12" i="139"/>
  <c r="G12" i="139" s="1"/>
  <c r="E11" i="139"/>
  <c r="I11" i="139" s="1"/>
  <c r="E10" i="139"/>
  <c r="E9" i="139"/>
  <c r="I9" i="139" s="1"/>
  <c r="E8" i="139"/>
  <c r="G8" i="139" s="1"/>
  <c r="E7" i="139"/>
  <c r="G7" i="139" s="1"/>
  <c r="E6" i="139"/>
  <c r="G6" i="139" s="1"/>
  <c r="E5" i="139"/>
  <c r="I5" i="139" s="1"/>
  <c r="G9" i="139" l="1"/>
  <c r="G13" i="139"/>
  <c r="I14" i="139"/>
  <c r="I17" i="139"/>
  <c r="I8" i="139"/>
  <c r="I12" i="139"/>
  <c r="I15" i="139"/>
  <c r="I6" i="139"/>
  <c r="I18" i="139"/>
  <c r="G5" i="139"/>
  <c r="I10" i="139"/>
  <c r="G10" i="139"/>
  <c r="G11" i="139"/>
  <c r="H4" i="139"/>
  <c r="H5" i="139"/>
  <c r="H6" i="139"/>
  <c r="H7" i="139"/>
  <c r="H8" i="139"/>
  <c r="H9" i="139"/>
  <c r="H10" i="139"/>
  <c r="H11" i="139"/>
  <c r="H12" i="139"/>
  <c r="H13" i="139"/>
  <c r="H14" i="139"/>
  <c r="H15" i="139"/>
  <c r="H16" i="139"/>
  <c r="H17" i="139"/>
  <c r="H18" i="139"/>
  <c r="I23" i="123"/>
  <c r="F23" i="123"/>
  <c r="G23" i="123" s="1"/>
  <c r="I22" i="123"/>
  <c r="F22" i="123"/>
  <c r="G22" i="123" s="1"/>
  <c r="I21" i="123"/>
  <c r="F21" i="123"/>
  <c r="G21" i="123" s="1"/>
  <c r="I20" i="123"/>
  <c r="F20" i="123"/>
  <c r="G20" i="123" s="1"/>
  <c r="I19" i="123"/>
  <c r="F19" i="123"/>
  <c r="G19" i="123" s="1"/>
  <c r="I18" i="123"/>
  <c r="F18" i="123"/>
  <c r="G18" i="123" s="1"/>
  <c r="I17" i="123"/>
  <c r="F17" i="123"/>
  <c r="G17" i="123" s="1"/>
  <c r="I16" i="123"/>
  <c r="F16" i="123"/>
  <c r="G16" i="123" s="1"/>
  <c r="I15" i="123"/>
  <c r="F15" i="123"/>
  <c r="G15" i="123" s="1"/>
  <c r="I14" i="123"/>
  <c r="F14" i="123"/>
  <c r="G14" i="123" s="1"/>
  <c r="I13" i="123"/>
  <c r="F13" i="123"/>
  <c r="G13" i="123" s="1"/>
  <c r="I12" i="123"/>
  <c r="F12" i="123"/>
  <c r="G12" i="123" s="1"/>
  <c r="I11" i="123"/>
  <c r="F11" i="123"/>
  <c r="G11" i="123" s="1"/>
  <c r="I10" i="123"/>
  <c r="F10" i="123"/>
  <c r="G10" i="123" s="1"/>
  <c r="I9" i="123"/>
  <c r="F9" i="123"/>
  <c r="G9" i="123" s="1"/>
  <c r="I8" i="123"/>
  <c r="I7" i="123"/>
  <c r="F24" i="123" l="1"/>
  <c r="E16" i="137" s="1"/>
  <c r="G19" i="139"/>
  <c r="E17" i="137" s="1"/>
  <c r="F17" i="137" s="1"/>
  <c r="F18" i="137" s="1"/>
  <c r="F23" i="137" s="1"/>
  <c r="K37" i="135" s="1"/>
  <c r="H19" i="139"/>
  <c r="D17" i="137" s="1"/>
  <c r="G24" i="123"/>
  <c r="D16" i="137" s="1"/>
  <c r="L24" i="121"/>
  <c r="J24" i="121"/>
  <c r="I24" i="121"/>
  <c r="L23" i="121"/>
  <c r="I23" i="121"/>
  <c r="J23" i="121" s="1"/>
  <c r="L22" i="121"/>
  <c r="J22" i="121"/>
  <c r="I22" i="121"/>
  <c r="L21" i="121"/>
  <c r="I21" i="121"/>
  <c r="J21" i="121" s="1"/>
  <c r="L20" i="121"/>
  <c r="J20" i="121"/>
  <c r="I20" i="121"/>
  <c r="L19" i="121"/>
  <c r="I19" i="121"/>
  <c r="J19" i="121" s="1"/>
  <c r="L18" i="121"/>
  <c r="I18" i="121"/>
  <c r="J18" i="121" s="1"/>
  <c r="L17" i="121"/>
  <c r="I17" i="121"/>
  <c r="J17" i="121" s="1"/>
  <c r="L16" i="121"/>
  <c r="I16" i="121"/>
  <c r="J16" i="121" s="1"/>
  <c r="L15" i="121"/>
  <c r="I15" i="121"/>
  <c r="J15" i="121" s="1"/>
  <c r="L14" i="121"/>
  <c r="I14" i="121"/>
  <c r="J14" i="121" s="1"/>
  <c r="L13" i="121"/>
  <c r="I13" i="121"/>
  <c r="J13" i="121" s="1"/>
  <c r="L12" i="121"/>
  <c r="L11" i="121"/>
  <c r="I11" i="121"/>
  <c r="J11" i="121" s="1"/>
  <c r="L10" i="121"/>
  <c r="I10" i="121"/>
  <c r="J10" i="121" s="1"/>
  <c r="L9" i="121"/>
  <c r="I9" i="121"/>
  <c r="L8" i="121"/>
  <c r="D14" i="137"/>
  <c r="E14" i="137"/>
  <c r="A16" i="30"/>
  <c r="A17" i="30"/>
  <c r="A18" i="30"/>
  <c r="A5" i="30"/>
  <c r="A6" i="30"/>
  <c r="A7" i="30"/>
  <c r="A8" i="30"/>
  <c r="A9" i="30"/>
  <c r="A10" i="30"/>
  <c r="A11" i="30"/>
  <c r="A12" i="30"/>
  <c r="A13" i="30"/>
  <c r="A14" i="30"/>
  <c r="A15" i="30"/>
  <c r="A14" i="78"/>
  <c r="A15" i="78"/>
  <c r="A16" i="78"/>
  <c r="A17" i="78"/>
  <c r="A18" i="78"/>
  <c r="A19" i="78"/>
  <c r="A20" i="78"/>
  <c r="A7" i="78"/>
  <c r="A8" i="78"/>
  <c r="A9" i="78"/>
  <c r="A10" i="78"/>
  <c r="A11" i="78"/>
  <c r="A12" i="78"/>
  <c r="A13" i="78"/>
  <c r="A6" i="46"/>
  <c r="A7" i="46"/>
  <c r="A8" i="46"/>
  <c r="A9" i="46"/>
  <c r="A10" i="46"/>
  <c r="A11" i="46"/>
  <c r="A12" i="46"/>
  <c r="A13" i="46"/>
  <c r="A14" i="46"/>
  <c r="A18" i="88"/>
  <c r="A19" i="88"/>
  <c r="A20" i="88"/>
  <c r="A21" i="88"/>
  <c r="A22" i="88"/>
  <c r="A23" i="88"/>
  <c r="A13" i="88"/>
  <c r="A14" i="88"/>
  <c r="A15" i="88"/>
  <c r="A16" i="88"/>
  <c r="A17" i="88"/>
  <c r="A8" i="88"/>
  <c r="A9" i="88"/>
  <c r="A10" i="88"/>
  <c r="A11" i="88"/>
  <c r="A12" i="88"/>
  <c r="A7" i="88"/>
  <c r="A17" i="25"/>
  <c r="A18" i="25"/>
  <c r="A19" i="25"/>
  <c r="A20" i="25"/>
  <c r="A21" i="25"/>
  <c r="A22" i="25"/>
  <c r="A23" i="25"/>
  <c r="A8" i="25"/>
  <c r="A9" i="25"/>
  <c r="A10" i="25"/>
  <c r="A11" i="25"/>
  <c r="A12" i="25"/>
  <c r="A13" i="25"/>
  <c r="A14" i="25"/>
  <c r="A15" i="25"/>
  <c r="A16" i="25"/>
  <c r="A16" i="87"/>
  <c r="A17" i="87"/>
  <c r="A18" i="87"/>
  <c r="A19" i="87"/>
  <c r="A20" i="87"/>
  <c r="A21" i="87"/>
  <c r="A22" i="87"/>
  <c r="A23" i="87"/>
  <c r="A8" i="87"/>
  <c r="A9" i="87"/>
  <c r="A10" i="87"/>
  <c r="A11" i="87"/>
  <c r="A12" i="87"/>
  <c r="A13" i="87"/>
  <c r="A14" i="87"/>
  <c r="A15" i="87"/>
  <c r="A7" i="87"/>
  <c r="D37" i="137"/>
  <c r="D22" i="137"/>
  <c r="I25" i="121" l="1"/>
  <c r="E15" i="137" s="1"/>
  <c r="J9" i="121"/>
  <c r="J25" i="121" s="1"/>
  <c r="D15" i="137" s="1"/>
  <c r="D18" i="137" s="1"/>
  <c r="D23" i="137" s="1"/>
  <c r="E22" i="137"/>
  <c r="E18" i="137" l="1"/>
  <c r="E23" i="137" s="1"/>
  <c r="B13" i="30" l="1"/>
  <c r="B14" i="30"/>
  <c r="B15" i="30"/>
  <c r="B16" i="30"/>
  <c r="B17" i="30"/>
  <c r="B18" i="30"/>
  <c r="L7" i="25" l="1"/>
  <c r="L8" i="25"/>
  <c r="L9" i="25"/>
  <c r="L10" i="25"/>
  <c r="L11" i="25"/>
  <c r="L12" i="25"/>
  <c r="L13" i="25"/>
  <c r="L14" i="25"/>
  <c r="L15" i="25"/>
  <c r="L16" i="25"/>
  <c r="L17" i="25"/>
  <c r="L18" i="25"/>
  <c r="L19" i="25"/>
  <c r="L20" i="25"/>
  <c r="L21" i="25"/>
  <c r="L22" i="25"/>
  <c r="L23" i="25"/>
  <c r="A7" i="25" l="1"/>
  <c r="I7" i="25"/>
  <c r="J7" i="25" s="1"/>
  <c r="B12" i="30" l="1"/>
  <c r="K7" i="87" l="1"/>
  <c r="A4" i="30" l="1"/>
  <c r="A6" i="78"/>
  <c r="A5" i="46"/>
  <c r="F9" i="88" l="1"/>
  <c r="G9" i="88" s="1"/>
  <c r="F7" i="88"/>
  <c r="F8" i="88"/>
  <c r="G8" i="88" s="1"/>
  <c r="F10" i="88"/>
  <c r="G10" i="88" s="1"/>
  <c r="F11" i="88"/>
  <c r="G11" i="88" s="1"/>
  <c r="F12" i="88"/>
  <c r="G12" i="88" s="1"/>
  <c r="F13" i="88"/>
  <c r="G13" i="88" s="1"/>
  <c r="F14" i="88"/>
  <c r="F15" i="88"/>
  <c r="G15" i="88" s="1"/>
  <c r="F16" i="88"/>
  <c r="G16" i="88" s="1"/>
  <c r="F17" i="88"/>
  <c r="G17" i="88" s="1"/>
  <c r="F18" i="88"/>
  <c r="F19" i="88"/>
  <c r="G19" i="88" s="1"/>
  <c r="F20" i="88"/>
  <c r="G20" i="88" s="1"/>
  <c r="F21" i="88"/>
  <c r="G21" i="88" s="1"/>
  <c r="F22" i="88"/>
  <c r="F23" i="88"/>
  <c r="G23" i="88" s="1"/>
  <c r="G7" i="88"/>
  <c r="G14" i="88"/>
  <c r="G18" i="88"/>
  <c r="G22" i="88"/>
  <c r="I22" i="25" l="1"/>
  <c r="J22" i="25" s="1"/>
  <c r="I21" i="25"/>
  <c r="J21" i="25" s="1"/>
  <c r="E17" i="30" l="1"/>
  <c r="I17" i="30" s="1"/>
  <c r="G5" i="46"/>
  <c r="H5" i="46" s="1"/>
  <c r="G6" i="46"/>
  <c r="H6" i="46" s="1"/>
  <c r="G7" i="46"/>
  <c r="H7" i="46" s="1"/>
  <c r="G8" i="46"/>
  <c r="H8" i="46" s="1"/>
  <c r="G9" i="46"/>
  <c r="H9" i="46" s="1"/>
  <c r="G10" i="46"/>
  <c r="H10" i="46" s="1"/>
  <c r="G11" i="46"/>
  <c r="H11" i="46" s="1"/>
  <c r="G12" i="46"/>
  <c r="H12" i="46" s="1"/>
  <c r="G13" i="46"/>
  <c r="H13" i="46" s="1"/>
  <c r="G14" i="46"/>
  <c r="H14" i="46" s="1"/>
  <c r="I22" i="88"/>
  <c r="I21" i="88"/>
  <c r="H22" i="87"/>
  <c r="I22" i="87" s="1"/>
  <c r="K22" i="87"/>
  <c r="H21" i="87"/>
  <c r="I21" i="87" s="1"/>
  <c r="K21" i="87"/>
  <c r="I8" i="25"/>
  <c r="J8" i="25" s="1"/>
  <c r="I9" i="25"/>
  <c r="J9" i="25" s="1"/>
  <c r="I10" i="25"/>
  <c r="J10" i="25" s="1"/>
  <c r="I11" i="25"/>
  <c r="J11" i="25" s="1"/>
  <c r="I12" i="25"/>
  <c r="J12" i="25" s="1"/>
  <c r="I13" i="25"/>
  <c r="J13" i="25" s="1"/>
  <c r="I14" i="25"/>
  <c r="J14" i="25" s="1"/>
  <c r="I15" i="25"/>
  <c r="J15" i="25" s="1"/>
  <c r="I16" i="25"/>
  <c r="J16" i="25" s="1"/>
  <c r="I17" i="25"/>
  <c r="J17" i="25" s="1"/>
  <c r="I18" i="25"/>
  <c r="J18" i="25" s="1"/>
  <c r="I19" i="25"/>
  <c r="J19" i="25" s="1"/>
  <c r="I20" i="25"/>
  <c r="J20" i="25" s="1"/>
  <c r="I23" i="25"/>
  <c r="J23" i="25" s="1"/>
  <c r="G17" i="30" l="1"/>
  <c r="H17" i="30"/>
  <c r="H7" i="87"/>
  <c r="H8" i="87"/>
  <c r="I8" i="87" s="1"/>
  <c r="H9" i="87"/>
  <c r="I9" i="87" s="1"/>
  <c r="H10" i="87"/>
  <c r="I10" i="87" s="1"/>
  <c r="H11" i="87"/>
  <c r="I11" i="87" s="1"/>
  <c r="H12" i="87"/>
  <c r="I12" i="87" s="1"/>
  <c r="H13" i="87"/>
  <c r="I13" i="87" s="1"/>
  <c r="H14" i="87"/>
  <c r="I14" i="87" s="1"/>
  <c r="H15" i="87"/>
  <c r="I15" i="87" s="1"/>
  <c r="H16" i="87"/>
  <c r="I16" i="87" s="1"/>
  <c r="H17" i="87"/>
  <c r="I17" i="87" s="1"/>
  <c r="H18" i="87"/>
  <c r="I18" i="87" s="1"/>
  <c r="H19" i="87"/>
  <c r="I19" i="87" s="1"/>
  <c r="H20" i="87"/>
  <c r="I20" i="87" s="1"/>
  <c r="H23" i="87"/>
  <c r="I23" i="87" s="1"/>
  <c r="I7" i="87" l="1"/>
  <c r="H24" i="87"/>
  <c r="E5" i="137" s="1"/>
  <c r="E56" i="102"/>
  <c r="K23" i="87" l="1"/>
  <c r="I23" i="88" l="1"/>
  <c r="I20" i="88"/>
  <c r="I19" i="88"/>
  <c r="I18" i="88"/>
  <c r="I17" i="88"/>
  <c r="I16" i="88"/>
  <c r="I15" i="88"/>
  <c r="I14" i="88"/>
  <c r="I13" i="88"/>
  <c r="I12" i="88"/>
  <c r="I11" i="88"/>
  <c r="I10" i="88"/>
  <c r="I9" i="88"/>
  <c r="I8" i="88"/>
  <c r="I7" i="88"/>
  <c r="K20" i="87"/>
  <c r="K19" i="87"/>
  <c r="K18" i="87"/>
  <c r="K17" i="87"/>
  <c r="K16" i="87"/>
  <c r="K15" i="87"/>
  <c r="K14" i="87"/>
  <c r="K13" i="87"/>
  <c r="K12" i="87"/>
  <c r="K11" i="87"/>
  <c r="K10" i="87"/>
  <c r="K9" i="87"/>
  <c r="K8" i="87"/>
  <c r="G24" i="88" l="1"/>
  <c r="D7" i="137" s="1"/>
  <c r="F24" i="88"/>
  <c r="E7" i="137" s="1"/>
  <c r="B5" i="30" l="1"/>
  <c r="B6" i="30"/>
  <c r="B7" i="30"/>
  <c r="B8" i="30"/>
  <c r="B9" i="30"/>
  <c r="B10" i="30"/>
  <c r="B11" i="30"/>
  <c r="B4" i="30"/>
  <c r="E6" i="30"/>
  <c r="E4" i="30"/>
  <c r="E5" i="30"/>
  <c r="E7" i="30"/>
  <c r="E8" i="30"/>
  <c r="E9" i="30"/>
  <c r="E10" i="30"/>
  <c r="E11" i="30"/>
  <c r="E12" i="30"/>
  <c r="I12" i="30" s="1"/>
  <c r="E13" i="30"/>
  <c r="I13" i="30" s="1"/>
  <c r="E14" i="30"/>
  <c r="I14" i="30" s="1"/>
  <c r="E15" i="30"/>
  <c r="I15" i="30" s="1"/>
  <c r="E16" i="30"/>
  <c r="I16" i="30" s="1"/>
  <c r="E18" i="30"/>
  <c r="I18" i="30" s="1"/>
  <c r="G14" i="30" l="1"/>
  <c r="H14" i="30"/>
  <c r="G12" i="30"/>
  <c r="H12" i="30"/>
  <c r="H18" i="30"/>
  <c r="G18" i="30"/>
  <c r="H15" i="30"/>
  <c r="G15" i="30"/>
  <c r="H13" i="30"/>
  <c r="G13" i="30"/>
  <c r="G16" i="30"/>
  <c r="H16" i="30"/>
  <c r="H4" i="30"/>
  <c r="G4" i="30"/>
  <c r="F17" i="82" l="1"/>
  <c r="A15" i="82"/>
  <c r="A14" i="82"/>
  <c r="A13" i="82"/>
  <c r="A12" i="82"/>
  <c r="A11" i="82"/>
  <c r="A10" i="82"/>
  <c r="A9" i="82"/>
  <c r="A8" i="82"/>
  <c r="A7" i="82"/>
  <c r="A6" i="82"/>
  <c r="A5" i="82"/>
  <c r="G16" i="82" l="1"/>
  <c r="G13" i="82"/>
  <c r="G5" i="82"/>
  <c r="G7" i="82"/>
  <c r="G8" i="82"/>
  <c r="G9" i="82"/>
  <c r="G10" i="82"/>
  <c r="G11" i="82"/>
  <c r="G12" i="82"/>
  <c r="G14" i="82"/>
  <c r="G15" i="82"/>
  <c r="G17" i="82" l="1"/>
  <c r="I14" i="46" l="1"/>
  <c r="I13" i="46"/>
  <c r="I12" i="46"/>
  <c r="I11" i="46"/>
  <c r="I10" i="46"/>
  <c r="I9" i="46"/>
  <c r="I8" i="46"/>
  <c r="I7" i="46"/>
  <c r="I6" i="46"/>
  <c r="I5" i="46"/>
  <c r="G15" i="46" l="1"/>
  <c r="I4" i="30"/>
  <c r="H5" i="30"/>
  <c r="G5" i="30"/>
  <c r="H6" i="30"/>
  <c r="G6" i="30"/>
  <c r="H7" i="30"/>
  <c r="G7" i="30"/>
  <c r="H8" i="30"/>
  <c r="G8" i="30"/>
  <c r="H9" i="30"/>
  <c r="G9" i="30"/>
  <c r="H10" i="30"/>
  <c r="G10" i="30"/>
  <c r="H11" i="30"/>
  <c r="G11" i="30"/>
  <c r="I5" i="30"/>
  <c r="I6" i="30"/>
  <c r="I7" i="30"/>
  <c r="I8" i="30"/>
  <c r="I9" i="30"/>
  <c r="I10" i="30"/>
  <c r="I11" i="30"/>
  <c r="I24" i="25"/>
  <c r="E6" i="137" s="1"/>
  <c r="F6" i="137" s="1"/>
  <c r="J24" i="25"/>
  <c r="D6" i="137" s="1"/>
  <c r="G19" i="30" l="1"/>
  <c r="E9" i="137" s="1"/>
  <c r="F9" i="137" s="1"/>
  <c r="F10" i="137" s="1"/>
  <c r="F29" i="137" s="1"/>
  <c r="H19" i="30"/>
  <c r="D9" i="137" s="1"/>
  <c r="K36" i="135" l="1"/>
  <c r="K38" i="135" s="1"/>
  <c r="E10" i="137"/>
  <c r="E29" i="137" s="1"/>
  <c r="I24" i="87"/>
  <c r="D5" i="137" s="1"/>
  <c r="D10" i="137" s="1"/>
  <c r="D29" i="137" s="1"/>
  <c r="D30" i="137" s="1"/>
  <c r="O56" i="102" l="1"/>
  <c r="H15" i="46"/>
</calcChain>
</file>

<file path=xl/sharedStrings.xml><?xml version="1.0" encoding="utf-8"?>
<sst xmlns="http://schemas.openxmlformats.org/spreadsheetml/2006/main" count="999" uniqueCount="641">
  <si>
    <t>円</t>
    <rPh sb="0" eb="1">
      <t>エン</t>
    </rPh>
    <phoneticPr fontId="1"/>
  </si>
  <si>
    <t>実　　　　施　　　　計　　　　画</t>
    <rPh sb="0" eb="1">
      <t>ミノル</t>
    </rPh>
    <rPh sb="5" eb="6">
      <t>シ</t>
    </rPh>
    <rPh sb="10" eb="11">
      <t>ケイ</t>
    </rPh>
    <rPh sb="15" eb="16">
      <t>ガ</t>
    </rPh>
    <phoneticPr fontId="1"/>
  </si>
  <si>
    <t>名　　称</t>
    <rPh sb="0" eb="1">
      <t>ナ</t>
    </rPh>
    <rPh sb="3" eb="4">
      <t>ショウ</t>
    </rPh>
    <phoneticPr fontId="1"/>
  </si>
  <si>
    <t>本　　　店
所　在　地</t>
    <rPh sb="0" eb="1">
      <t>ホン</t>
    </rPh>
    <rPh sb="4" eb="5">
      <t>ミセ</t>
    </rPh>
    <rPh sb="6" eb="7">
      <t>ショ</t>
    </rPh>
    <rPh sb="8" eb="9">
      <t>ザイ</t>
    </rPh>
    <rPh sb="10" eb="11">
      <t>チ</t>
    </rPh>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</si>
  <si>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</si>
  <si>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</si>
  <si>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役　員　数</t>
    <rPh sb="0" eb="1">
      <t>ヤク</t>
    </rPh>
    <rPh sb="2" eb="3">
      <t>イン</t>
    </rPh>
    <rPh sb="4" eb="5">
      <t>スウ</t>
    </rPh>
    <phoneticPr fontId="1"/>
  </si>
  <si>
    <t>事業概要</t>
    <rPh sb="0" eb="2">
      <t>ジギョウ</t>
    </rPh>
    <rPh sb="2" eb="4">
      <t>ガイヨウ</t>
    </rPh>
    <phoneticPr fontId="1"/>
  </si>
  <si>
    <t>主要製品</t>
    <rPh sb="0" eb="2">
      <t>シュヨウ</t>
    </rPh>
    <rPh sb="2" eb="4">
      <t>セイヒン</t>
    </rPh>
    <phoneticPr fontId="1"/>
  </si>
  <si>
    <t>資　本　金</t>
    <rPh sb="0" eb="1">
      <t>シ</t>
    </rPh>
    <rPh sb="2" eb="3">
      <t>ホン</t>
    </rPh>
    <rPh sb="4" eb="5">
      <t>キン</t>
    </rPh>
    <phoneticPr fontId="1"/>
  </si>
  <si>
    <t>所　　在　　地</t>
    <rPh sb="0" eb="1">
      <t>トコロ</t>
    </rPh>
    <rPh sb="3" eb="4">
      <t>ザイ</t>
    </rPh>
    <rPh sb="6" eb="7">
      <t>チ</t>
    </rPh>
    <phoneticPr fontId="1"/>
  </si>
  <si>
    <t>人</t>
    <rPh sb="0" eb="1">
      <t>ニン</t>
    </rPh>
    <phoneticPr fontId="1"/>
  </si>
  <si>
    <t>人）</t>
    <rPh sb="0" eb="1">
      <t>ニン</t>
    </rPh>
    <phoneticPr fontId="1"/>
  </si>
  <si>
    <t>持ち株数</t>
  </si>
  <si>
    <t>その他の株主</t>
    <rPh sb="2" eb="3">
      <t>タ</t>
    </rPh>
    <rPh sb="4" eb="6">
      <t>カブヌシ</t>
    </rPh>
    <phoneticPr fontId="1"/>
  </si>
  <si>
    <t>合　　　計</t>
    <rPh sb="0" eb="1">
      <t>ア</t>
    </rPh>
    <rPh sb="4" eb="5">
      <t>ケイ</t>
    </rPh>
    <phoneticPr fontId="1"/>
  </si>
  <si>
    <t>企 業 名</t>
    <rPh sb="0" eb="1">
      <t>キ</t>
    </rPh>
    <rPh sb="2" eb="3">
      <t>ギョウ</t>
    </rPh>
    <rPh sb="4" eb="5">
      <t>メイ</t>
    </rPh>
    <phoneticPr fontId="1"/>
  </si>
  <si>
    <t>業　　種</t>
    <rPh sb="0" eb="1">
      <t>ギョウ</t>
    </rPh>
    <rPh sb="3" eb="4">
      <t>タネ</t>
    </rPh>
    <phoneticPr fontId="1"/>
  </si>
  <si>
    <t>経　費　区　分</t>
  </si>
  <si>
    <t>調達先（名称等）</t>
    <rPh sb="0" eb="3">
      <t>チョウタツサキ</t>
    </rPh>
    <rPh sb="4" eb="6">
      <t>メイショウ</t>
    </rPh>
    <rPh sb="6" eb="7">
      <t>ナド</t>
    </rPh>
    <phoneticPr fontId="5"/>
  </si>
  <si>
    <t>内 訳</t>
    <rPh sb="0" eb="1">
      <t>ナイ</t>
    </rPh>
    <rPh sb="2" eb="3">
      <t>ヤク</t>
    </rPh>
    <phoneticPr fontId="5"/>
  </si>
  <si>
    <t>（単位：円）</t>
    <rPh sb="1" eb="3">
      <t>タンイ</t>
    </rPh>
    <rPh sb="4" eb="5">
      <t>エン</t>
    </rPh>
    <phoneticPr fontId="5"/>
  </si>
  <si>
    <t>品　名</t>
    <rPh sb="0" eb="1">
      <t>ヒン</t>
    </rPh>
    <rPh sb="2" eb="3">
      <t>メイ</t>
    </rPh>
    <phoneticPr fontId="5"/>
  </si>
  <si>
    <t>仕　様</t>
    <rPh sb="0" eb="1">
      <t>ツコウ</t>
    </rPh>
    <rPh sb="2" eb="3">
      <t>サマ</t>
    </rPh>
    <phoneticPr fontId="5"/>
  </si>
  <si>
    <t>数量
(A)</t>
    <rPh sb="0" eb="1">
      <t>カズ</t>
    </rPh>
    <rPh sb="1" eb="2">
      <t>リョウ</t>
    </rPh>
    <phoneticPr fontId="5"/>
  </si>
  <si>
    <t>助成事業に
要する経費
（税込）</t>
    <rPh sb="0" eb="2">
      <t>ジョセイ</t>
    </rPh>
    <rPh sb="2" eb="4">
      <t>ジギョウ</t>
    </rPh>
    <rPh sb="6" eb="7">
      <t>ヨウ</t>
    </rPh>
    <phoneticPr fontId="5"/>
  </si>
  <si>
    <t>購入先</t>
    <rPh sb="0" eb="2">
      <t>コウニュウ</t>
    </rPh>
    <rPh sb="2" eb="3">
      <t>サキ</t>
    </rPh>
    <phoneticPr fontId="5"/>
  </si>
  <si>
    <t>代表者名</t>
    <rPh sb="0" eb="3">
      <t>ダイヒョウシャ</t>
    </rPh>
    <rPh sb="3" eb="4">
      <t>メイ</t>
    </rPh>
    <phoneticPr fontId="5"/>
  </si>
  <si>
    <t>電　　話</t>
    <rPh sb="0" eb="1">
      <t>デン</t>
    </rPh>
    <rPh sb="3" eb="4">
      <t>ハナシ</t>
    </rPh>
    <phoneticPr fontId="5"/>
  </si>
  <si>
    <t>所 在 地</t>
    <rPh sb="0" eb="1">
      <t>ショ</t>
    </rPh>
    <rPh sb="2" eb="3">
      <t>ザイ</t>
    </rPh>
    <rPh sb="4" eb="5">
      <t>チ</t>
    </rPh>
    <phoneticPr fontId="5"/>
  </si>
  <si>
    <t>担当部署</t>
    <rPh sb="0" eb="2">
      <t>タントウ</t>
    </rPh>
    <rPh sb="2" eb="4">
      <t>ブショ</t>
    </rPh>
    <phoneticPr fontId="5"/>
  </si>
  <si>
    <t>担当者名</t>
    <rPh sb="0" eb="3">
      <t>タントウシャ</t>
    </rPh>
    <rPh sb="3" eb="4">
      <t>メイ</t>
    </rPh>
    <phoneticPr fontId="5"/>
  </si>
  <si>
    <t>購入予定時期</t>
    <rPh sb="0" eb="2">
      <t>コウニュウ</t>
    </rPh>
    <rPh sb="2" eb="3">
      <t>ヨ</t>
    </rPh>
    <rPh sb="3" eb="4">
      <t>サダム</t>
    </rPh>
    <rPh sb="4" eb="6">
      <t>ジキ</t>
    </rPh>
    <phoneticPr fontId="5"/>
  </si>
  <si>
    <t>契約期間</t>
    <rPh sb="0" eb="2">
      <t>ケイヤク</t>
    </rPh>
    <rPh sb="2" eb="4">
      <t>キカン</t>
    </rPh>
    <phoneticPr fontId="5"/>
  </si>
  <si>
    <t>年</t>
    <rPh sb="0" eb="1">
      <t>ネン</t>
    </rPh>
    <phoneticPr fontId="5"/>
  </si>
  <si>
    <t>月</t>
    <rPh sb="0" eb="1">
      <t>ツキ</t>
    </rPh>
    <phoneticPr fontId="5"/>
  </si>
  <si>
    <t>～</t>
    <phoneticPr fontId="5"/>
  </si>
  <si>
    <t>従事者氏名</t>
    <rPh sb="0" eb="3">
      <t>ジュウジシャ</t>
    </rPh>
    <rPh sb="3" eb="4">
      <t>シ</t>
    </rPh>
    <rPh sb="4" eb="5">
      <t>メイ</t>
    </rPh>
    <phoneticPr fontId="5"/>
  </si>
  <si>
    <t>（単位：時間）</t>
    <rPh sb="1" eb="3">
      <t>タンイ</t>
    </rPh>
    <rPh sb="4" eb="6">
      <t>ジカン</t>
    </rPh>
    <phoneticPr fontId="5"/>
  </si>
  <si>
    <t>中分類</t>
    <rPh sb="0" eb="3">
      <t>チュウブンルイ</t>
    </rPh>
    <phoneticPr fontId="1"/>
  </si>
  <si>
    <t>列1</t>
  </si>
  <si>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</si>
  <si>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5"/>
  </si>
  <si>
    <t>品　名</t>
    <rPh sb="0" eb="1">
      <t>ヒン</t>
    </rPh>
    <rPh sb="2" eb="3">
      <t>メイ</t>
    </rPh>
    <phoneticPr fontId="1"/>
  </si>
  <si>
    <t>用　途</t>
    <rPh sb="0" eb="1">
      <t>ヨウ</t>
    </rPh>
    <rPh sb="2" eb="3">
      <t>ト</t>
    </rPh>
    <phoneticPr fontId="1"/>
  </si>
  <si>
    <t>列2</t>
    <phoneticPr fontId="1"/>
  </si>
  <si>
    <t>内容</t>
    <rPh sb="0" eb="2">
      <t>ナイヨウ</t>
    </rPh>
    <phoneticPr fontId="1"/>
  </si>
  <si>
    <t>計</t>
    <rPh sb="0" eb="1">
      <t>ケイ</t>
    </rPh>
    <phoneticPr fontId="1"/>
  </si>
  <si>
    <t>見積金額</t>
    <rPh sb="0" eb="2">
      <t>ミツ</t>
    </rPh>
    <rPh sb="2" eb="4">
      <t>キンガク</t>
    </rPh>
    <phoneticPr fontId="5"/>
  </si>
  <si>
    <t>列2</t>
  </si>
  <si>
    <t>計</t>
    <rPh sb="0" eb="1">
      <t>ケイ</t>
    </rPh>
    <phoneticPr fontId="1"/>
  </si>
  <si>
    <t>時間単価
(B)</t>
    <rPh sb="0" eb="2">
      <t>ジカン</t>
    </rPh>
    <rPh sb="2" eb="4">
      <t>タンカ</t>
    </rPh>
    <phoneticPr fontId="1"/>
  </si>
  <si>
    <t>売上高</t>
    <rPh sb="0" eb="2">
      <t>ウリアゲ</t>
    </rPh>
    <rPh sb="2" eb="3">
      <t>ダカ</t>
    </rPh>
    <phoneticPr fontId="1"/>
  </si>
  <si>
    <t>ＴＥＬ</t>
  </si>
  <si>
    <t>都内登記
所　在　地</t>
    <rPh sb="0" eb="2">
      <t>トナイ</t>
    </rPh>
    <rPh sb="2" eb="4">
      <t>トウキ</t>
    </rPh>
    <rPh sb="5" eb="6">
      <t>ショ</t>
    </rPh>
    <rPh sb="7" eb="8">
      <t>ザイ</t>
    </rPh>
    <rPh sb="9" eb="10">
      <t>チ</t>
    </rPh>
    <phoneticPr fontId="1"/>
  </si>
  <si>
    <t>千円</t>
    <rPh sb="0" eb="2">
      <t>センエン</t>
    </rPh>
    <phoneticPr fontId="1"/>
  </si>
  <si>
    <t>法人設立</t>
    <rPh sb="0" eb="1">
      <t>ホウ</t>
    </rPh>
    <rPh sb="1" eb="2">
      <t>ニン</t>
    </rPh>
    <rPh sb="2" eb="3">
      <t>セツ</t>
    </rPh>
    <rPh sb="3" eb="4">
      <t>タテ</t>
    </rPh>
    <phoneticPr fontId="1"/>
  </si>
  <si>
    <t>助成金額（円）</t>
    <rPh sb="0" eb="2">
      <t>ジョセイ</t>
    </rPh>
    <rPh sb="2" eb="4">
      <t>キンガク</t>
    </rPh>
    <rPh sb="5" eb="6">
      <t>エン</t>
    </rPh>
    <phoneticPr fontId="1"/>
  </si>
  <si>
    <t>単位</t>
    <rPh sb="0" eb="2">
      <t>タンイ</t>
    </rPh>
    <phoneticPr fontId="5"/>
  </si>
  <si>
    <t>単位</t>
    <rPh sb="0" eb="2">
      <t>タンイ</t>
    </rPh>
    <phoneticPr fontId="1"/>
  </si>
  <si>
    <t>製造業その他</t>
    <rPh sb="0" eb="3">
      <t>セイゾウギョウ</t>
    </rPh>
    <rPh sb="5" eb="6">
      <t>ホカ</t>
    </rPh>
    <phoneticPr fontId="10"/>
  </si>
  <si>
    <t>サービス業</t>
    <rPh sb="4" eb="5">
      <t>ギョウ</t>
    </rPh>
    <phoneticPr fontId="10"/>
  </si>
  <si>
    <t>小売業</t>
    <rPh sb="0" eb="3">
      <t>コウリギョウ</t>
    </rPh>
    <phoneticPr fontId="10"/>
  </si>
  <si>
    <t>権利名</t>
    <rPh sb="0" eb="2">
      <t>ケンリ</t>
    </rPh>
    <rPh sb="2" eb="3">
      <t>メイ</t>
    </rPh>
    <phoneticPr fontId="1"/>
  </si>
  <si>
    <t>利　用　事　業</t>
    <rPh sb="0" eb="1">
      <t>リ</t>
    </rPh>
    <rPh sb="2" eb="3">
      <t>ヨウ</t>
    </rPh>
    <rPh sb="4" eb="5">
      <t>コト</t>
    </rPh>
    <rPh sb="6" eb="7">
      <t>ギョウ</t>
    </rPh>
    <phoneticPr fontId="1"/>
  </si>
  <si>
    <t>卸売業</t>
    <rPh sb="0" eb="3">
      <t>オロシウリギョウ</t>
    </rPh>
    <phoneticPr fontId="10"/>
  </si>
  <si>
    <t>01農業</t>
  </si>
  <si>
    <t>02林業</t>
  </si>
  <si>
    <t>03漁業</t>
  </si>
  <si>
    <t>04水産養殖業</t>
  </si>
  <si>
    <t>07職別工事業（設備工事業を除く）</t>
  </si>
  <si>
    <t>08設備工事業</t>
  </si>
  <si>
    <t>09食料品製造業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</si>
  <si>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</si>
  <si>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</si>
  <si>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</si>
  <si>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</si>
  <si>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</si>
  <si>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</si>
  <si>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</si>
  <si>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</si>
  <si>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</si>
  <si>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</si>
  <si>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</si>
  <si>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</si>
  <si>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</si>
  <si>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</si>
  <si>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</si>
  <si>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</si>
  <si>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</si>
  <si>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</si>
  <si>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</si>
  <si>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</si>
  <si>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</si>
  <si>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</si>
  <si>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</si>
  <si>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</si>
  <si>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</si>
  <si>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</si>
  <si>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</si>
  <si>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</si>
  <si>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</si>
  <si>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</si>
  <si>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</si>
  <si>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</si>
  <si>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</si>
  <si>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</si>
  <si>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</si>
  <si>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</si>
  <si>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</si>
  <si>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</si>
  <si>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</si>
  <si>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</si>
  <si>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</si>
  <si>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</si>
  <si>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</si>
  <si>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</si>
  <si>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</si>
  <si>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</si>
  <si>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50各種商品卸売業</t>
  </si>
  <si>
    <t>51繊維・衣服等卸売業</t>
  </si>
  <si>
    <t>52飲食料品卸売業</t>
  </si>
  <si>
    <t>53建築材料・鉱物・金属材料等卸売業</t>
  </si>
  <si>
    <t>38放送業</t>
  </si>
  <si>
    <t>72専門ｻｰﾋﾞｽ業（他に分類されないもの）</t>
  </si>
  <si>
    <t>73広告業</t>
  </si>
  <si>
    <t>74技術サービス業（他に分類されないもの）</t>
  </si>
  <si>
    <t>75宿泊業</t>
  </si>
  <si>
    <t>78洗濯・理容・美容・浴場業</t>
  </si>
  <si>
    <t>79その他の生活関連サービス業</t>
  </si>
  <si>
    <t>80娯楽業</t>
  </si>
  <si>
    <t>81学校教育</t>
  </si>
  <si>
    <t>82その他の教育・学習支援業</t>
  </si>
  <si>
    <t>83医療業</t>
  </si>
  <si>
    <t>84保健衛生</t>
  </si>
  <si>
    <t>85社会保険・社会福祉・介護事業</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</si>
  <si>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</si>
  <si>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</si>
  <si>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</si>
  <si>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</si>
  <si>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</si>
  <si>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</si>
  <si>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</si>
  <si>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</si>
  <si>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</si>
  <si>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</si>
  <si>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56各種商品小売業</t>
  </si>
  <si>
    <t>57織物・衣服・身の回り品小売業</t>
  </si>
  <si>
    <t>58飲食料品小売業</t>
  </si>
  <si>
    <t>59機械器具小売業</t>
  </si>
  <si>
    <t>76飲食店</t>
  </si>
  <si>
    <t>77持ち帰り・配達飲食ｻｰﾋﾞｽ業</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</si>
  <si>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</si>
  <si>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</si>
  <si>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</si>
  <si>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対象製品・技術</t>
    <rPh sb="0" eb="2">
      <t>タイショウ</t>
    </rPh>
    <rPh sb="2" eb="4">
      <t>セイヒン</t>
    </rPh>
    <rPh sb="5" eb="7">
      <t>ギジュツ</t>
    </rPh>
    <phoneticPr fontId="1"/>
  </si>
  <si>
    <t>計</t>
    <rPh sb="0" eb="1">
      <t>ケイ</t>
    </rPh>
    <phoneticPr fontId="5"/>
  </si>
  <si>
    <t>計</t>
    <rPh sb="0" eb="1">
      <t>ケイ</t>
    </rPh>
    <phoneticPr fontId="1"/>
  </si>
  <si>
    <t>(うち正社員</t>
    <rPh sb="3" eb="6">
      <t>セイシャイン</t>
    </rPh>
    <phoneticPr fontId="1"/>
  </si>
  <si>
    <t>名　　　　　称</t>
    <rPh sb="0" eb="1">
      <t>ナ</t>
    </rPh>
    <rPh sb="6" eb="7">
      <t>ショウ</t>
    </rPh>
    <phoneticPr fontId="1"/>
  </si>
  <si>
    <t>創　　業</t>
    <rPh sb="0" eb="1">
      <t>キズ</t>
    </rPh>
    <rPh sb="3" eb="4">
      <t>ギョウ</t>
    </rPh>
    <phoneticPr fontId="1"/>
  </si>
  <si>
    <t>氏　　名</t>
    <rPh sb="0" eb="1">
      <t>シ</t>
    </rPh>
    <rPh sb="3" eb="4">
      <t>メイ</t>
    </rPh>
    <phoneticPr fontId="1"/>
  </si>
  <si>
    <t>従 業 員 数</t>
    <rPh sb="0" eb="1">
      <t>ジュウ</t>
    </rPh>
    <rPh sb="2" eb="3">
      <t>ギョウ</t>
    </rPh>
    <rPh sb="4" eb="5">
      <t>イン</t>
    </rPh>
    <rPh sb="6" eb="7">
      <t>スウ</t>
    </rPh>
    <phoneticPr fontId="1"/>
  </si>
  <si>
    <t>大分類</t>
    <rPh sb="0" eb="3">
      <t>ダイブンルイ</t>
    </rPh>
    <phoneticPr fontId="1"/>
  </si>
  <si>
    <t>利用状況</t>
    <rPh sb="0" eb="2">
      <t>リヨウ</t>
    </rPh>
    <rPh sb="2" eb="4">
      <t>ジョウキョウ</t>
    </rPh>
    <phoneticPr fontId="1"/>
  </si>
  <si>
    <t>事業開始</t>
    <rPh sb="0" eb="1">
      <t>コト</t>
    </rPh>
    <rPh sb="1" eb="2">
      <t>ギョウ</t>
    </rPh>
    <rPh sb="2" eb="4">
      <t>カイシ</t>
    </rPh>
    <phoneticPr fontId="1"/>
  </si>
  <si>
    <t>購入品名</t>
    <rPh sb="0" eb="2">
      <t>コウニュウ</t>
    </rPh>
    <rPh sb="2" eb="4">
      <t>ヒンメイ</t>
    </rPh>
    <phoneticPr fontId="5"/>
  </si>
  <si>
    <t>契約金額</t>
    <rPh sb="0" eb="2">
      <t>ケイヤク</t>
    </rPh>
    <rPh sb="2" eb="4">
      <t>キンガク</t>
    </rPh>
    <phoneticPr fontId="5"/>
  </si>
  <si>
    <t>円（税込）</t>
    <rPh sb="0" eb="1">
      <t>エン</t>
    </rPh>
    <rPh sb="2" eb="4">
      <t>ゼイコミ</t>
    </rPh>
    <phoneticPr fontId="5"/>
  </si>
  <si>
    <t>円（税込）</t>
    <rPh sb="0" eb="1">
      <t>エン</t>
    </rPh>
    <phoneticPr fontId="1"/>
  </si>
  <si>
    <t>役　　職</t>
    <rPh sb="0" eb="1">
      <t>ヤク</t>
    </rPh>
    <rPh sb="3" eb="4">
      <t>ショク</t>
    </rPh>
    <phoneticPr fontId="1"/>
  </si>
  <si>
    <t>団　体　名</t>
    <rPh sb="0" eb="1">
      <t>ダン</t>
    </rPh>
    <rPh sb="2" eb="3">
      <t>カラダ</t>
    </rPh>
    <rPh sb="4" eb="5">
      <t>メイ</t>
    </rPh>
    <phoneticPr fontId="1"/>
  </si>
  <si>
    <t>受　賞　名</t>
    <rPh sb="0" eb="1">
      <t>ウケ</t>
    </rPh>
    <rPh sb="2" eb="3">
      <t>ショウ</t>
    </rPh>
    <rPh sb="4" eb="5">
      <t>メイ</t>
    </rPh>
    <phoneticPr fontId="1"/>
  </si>
  <si>
    <t>円（税込）</t>
    <rPh sb="0" eb="1">
      <t>エン</t>
    </rPh>
    <rPh sb="2" eb="4">
      <t>ゼイコミ</t>
    </rPh>
    <phoneticPr fontId="1"/>
  </si>
  <si>
    <t>05鉱業、採石業、砂利採取業</t>
  </si>
  <si>
    <t>54機械器具卸売業</t>
  </si>
  <si>
    <t>70物品賃貸業</t>
  </si>
  <si>
    <t>60その他の小売業</t>
  </si>
  <si>
    <t>No.</t>
    <phoneticPr fontId="1"/>
  </si>
  <si>
    <t>選択してください</t>
  </si>
  <si>
    <t>経費
番号</t>
    <rPh sb="0" eb="2">
      <t>ケイヒ</t>
    </rPh>
    <rPh sb="3" eb="5">
      <t>バンゴウ</t>
    </rPh>
    <phoneticPr fontId="1"/>
  </si>
  <si>
    <t>経費
番号</t>
    <rPh sb="0" eb="2">
      <t>ケイヒ</t>
    </rPh>
    <rPh sb="3" eb="4">
      <t>バン</t>
    </rPh>
    <rPh sb="4" eb="5">
      <t>ゴウ</t>
    </rPh>
    <phoneticPr fontId="5"/>
  </si>
  <si>
    <t>経費
番号</t>
    <rPh sb="3" eb="5">
      <t>バンゴウ</t>
    </rPh>
    <phoneticPr fontId="5"/>
  </si>
  <si>
    <t>経費番号</t>
    <rPh sb="0" eb="2">
      <t>ケイヒ</t>
    </rPh>
    <rPh sb="2" eb="4">
      <t>バンゴウ</t>
    </rPh>
    <phoneticPr fontId="1"/>
  </si>
  <si>
    <t>年</t>
    <rPh sb="0" eb="1">
      <t>ネン</t>
    </rPh>
    <phoneticPr fontId="1"/>
  </si>
  <si>
    <t>代表者</t>
    <rPh sb="0" eb="1">
      <t>ダイ</t>
    </rPh>
    <rPh sb="1" eb="2">
      <t>ヒョウ</t>
    </rPh>
    <rPh sb="2" eb="3">
      <t>モノ</t>
    </rPh>
    <phoneticPr fontId="1"/>
  </si>
  <si>
    <t>〒</t>
    <phoneticPr fontId="1"/>
  </si>
  <si>
    <t>直近</t>
    <rPh sb="0" eb="2">
      <t>チョッキン</t>
    </rPh>
    <phoneticPr fontId="1"/>
  </si>
  <si>
    <t>千円</t>
  </si>
  <si>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</si>
  <si>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</si>
  <si>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</si>
  <si>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</si>
  <si>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最　　寄　　駅</t>
    <rPh sb="0" eb="1">
      <t>サイ</t>
    </rPh>
    <rPh sb="3" eb="4">
      <t>ヤドリキ</t>
    </rPh>
    <rPh sb="6" eb="7">
      <t>エキ</t>
    </rPh>
    <phoneticPr fontId="1"/>
  </si>
  <si>
    <t>路　線　名</t>
    <rPh sb="0" eb="1">
      <t>ミチ</t>
    </rPh>
    <rPh sb="2" eb="3">
      <t>セン</t>
    </rPh>
    <rPh sb="4" eb="5">
      <t>メイ</t>
    </rPh>
    <phoneticPr fontId="1"/>
  </si>
  <si>
    <t>駅　　名</t>
    <rPh sb="0" eb="1">
      <t>エキ</t>
    </rPh>
    <rPh sb="3" eb="4">
      <t>メイ</t>
    </rPh>
    <phoneticPr fontId="1"/>
  </si>
  <si>
    <t>役　員</t>
    <phoneticPr fontId="1"/>
  </si>
  <si>
    <t>株　主</t>
    <phoneticPr fontId="1"/>
  </si>
  <si>
    <t>-</t>
    <phoneticPr fontId="1"/>
  </si>
  <si>
    <t>要件定義</t>
    <phoneticPr fontId="5"/>
  </si>
  <si>
    <t>システム要件定義</t>
    <phoneticPr fontId="5"/>
  </si>
  <si>
    <t>システム方式設計</t>
    <phoneticPr fontId="5"/>
  </si>
  <si>
    <t>ソフトウエア設計</t>
    <phoneticPr fontId="5"/>
  </si>
  <si>
    <t>プログラミング</t>
    <phoneticPr fontId="5"/>
  </si>
  <si>
    <t>ソフトウエアテスト</t>
    <phoneticPr fontId="5"/>
  </si>
  <si>
    <t>システム結合</t>
    <phoneticPr fontId="5"/>
  </si>
  <si>
    <t>システムテスト</t>
    <phoneticPr fontId="5"/>
  </si>
  <si>
    <t>運用テスト</t>
    <phoneticPr fontId="5"/>
  </si>
  <si>
    <t>フリガナ</t>
    <phoneticPr fontId="1"/>
  </si>
  <si>
    <t>業種</t>
    <rPh sb="0" eb="2">
      <t>ギョウシュ</t>
    </rPh>
    <phoneticPr fontId="1"/>
  </si>
  <si>
    <t>線</t>
    <rPh sb="0" eb="1">
      <t>セン</t>
    </rPh>
    <phoneticPr fontId="1"/>
  </si>
  <si>
    <t>駅</t>
  </si>
  <si>
    <t>氏　　　名</t>
    <phoneticPr fontId="1"/>
  </si>
  <si>
    <t>持ち株比率</t>
    <phoneticPr fontId="1"/>
  </si>
  <si>
    <t>（和暦）</t>
    <rPh sb="1" eb="3">
      <t>ワレキ</t>
    </rPh>
    <phoneticPr fontId="1"/>
  </si>
  <si>
    <t>人（監査役を含む）</t>
    <phoneticPr fontId="1"/>
  </si>
  <si>
    <t>設計</t>
    <rPh sb="0" eb="2">
      <t>セッケイ</t>
    </rPh>
    <phoneticPr fontId="1"/>
  </si>
  <si>
    <t>製造</t>
    <rPh sb="0" eb="2">
      <t>セイゾウ</t>
    </rPh>
    <phoneticPr fontId="1"/>
  </si>
  <si>
    <t>検査</t>
    <rPh sb="0" eb="2">
      <t>ケンサ</t>
    </rPh>
    <phoneticPr fontId="1"/>
  </si>
  <si>
    <t>月</t>
    <rPh sb="0" eb="1">
      <t>ガツ</t>
    </rPh>
    <phoneticPr fontId="1"/>
  </si>
  <si>
    <t>資本金額（円）</t>
    <rPh sb="0" eb="3">
      <t>シホンキン</t>
    </rPh>
    <rPh sb="3" eb="4">
      <t>ガク</t>
    </rPh>
    <rPh sb="5" eb="6">
      <t>エン</t>
    </rPh>
    <phoneticPr fontId="1"/>
  </si>
  <si>
    <t>従業員数（人）</t>
    <rPh sb="0" eb="3">
      <t>ジュウギョウイン</t>
    </rPh>
    <rPh sb="3" eb="4">
      <t>スウ</t>
    </rPh>
    <rPh sb="5" eb="6">
      <t>ニン</t>
    </rPh>
    <phoneticPr fontId="1"/>
  </si>
  <si>
    <t>列1</t>
    <phoneticPr fontId="5"/>
  </si>
  <si>
    <t>氏名</t>
    <rPh sb="0" eb="2">
      <t>シメイ</t>
    </rPh>
    <phoneticPr fontId="1"/>
  </si>
  <si>
    <t>経歴・能力</t>
    <rPh sb="0" eb="2">
      <t>ケイレキ</t>
    </rPh>
    <rPh sb="3" eb="5">
      <t>ノウリョク</t>
    </rPh>
    <phoneticPr fontId="1"/>
  </si>
  <si>
    <t>類似特許番号</t>
    <rPh sb="0" eb="2">
      <t>ルイジ</t>
    </rPh>
    <rPh sb="2" eb="4">
      <t>トッキョ</t>
    </rPh>
    <rPh sb="4" eb="6">
      <t>バンゴウ</t>
    </rPh>
    <phoneticPr fontId="1"/>
  </si>
  <si>
    <t>助成事業に要する経費</t>
    <phoneticPr fontId="1"/>
  </si>
  <si>
    <t>円</t>
    <rPh sb="0" eb="1">
      <t>エン</t>
    </rPh>
    <phoneticPr fontId="1"/>
  </si>
  <si>
    <t>製品等の名称</t>
    <rPh sb="0" eb="2">
      <t>セイヒン</t>
    </rPh>
    <rPh sb="2" eb="3">
      <t>トウ</t>
    </rPh>
    <rPh sb="4" eb="6">
      <t>メイショウ</t>
    </rPh>
    <phoneticPr fontId="10"/>
  </si>
  <si>
    <t>試作品・既存製品</t>
    <rPh sb="0" eb="3">
      <t>シサクヒン</t>
    </rPh>
    <rPh sb="4" eb="6">
      <t>キゾン</t>
    </rPh>
    <rPh sb="6" eb="8">
      <t>セイヒン</t>
    </rPh>
    <phoneticPr fontId="10"/>
  </si>
  <si>
    <t>製品等の完成時期</t>
    <rPh sb="4" eb="6">
      <t>カンセイ</t>
    </rPh>
    <rPh sb="6" eb="8">
      <t>ジキ</t>
    </rPh>
    <phoneticPr fontId="10"/>
  </si>
  <si>
    <t>１．申請事業者の概要</t>
    <rPh sb="2" eb="4">
      <t>シンセイ</t>
    </rPh>
    <rPh sb="4" eb="6">
      <t>ジギョウ</t>
    </rPh>
    <rPh sb="6" eb="7">
      <t>シャ</t>
    </rPh>
    <rPh sb="8" eb="10">
      <t>ガイヨウ</t>
    </rPh>
    <phoneticPr fontId="1"/>
  </si>
  <si>
    <t>２．助成事業の実施場所</t>
    <rPh sb="2" eb="4">
      <t>ジョセイ</t>
    </rPh>
    <rPh sb="4" eb="6">
      <t>ジギョウ</t>
    </rPh>
    <rPh sb="7" eb="9">
      <t>ジッシ</t>
    </rPh>
    <rPh sb="9" eb="11">
      <t>バショ</t>
    </rPh>
    <phoneticPr fontId="1"/>
  </si>
  <si>
    <t>３．補助金・助成金の利用状況</t>
    <rPh sb="10" eb="12">
      <t>リヨウ</t>
    </rPh>
    <rPh sb="12" eb="14">
      <t>ジョウキョウ</t>
    </rPh>
    <phoneticPr fontId="1"/>
  </si>
  <si>
    <t>４．東京都及び公社事業の利用状況（補助金・助成金以外）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</si>
  <si>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（１）　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</si>
  <si>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</si>
  <si>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５．東京都その他団体での受賞歴（世界発信コンペティション「製品・技術部門」等）</t>
    <rPh sb="2" eb="4">
      <t>トウキョウ</t>
    </rPh>
    <rPh sb="4" eb="5">
      <t>ト</t>
    </rPh>
    <rPh sb="7" eb="8">
      <t>ホカ</t>
    </rPh>
    <rPh sb="8" eb="10">
      <t>ダンタイ</t>
    </rPh>
    <rPh sb="12" eb="14">
      <t>ジュショウ</t>
    </rPh>
    <rPh sb="14" eb="15">
      <t>レキ</t>
    </rPh>
    <rPh sb="16" eb="18">
      <t>セカイ</t>
    </rPh>
    <rPh sb="18" eb="20">
      <t>ハッシン</t>
    </rPh>
    <rPh sb="29" eb="31">
      <t>セイヒン</t>
    </rPh>
    <rPh sb="32" eb="34">
      <t>ギジュツ</t>
    </rPh>
    <rPh sb="34" eb="36">
      <t>ブモン</t>
    </rPh>
    <rPh sb="37" eb="38">
      <t>トウ</t>
    </rPh>
    <phoneticPr fontId="1"/>
  </si>
  <si>
    <t>６．役員・株主名簿</t>
    <rPh sb="2" eb="4">
      <t>ヤクイン</t>
    </rPh>
    <rPh sb="5" eb="7">
      <t>カブヌシ</t>
    </rPh>
    <rPh sb="7" eb="9">
      <t>メイボ</t>
    </rPh>
    <phoneticPr fontId="1"/>
  </si>
  <si>
    <t>事業内容／
経歴・実績</t>
    <rPh sb="0" eb="2">
      <t>ジギョウ</t>
    </rPh>
    <rPh sb="2" eb="4">
      <t>ナイヨウ</t>
    </rPh>
    <phoneticPr fontId="5"/>
  </si>
  <si>
    <t>本助成事業の
テーマとの関連</t>
    <rPh sb="0" eb="1">
      <t>ホン</t>
    </rPh>
    <rPh sb="1" eb="3">
      <t>ジョセイ</t>
    </rPh>
    <rPh sb="3" eb="5">
      <t>ジギョウ</t>
    </rPh>
    <rPh sb="12" eb="14">
      <t>カンレン</t>
    </rPh>
    <phoneticPr fontId="1"/>
  </si>
  <si>
    <t>製品等の販売単価</t>
    <rPh sb="4" eb="6">
      <t>ハンバイ</t>
    </rPh>
    <rPh sb="6" eb="8">
      <t>タンカ</t>
    </rPh>
    <phoneticPr fontId="1"/>
  </si>
  <si>
    <t>単価
（税抜）
(B)</t>
    <rPh sb="0" eb="1">
      <t>タン</t>
    </rPh>
    <rPh sb="1" eb="2">
      <t>カ</t>
    </rPh>
    <phoneticPr fontId="5"/>
  </si>
  <si>
    <t>助成対象経費
(A)×(B)</t>
    <phoneticPr fontId="5"/>
  </si>
  <si>
    <t>調達
方法</t>
    <rPh sb="0" eb="2">
      <t>チョウタツ</t>
    </rPh>
    <rPh sb="3" eb="5">
      <t>ホウホウ</t>
    </rPh>
    <phoneticPr fontId="1"/>
  </si>
  <si>
    <t>数量／
指導日数
(A)</t>
    <rPh sb="0" eb="2">
      <t>スウリョウ</t>
    </rPh>
    <rPh sb="4" eb="6">
      <t>シドウ</t>
    </rPh>
    <rPh sb="6" eb="8">
      <t>ニッスウ</t>
    </rPh>
    <phoneticPr fontId="1"/>
  </si>
  <si>
    <t>購入先事業者名</t>
    <rPh sb="0" eb="2">
      <t>コウニュウ</t>
    </rPh>
    <rPh sb="2" eb="3">
      <t>サキ</t>
    </rPh>
    <rPh sb="3" eb="5">
      <t>ジギョウ</t>
    </rPh>
    <rPh sb="5" eb="6">
      <t>シャ</t>
    </rPh>
    <rPh sb="6" eb="7">
      <t>メイ</t>
    </rPh>
    <phoneticPr fontId="5"/>
  </si>
  <si>
    <t>対象製品等</t>
    <rPh sb="0" eb="2">
      <t>タイショウ</t>
    </rPh>
    <rPh sb="2" eb="4">
      <t>セイヒン</t>
    </rPh>
    <rPh sb="4" eb="5">
      <t>トウ</t>
    </rPh>
    <phoneticPr fontId="1"/>
  </si>
  <si>
    <t>弁理士事務所
又は
権利所有事業者名</t>
    <rPh sb="0" eb="3">
      <t>ベンリシジム22</t>
    </rPh>
    <rPh sb="14" eb="16">
      <t>ジギョウ</t>
    </rPh>
    <rPh sb="16" eb="17">
      <t>シャ</t>
    </rPh>
    <phoneticPr fontId="1"/>
  </si>
  <si>
    <t>単価
（税抜）</t>
    <rPh sb="0" eb="1">
      <t>タン</t>
    </rPh>
    <rPh sb="1" eb="2">
      <t>カ</t>
    </rPh>
    <phoneticPr fontId="5"/>
  </si>
  <si>
    <t>合　計</t>
    <phoneticPr fontId="5"/>
  </si>
  <si>
    <t>所属・役職</t>
    <rPh sb="0" eb="1">
      <t>ショ</t>
    </rPh>
    <rPh sb="1" eb="2">
      <t>ゾク</t>
    </rPh>
    <rPh sb="3" eb="4">
      <t>ヤク</t>
    </rPh>
    <rPh sb="4" eb="5">
      <t>ショク</t>
    </rPh>
    <phoneticPr fontId="5"/>
  </si>
  <si>
    <t>従事時間
(A)</t>
    <rPh sb="0" eb="2">
      <t>ジュウジ</t>
    </rPh>
    <rPh sb="2" eb="4">
      <t>ジカン</t>
    </rPh>
    <phoneticPr fontId="5"/>
  </si>
  <si>
    <t>助成事業に
要する経費</t>
    <rPh sb="0" eb="2">
      <t>ジョセイ</t>
    </rPh>
    <rPh sb="2" eb="4">
      <t>ジギョウ</t>
    </rPh>
    <rPh sb="6" eb="7">
      <t>ヨウ</t>
    </rPh>
    <phoneticPr fontId="5"/>
  </si>
  <si>
    <t>部署・役職</t>
    <rPh sb="0" eb="1">
      <t>ブ</t>
    </rPh>
    <rPh sb="1" eb="2">
      <t>ショ</t>
    </rPh>
    <rPh sb="3" eb="5">
      <t>ヤクショク</t>
    </rPh>
    <phoneticPr fontId="1"/>
  </si>
  <si>
    <t>部署・役職</t>
    <phoneticPr fontId="1"/>
  </si>
  <si>
    <t>購入先又は
ﾘｰｽ･ﾚﾝﾀﾙ先
事業者名</t>
    <rPh sb="0" eb="2">
      <t>コウニュウ</t>
    </rPh>
    <rPh sb="2" eb="3">
      <t>サキ</t>
    </rPh>
    <rPh sb="3" eb="4">
      <t>マタ</t>
    </rPh>
    <rPh sb="16" eb="18">
      <t>ジギョウ</t>
    </rPh>
    <rPh sb="18" eb="19">
      <t>シャ</t>
    </rPh>
    <rPh sb="19" eb="20">
      <t>メイ</t>
    </rPh>
    <phoneticPr fontId="5"/>
  </si>
  <si>
    <t>助成対象経費
（税抜）
(A)×(B)</t>
    <phoneticPr fontId="5"/>
  </si>
  <si>
    <t>助成対象経費
（税抜）
(A)×(B）</t>
    <phoneticPr fontId="5"/>
  </si>
  <si>
    <t>助成対象経費
（税抜）</t>
    <phoneticPr fontId="5"/>
  </si>
  <si>
    <t>組織形態
（基準日時点）</t>
    <rPh sb="0" eb="2">
      <t>ソシキ</t>
    </rPh>
    <rPh sb="2" eb="4">
      <t>ケイタイ</t>
    </rPh>
    <rPh sb="6" eb="9">
      <t>キジュンビ</t>
    </rPh>
    <rPh sb="9" eb="11">
      <t>ジテン</t>
    </rPh>
    <phoneticPr fontId="1"/>
  </si>
  <si>
    <t>E-mail</t>
    <phoneticPr fontId="1"/>
  </si>
  <si>
    <t>申請
年度</t>
    <rPh sb="0" eb="1">
      <t>サル</t>
    </rPh>
    <rPh sb="1" eb="2">
      <t>ショウ</t>
    </rPh>
    <rPh sb="3" eb="4">
      <t>ネン</t>
    </rPh>
    <rPh sb="4" eb="5">
      <t>ド</t>
    </rPh>
    <phoneticPr fontId="1"/>
  </si>
  <si>
    <t>年度</t>
    <rPh sb="0" eb="1">
      <t>ネン</t>
    </rPh>
    <rPh sb="1" eb="2">
      <t>ド</t>
    </rPh>
    <phoneticPr fontId="1"/>
  </si>
  <si>
    <r>
      <t>　※</t>
    </r>
    <r>
      <rPr>
        <u/>
        <sz val="10"/>
        <rFont val="ＭＳ Ｐゴシック"/>
        <family val="3"/>
        <charset val="128"/>
      </rPr>
      <t>既存機械装置等の改良や修繕等、生産・量産用の機械装置等に係る経費は助成対象外</t>
    </r>
    <r>
      <rPr>
        <sz val="10"/>
        <rFont val="ＭＳ Ｐゴシック"/>
        <family val="3"/>
        <charset val="128"/>
      </rPr>
      <t>となります。</t>
    </r>
    <rPh sb="2" eb="4">
      <t>キゾン</t>
    </rPh>
    <rPh sb="4" eb="6">
      <t>キカイ</t>
    </rPh>
    <rPh sb="6" eb="8">
      <t>ソウチ</t>
    </rPh>
    <rPh sb="8" eb="9">
      <t>トウ</t>
    </rPh>
    <rPh sb="10" eb="12">
      <t>カイリョウ</t>
    </rPh>
    <rPh sb="13" eb="15">
      <t>シュウゼン</t>
    </rPh>
    <rPh sb="15" eb="16">
      <t>トウ</t>
    </rPh>
    <rPh sb="30" eb="31">
      <t>カカワ</t>
    </rPh>
    <rPh sb="32" eb="34">
      <t>ケイヒ</t>
    </rPh>
    <rPh sb="35" eb="37">
      <t>ジョセイ</t>
    </rPh>
    <rPh sb="37" eb="40">
      <t>タイショウガイ</t>
    </rPh>
    <phoneticPr fontId="5"/>
  </si>
  <si>
    <r>
      <t>　※</t>
    </r>
    <r>
      <rPr>
        <u/>
        <sz val="10"/>
        <rFont val="ＭＳ Ｐゴシック"/>
        <family val="3"/>
        <charset val="128"/>
      </rPr>
      <t>出願に関する先行調査、審査請求、登録に係る経費は助成対象外</t>
    </r>
    <r>
      <rPr>
        <sz val="10"/>
        <rFont val="ＭＳ Ｐゴシック"/>
        <family val="3"/>
        <charset val="128"/>
      </rPr>
      <t>となります。</t>
    </r>
    <rPh sb="2" eb="4">
      <t>シュツガン</t>
    </rPh>
    <rPh sb="5" eb="6">
      <t>カン</t>
    </rPh>
    <rPh sb="8" eb="10">
      <t>センコウ</t>
    </rPh>
    <rPh sb="10" eb="12">
      <t>チョウサ</t>
    </rPh>
    <rPh sb="13" eb="15">
      <t>シンサ</t>
    </rPh>
    <rPh sb="15" eb="17">
      <t>セイキュウ</t>
    </rPh>
    <rPh sb="18" eb="20">
      <t>トウロク</t>
    </rPh>
    <rPh sb="21" eb="22">
      <t>カカワ</t>
    </rPh>
    <rPh sb="23" eb="25">
      <t>ケイヒ</t>
    </rPh>
    <rPh sb="26" eb="28">
      <t>ジョセイ</t>
    </rPh>
    <rPh sb="28" eb="31">
      <t>タイショウガイ</t>
    </rPh>
    <phoneticPr fontId="1"/>
  </si>
  <si>
    <t>規　　格
（ﾒｰｶｰ、
型番等）</t>
    <rPh sb="0" eb="1">
      <t>タダシ</t>
    </rPh>
    <rPh sb="3" eb="4">
      <t>カク</t>
    </rPh>
    <rPh sb="12" eb="14">
      <t>カタバン</t>
    </rPh>
    <rPh sb="14" eb="15">
      <t>トウ</t>
    </rPh>
    <phoneticPr fontId="5"/>
  </si>
  <si>
    <t>上記購入先は、自社と資本関係、役員又は従業員の兼務、自社の代表者３親等以内の親族による経営ではない</t>
    <rPh sb="17" eb="18">
      <t>マタ</t>
    </rPh>
    <phoneticPr fontId="1"/>
  </si>
  <si>
    <t>事業者名</t>
    <rPh sb="0" eb="2">
      <t>ジギョウ</t>
    </rPh>
    <rPh sb="2" eb="3">
      <t>シャ</t>
    </rPh>
    <rPh sb="3" eb="4">
      <t>メイ</t>
    </rPh>
    <phoneticPr fontId="5"/>
  </si>
  <si>
    <t>１者目</t>
    <rPh sb="1" eb="2">
      <t>シャ</t>
    </rPh>
    <rPh sb="2" eb="3">
      <t>メ</t>
    </rPh>
    <phoneticPr fontId="5"/>
  </si>
  <si>
    <t>２者目</t>
    <rPh sb="1" eb="2">
      <t>シャ</t>
    </rPh>
    <rPh sb="2" eb="3">
      <t>メ</t>
    </rPh>
    <phoneticPr fontId="5"/>
  </si>
  <si>
    <t>２者入手困難な理由</t>
    <rPh sb="1" eb="2">
      <t>シャ</t>
    </rPh>
    <rPh sb="2" eb="4">
      <t>ニュウシュ</t>
    </rPh>
    <rPh sb="4" eb="6">
      <t>コンナン</t>
    </rPh>
    <rPh sb="7" eb="9">
      <t>リユウ</t>
    </rPh>
    <phoneticPr fontId="5"/>
  </si>
  <si>
    <t>設置場所所在地</t>
    <rPh sb="4" eb="7">
      <t>ショザイチ</t>
    </rPh>
    <phoneticPr fontId="5"/>
  </si>
  <si>
    <t>購入が必要な理由
（リース・レンタルしない理由）</t>
    <rPh sb="0" eb="2">
      <t>コウニュウ</t>
    </rPh>
    <rPh sb="3" eb="5">
      <t>ヒツヨウ</t>
    </rPh>
    <rPh sb="6" eb="8">
      <t>リユウ</t>
    </rPh>
    <rPh sb="21" eb="23">
      <t>リユウ</t>
    </rPh>
    <phoneticPr fontId="5"/>
  </si>
  <si>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
  </si>
  <si>
    <t>１者目</t>
    <rPh sb="1" eb="2">
      <t>シャ</t>
    </rPh>
    <rPh sb="2" eb="3">
      <t>メ</t>
    </rPh>
    <phoneticPr fontId="1"/>
  </si>
  <si>
    <t>２者目</t>
    <rPh sb="1" eb="2">
      <t>シャ</t>
    </rPh>
    <rPh sb="2" eb="3">
      <t>メ</t>
    </rPh>
    <phoneticPr fontId="1"/>
  </si>
  <si>
    <t>２者入手
困難な
理由</t>
    <rPh sb="1" eb="2">
      <t>シャ</t>
    </rPh>
    <rPh sb="2" eb="4">
      <t>ニュウシュ</t>
    </rPh>
    <rPh sb="5" eb="7">
      <t>コンナン</t>
    </rPh>
    <rPh sb="9" eb="11">
      <t>リユウ</t>
    </rPh>
    <phoneticPr fontId="1"/>
  </si>
  <si>
    <r>
      <t>　また、</t>
    </r>
    <r>
      <rPr>
        <b/>
        <u/>
        <sz val="10"/>
        <color theme="1"/>
        <rFont val="ＭＳ Ｐゴシック"/>
        <family val="3"/>
        <charset val="128"/>
      </rPr>
      <t>１件あたりの単価が税抜100万円以上の購入品</t>
    </r>
    <r>
      <rPr>
        <u/>
        <sz val="10"/>
        <color theme="1"/>
        <rFont val="ＭＳ Ｐゴシック"/>
        <family val="3"/>
        <charset val="128"/>
      </rPr>
      <t>の場合は、</t>
    </r>
    <r>
      <rPr>
        <b/>
        <u/>
        <sz val="10"/>
        <color theme="1"/>
        <rFont val="ＭＳ Ｐゴシック"/>
        <family val="3"/>
        <charset val="128"/>
      </rPr>
      <t>原則２者以上の見積書</t>
    </r>
    <r>
      <rPr>
        <u/>
        <sz val="10"/>
        <color theme="1"/>
        <rFont val="ＭＳ Ｐゴシック"/>
        <family val="3"/>
        <charset val="128"/>
      </rPr>
      <t>を提出してください。</t>
    </r>
    <rPh sb="27" eb="29">
      <t>バアイ</t>
    </rPh>
    <rPh sb="42" eb="44">
      <t>テイシュツ</t>
    </rPh>
    <phoneticPr fontId="5"/>
  </si>
  <si>
    <r>
      <t>　また、</t>
    </r>
    <r>
      <rPr>
        <b/>
        <u/>
        <sz val="10"/>
        <color theme="1"/>
        <rFont val="ＭＳ Ｐゴシック"/>
        <family val="3"/>
        <charset val="128"/>
      </rPr>
      <t>１件あたりの単価が税抜100万円以上</t>
    </r>
    <r>
      <rPr>
        <u/>
        <sz val="10"/>
        <color theme="1"/>
        <rFont val="ＭＳ Ｐゴシック"/>
        <family val="3"/>
        <charset val="128"/>
      </rPr>
      <t>の場合は、</t>
    </r>
    <r>
      <rPr>
        <b/>
        <u/>
        <sz val="10"/>
        <color theme="1"/>
        <rFont val="ＭＳ Ｐゴシック"/>
        <family val="3"/>
        <charset val="128"/>
      </rPr>
      <t>原則２者以上の見積書</t>
    </r>
    <r>
      <rPr>
        <u/>
        <sz val="10"/>
        <color theme="1"/>
        <rFont val="ＭＳ Ｐゴシック"/>
        <family val="3"/>
        <charset val="128"/>
      </rPr>
      <t>を提出してください。</t>
    </r>
    <rPh sb="38" eb="40">
      <t>テイシュツ</t>
    </rPh>
    <phoneticPr fontId="5"/>
  </si>
  <si>
    <t>上記委託・外注先は、自社と資本関係、役員又は従業員の兼務、自社の代表者３親等以内の親族による経営ではない</t>
    <rPh sb="2" eb="4">
      <t>イタク</t>
    </rPh>
    <rPh sb="5" eb="7">
      <t>ガイチュウ</t>
    </rPh>
    <phoneticPr fontId="1"/>
  </si>
  <si>
    <t>所在地／住所</t>
    <rPh sb="0" eb="1">
      <t>ショ</t>
    </rPh>
    <rPh sb="1" eb="2">
      <t>ザイ</t>
    </rPh>
    <rPh sb="2" eb="3">
      <t>チ</t>
    </rPh>
    <rPh sb="4" eb="6">
      <t>ジュウショ</t>
    </rPh>
    <phoneticPr fontId="5"/>
  </si>
  <si>
    <t>代表者名／専門家氏名</t>
    <rPh sb="0" eb="3">
      <t>ダイヒョウシャ</t>
    </rPh>
    <rPh sb="3" eb="4">
      <t>メイ</t>
    </rPh>
    <rPh sb="5" eb="8">
      <t>センモンカ</t>
    </rPh>
    <rPh sb="8" eb="10">
      <t>シメイ</t>
    </rPh>
    <phoneticPr fontId="5"/>
  </si>
  <si>
    <t>担当者名</t>
    <rPh sb="0" eb="2">
      <t>タントウ</t>
    </rPh>
    <rPh sb="2" eb="3">
      <t>シャ</t>
    </rPh>
    <rPh sb="3" eb="4">
      <t>メイ</t>
    </rPh>
    <phoneticPr fontId="1"/>
  </si>
  <si>
    <t>事業者名／専門家所属</t>
    <rPh sb="8" eb="10">
      <t>ショゾク</t>
    </rPh>
    <phoneticPr fontId="1"/>
  </si>
  <si>
    <t>納品予定物、成果物</t>
    <rPh sb="0" eb="2">
      <t>ノウヒン</t>
    </rPh>
    <rPh sb="2" eb="4">
      <t>ヨテイ</t>
    </rPh>
    <rPh sb="4" eb="5">
      <t>ブツ</t>
    </rPh>
    <rPh sb="6" eb="9">
      <t>セイカブツ</t>
    </rPh>
    <phoneticPr fontId="5"/>
  </si>
  <si>
    <t>選定理由／
専門家指導が必要な理由</t>
    <rPh sb="0" eb="2">
      <t>センテイ</t>
    </rPh>
    <rPh sb="2" eb="4">
      <t>リユウ</t>
    </rPh>
    <rPh sb="6" eb="9">
      <t>センモンカ</t>
    </rPh>
    <rPh sb="9" eb="11">
      <t>シドウ</t>
    </rPh>
    <rPh sb="12" eb="14">
      <t>ヒツヨウ</t>
    </rPh>
    <rPh sb="15" eb="17">
      <t>リユウ</t>
    </rPh>
    <phoneticPr fontId="5"/>
  </si>
  <si>
    <t>（和暦）令和</t>
    <rPh sb="4" eb="6">
      <t>レイワ</t>
    </rPh>
    <phoneticPr fontId="5"/>
  </si>
  <si>
    <t>（和暦）令和</t>
    <rPh sb="1" eb="3">
      <t>ワレキ</t>
    </rPh>
    <rPh sb="4" eb="6">
      <t>レイワ</t>
    </rPh>
    <phoneticPr fontId="1"/>
  </si>
  <si>
    <t>月</t>
  </si>
  <si>
    <t>令和</t>
    <rPh sb="0" eb="2">
      <t>レイワ</t>
    </rPh>
    <phoneticPr fontId="1"/>
  </si>
  <si>
    <t>７．助成事業の計画</t>
    <rPh sb="2" eb="4">
      <t>ジョセイ</t>
    </rPh>
    <rPh sb="4" eb="6">
      <t>ジギョウ</t>
    </rPh>
    <rPh sb="7" eb="9">
      <t>ケイカク</t>
    </rPh>
    <phoneticPr fontId="10"/>
  </si>
  <si>
    <r>
      <t>見積金額</t>
    </r>
    <r>
      <rPr>
        <sz val="9"/>
        <color theme="1"/>
        <rFont val="ＭＳ Ｐゴシック"/>
        <family val="3"/>
        <charset val="128"/>
      </rPr>
      <t xml:space="preserve">
（</t>
    </r>
    <r>
      <rPr>
        <b/>
        <u/>
        <sz val="9"/>
        <color theme="1"/>
        <rFont val="ＭＳ Ｐゴシック"/>
        <family val="3"/>
        <charset val="128"/>
      </rPr>
      <t>１件あたりの単価が税抜100万円以上</t>
    </r>
    <r>
      <rPr>
        <u/>
        <sz val="9"/>
        <color theme="1"/>
        <rFont val="ＭＳ Ｐゴシック"/>
        <family val="3"/>
        <charset val="128"/>
      </rPr>
      <t>の場合は</t>
    </r>
    <r>
      <rPr>
        <b/>
        <u/>
        <sz val="9"/>
        <color theme="1"/>
        <rFont val="ＭＳ Ｐゴシック"/>
        <family val="3"/>
        <charset val="128"/>
      </rPr>
      <t>原則２者以上</t>
    </r>
    <r>
      <rPr>
        <sz val="9"/>
        <color theme="1"/>
        <rFont val="ＭＳ Ｐゴシック"/>
        <family val="3"/>
        <charset val="128"/>
      </rPr>
      <t>）</t>
    </r>
    <rPh sb="0" eb="2">
      <t>ミツモリ</t>
    </rPh>
    <rPh sb="2" eb="4">
      <t>キンガク</t>
    </rPh>
    <phoneticPr fontId="5"/>
  </si>
  <si>
    <t>(大企業からの出資</t>
    <rPh sb="1" eb="4">
      <t>ダイキギョウ</t>
    </rPh>
    <rPh sb="7" eb="9">
      <t>シュッシ</t>
    </rPh>
    <phoneticPr fontId="1"/>
  </si>
  <si>
    <t>円)</t>
    <rPh sb="0" eb="1">
      <t>エン</t>
    </rPh>
    <phoneticPr fontId="1"/>
  </si>
  <si>
    <t>ＵＲＬ</t>
    <phoneticPr fontId="1"/>
  </si>
  <si>
    <t>ＴＥＬ</t>
    <phoneticPr fontId="1"/>
  </si>
  <si>
    <t>業績</t>
    <rPh sb="0" eb="2">
      <t>ギョウセキ</t>
    </rPh>
    <phoneticPr fontId="1"/>
  </si>
  <si>
    <t>06総合工事業</t>
    <rPh sb="2" eb="4">
      <t>ソウゴウ</t>
    </rPh>
    <rPh sb="4" eb="7">
      <t>コウジギョウ</t>
    </rPh>
    <phoneticPr fontId="1"/>
  </si>
  <si>
    <t>19ゴム製品製造業</t>
    <rPh sb="4" eb="9">
      <t>セイヒンセイゾウギョウ</t>
    </rPh>
    <phoneticPr fontId="1"/>
  </si>
  <si>
    <t>55その他の卸売業</t>
    <rPh sb="4" eb="5">
      <t>タ</t>
    </rPh>
    <rPh sb="6" eb="9">
      <t>オロシウリギョウ</t>
    </rPh>
    <phoneticPr fontId="1"/>
  </si>
  <si>
    <t>56各種商品小売業</t>
    <rPh sb="2" eb="4">
      <t>カクシュ</t>
    </rPh>
    <rPh sb="4" eb="6">
      <t>ショウヒン</t>
    </rPh>
    <rPh sb="6" eb="9">
      <t>コウリギョウ</t>
    </rPh>
    <phoneticPr fontId="1"/>
  </si>
  <si>
    <t>57織物・衣服・身の回り品小売業</t>
    <rPh sb="2" eb="4">
      <t>オリモノ</t>
    </rPh>
    <rPh sb="5" eb="7">
      <t>イフク</t>
    </rPh>
    <rPh sb="8" eb="9">
      <t>ミ</t>
    </rPh>
    <rPh sb="10" eb="11">
      <t>マワ</t>
    </rPh>
    <rPh sb="12" eb="13">
      <t>ヒン</t>
    </rPh>
    <rPh sb="13" eb="16">
      <t>コウリギョウ</t>
    </rPh>
    <phoneticPr fontId="1"/>
  </si>
  <si>
    <t>58飲食料品小売業</t>
    <rPh sb="2" eb="4">
      <t>インショク</t>
    </rPh>
    <rPh sb="4" eb="5">
      <t>リョウ</t>
    </rPh>
    <rPh sb="5" eb="6">
      <t>ヒン</t>
    </rPh>
    <rPh sb="6" eb="9">
      <t>コウリギョウ</t>
    </rPh>
    <phoneticPr fontId="1"/>
  </si>
  <si>
    <t>59機械器具小売業</t>
    <rPh sb="2" eb="6">
      <t>キカイキグ</t>
    </rPh>
    <rPh sb="6" eb="9">
      <t>コウリギョウ</t>
    </rPh>
    <phoneticPr fontId="1"/>
  </si>
  <si>
    <t>60その他小売業</t>
    <rPh sb="4" eb="5">
      <t>タ</t>
    </rPh>
    <rPh sb="5" eb="8">
      <t>コウリギョウ</t>
    </rPh>
    <phoneticPr fontId="1"/>
  </si>
  <si>
    <t>61無店舗小売業</t>
    <rPh sb="2" eb="5">
      <t>ムテンポ</t>
    </rPh>
    <rPh sb="5" eb="8">
      <t>コウリギョウ</t>
    </rPh>
    <phoneticPr fontId="1"/>
  </si>
  <si>
    <t>数量
単位</t>
    <rPh sb="0" eb="2">
      <t>スウリョウ</t>
    </rPh>
    <rPh sb="3" eb="5">
      <t>タンイ</t>
    </rPh>
    <phoneticPr fontId="1"/>
  </si>
  <si>
    <t>従事内容</t>
    <rPh sb="0" eb="2">
      <t>ジュウジ</t>
    </rPh>
    <rPh sb="2" eb="4">
      <t>ナイヨウ</t>
    </rPh>
    <phoneticPr fontId="5"/>
  </si>
  <si>
    <t>役職／申請事業者
との関係又は職業</t>
    <phoneticPr fontId="1"/>
  </si>
  <si>
    <t>数量
(A)</t>
    <rPh sb="0" eb="2">
      <t>スウリョウマタ2</t>
    </rPh>
    <phoneticPr fontId="1"/>
  </si>
  <si>
    <t>ﾘｰｽ・
ﾚﾝﾀﾙ
月数</t>
    <phoneticPr fontId="1"/>
  </si>
  <si>
    <t>助成対象
経費
（税抜）
(A)×(B）</t>
    <phoneticPr fontId="5"/>
  </si>
  <si>
    <t>　※リース・レンタルの場合は、（助成対象期間内のリース月数×月額リース料＝）リース・レンタル料合計を計上してください。</t>
    <rPh sb="18" eb="20">
      <t>タイショウ</t>
    </rPh>
    <rPh sb="46" eb="47">
      <t>リョウ</t>
    </rPh>
    <rPh sb="47" eb="49">
      <t>ゴウケイ</t>
    </rPh>
    <phoneticPr fontId="1"/>
  </si>
  <si>
    <t>「役員・株主名簿」が「履歴事項全部証明書」又は「確定申告書 別表二」と異なる理由</t>
    <rPh sb="6" eb="8">
      <t>メイボ</t>
    </rPh>
    <rPh sb="32" eb="33">
      <t>２</t>
    </rPh>
    <phoneticPr fontId="1"/>
  </si>
  <si>
    <t>直近売上高</t>
    <rPh sb="0" eb="2">
      <t>チョッキン</t>
    </rPh>
    <phoneticPr fontId="1"/>
  </si>
  <si>
    <t>購入単価
又は
ﾘｰｽ･ﾚﾝﾀﾙ料
合計（税抜）
(B)</t>
    <rPh sb="0" eb="2">
      <t>コウニュウ</t>
    </rPh>
    <rPh sb="2" eb="4">
      <t>タンカ</t>
    </rPh>
    <rPh sb="5" eb="6">
      <t>マタ</t>
    </rPh>
    <rPh sb="16" eb="17">
      <t>リョウ</t>
    </rPh>
    <rPh sb="18" eb="20">
      <t>ゴウケイ</t>
    </rPh>
    <rPh sb="21" eb="23">
      <t>ゼイヌキ</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</si>
  <si>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</si>
  <si>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＜普及促進フェーズ＞</t>
    <rPh sb="1" eb="3">
      <t>フキュウ</t>
    </rPh>
    <rPh sb="3" eb="5">
      <t>ソクシン</t>
    </rPh>
    <phoneticPr fontId="10"/>
  </si>
  <si>
    <t>円</t>
    <rPh sb="0" eb="1">
      <t>エン</t>
    </rPh>
    <phoneticPr fontId="10"/>
  </si>
  <si>
    <t>合　　計</t>
    <rPh sb="0" eb="1">
      <t>ア</t>
    </rPh>
    <rPh sb="3" eb="4">
      <t>ケイ</t>
    </rPh>
    <phoneticPr fontId="10"/>
  </si>
  <si>
    <r>
      <t>助成金交付申請額</t>
    </r>
    <r>
      <rPr>
        <sz val="10.5"/>
        <color theme="1"/>
        <rFont val="ＭＳ ゴシック"/>
        <family val="3"/>
        <charset val="128"/>
      </rPr>
      <t/>
    </r>
    <rPh sb="0" eb="2">
      <t>ジョセイ</t>
    </rPh>
    <rPh sb="2" eb="3">
      <t>キン</t>
    </rPh>
    <rPh sb="3" eb="5">
      <t>コウフ</t>
    </rPh>
    <rPh sb="5" eb="8">
      <t>シンセイガク</t>
    </rPh>
    <phoneticPr fontId="10"/>
  </si>
  <si>
    <t>申請テーマ</t>
    <rPh sb="0" eb="2">
      <t>シンセイ</t>
    </rPh>
    <phoneticPr fontId="10"/>
  </si>
  <si>
    <t>記</t>
    <rPh sb="0" eb="1">
      <t>キ</t>
    </rPh>
    <phoneticPr fontId="10"/>
  </si>
  <si>
    <t>下記のとおり助成事業を実施したいので、別紙の書類を添えて、助成金の交付を申請します。</t>
    <phoneticPr fontId="10"/>
  </si>
  <si>
    <t>（氏名）</t>
    <rPh sb="1" eb="3">
      <t>シメイ</t>
    </rPh>
    <phoneticPr fontId="10"/>
  </si>
  <si>
    <t>（役職）</t>
    <rPh sb="1" eb="3">
      <t>ヤクショク</t>
    </rPh>
    <phoneticPr fontId="10"/>
  </si>
  <si>
    <t>代表者</t>
    <rPh sb="0" eb="3">
      <t>ダイヒョウシャ</t>
    </rPh>
    <phoneticPr fontId="10"/>
  </si>
  <si>
    <t>名称</t>
    <rPh sb="0" eb="2">
      <t>メイショウ</t>
    </rPh>
    <phoneticPr fontId="10"/>
  </si>
  <si>
    <t>本店登記
所在地</t>
    <rPh sb="0" eb="2">
      <t>ホンテン</t>
    </rPh>
    <rPh sb="2" eb="4">
      <t>トウキ</t>
    </rPh>
    <rPh sb="5" eb="8">
      <t>ショザイチ</t>
    </rPh>
    <phoneticPr fontId="1"/>
  </si>
  <si>
    <t>受付者</t>
    <rPh sb="0" eb="2">
      <t>ウケツケ</t>
    </rPh>
    <rPh sb="2" eb="3">
      <t>シャ</t>
    </rPh>
    <phoneticPr fontId="10"/>
  </si>
  <si>
    <t>　　　　　理　　事　　長　　殿</t>
    <phoneticPr fontId="10"/>
  </si>
  <si>
    <t>受付日</t>
    <rPh sb="0" eb="3">
      <t>ウケツケビ</t>
    </rPh>
    <phoneticPr fontId="10"/>
  </si>
  <si>
    <t>　公益財団法人東京都中小企業振興公社</t>
    <rPh sb="16" eb="18">
      <t>コウシャ</t>
    </rPh>
    <phoneticPr fontId="10"/>
  </si>
  <si>
    <t>受付番号</t>
    <rPh sb="0" eb="2">
      <t>ウケツケ</t>
    </rPh>
    <rPh sb="2" eb="4">
      <t>バンゴウ</t>
    </rPh>
    <phoneticPr fontId="10"/>
  </si>
  <si>
    <t>公社記入欄</t>
    <rPh sb="0" eb="2">
      <t>コウシャ</t>
    </rPh>
    <rPh sb="2" eb="4">
      <t>キニュウ</t>
    </rPh>
    <rPh sb="4" eb="5">
      <t>ラン</t>
    </rPh>
    <phoneticPr fontId="10"/>
  </si>
  <si>
    <t>これまでの販売実績</t>
    <rPh sb="5" eb="7">
      <t>ハンバイ</t>
    </rPh>
    <rPh sb="7" eb="9">
      <t>ジッセキ</t>
    </rPh>
    <phoneticPr fontId="1"/>
  </si>
  <si>
    <t>顧客名</t>
    <rPh sb="0" eb="2">
      <t>コキャク</t>
    </rPh>
    <rPh sb="2" eb="3">
      <t>メイ</t>
    </rPh>
    <phoneticPr fontId="1"/>
  </si>
  <si>
    <t>販売実績（累計販売台数・売上等）</t>
    <rPh sb="0" eb="2">
      <t>ハンバイ</t>
    </rPh>
    <rPh sb="2" eb="4">
      <t>ジッセキ</t>
    </rPh>
    <rPh sb="5" eb="7">
      <t>ルイケイ</t>
    </rPh>
    <rPh sb="7" eb="9">
      <t>ハンバイ</t>
    </rPh>
    <rPh sb="9" eb="11">
      <t>ダイスウ</t>
    </rPh>
    <rPh sb="12" eb="14">
      <t>ウリアゲ</t>
    </rPh>
    <rPh sb="14" eb="15">
      <t>トウ</t>
    </rPh>
    <phoneticPr fontId="1"/>
  </si>
  <si>
    <t>記載方法</t>
    <rPh sb="0" eb="2">
      <t>キサイ</t>
    </rPh>
    <rPh sb="2" eb="4">
      <t>ホウホウ</t>
    </rPh>
    <phoneticPr fontId="1"/>
  </si>
  <si>
    <t>№</t>
    <phoneticPr fontId="1"/>
  </si>
  <si>
    <t xml:space="preserve">（単位：円） </t>
    <phoneticPr fontId="1"/>
  </si>
  <si>
    <t>助成事業に
要する経費（税込）　　</t>
    <phoneticPr fontId="5"/>
  </si>
  <si>
    <t>助成対象経費
（税抜）</t>
    <rPh sb="0" eb="2">
      <t>ジョセイ</t>
    </rPh>
    <rPh sb="2" eb="4">
      <t>タイショウ</t>
    </rPh>
    <rPh sb="4" eb="6">
      <t>ケイヒ</t>
    </rPh>
    <phoneticPr fontId="10"/>
  </si>
  <si>
    <t xml:space="preserve">助成金交付申請額(千円未満切捨) </t>
    <rPh sb="0" eb="3">
      <t>ジョセイキン</t>
    </rPh>
    <rPh sb="3" eb="5">
      <t>コウフ</t>
    </rPh>
    <rPh sb="5" eb="7">
      <t>シンセイ</t>
    </rPh>
    <rPh sb="7" eb="8">
      <t>ガク</t>
    </rPh>
    <phoneticPr fontId="5"/>
  </si>
  <si>
    <t>備考</t>
    <rPh sb="0" eb="2">
      <t>ビコウ</t>
    </rPh>
    <phoneticPr fontId="1"/>
  </si>
  <si>
    <t>調整額</t>
    <rPh sb="0" eb="2">
      <t>チョウセイ</t>
    </rPh>
    <rPh sb="2" eb="3">
      <t>ガク</t>
    </rPh>
    <phoneticPr fontId="1"/>
  </si>
  <si>
    <t>内　訳</t>
    <rPh sb="0" eb="1">
      <t>ウチ</t>
    </rPh>
    <rPh sb="2" eb="3">
      <t>ヤク</t>
    </rPh>
    <phoneticPr fontId="1"/>
  </si>
  <si>
    <t xml:space="preserve">（１）原材料・副資材費 </t>
    <phoneticPr fontId="5"/>
  </si>
  <si>
    <r>
      <t>（２）機械装置・工具器具費　</t>
    </r>
    <r>
      <rPr>
        <sz val="10"/>
        <rFont val="ＭＳ 明朝"/>
        <family val="1"/>
        <charset val="128"/>
      </rPr>
      <t/>
    </r>
    <phoneticPr fontId="5"/>
  </si>
  <si>
    <r>
      <t>（３）委託費</t>
    </r>
    <r>
      <rPr>
        <sz val="10"/>
        <rFont val="ＭＳ 明朝"/>
        <family val="1"/>
        <charset val="128"/>
      </rPr>
      <t/>
    </r>
    <rPh sb="3" eb="5">
      <t>イタク</t>
    </rPh>
    <rPh sb="5" eb="6">
      <t>ヒ</t>
    </rPh>
    <phoneticPr fontId="5"/>
  </si>
  <si>
    <t>（４）産業財産権出願・導入費</t>
    <phoneticPr fontId="5"/>
  </si>
  <si>
    <r>
      <t>（５）直接人件費</t>
    </r>
    <r>
      <rPr>
        <sz val="10"/>
        <rFont val="ＭＳ 明朝"/>
        <family val="1"/>
        <charset val="128"/>
      </rPr>
      <t/>
    </r>
    <phoneticPr fontId="5"/>
  </si>
  <si>
    <t>助成金交付申請額
上限500万円</t>
    <phoneticPr fontId="1"/>
  </si>
  <si>
    <t>先導的ユーザーへの導入費用</t>
    <phoneticPr fontId="1"/>
  </si>
  <si>
    <t xml:space="preserve">（６）原材料・副資材費 </t>
    <phoneticPr fontId="5"/>
  </si>
  <si>
    <t>（６）－</t>
  </si>
  <si>
    <t>（７）機械装置・工具器具費　</t>
    <rPh sb="3" eb="5">
      <t>キカイ</t>
    </rPh>
    <rPh sb="5" eb="7">
      <t>ソウチ</t>
    </rPh>
    <rPh sb="8" eb="10">
      <t>コウグ</t>
    </rPh>
    <rPh sb="10" eb="12">
      <t>キグ</t>
    </rPh>
    <rPh sb="12" eb="13">
      <t>ヒ</t>
    </rPh>
    <phoneticPr fontId="5"/>
  </si>
  <si>
    <t>（７）－</t>
  </si>
  <si>
    <r>
      <t>（８）委託費　　　</t>
    </r>
    <r>
      <rPr>
        <sz val="10"/>
        <rFont val="ＭＳ 明朝"/>
        <family val="1"/>
        <charset val="128"/>
      </rPr>
      <t/>
    </r>
    <rPh sb="3" eb="5">
      <t>イタク</t>
    </rPh>
    <rPh sb="5" eb="6">
      <t>ヒ</t>
    </rPh>
    <phoneticPr fontId="5"/>
  </si>
  <si>
    <t>（８）－</t>
  </si>
  <si>
    <t>（９）直接人件費　</t>
    <rPh sb="3" eb="5">
      <t>チョクセツ</t>
    </rPh>
    <rPh sb="5" eb="8">
      <t>ジンケンヒ</t>
    </rPh>
    <phoneticPr fontId="5"/>
  </si>
  <si>
    <t>助成金交付申請額
上限200万円</t>
    <phoneticPr fontId="1"/>
  </si>
  <si>
    <t>（９）－</t>
  </si>
  <si>
    <t xml:space="preserve"> 　　展示会出展・広告費</t>
    <phoneticPr fontId="1"/>
  </si>
  <si>
    <t>内訳</t>
    <rPh sb="0" eb="2">
      <t>ウチワケ</t>
    </rPh>
    <phoneticPr fontId="1"/>
  </si>
  <si>
    <t>（10）展示会出展費</t>
    <rPh sb="4" eb="6">
      <t>テンジ</t>
    </rPh>
    <rPh sb="6" eb="7">
      <t>カイ</t>
    </rPh>
    <rPh sb="7" eb="9">
      <t>シュッテン</t>
    </rPh>
    <rPh sb="9" eb="10">
      <t>ヒ</t>
    </rPh>
    <phoneticPr fontId="5"/>
  </si>
  <si>
    <t>（１０）－</t>
  </si>
  <si>
    <t>（11）広告費</t>
    <rPh sb="4" eb="7">
      <t>コウコクヒ</t>
    </rPh>
    <phoneticPr fontId="5"/>
  </si>
  <si>
    <t>（１１）－</t>
  </si>
  <si>
    <t>助成金交付申請額
上限150万円 （特例有）</t>
    <phoneticPr fontId="1"/>
  </si>
  <si>
    <t xml:space="preserve">その他助成対象外経費　 </t>
    <phoneticPr fontId="1"/>
  </si>
  <si>
    <r>
      <t xml:space="preserve">その他助成対象外経費③　 </t>
    </r>
    <r>
      <rPr>
        <sz val="10"/>
        <rFont val="ＭＳ 明朝"/>
        <family val="1"/>
        <charset val="128"/>
      </rPr>
      <t/>
    </r>
    <phoneticPr fontId="5"/>
  </si>
  <si>
    <t>合　　計</t>
    <phoneticPr fontId="1"/>
  </si>
  <si>
    <t>①+②+③</t>
    <phoneticPr fontId="1"/>
  </si>
  <si>
    <t>資金調達金額</t>
    <rPh sb="1" eb="2">
      <t>キン</t>
    </rPh>
    <rPh sb="2" eb="3">
      <t>チョウ</t>
    </rPh>
    <phoneticPr fontId="5"/>
  </si>
  <si>
    <t>進捗状況等</t>
    <rPh sb="0" eb="2">
      <t>シンチョク</t>
    </rPh>
    <rPh sb="2" eb="4">
      <t>ジョウキョウ</t>
    </rPh>
    <rPh sb="4" eb="5">
      <t>ナド</t>
    </rPh>
    <phoneticPr fontId="5"/>
  </si>
  <si>
    <t>備考</t>
    <rPh sb="0" eb="2">
      <t>ビコウ</t>
    </rPh>
    <phoneticPr fontId="5"/>
  </si>
  <si>
    <t>　自　己　資　金</t>
    <phoneticPr fontId="5"/>
  </si>
  <si>
    <t>　銀 行 借 入 金</t>
    <phoneticPr fontId="5"/>
  </si>
  <si>
    <t>　役 員 借 入 金</t>
    <phoneticPr fontId="5"/>
  </si>
  <si>
    <t>　その他（　　　　　　     　　　　）</t>
    <phoneticPr fontId="1"/>
  </si>
  <si>
    <r>
      <t>合　　　計 　　</t>
    </r>
    <r>
      <rPr>
        <sz val="11"/>
        <rFont val="ＭＳ 明朝"/>
        <family val="1"/>
        <charset val="128"/>
      </rPr>
      <t/>
    </r>
    <phoneticPr fontId="5"/>
  </si>
  <si>
    <t>（2） 資金調達内訳</t>
    <phoneticPr fontId="5"/>
  </si>
  <si>
    <t>委託内容／
指導内容</t>
    <rPh sb="0" eb="2">
      <t>イタク</t>
    </rPh>
    <rPh sb="2" eb="4">
      <t>ナイヨウ</t>
    </rPh>
    <phoneticPr fontId="1"/>
  </si>
  <si>
    <t xml:space="preserve">委託先事業者名／
専門家所属・氏名   </t>
    <rPh sb="0" eb="2">
      <t>イタク</t>
    </rPh>
    <rPh sb="3" eb="5">
      <t>ジギョウ</t>
    </rPh>
    <rPh sb="5" eb="6">
      <t>シャ</t>
    </rPh>
    <rPh sb="6" eb="7">
      <t>ギョウシャ</t>
    </rPh>
    <rPh sb="9" eb="12">
      <t>センモンカ</t>
    </rPh>
    <rPh sb="15" eb="17">
      <t>シメイ</t>
    </rPh>
    <phoneticPr fontId="5"/>
  </si>
  <si>
    <t>機-</t>
    <rPh sb="0" eb="1">
      <t>キ</t>
    </rPh>
    <phoneticPr fontId="5"/>
  </si>
  <si>
    <t>委-</t>
    <rPh sb="0" eb="1">
      <t>イ</t>
    </rPh>
    <phoneticPr fontId="1"/>
  </si>
  <si>
    <t>委託内容／
指導内容</t>
    <rPh sb="0" eb="2">
      <t>イタク</t>
    </rPh>
    <rPh sb="2" eb="4">
      <t>ナイヨウ</t>
    </rPh>
    <phoneticPr fontId="5"/>
  </si>
  <si>
    <t>　※リース・レンタルに係る経費のみ対象です（購入に係る経費は対象外です）。</t>
    <rPh sb="11" eb="12">
      <t>カカ</t>
    </rPh>
    <rPh sb="13" eb="15">
      <t>ケイヒ</t>
    </rPh>
    <rPh sb="17" eb="19">
      <t>タイショウ</t>
    </rPh>
    <rPh sb="22" eb="24">
      <t>コウニュウ</t>
    </rPh>
    <rPh sb="25" eb="26">
      <t>カカ</t>
    </rPh>
    <rPh sb="27" eb="29">
      <t>ケイヒ</t>
    </rPh>
    <rPh sb="30" eb="33">
      <t>タイショウガイ</t>
    </rPh>
    <phoneticPr fontId="1"/>
  </si>
  <si>
    <t>ﾘｰｽ･ﾚﾝﾀﾙ料
合計（税抜）
(B)</t>
    <rPh sb="8" eb="9">
      <t>リョウ</t>
    </rPh>
    <rPh sb="10" eb="12">
      <t>ゴウケイ</t>
    </rPh>
    <rPh sb="13" eb="15">
      <t>ゼイヌキ</t>
    </rPh>
    <phoneticPr fontId="1"/>
  </si>
  <si>
    <t>ﾘｰｽ･ﾚﾝﾀﾙ先
事業者名</t>
    <rPh sb="10" eb="12">
      <t>ジギョウ</t>
    </rPh>
    <rPh sb="12" eb="13">
      <t>シャ</t>
    </rPh>
    <rPh sb="13" eb="14">
      <t>メイ</t>
    </rPh>
    <phoneticPr fontId="5"/>
  </si>
  <si>
    <t>委託内容</t>
    <rPh sb="0" eb="2">
      <t>イタク</t>
    </rPh>
    <rPh sb="2" eb="4">
      <t>ナイヨウ</t>
    </rPh>
    <phoneticPr fontId="1"/>
  </si>
  <si>
    <t>数量
(A)</t>
    <rPh sb="0" eb="2">
      <t>スウリョウ</t>
    </rPh>
    <phoneticPr fontId="1"/>
  </si>
  <si>
    <t xml:space="preserve">委託先事業者名  </t>
    <rPh sb="0" eb="2">
      <t>イタク</t>
    </rPh>
    <rPh sb="3" eb="5">
      <t>ジギョウ</t>
    </rPh>
    <rPh sb="5" eb="6">
      <t>シャ</t>
    </rPh>
    <rPh sb="6" eb="7">
      <t>ギョウシャ</t>
    </rPh>
    <phoneticPr fontId="5"/>
  </si>
  <si>
    <t>事業者名</t>
    <phoneticPr fontId="1"/>
  </si>
  <si>
    <t>所在地</t>
    <rPh sb="0" eb="1">
      <t>ショ</t>
    </rPh>
    <rPh sb="1" eb="2">
      <t>ザイ</t>
    </rPh>
    <rPh sb="2" eb="3">
      <t>チ</t>
    </rPh>
    <phoneticPr fontId="5"/>
  </si>
  <si>
    <t>事業内容</t>
    <rPh sb="0" eb="2">
      <t>ジギョウ</t>
    </rPh>
    <rPh sb="2" eb="4">
      <t>ナイヨウ</t>
    </rPh>
    <phoneticPr fontId="5"/>
  </si>
  <si>
    <t>委託内容</t>
    <rPh sb="0" eb="2">
      <t>イタク</t>
    </rPh>
    <rPh sb="2" eb="4">
      <t>ナイヨウ</t>
    </rPh>
    <phoneticPr fontId="5"/>
  </si>
  <si>
    <t>選定理由</t>
    <rPh sb="0" eb="2">
      <t>センテイ</t>
    </rPh>
    <rPh sb="2" eb="4">
      <t>リユウ</t>
    </rPh>
    <phoneticPr fontId="5"/>
  </si>
  <si>
    <t>展示会名</t>
    <rPh sb="0" eb="3">
      <t>テンジカイ</t>
    </rPh>
    <rPh sb="3" eb="4">
      <t>メイ</t>
    </rPh>
    <phoneticPr fontId="1"/>
  </si>
  <si>
    <t>会場名</t>
    <rPh sb="0" eb="2">
      <t>カイジョウ</t>
    </rPh>
    <rPh sb="2" eb="3">
      <t>メイ</t>
    </rPh>
    <phoneticPr fontId="1"/>
  </si>
  <si>
    <t>会期</t>
    <rPh sb="0" eb="2">
      <t>カイキ</t>
    </rPh>
    <phoneticPr fontId="1"/>
  </si>
  <si>
    <r>
      <t>41映像・音声・文字情報制作業　</t>
    </r>
    <r>
      <rPr>
        <b/>
        <sz val="12.5"/>
        <color rgb="FFFF0000"/>
        <rFont val="ＭＳ Ｐゴシック"/>
        <family val="3"/>
        <charset val="128"/>
        <scheme val="minor"/>
      </rPr>
      <t>※新聞業、出版業を除く</t>
    </r>
    <phoneticPr fontId="1"/>
  </si>
  <si>
    <r>
      <t>69不動産賃貸業・管理業　</t>
    </r>
    <r>
      <rPr>
        <b/>
        <sz val="12.5"/>
        <color rgb="FFFF0000"/>
        <rFont val="ＭＳ Ｐゴシック"/>
        <family val="3"/>
        <charset val="128"/>
        <scheme val="minor"/>
      </rPr>
      <t>※駐車場業のみ</t>
    </r>
    <phoneticPr fontId="1"/>
  </si>
  <si>
    <r>
      <t>※本店所在地が</t>
    </r>
    <r>
      <rPr>
        <b/>
        <u/>
        <sz val="12.5"/>
        <rFont val="ＭＳ Ｐゴシック"/>
        <family val="3"/>
        <charset val="128"/>
        <scheme val="minor"/>
      </rPr>
      <t>都外</t>
    </r>
    <r>
      <rPr>
        <sz val="12.5"/>
        <rFont val="ＭＳ Ｐゴシック"/>
        <family val="3"/>
        <charset val="128"/>
        <scheme val="minor"/>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1"/>
  </si>
  <si>
    <r>
      <t>　本助成事業を実施し、公社が検査時に、</t>
    </r>
    <r>
      <rPr>
        <b/>
        <sz val="12.5"/>
        <rFont val="ＭＳ Ｐゴシック"/>
        <family val="3"/>
        <charset val="128"/>
        <scheme val="minor"/>
      </rPr>
      <t>購入品（機械装置含む）や助成事業における成果物等、支払いに係る経理関係書類を確認できる場所</t>
    </r>
    <r>
      <rPr>
        <sz val="12.5"/>
        <rFont val="ＭＳ Ｐゴシック"/>
        <family val="3"/>
        <charset val="128"/>
        <scheme val="minor"/>
      </rPr>
      <t>を記入してください。</t>
    </r>
    <r>
      <rPr>
        <u/>
        <sz val="12.5"/>
        <rFont val="ＭＳ Ｐゴシック"/>
        <family val="3"/>
        <charset val="128"/>
        <scheme val="minor"/>
      </rPr>
      <t>原則、</t>
    </r>
    <r>
      <rPr>
        <b/>
        <u/>
        <sz val="12.5"/>
        <rFont val="ＭＳ Ｐゴシック"/>
        <family val="3"/>
        <charset val="128"/>
        <scheme val="minor"/>
      </rPr>
      <t>東京都内</t>
    </r>
    <r>
      <rPr>
        <u/>
        <sz val="12.5"/>
        <rFont val="ＭＳ Ｐゴシック"/>
        <family val="3"/>
        <charset val="128"/>
        <scheme val="minor"/>
      </rPr>
      <t>の</t>
    </r>
    <r>
      <rPr>
        <b/>
        <u/>
        <sz val="12.5"/>
        <rFont val="ＭＳ Ｐゴシック"/>
        <family val="3"/>
        <charset val="128"/>
        <scheme val="minor"/>
      </rPr>
      <t>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</si>
  <si>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r>
      <t>39情報サービス業　</t>
    </r>
    <r>
      <rPr>
        <b/>
        <sz val="12.5"/>
        <color rgb="FFFF0000"/>
        <rFont val="ＭＳ Ｐゴシック"/>
        <family val="3"/>
        <charset val="128"/>
        <scheme val="minor"/>
      </rPr>
      <t>※ソフトウェア業、情報処理・提供サービス業含む</t>
    </r>
    <phoneticPr fontId="1"/>
  </si>
  <si>
    <r>
      <t>41映像・音声・文字情報制作業　</t>
    </r>
    <r>
      <rPr>
        <b/>
        <sz val="12.5"/>
        <color rgb="FFFF0000"/>
        <rFont val="ＭＳ Ｐゴシック"/>
        <family val="3"/>
        <charset val="128"/>
        <scheme val="minor"/>
      </rPr>
      <t>※新聞業、出版業含む</t>
    </r>
    <phoneticPr fontId="1"/>
  </si>
  <si>
    <r>
      <t>69不動産賃貸業・管理業　</t>
    </r>
    <r>
      <rPr>
        <b/>
        <sz val="12.5"/>
        <color rgb="FFFF0000"/>
        <rFont val="ＭＳ Ｐゴシック"/>
        <family val="3"/>
        <charset val="128"/>
        <scheme val="minor"/>
      </rPr>
      <t>※駐車場業以外全て</t>
    </r>
    <phoneticPr fontId="1"/>
  </si>
  <si>
    <r>
      <t>　上記「役員・株主名簿」の中で、募集要項に記載されている</t>
    </r>
    <r>
      <rPr>
        <b/>
        <sz val="10"/>
        <rFont val="ＭＳ Ｐゴシック"/>
        <family val="3"/>
        <charset val="128"/>
        <scheme val="minor"/>
      </rPr>
      <t>大企業に該当する役員・株主</t>
    </r>
    <r>
      <rPr>
        <sz val="10"/>
        <rFont val="ＭＳ Ｐゴシック"/>
        <family val="3"/>
        <charset val="128"/>
        <scheme val="minor"/>
      </rPr>
      <t>がある場合はその情報を記入してください。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4">
      <t>ガイトウ</t>
    </rPh>
    <rPh sb="36" eb="38">
      <t>ヤクイン</t>
    </rPh>
    <rPh sb="39" eb="41">
      <t>カブヌシ</t>
    </rPh>
    <rPh sb="44" eb="46">
      <t>バアイ</t>
    </rPh>
    <rPh sb="49" eb="51">
      <t>ジョウホウ</t>
    </rPh>
    <rPh sb="52" eb="54">
      <t>キニュウ</t>
    </rPh>
    <phoneticPr fontId="1"/>
  </si>
  <si>
    <r>
      <t xml:space="preserve">製品等の概要
</t>
    </r>
    <r>
      <rPr>
        <sz val="10"/>
        <color theme="1"/>
        <rFont val="ＭＳ Ｐゴシック"/>
        <family val="3"/>
        <charset val="128"/>
        <scheme val="minor"/>
      </rPr>
      <t>（200字以内）</t>
    </r>
    <rPh sb="0" eb="2">
      <t>セイヒン</t>
    </rPh>
    <rPh sb="2" eb="3">
      <t>トウ</t>
    </rPh>
    <rPh sb="4" eb="6">
      <t>ガイヨウ</t>
    </rPh>
    <rPh sb="11" eb="12">
      <t>ジ</t>
    </rPh>
    <rPh sb="12" eb="14">
      <t>イナイ</t>
    </rPh>
    <phoneticPr fontId="10"/>
  </si>
  <si>
    <r>
      <t xml:space="preserve">複数製作する場合の理由
</t>
    </r>
    <r>
      <rPr>
        <sz val="10"/>
        <color theme="1"/>
        <rFont val="ＭＳ Ｐゴシック"/>
        <family val="3"/>
        <charset val="128"/>
        <scheme val="minor"/>
      </rPr>
      <t>※数量２以上の場合のみ記入</t>
    </r>
    <phoneticPr fontId="1"/>
  </si>
  <si>
    <r>
      <t>普及促進フェーズ</t>
    </r>
    <r>
      <rPr>
        <sz val="10"/>
        <rFont val="ＭＳ Ｐゴシック"/>
        <family val="3"/>
        <charset val="128"/>
        <scheme val="minor"/>
      </rPr>
      <t>（助成率1/2　助成金交付申請額 上限350万円）</t>
    </r>
    <phoneticPr fontId="1"/>
  </si>
  <si>
    <t>　※経費は、（助成対象期間内のリース月数×月額リース料＝）リース・レンタル料合計を計上してください。</t>
    <rPh sb="2" eb="4">
      <t>ケイヒ</t>
    </rPh>
    <rPh sb="7" eb="9">
      <t>ジョセイ</t>
    </rPh>
    <rPh sb="9" eb="11">
      <t>タイショウ</t>
    </rPh>
    <rPh sb="11" eb="13">
      <t>キカン</t>
    </rPh>
    <rPh sb="13" eb="14">
      <t>ナイ</t>
    </rPh>
    <rPh sb="18" eb="20">
      <t>ツキスウ</t>
    </rPh>
    <rPh sb="21" eb="23">
      <t>ゲツガク</t>
    </rPh>
    <rPh sb="26" eb="27">
      <t>リョウ</t>
    </rPh>
    <rPh sb="37" eb="38">
      <t>リョウ</t>
    </rPh>
    <rPh sb="38" eb="40">
      <t>ゴウケイ</t>
    </rPh>
    <rPh sb="41" eb="43">
      <t>ケイジョウ</t>
    </rPh>
    <phoneticPr fontId="1"/>
  </si>
  <si>
    <t>広告種別</t>
    <rPh sb="0" eb="2">
      <t>コウコク</t>
    </rPh>
    <rPh sb="2" eb="4">
      <t>シュベツ</t>
    </rPh>
    <phoneticPr fontId="1"/>
  </si>
  <si>
    <t>具体的な内容</t>
    <rPh sb="0" eb="3">
      <t>グタイテキ</t>
    </rPh>
    <rPh sb="4" eb="6">
      <t>ナイヨウ</t>
    </rPh>
    <phoneticPr fontId="1"/>
  </si>
  <si>
    <t>掲載媒体又は支払先</t>
    <rPh sb="0" eb="2">
      <t>ケイサイ</t>
    </rPh>
    <rPh sb="2" eb="4">
      <t>バイタイ</t>
    </rPh>
    <rPh sb="4" eb="5">
      <t>マタ</t>
    </rPh>
    <rPh sb="6" eb="8">
      <t>シハライ</t>
    </rPh>
    <rPh sb="8" eb="9">
      <t>サキ</t>
    </rPh>
    <phoneticPr fontId="5"/>
  </si>
  <si>
    <t xml:space="preserve">支払先   </t>
    <rPh sb="0" eb="2">
      <t>シハライ</t>
    </rPh>
    <rPh sb="2" eb="3">
      <t>サキ</t>
    </rPh>
    <phoneticPr fontId="5"/>
  </si>
  <si>
    <t>その他助成対象外経費</t>
    <rPh sb="2" eb="3">
      <t>タ</t>
    </rPh>
    <rPh sb="3" eb="5">
      <t>ジョセイ</t>
    </rPh>
    <rPh sb="5" eb="7">
      <t>タイショウ</t>
    </rPh>
    <rPh sb="7" eb="8">
      <t>ガイ</t>
    </rPh>
    <rPh sb="8" eb="10">
      <t>ケイヒ</t>
    </rPh>
    <phoneticPr fontId="1"/>
  </si>
  <si>
    <t>経費項目</t>
    <rPh sb="0" eb="2">
      <t>ケイヒ</t>
    </rPh>
    <rPh sb="2" eb="4">
      <t>コウモク</t>
    </rPh>
    <phoneticPr fontId="1"/>
  </si>
  <si>
    <t>市場投入時期（予定）</t>
    <rPh sb="0" eb="2">
      <t>シジョウ</t>
    </rPh>
    <rPh sb="2" eb="4">
      <t>トウニュウ</t>
    </rPh>
    <rPh sb="4" eb="6">
      <t>ジキ</t>
    </rPh>
    <rPh sb="7" eb="9">
      <t>ヨテイ</t>
    </rPh>
    <phoneticPr fontId="1"/>
  </si>
  <si>
    <t>上記委託先は、自社と資本関係、役員又は従業員の兼務、自社の代表者３親等以内の親族による経営ではない</t>
    <rPh sb="2" eb="4">
      <t>イタク</t>
    </rPh>
    <rPh sb="4" eb="5">
      <t>サキ</t>
    </rPh>
    <phoneticPr fontId="1"/>
  </si>
  <si>
    <t>【普及促進フェーズ：先導的ユーザーへの導入費用】</t>
    <rPh sb="1" eb="3">
      <t>フキュウ</t>
    </rPh>
    <rPh sb="3" eb="5">
      <t>ソクシン</t>
    </rPh>
    <rPh sb="10" eb="13">
      <t>センドウテキ</t>
    </rPh>
    <rPh sb="19" eb="21">
      <t>ドウニュウ</t>
    </rPh>
    <rPh sb="21" eb="23">
      <t>ヒヨウ</t>
    </rPh>
    <phoneticPr fontId="1"/>
  </si>
  <si>
    <t>【普及促進フェーズ：展示会出展・広告費】</t>
    <rPh sb="1" eb="3">
      <t>フキュウ</t>
    </rPh>
    <rPh sb="3" eb="5">
      <t>ソクシン</t>
    </rPh>
    <rPh sb="10" eb="13">
      <t>テンジカイ</t>
    </rPh>
    <rPh sb="13" eb="15">
      <t>シュッテン</t>
    </rPh>
    <rPh sb="16" eb="19">
      <t>コウコクヒ</t>
    </rPh>
    <phoneticPr fontId="1"/>
  </si>
  <si>
    <t>助成事業完了予定日</t>
    <rPh sb="0" eb="2">
      <t>ジョセイ</t>
    </rPh>
    <rPh sb="2" eb="4">
      <t>ジギョウ</t>
    </rPh>
    <rPh sb="4" eb="6">
      <t>カンリョウ</t>
    </rPh>
    <rPh sb="6" eb="9">
      <t>ヨテイビ</t>
    </rPh>
    <phoneticPr fontId="10"/>
  </si>
  <si>
    <t>具体的な作業項目</t>
    <rPh sb="0" eb="3">
      <t>グタイテキ</t>
    </rPh>
    <phoneticPr fontId="1"/>
  </si>
  <si>
    <t>番号</t>
    <rPh sb="0" eb="2">
      <t>バンゴウ</t>
    </rPh>
    <phoneticPr fontId="1"/>
  </si>
  <si>
    <t>目標数量</t>
    <rPh sb="0" eb="2">
      <t>モクヒョウ</t>
    </rPh>
    <rPh sb="2" eb="4">
      <t>スウリョウ</t>
    </rPh>
    <phoneticPr fontId="1"/>
  </si>
  <si>
    <t>目標導入時期</t>
    <rPh sb="0" eb="2">
      <t>モクヒョウ</t>
    </rPh>
    <rPh sb="2" eb="4">
      <t>ドウニュウ</t>
    </rPh>
    <rPh sb="4" eb="6">
      <t>ジキ</t>
    </rPh>
    <phoneticPr fontId="1"/>
  </si>
  <si>
    <t>事業者との関係</t>
    <rPh sb="0" eb="3">
      <t>ジギョウシャ</t>
    </rPh>
    <rPh sb="5" eb="7">
      <t>カンケイ</t>
    </rPh>
    <phoneticPr fontId="1"/>
  </si>
  <si>
    <t>1</t>
    <phoneticPr fontId="1"/>
  </si>
  <si>
    <t>　導入を予定する先導的ユーザーについて</t>
    <rPh sb="1" eb="3">
      <t>ドウニュウ</t>
    </rPh>
    <rPh sb="4" eb="6">
      <t>ヨテイ</t>
    </rPh>
    <rPh sb="8" eb="11">
      <t>センドウテキ</t>
    </rPh>
    <phoneticPr fontId="1"/>
  </si>
  <si>
    <t>先導的ユーザーの名称</t>
    <rPh sb="0" eb="3">
      <t>センドウテキ</t>
    </rPh>
    <rPh sb="8" eb="10">
      <t>メイショウ</t>
    </rPh>
    <phoneticPr fontId="1"/>
  </si>
  <si>
    <t>（30字以内）</t>
    <phoneticPr fontId="1"/>
  </si>
  <si>
    <t>助成金交付申請額
上限200万円 （特例有）</t>
    <rPh sb="20" eb="21">
      <t>アリ</t>
    </rPh>
    <phoneticPr fontId="1"/>
  </si>
  <si>
    <t>オンライン</t>
    <phoneticPr fontId="1"/>
  </si>
  <si>
    <t>電話番号</t>
    <rPh sb="0" eb="1">
      <t>デン</t>
    </rPh>
    <rPh sb="1" eb="2">
      <t>ハナシ</t>
    </rPh>
    <rPh sb="2" eb="4">
      <t>バンゴウ</t>
    </rPh>
    <phoneticPr fontId="1"/>
  </si>
  <si>
    <t>（展-１）－</t>
    <rPh sb="1" eb="2">
      <t>テン</t>
    </rPh>
    <phoneticPr fontId="1"/>
  </si>
  <si>
    <t>（展-２）－</t>
    <rPh sb="1" eb="2">
      <t>テン</t>
    </rPh>
    <phoneticPr fontId="1"/>
  </si>
  <si>
    <t>（展-３）－</t>
    <rPh sb="1" eb="2">
      <t>テン</t>
    </rPh>
    <phoneticPr fontId="1"/>
  </si>
  <si>
    <t>（展-４）－</t>
    <rPh sb="1" eb="2">
      <t>テン</t>
    </rPh>
    <phoneticPr fontId="1"/>
  </si>
  <si>
    <t>（展-５）－</t>
    <rPh sb="1" eb="2">
      <t>テン</t>
    </rPh>
    <phoneticPr fontId="1"/>
  </si>
  <si>
    <t>（広-１）－</t>
    <rPh sb="1" eb="2">
      <t>ヒロシ</t>
    </rPh>
    <phoneticPr fontId="1"/>
  </si>
  <si>
    <t>（広-２）－</t>
    <rPh sb="1" eb="2">
      <t>ヒロシ</t>
    </rPh>
    <phoneticPr fontId="1"/>
  </si>
  <si>
    <t>（広-３）－</t>
    <rPh sb="1" eb="2">
      <t>ヒロシ</t>
    </rPh>
    <phoneticPr fontId="1"/>
  </si>
  <si>
    <t>（広-４）－</t>
    <rPh sb="1" eb="2">
      <t>ヒロシ</t>
    </rPh>
    <phoneticPr fontId="1"/>
  </si>
  <si>
    <t>（広-５）－</t>
    <rPh sb="1" eb="2">
      <t>ヒロシ</t>
    </rPh>
    <phoneticPr fontId="1"/>
  </si>
  <si>
    <t>普及促進フェーズ計②</t>
    <rPh sb="0" eb="2">
      <t>フキュウ</t>
    </rPh>
    <rPh sb="2" eb="4">
      <t>ソクシン</t>
    </rPh>
    <rPh sb="8" eb="9">
      <t>ケイ</t>
    </rPh>
    <phoneticPr fontId="1"/>
  </si>
  <si>
    <t>小計</t>
    <phoneticPr fontId="1"/>
  </si>
  <si>
    <t>　</t>
  </si>
  <si>
    <r>
      <t>39情報サービス業　</t>
    </r>
    <r>
      <rPr>
        <b/>
        <sz val="12.5"/>
        <rFont val="ＭＳ Ｐゴシック"/>
        <family val="3"/>
        <charset val="128"/>
        <scheme val="minor"/>
      </rPr>
      <t>※ソフトウェア業、情報処理・提供サービス業除く</t>
    </r>
    <phoneticPr fontId="1"/>
  </si>
  <si>
    <t>様式第１号（第5条関係）</t>
    <phoneticPr fontId="10"/>
  </si>
  <si>
    <t>（２）－</t>
  </si>
  <si>
    <t>（３）－</t>
  </si>
  <si>
    <t>（４）－</t>
  </si>
  <si>
    <t>（５）－</t>
  </si>
  <si>
    <t>（１）－</t>
  </si>
  <si>
    <t>該当する「安全・安心」のテーマ　（複数選択可）</t>
    <phoneticPr fontId="1"/>
  </si>
  <si>
    <t>①地震・津波・火山対策</t>
    <rPh sb="1" eb="3">
      <t>ジシン</t>
    </rPh>
    <rPh sb="4" eb="6">
      <t>ツナミ</t>
    </rPh>
    <rPh sb="7" eb="9">
      <t>カザン</t>
    </rPh>
    <rPh sb="9" eb="11">
      <t>タイサク</t>
    </rPh>
    <phoneticPr fontId="1"/>
  </si>
  <si>
    <t>②防火・大規模災害対策</t>
    <rPh sb="1" eb="3">
      <t>ボウカ</t>
    </rPh>
    <rPh sb="4" eb="7">
      <t>ダイキボ</t>
    </rPh>
    <rPh sb="7" eb="9">
      <t>サイガイ</t>
    </rPh>
    <rPh sb="9" eb="11">
      <t>タイサク</t>
    </rPh>
    <phoneticPr fontId="1"/>
  </si>
  <si>
    <t>③避難・救助・救急医療</t>
    <rPh sb="1" eb="3">
      <t>ヒナン</t>
    </rPh>
    <rPh sb="4" eb="6">
      <t>キュウジョ</t>
    </rPh>
    <rPh sb="7" eb="9">
      <t>キュウキュウ</t>
    </rPh>
    <rPh sb="9" eb="11">
      <t>イリョウ</t>
    </rPh>
    <phoneticPr fontId="1"/>
  </si>
  <si>
    <t>④備蓄品・非常食</t>
    <rPh sb="1" eb="4">
      <t>ビチクヒン</t>
    </rPh>
    <rPh sb="5" eb="8">
      <t>ヒジョウショク</t>
    </rPh>
    <phoneticPr fontId="1"/>
  </si>
  <si>
    <t>⑤重要インフラの機能維持</t>
    <rPh sb="1" eb="3">
      <t>ジュウヨウ</t>
    </rPh>
    <rPh sb="8" eb="12">
      <t>キノウイジ</t>
    </rPh>
    <phoneticPr fontId="1"/>
  </si>
  <si>
    <t xml:space="preserve">⑥災害対策ロボット・ドローン </t>
    <rPh sb="1" eb="5">
      <t>サイガイタイサク</t>
    </rPh>
    <phoneticPr fontId="1"/>
  </si>
  <si>
    <t>⑦フェーズフリー</t>
    <phoneticPr fontId="1"/>
  </si>
  <si>
    <t>⑧その他災害対策</t>
    <rPh sb="3" eb="4">
      <t>タ</t>
    </rPh>
    <rPh sb="4" eb="8">
      <t>サイガイタイサク</t>
    </rPh>
    <phoneticPr fontId="1"/>
  </si>
  <si>
    <t>⑨BCP／BCM策定運用</t>
    <rPh sb="8" eb="10">
      <t>サクテイ</t>
    </rPh>
    <rPh sb="10" eb="12">
      <t>ウンヨウ</t>
    </rPh>
    <phoneticPr fontId="1"/>
  </si>
  <si>
    <t>⑩環境リスク対策</t>
    <rPh sb="1" eb="3">
      <t>カンキョウ</t>
    </rPh>
    <rPh sb="6" eb="8">
      <t>タイサク</t>
    </rPh>
    <phoneticPr fontId="1"/>
  </si>
  <si>
    <t>⑪害獣・害虫対策</t>
    <rPh sb="1" eb="3">
      <t>ガイジュウ</t>
    </rPh>
    <rPh sb="4" eb="6">
      <t>ガイチュウ</t>
    </rPh>
    <rPh sb="6" eb="8">
      <t>タイサク</t>
    </rPh>
    <phoneticPr fontId="1"/>
  </si>
  <si>
    <t>⑫その他リスク対策</t>
    <rPh sb="3" eb="4">
      <t>タ</t>
    </rPh>
    <rPh sb="7" eb="9">
      <t>タイサク</t>
    </rPh>
    <phoneticPr fontId="1"/>
  </si>
  <si>
    <t>⑬飛沫感染予防</t>
    <rPh sb="1" eb="3">
      <t>ヒマツ</t>
    </rPh>
    <rPh sb="3" eb="5">
      <t>カンセン</t>
    </rPh>
    <rPh sb="5" eb="7">
      <t>ヨボウ</t>
    </rPh>
    <phoneticPr fontId="1"/>
  </si>
  <si>
    <t>⑮非接触技術</t>
    <rPh sb="1" eb="4">
      <t>ヒセッショク</t>
    </rPh>
    <rPh sb="4" eb="6">
      <t>ギジュツ</t>
    </rPh>
    <phoneticPr fontId="1"/>
  </si>
  <si>
    <t>⑯その他感染症対策</t>
    <rPh sb="3" eb="4">
      <t>タ</t>
    </rPh>
    <rPh sb="4" eb="7">
      <t>カンセンショウ</t>
    </rPh>
    <rPh sb="7" eb="9">
      <t>タイサク</t>
    </rPh>
    <phoneticPr fontId="1"/>
  </si>
  <si>
    <t>⑰監視・警戒システム／カメラ</t>
    <rPh sb="1" eb="3">
      <t>カンシ</t>
    </rPh>
    <rPh sb="4" eb="6">
      <t>ケイカイ</t>
    </rPh>
    <phoneticPr fontId="1"/>
  </si>
  <si>
    <t>⑱検知・検査・分析・映像解析</t>
    <rPh sb="1" eb="3">
      <t>ケンチ</t>
    </rPh>
    <rPh sb="4" eb="6">
      <t>ケンサ</t>
    </rPh>
    <rPh sb="7" eb="9">
      <t>ブンセキ</t>
    </rPh>
    <rPh sb="10" eb="14">
      <t>エイゾウカイセキ</t>
    </rPh>
    <phoneticPr fontId="1"/>
  </si>
  <si>
    <t>⑲入退室管理・認証システム</t>
    <rPh sb="1" eb="4">
      <t>ニュウタイシツ</t>
    </rPh>
    <rPh sb="4" eb="6">
      <t>カンリ</t>
    </rPh>
    <rPh sb="7" eb="9">
      <t>ニンショウ</t>
    </rPh>
    <phoneticPr fontId="1"/>
  </si>
  <si>
    <t>⑳防犯対策・盗難対策</t>
    <rPh sb="1" eb="5">
      <t>ボウハンタイサク</t>
    </rPh>
    <rPh sb="6" eb="8">
      <t>トウナン</t>
    </rPh>
    <rPh sb="8" eb="10">
      <t>タイサク</t>
    </rPh>
    <phoneticPr fontId="1"/>
  </si>
  <si>
    <t>㉒情報セキュリティ</t>
    <rPh sb="1" eb="3">
      <t>ジョウホウ</t>
    </rPh>
    <phoneticPr fontId="1"/>
  </si>
  <si>
    <t>㉓その他セキュリティ対策</t>
    <rPh sb="3" eb="4">
      <t>タ</t>
    </rPh>
    <rPh sb="10" eb="12">
      <t>タイサク</t>
    </rPh>
    <phoneticPr fontId="1"/>
  </si>
  <si>
    <t>㉔窒息・誤飲事故対策</t>
    <rPh sb="1" eb="3">
      <t>チッソク</t>
    </rPh>
    <rPh sb="4" eb="6">
      <t>ゴイン</t>
    </rPh>
    <rPh sb="6" eb="8">
      <t>ジコ</t>
    </rPh>
    <rPh sb="8" eb="10">
      <t>タイサク</t>
    </rPh>
    <phoneticPr fontId="1"/>
  </si>
  <si>
    <t>㉕転落・転倒事故対策</t>
    <rPh sb="1" eb="3">
      <t>テンラク</t>
    </rPh>
    <rPh sb="4" eb="6">
      <t>テントウ</t>
    </rPh>
    <rPh sb="6" eb="8">
      <t>ジコ</t>
    </rPh>
    <rPh sb="8" eb="10">
      <t>タイサク</t>
    </rPh>
    <phoneticPr fontId="1"/>
  </si>
  <si>
    <t>㉖水回りの事故対策</t>
    <rPh sb="1" eb="3">
      <t>ミズマワ</t>
    </rPh>
    <rPh sb="5" eb="7">
      <t>ジコ</t>
    </rPh>
    <rPh sb="7" eb="9">
      <t>タイサク</t>
    </rPh>
    <phoneticPr fontId="1"/>
  </si>
  <si>
    <t>㉗その他子供の安全対策</t>
    <rPh sb="3" eb="4">
      <t>タ</t>
    </rPh>
    <rPh sb="4" eb="6">
      <t>コドモ</t>
    </rPh>
    <rPh sb="7" eb="9">
      <t>アンゼン</t>
    </rPh>
    <rPh sb="9" eb="11">
      <t>タイサク</t>
    </rPh>
    <phoneticPr fontId="1"/>
  </si>
  <si>
    <t>（ア）防災・減災</t>
    <rPh sb="3" eb="5">
      <t>ボウサイ</t>
    </rPh>
    <rPh sb="6" eb="8">
      <t>ゲンサイ</t>
    </rPh>
    <phoneticPr fontId="1"/>
  </si>
  <si>
    <t>（エ）セキュリティ</t>
    <phoneticPr fontId="1"/>
  </si>
  <si>
    <t>㉑警備サービス・特殊警備</t>
    <rPh sb="1" eb="3">
      <t>ケイビ</t>
    </rPh>
    <rPh sb="8" eb="10">
      <t>トクシュ</t>
    </rPh>
    <rPh sb="10" eb="12">
      <t>ケイビ</t>
    </rPh>
    <phoneticPr fontId="1"/>
  </si>
  <si>
    <r>
      <t>　「</t>
    </r>
    <r>
      <rPr>
        <b/>
        <sz val="10.5"/>
        <rFont val="ＭＳ Ｐゴシック"/>
        <family val="3"/>
        <charset val="128"/>
        <scheme val="minor"/>
      </rPr>
      <t>履歴事項全部証明書」に記載されている全役員</t>
    </r>
    <r>
      <rPr>
        <sz val="10.5"/>
        <rFont val="ＭＳ Ｐゴシック"/>
        <family val="3"/>
        <charset val="128"/>
        <scheme val="minor"/>
      </rPr>
      <t>及び</t>
    </r>
    <r>
      <rPr>
        <b/>
        <sz val="10.5"/>
        <rFont val="ＭＳ Ｐゴシック"/>
        <family val="3"/>
        <charset val="128"/>
        <scheme val="minor"/>
      </rPr>
      <t>持株比率が70％を超えるまでの全ての株主</t>
    </r>
    <r>
      <rPr>
        <sz val="10.5"/>
        <rFont val="ＭＳ Ｐゴシック"/>
        <family val="3"/>
        <charset val="128"/>
        <scheme val="minor"/>
      </rPr>
      <t>を、</t>
    </r>
    <r>
      <rPr>
        <u/>
        <sz val="10.5"/>
        <rFont val="ＭＳ Ｐゴシック"/>
        <family val="3"/>
        <charset val="128"/>
        <scheme val="minor"/>
      </rPr>
      <t>持ち株比率が多い順に</t>
    </r>
    <r>
      <rPr>
        <sz val="10.5"/>
        <rFont val="ＭＳ Ｐゴシック"/>
        <family val="3"/>
        <charset val="128"/>
        <scheme val="minor"/>
      </rPr>
      <t>記入してください。
　それぞれの方が該当する</t>
    </r>
    <r>
      <rPr>
        <b/>
        <sz val="10.5"/>
        <rFont val="ＭＳ Ｐゴシック"/>
        <family val="3"/>
        <charset val="128"/>
        <scheme val="minor"/>
      </rPr>
      <t>「役員・株主」欄に「○」</t>
    </r>
    <r>
      <rPr>
        <sz val="10.5"/>
        <rFont val="ＭＳ Ｐゴシック"/>
        <family val="3"/>
        <charset val="128"/>
        <scheme val="minor"/>
      </rPr>
      <t>を、</t>
    </r>
    <r>
      <rPr>
        <b/>
        <sz val="10.5"/>
        <rFont val="ＭＳ Ｐゴシック"/>
        <family val="3"/>
        <charset val="128"/>
        <scheme val="minor"/>
      </rPr>
      <t>「役職／申請事業者との関係又は職業」欄に役員は「役職」</t>
    </r>
    <r>
      <rPr>
        <sz val="10.5"/>
        <rFont val="ＭＳ Ｐゴシック"/>
        <family val="3"/>
        <charset val="128"/>
        <scheme val="minor"/>
      </rPr>
      <t>、</t>
    </r>
    <r>
      <rPr>
        <b/>
        <sz val="10.5"/>
        <rFont val="ＭＳ Ｐゴシック"/>
        <family val="3"/>
        <charset val="128"/>
        <scheme val="minor"/>
      </rPr>
      <t>それ以外の方は「申請事業者との関係又は職業」</t>
    </r>
    <r>
      <rPr>
        <sz val="10.5"/>
        <rFont val="ＭＳ Ｐゴシック"/>
        <family val="3"/>
        <charset val="128"/>
        <scheme val="minor"/>
      </rPr>
      <t>を記入してください。
　なお、行は必要に応じて追加していただいて構いません。</t>
    </r>
    <rPh sb="21" eb="23">
      <t>ヤクイン</t>
    </rPh>
    <rPh sb="23" eb="24">
      <t>オヨ</t>
    </rPh>
    <rPh sb="25" eb="26">
      <t>モ</t>
    </rPh>
    <rPh sb="26" eb="27">
      <t>カブ</t>
    </rPh>
    <rPh sb="27" eb="29">
      <t>ヒリツ</t>
    </rPh>
    <rPh sb="34" eb="35">
      <t>コ</t>
    </rPh>
    <rPh sb="40" eb="41">
      <t>スベ</t>
    </rPh>
    <rPh sb="43" eb="45">
      <t>カブヌシ</t>
    </rPh>
    <rPh sb="47" eb="48">
      <t>モ</t>
    </rPh>
    <rPh sb="49" eb="50">
      <t>カブ</t>
    </rPh>
    <rPh sb="50" eb="52">
      <t>ヒリツ</t>
    </rPh>
    <rPh sb="53" eb="54">
      <t>オオ</t>
    </rPh>
    <rPh sb="55" eb="56">
      <t>ジュン</t>
    </rPh>
    <rPh sb="57" eb="59">
      <t>キニュウ</t>
    </rPh>
    <rPh sb="73" eb="74">
      <t>カタ</t>
    </rPh>
    <rPh sb="80" eb="82">
      <t>ヤクイン</t>
    </rPh>
    <rPh sb="83" eb="85">
      <t>カブヌシ</t>
    </rPh>
    <rPh sb="86" eb="87">
      <t>ラン</t>
    </rPh>
    <rPh sb="94" eb="96">
      <t>ヤクショク</t>
    </rPh>
    <rPh sb="111" eb="112">
      <t>ラン</t>
    </rPh>
    <rPh sb="113" eb="115">
      <t>ヤクイン</t>
    </rPh>
    <rPh sb="126" eb="127">
      <t>カタ</t>
    </rPh>
    <rPh sb="131" eb="133">
      <t>ジギョウ</t>
    </rPh>
    <rPh sb="133" eb="134">
      <t>シャ</t>
    </rPh>
    <rPh sb="144" eb="146">
      <t>キニュウ</t>
    </rPh>
    <rPh sb="158" eb="159">
      <t>ギョウ</t>
    </rPh>
    <rPh sb="160" eb="162">
      <t>ヒツヨウ</t>
    </rPh>
    <rPh sb="163" eb="164">
      <t>オウ</t>
    </rPh>
    <rPh sb="175" eb="176">
      <t>カマ</t>
    </rPh>
    <phoneticPr fontId="1"/>
  </si>
  <si>
    <t>令和</t>
    <rPh sb="0" eb="2">
      <t>レイワ</t>
    </rPh>
    <phoneticPr fontId="1"/>
  </si>
  <si>
    <t>年</t>
    <rPh sb="0" eb="1">
      <t>ネン</t>
    </rPh>
    <phoneticPr fontId="1"/>
  </si>
  <si>
    <t>月</t>
    <rPh sb="0" eb="1">
      <t>ガツ</t>
    </rPh>
    <phoneticPr fontId="1"/>
  </si>
  <si>
    <t>日</t>
    <rPh sb="0" eb="1">
      <t>ニチ</t>
    </rPh>
    <phoneticPr fontId="1"/>
  </si>
  <si>
    <t>月頃</t>
    <rPh sb="0" eb="1">
      <t>ガツ</t>
    </rPh>
    <rPh sb="1" eb="2">
      <t>ゴロ</t>
    </rPh>
    <phoneticPr fontId="1"/>
  </si>
  <si>
    <t>令和5年</t>
    <rPh sb="0" eb="2">
      <t>レイワ</t>
    </rPh>
    <rPh sb="3" eb="4">
      <t>ネン</t>
    </rPh>
    <phoneticPr fontId="1"/>
  </si>
  <si>
    <t>令和6年</t>
    <rPh sb="0" eb="2">
      <t>レイワ</t>
    </rPh>
    <rPh sb="3" eb="4">
      <t>ネン</t>
    </rPh>
    <phoneticPr fontId="1"/>
  </si>
  <si>
    <t>令和7年</t>
    <rPh sb="0" eb="2">
      <t>レイワ</t>
    </rPh>
    <rPh sb="3" eb="4">
      <t>ネン</t>
    </rPh>
    <phoneticPr fontId="1"/>
  </si>
  <si>
    <t>　・　具体的な作業項目、資金支出明細の番号（原－１、機－１、人－１等）を記入してください。
　・　各作業項目の開始から終了期間を表示してください。
　　　　「○」：自社で実施
　　　　「●」：委託先等で実施
　・　本助成事業の全体像が分かるよう、経費が発生しない作業も記入してください。</t>
    <rPh sb="3" eb="6">
      <t>グタイテキ</t>
    </rPh>
    <rPh sb="7" eb="9">
      <t>サギョウ</t>
    </rPh>
    <rPh sb="9" eb="11">
      <t>コウモク</t>
    </rPh>
    <rPh sb="12" eb="14">
      <t>シキン</t>
    </rPh>
    <rPh sb="14" eb="16">
      <t>シシュツ</t>
    </rPh>
    <rPh sb="16" eb="18">
      <t>メイサイ</t>
    </rPh>
    <rPh sb="19" eb="21">
      <t>バンゴウ</t>
    </rPh>
    <rPh sb="22" eb="23">
      <t>ゲン</t>
    </rPh>
    <rPh sb="26" eb="27">
      <t>キ</t>
    </rPh>
    <rPh sb="30" eb="31">
      <t>ジン</t>
    </rPh>
    <rPh sb="33" eb="34">
      <t>ナド</t>
    </rPh>
    <rPh sb="36" eb="38">
      <t>キニュウ</t>
    </rPh>
    <rPh sb="107" eb="108">
      <t>ホン</t>
    </rPh>
    <rPh sb="108" eb="110">
      <t>ジョセイ</t>
    </rPh>
    <rPh sb="110" eb="112">
      <t>ジギョウ</t>
    </rPh>
    <rPh sb="113" eb="116">
      <t>ゼンタイゾウ</t>
    </rPh>
    <rPh sb="117" eb="118">
      <t>ワ</t>
    </rPh>
    <rPh sb="123" eb="125">
      <t>ケイヒ</t>
    </rPh>
    <rPh sb="126" eb="128">
      <t>ハッセイ</t>
    </rPh>
    <rPh sb="131" eb="133">
      <t>サギョウ</t>
    </rPh>
    <rPh sb="134" eb="136">
      <t>キニュウ</t>
    </rPh>
    <phoneticPr fontId="1"/>
  </si>
  <si>
    <t>（２）助成事業において開発又は改良する製品・技術・サービス</t>
    <rPh sb="3" eb="7">
      <t>ジョセイジギョウ</t>
    </rPh>
    <rPh sb="11" eb="13">
      <t>カイハツ</t>
    </rPh>
    <rPh sb="13" eb="14">
      <t>マタ</t>
    </rPh>
    <rPh sb="15" eb="17">
      <t>カイリョウ</t>
    </rPh>
    <rPh sb="19" eb="21">
      <t>セイヒン</t>
    </rPh>
    <rPh sb="22" eb="24">
      <t>ギジュツ</t>
    </rPh>
    <phoneticPr fontId="10"/>
  </si>
  <si>
    <t>種別（新規・改良）</t>
    <rPh sb="0" eb="2">
      <t>シュベツ</t>
    </rPh>
    <rPh sb="3" eb="5">
      <t>シンキ</t>
    </rPh>
    <rPh sb="6" eb="8">
      <t>カイリョウ</t>
    </rPh>
    <phoneticPr fontId="10"/>
  </si>
  <si>
    <t>（選択してください）</t>
    <rPh sb="1" eb="3">
      <t>センタク</t>
    </rPh>
    <phoneticPr fontId="1"/>
  </si>
  <si>
    <t>製品・技術・サービスの
名称（予定）</t>
    <rPh sb="0" eb="2">
      <t>セイヒン</t>
    </rPh>
    <rPh sb="3" eb="5">
      <t>ギジュツ</t>
    </rPh>
    <rPh sb="12" eb="14">
      <t>メイショウ</t>
    </rPh>
    <rPh sb="15" eb="17">
      <t>ヨテイ</t>
    </rPh>
    <phoneticPr fontId="10"/>
  </si>
  <si>
    <t>※令和５年７月１日以前</t>
    <rPh sb="1" eb="3">
      <t>レイワ</t>
    </rPh>
    <rPh sb="4" eb="5">
      <t>ネン</t>
    </rPh>
    <rPh sb="6" eb="7">
      <t>ガツ</t>
    </rPh>
    <rPh sb="8" eb="9">
      <t>ニチ</t>
    </rPh>
    <rPh sb="9" eb="11">
      <t>イゼン</t>
    </rPh>
    <phoneticPr fontId="1"/>
  </si>
  <si>
    <t>（１）申請テーマ</t>
    <rPh sb="3" eb="5">
      <t>シンセイ</t>
    </rPh>
    <phoneticPr fontId="10"/>
  </si>
  <si>
    <t>事業（製品・技術・サービス）の全体像</t>
    <rPh sb="0" eb="2">
      <t>ジギョウ</t>
    </rPh>
    <rPh sb="3" eb="5">
      <t>セイヒン</t>
    </rPh>
    <rPh sb="6" eb="8">
      <t>ギジュツ</t>
    </rPh>
    <rPh sb="15" eb="18">
      <t>ゼンタイゾウ</t>
    </rPh>
    <phoneticPr fontId="1"/>
  </si>
  <si>
    <t>注意事項</t>
    <rPh sb="0" eb="2">
      <t>チュウイ</t>
    </rPh>
    <rPh sb="2" eb="4">
      <t>ジコウ</t>
    </rPh>
    <phoneticPr fontId="1"/>
  </si>
  <si>
    <r>
      <rPr>
        <b/>
        <sz val="14"/>
        <rFont val="ＭＳ Ｐゴシック"/>
        <family val="3"/>
        <charset val="128"/>
        <scheme val="minor"/>
      </rPr>
      <t>達成の確認方法</t>
    </r>
    <r>
      <rPr>
        <b/>
        <sz val="11"/>
        <rFont val="ＭＳ Ｐゴシック"/>
        <family val="3"/>
        <charset val="128"/>
        <scheme val="minor"/>
      </rPr>
      <t xml:space="preserve">
</t>
    </r>
    <r>
      <rPr>
        <sz val="11"/>
        <rFont val="ＭＳ Ｐゴシック"/>
        <family val="3"/>
        <charset val="128"/>
        <scheme val="minor"/>
      </rPr>
      <t>（達成を確認するための試験・評価方法を規定し、
その内容を記入）</t>
    </r>
    <rPh sb="0" eb="2">
      <t>タッセイ</t>
    </rPh>
    <rPh sb="3" eb="5">
      <t>カクニン</t>
    </rPh>
    <rPh sb="5" eb="7">
      <t>ホウホウ</t>
    </rPh>
    <rPh sb="9" eb="11">
      <t>タッセイ</t>
    </rPh>
    <rPh sb="12" eb="14">
      <t>カクニン</t>
    </rPh>
    <rPh sb="19" eb="21">
      <t>シケン</t>
    </rPh>
    <rPh sb="22" eb="24">
      <t>ヒョウカ</t>
    </rPh>
    <rPh sb="24" eb="26">
      <t>ホウホウ</t>
    </rPh>
    <rPh sb="27" eb="29">
      <t>キテイ</t>
    </rPh>
    <rPh sb="34" eb="36">
      <t>ナイヨウ</t>
    </rPh>
    <rPh sb="37" eb="39">
      <t>キニュウ</t>
    </rPh>
    <phoneticPr fontId="1"/>
  </si>
  <si>
    <t>目標
１</t>
    <rPh sb="0" eb="2">
      <t>モクヒョウ</t>
    </rPh>
    <phoneticPr fontId="1"/>
  </si>
  <si>
    <r>
      <t xml:space="preserve">証明文書
</t>
    </r>
    <r>
      <rPr>
        <sz val="8"/>
        <rFont val="ＭＳ Ｐゴシック"/>
        <family val="3"/>
        <charset val="128"/>
        <scheme val="minor"/>
      </rPr>
      <t>(達成目標を証明する文書に○)</t>
    </r>
    <rPh sb="0" eb="4">
      <t>ショウメイブンショ</t>
    </rPh>
    <rPh sb="6" eb="8">
      <t>タッセイ</t>
    </rPh>
    <rPh sb="8" eb="10">
      <t>モクヒョウ</t>
    </rPh>
    <rPh sb="11" eb="13">
      <t>ショウメイ</t>
    </rPh>
    <rPh sb="15" eb="17">
      <t>ブンショ</t>
    </rPh>
    <phoneticPr fontId="1"/>
  </si>
  <si>
    <t>仕様書・要件定義書</t>
    <rPh sb="0" eb="3">
      <t>シヨウショ</t>
    </rPh>
    <rPh sb="4" eb="9">
      <t>ヨウケンテイギショ</t>
    </rPh>
    <phoneticPr fontId="1"/>
  </si>
  <si>
    <t>設計書</t>
    <rPh sb="0" eb="3">
      <t>セッケイショ</t>
    </rPh>
    <phoneticPr fontId="1"/>
  </si>
  <si>
    <t>ソースコード</t>
    <phoneticPr fontId="1"/>
  </si>
  <si>
    <t>写真・画面ｺﾋﾟｰ・動画</t>
    <phoneticPr fontId="1"/>
  </si>
  <si>
    <t>試験報告書</t>
    <rPh sb="0" eb="5">
      <t>シケンホウコクショ</t>
    </rPh>
    <phoneticPr fontId="1"/>
  </si>
  <si>
    <t>図面</t>
    <rPh sb="0" eb="2">
      <t>ズメン</t>
    </rPh>
    <phoneticPr fontId="1"/>
  </si>
  <si>
    <t>運用マニュアル</t>
    <rPh sb="0" eb="2">
      <t>ウンヨウ</t>
    </rPh>
    <phoneticPr fontId="1"/>
  </si>
  <si>
    <t>その他(　        　　　)</t>
    <rPh sb="2" eb="3">
      <t>タ</t>
    </rPh>
    <phoneticPr fontId="1"/>
  </si>
  <si>
    <t>目標
２</t>
    <rPh sb="0" eb="2">
      <t>モクヒョウ</t>
    </rPh>
    <phoneticPr fontId="1"/>
  </si>
  <si>
    <t>目標
３</t>
    <rPh sb="0" eb="2">
      <t>モクヒョウ</t>
    </rPh>
    <phoneticPr fontId="1"/>
  </si>
  <si>
    <t>技術的課題</t>
    <rPh sb="0" eb="3">
      <t>ギジュツテキ</t>
    </rPh>
    <rPh sb="3" eb="5">
      <t>カダイ</t>
    </rPh>
    <phoneticPr fontId="1"/>
  </si>
  <si>
    <t>解決方法</t>
    <rPh sb="0" eb="2">
      <t>カイケツ</t>
    </rPh>
    <rPh sb="2" eb="4">
      <t>ホウホウ</t>
    </rPh>
    <phoneticPr fontId="1"/>
  </si>
  <si>
    <t>（１）助成事業実施の社内外体制図、担当者の役割分担等</t>
    <rPh sb="3" eb="5">
      <t>ジョセイ</t>
    </rPh>
    <phoneticPr fontId="1"/>
  </si>
  <si>
    <t>（２）助成事業の主担当者</t>
    <rPh sb="3" eb="5">
      <t>ジョセイ</t>
    </rPh>
    <phoneticPr fontId="1"/>
  </si>
  <si>
    <t>【開発・改良フェーズ】</t>
    <rPh sb="1" eb="3">
      <t>カイハツ</t>
    </rPh>
    <rPh sb="4" eb="6">
      <t>カイリョウ</t>
    </rPh>
    <phoneticPr fontId="1"/>
  </si>
  <si>
    <t>【開発・改良フェーズ】</t>
    <rPh sb="1" eb="3">
      <t>カイハツ</t>
    </rPh>
    <phoneticPr fontId="1"/>
  </si>
  <si>
    <t>【開発・改良フェーズ】</t>
    <rPh sb="1" eb="3">
      <t>カイハツ</t>
    </rPh>
    <phoneticPr fontId="1"/>
  </si>
  <si>
    <t>開発・改良フェーズ計①</t>
    <rPh sb="0" eb="2">
      <t>カイハツ</t>
    </rPh>
    <rPh sb="3" eb="5">
      <t>カイリョウ</t>
    </rPh>
    <rPh sb="9" eb="10">
      <t>ケイ</t>
    </rPh>
    <phoneticPr fontId="1"/>
  </si>
  <si>
    <r>
      <t>開発・改良フェーズ</t>
    </r>
    <r>
      <rPr>
        <sz val="10"/>
        <rFont val="ＭＳ Ｐゴシック"/>
        <family val="3"/>
        <charset val="128"/>
        <scheme val="minor"/>
      </rPr>
      <t>（助成率2/3　助成金交付申請額 上限1,500万円）</t>
    </r>
    <rPh sb="0" eb="2">
      <t>カイハツ</t>
    </rPh>
    <phoneticPr fontId="1"/>
  </si>
  <si>
    <t>＜開発・改良フェーズ＞</t>
    <rPh sb="1" eb="3">
      <t>カイハツ</t>
    </rPh>
    <phoneticPr fontId="10"/>
  </si>
  <si>
    <r>
      <rPr>
        <sz val="10"/>
        <rFont val="ＭＳ Ｐゴシック"/>
        <family val="3"/>
        <charset val="128"/>
      </rPr>
      <t>　※</t>
    </r>
    <r>
      <rPr>
        <u/>
        <sz val="10"/>
        <rFont val="ＭＳ Ｐゴシック"/>
        <family val="3"/>
        <charset val="128"/>
      </rPr>
      <t>既存機械装置等の改良や修繕等、生産・量産用の機械装置等に係る経費は助成対象外となります。</t>
    </r>
    <phoneticPr fontId="1"/>
  </si>
  <si>
    <r>
      <rPr>
        <sz val="10"/>
        <rFont val="ＭＳ Ｐゴシック"/>
        <family val="3"/>
        <charset val="128"/>
      </rPr>
      <t>　※</t>
    </r>
    <r>
      <rPr>
        <b/>
        <u/>
        <sz val="10"/>
        <rFont val="ＭＳ Ｐゴシック"/>
        <family val="3"/>
        <charset val="128"/>
      </rPr>
      <t>実用化製品の更なる開発・改良のための経費は対象となりません。</t>
    </r>
    <rPh sb="11" eb="13">
      <t>カイハツ</t>
    </rPh>
    <phoneticPr fontId="5"/>
  </si>
  <si>
    <r>
      <rPr>
        <sz val="10"/>
        <rFont val="ＭＳ Ｐゴシック"/>
        <family val="3"/>
        <charset val="128"/>
      </rPr>
      <t>　※</t>
    </r>
    <r>
      <rPr>
        <b/>
        <u/>
        <sz val="10"/>
        <rFont val="ＭＳ Ｐゴシック"/>
        <family val="3"/>
        <charset val="128"/>
      </rPr>
      <t>実用化製品の更なる開発・改良のための経費は対象となりません。</t>
    </r>
    <rPh sb="11" eb="13">
      <t>カイハツ</t>
    </rPh>
    <phoneticPr fontId="1"/>
  </si>
  <si>
    <t>設　計　</t>
    <rPh sb="0" eb="1">
      <t>セツ</t>
    </rPh>
    <rPh sb="2" eb="3">
      <t>ケイ</t>
    </rPh>
    <phoneticPr fontId="1"/>
  </si>
  <si>
    <t>ハード
ウェア等</t>
    <rPh sb="7" eb="8">
      <t>トウ</t>
    </rPh>
    <phoneticPr fontId="1"/>
  </si>
  <si>
    <t>ソフトウェア</t>
    <phoneticPr fontId="5"/>
  </si>
  <si>
    <t>従事者氏名</t>
    <phoneticPr fontId="1"/>
  </si>
  <si>
    <t>経費
番号</t>
    <phoneticPr fontId="1"/>
  </si>
  <si>
    <t>開発又は改良対象</t>
    <rPh sb="0" eb="2">
      <t>カイハツ</t>
    </rPh>
    <rPh sb="2" eb="3">
      <t>マタ</t>
    </rPh>
    <rPh sb="4" eb="6">
      <t>カイリョウ</t>
    </rPh>
    <rPh sb="6" eb="8">
      <t>タイショウ</t>
    </rPh>
    <phoneticPr fontId="1"/>
  </si>
  <si>
    <t>工程</t>
    <rPh sb="0" eb="2">
      <t>コウテイ</t>
    </rPh>
    <phoneticPr fontId="1"/>
  </si>
  <si>
    <t>ハード
ウェア等</t>
    <rPh sb="7" eb="8">
      <t>トウ</t>
    </rPh>
    <phoneticPr fontId="1"/>
  </si>
  <si>
    <t>設計</t>
    <rPh sb="0" eb="2">
      <t>セッケイ</t>
    </rPh>
    <phoneticPr fontId="1"/>
  </si>
  <si>
    <t>従事者氏名</t>
    <phoneticPr fontId="1"/>
  </si>
  <si>
    <t>経費
番号</t>
    <phoneticPr fontId="1"/>
  </si>
  <si>
    <t>カスタマイズ対象</t>
    <rPh sb="6" eb="8">
      <t>タイショウ</t>
    </rPh>
    <phoneticPr fontId="1"/>
  </si>
  <si>
    <t>工程</t>
    <rPh sb="0" eb="2">
      <t>コウテイ</t>
    </rPh>
    <phoneticPr fontId="1"/>
  </si>
  <si>
    <r>
      <t>　※</t>
    </r>
    <r>
      <rPr>
        <b/>
        <u/>
        <sz val="11"/>
        <color theme="1"/>
        <rFont val="ＭＳ Ｐゴシック"/>
        <family val="3"/>
        <charset val="128"/>
      </rPr>
      <t>ソフトウェアのカスタマイズに係る工程</t>
    </r>
    <r>
      <rPr>
        <sz val="11"/>
        <color theme="1"/>
        <rFont val="ＭＳ Ｐゴシック"/>
        <family val="3"/>
        <charset val="128"/>
      </rPr>
      <t>及び</t>
    </r>
    <r>
      <rPr>
        <b/>
        <u/>
        <sz val="11"/>
        <color theme="1"/>
        <rFont val="ＭＳ Ｐゴシック"/>
        <family val="3"/>
        <charset val="128"/>
      </rPr>
      <t>ソフトウェア以外のカスタマイズにおける設計工程</t>
    </r>
    <r>
      <rPr>
        <sz val="11"/>
        <color theme="1"/>
        <rFont val="ＭＳ Ｐゴシック"/>
        <family val="3"/>
        <charset val="128"/>
      </rPr>
      <t>に直接従事する時間のみが助成対象です。</t>
    </r>
    <rPh sb="16" eb="17">
      <t>カカ</t>
    </rPh>
    <rPh sb="18" eb="20">
      <t>コウテイ</t>
    </rPh>
    <rPh sb="20" eb="21">
      <t>オヨ</t>
    </rPh>
    <rPh sb="28" eb="30">
      <t>イガイ</t>
    </rPh>
    <rPh sb="41" eb="45">
      <t>セッケイコウテイ</t>
    </rPh>
    <rPh sb="46" eb="48">
      <t>チョクセツ</t>
    </rPh>
    <rPh sb="48" eb="50">
      <t>ジュウジ</t>
    </rPh>
    <rPh sb="52" eb="54">
      <t>ジカン</t>
    </rPh>
    <rPh sb="57" eb="59">
      <t>ジョセイ</t>
    </rPh>
    <rPh sb="59" eb="61">
      <t>タイショウ</t>
    </rPh>
    <phoneticPr fontId="1"/>
  </si>
  <si>
    <t>（３）開発又は改良の経緯、動機、目的（～600字程度）</t>
    <rPh sb="3" eb="5">
      <t>カイハツ</t>
    </rPh>
    <rPh sb="5" eb="6">
      <t>マタ</t>
    </rPh>
    <rPh sb="7" eb="9">
      <t>カイリョウ</t>
    </rPh>
    <rPh sb="10" eb="12">
      <t>ケイイ</t>
    </rPh>
    <rPh sb="16" eb="18">
      <t>モクテキ</t>
    </rPh>
    <rPh sb="24" eb="26">
      <t>テイド</t>
    </rPh>
    <phoneticPr fontId="1"/>
  </si>
  <si>
    <t>（５）開発又は改良要素の説明（新規性・優秀性を記入してください。いずれか一方でも構いません。）</t>
    <rPh sb="3" eb="5">
      <t>カイハツ</t>
    </rPh>
    <rPh sb="5" eb="6">
      <t>マタ</t>
    </rPh>
    <rPh sb="7" eb="9">
      <t>カイリョウ</t>
    </rPh>
    <rPh sb="9" eb="11">
      <t>ヨウソ</t>
    </rPh>
    <rPh sb="12" eb="14">
      <t>セツメイ</t>
    </rPh>
    <rPh sb="15" eb="18">
      <t>シンキセイ</t>
    </rPh>
    <rPh sb="19" eb="22">
      <t>ユウシュウセイ</t>
    </rPh>
    <rPh sb="23" eb="25">
      <t>キニュウ</t>
    </rPh>
    <rPh sb="36" eb="38">
      <t>イッポウ</t>
    </rPh>
    <rPh sb="40" eb="41">
      <t>カマ</t>
    </rPh>
    <phoneticPr fontId="10"/>
  </si>
  <si>
    <t>（１）対象となる顧客・市場とそのニーズ（～200字程度）</t>
    <rPh sb="3" eb="5">
      <t>タイショウ</t>
    </rPh>
    <rPh sb="8" eb="10">
      <t>コキャク</t>
    </rPh>
    <rPh sb="11" eb="13">
      <t>シジョウ</t>
    </rPh>
    <rPh sb="24" eb="25">
      <t>ジ</t>
    </rPh>
    <rPh sb="25" eb="27">
      <t>テイド</t>
    </rPh>
    <phoneticPr fontId="1"/>
  </si>
  <si>
    <t>（２）上記（１）に関して、ニーズがあると判断した根拠（～150字程度）</t>
    <rPh sb="3" eb="5">
      <t>ジョウキ</t>
    </rPh>
    <rPh sb="9" eb="10">
      <t>カン</t>
    </rPh>
    <rPh sb="20" eb="22">
      <t>ハンダン</t>
    </rPh>
    <rPh sb="24" eb="26">
      <t>コンキョ</t>
    </rPh>
    <rPh sb="31" eb="32">
      <t>ジ</t>
    </rPh>
    <rPh sb="32" eb="34">
      <t>テイド</t>
    </rPh>
    <phoneticPr fontId="1"/>
  </si>
  <si>
    <t>（３）上記（１）のうち、獲得可能と考えられる市場規模（～200字程度）</t>
    <rPh sb="3" eb="5">
      <t>ジョウキ</t>
    </rPh>
    <rPh sb="17" eb="18">
      <t>カンガ</t>
    </rPh>
    <rPh sb="31" eb="32">
      <t>ジ</t>
    </rPh>
    <rPh sb="32" eb="34">
      <t>テイド</t>
    </rPh>
    <phoneticPr fontId="1"/>
  </si>
  <si>
    <t>（４）販路開拓の手法、方策（～600字程度）</t>
    <rPh sb="18" eb="19">
      <t>ジ</t>
    </rPh>
    <rPh sb="19" eb="21">
      <t>テイド</t>
    </rPh>
    <phoneticPr fontId="1"/>
  </si>
  <si>
    <t>初年度</t>
    <rPh sb="0" eb="3">
      <t>ショネンド</t>
    </rPh>
    <phoneticPr fontId="1"/>
  </si>
  <si>
    <t>２年目</t>
    <rPh sb="1" eb="3">
      <t>ネンメ</t>
    </rPh>
    <phoneticPr fontId="1"/>
  </si>
  <si>
    <t>３年目</t>
    <rPh sb="1" eb="3">
      <t>ネンメ</t>
    </rPh>
    <phoneticPr fontId="1"/>
  </si>
  <si>
    <t>営業損益</t>
    <rPh sb="0" eb="2">
      <t>エイギョウ</t>
    </rPh>
    <rPh sb="2" eb="4">
      <t>ソンエキ</t>
    </rPh>
    <phoneticPr fontId="1"/>
  </si>
  <si>
    <t>（５）②売上高の算出根拠　※価格×数量等の具体的な算式を用いて記入</t>
    <rPh sb="4" eb="6">
      <t>ウリアゲ</t>
    </rPh>
    <rPh sb="6" eb="7">
      <t>ダカ</t>
    </rPh>
    <rPh sb="8" eb="10">
      <t>サンシュツ</t>
    </rPh>
    <rPh sb="10" eb="12">
      <t>コンキョ</t>
    </rPh>
    <rPh sb="14" eb="16">
      <t>カカク</t>
    </rPh>
    <rPh sb="17" eb="19">
      <t>スウリョウ</t>
    </rPh>
    <rPh sb="19" eb="20">
      <t>トウ</t>
    </rPh>
    <rPh sb="21" eb="24">
      <t>グタイテキ</t>
    </rPh>
    <rPh sb="25" eb="27">
      <t>サンシキ</t>
    </rPh>
    <rPh sb="28" eb="29">
      <t>モチ</t>
    </rPh>
    <rPh sb="31" eb="33">
      <t>キニュウ</t>
    </rPh>
    <phoneticPr fontId="1"/>
  </si>
  <si>
    <t>類似特許との
相違点</t>
    <rPh sb="0" eb="2">
      <t>ルイジ</t>
    </rPh>
    <rPh sb="2" eb="4">
      <t>トッキョ</t>
    </rPh>
    <rPh sb="7" eb="10">
      <t>ソウイテン</t>
    </rPh>
    <phoneticPr fontId="1"/>
  </si>
  <si>
    <t>　　※ 「はい」と回答した場合、それはどのような権利か</t>
    <rPh sb="9" eb="11">
      <t>カイトウ</t>
    </rPh>
    <rPh sb="13" eb="15">
      <t>バアイ</t>
    </rPh>
    <rPh sb="24" eb="26">
      <t>ケンリ</t>
    </rPh>
    <phoneticPr fontId="1"/>
  </si>
  <si>
    <r>
      <t>（</t>
    </r>
    <r>
      <rPr>
        <sz val="8"/>
        <color theme="1"/>
        <rFont val="ＭＳ ゴシック"/>
        <family val="3"/>
        <charset val="128"/>
      </rPr>
      <t>公開番号または登録番号等　　　　　　　　　　　　　　</t>
    </r>
    <r>
      <rPr>
        <sz val="11"/>
        <color theme="1"/>
        <rFont val="ＭＳ ゴシック"/>
        <family val="3"/>
        <charset val="128"/>
      </rPr>
      <t>）</t>
    </r>
    <rPh sb="1" eb="3">
      <t>コウカイ</t>
    </rPh>
    <rPh sb="3" eb="5">
      <t>バンゴウ</t>
    </rPh>
    <rPh sb="8" eb="10">
      <t>トウロク</t>
    </rPh>
    <rPh sb="10" eb="12">
      <t>バンゴウ</t>
    </rPh>
    <rPh sb="12" eb="13">
      <t>トウ</t>
    </rPh>
    <phoneticPr fontId="1"/>
  </si>
  <si>
    <t>　　※　「はい」と回答した場合、それはどのような権利か</t>
    <rPh sb="9" eb="11">
      <t>カイトウ</t>
    </rPh>
    <rPh sb="13" eb="15">
      <t>バアイ</t>
    </rPh>
    <rPh sb="24" eb="26">
      <t>ケンリ</t>
    </rPh>
    <phoneticPr fontId="1"/>
  </si>
  <si>
    <r>
      <t>（</t>
    </r>
    <r>
      <rPr>
        <sz val="8"/>
        <color theme="1"/>
        <rFont val="ＭＳ ゴシック"/>
        <family val="3"/>
        <charset val="128"/>
      </rPr>
      <t>公開番号または登録番号等</t>
    </r>
    <r>
      <rPr>
        <sz val="11"/>
        <color theme="1"/>
        <rFont val="ＭＳ ゴシック"/>
        <family val="3"/>
        <charset val="128"/>
      </rPr>
      <t>　　　　　　　　　　）</t>
    </r>
    <rPh sb="1" eb="3">
      <t>コウカイ</t>
    </rPh>
    <rPh sb="3" eb="5">
      <t>バンゴウ</t>
    </rPh>
    <rPh sb="8" eb="10">
      <t>トウロク</t>
    </rPh>
    <rPh sb="10" eb="12">
      <t>バンゴウ</t>
    </rPh>
    <rPh sb="12" eb="13">
      <t>トウ</t>
    </rPh>
    <phoneticPr fontId="1"/>
  </si>
  <si>
    <t>８．市場のニーズ</t>
    <rPh sb="2" eb="4">
      <t>シジョウ</t>
    </rPh>
    <phoneticPr fontId="10"/>
  </si>
  <si>
    <t>９．達成目標</t>
    <rPh sb="2" eb="4">
      <t>タッセイ</t>
    </rPh>
    <rPh sb="4" eb="6">
      <t>モクヒョウ</t>
    </rPh>
    <phoneticPr fontId="1"/>
  </si>
  <si>
    <t>11．実施体制</t>
    <rPh sb="3" eb="5">
      <t>ジッシ</t>
    </rPh>
    <rPh sb="5" eb="7">
      <t>タイセイ</t>
    </rPh>
    <phoneticPr fontId="10"/>
  </si>
  <si>
    <t>13．産業財産権（特許権、実用新案権、意匠権、商標権）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</si>
  <si>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t>14．本事業遂行にあたっての法令遵守、環境配慮、安全性確保への取り組み</t>
    <rPh sb="3" eb="4">
      <t>ホン</t>
    </rPh>
    <rPh sb="4" eb="6">
      <t>ジギョウ</t>
    </rPh>
    <rPh sb="6" eb="8">
      <t>スイコウ</t>
    </rPh>
    <rPh sb="14" eb="16">
      <t>ホウレイ</t>
    </rPh>
    <rPh sb="16" eb="18">
      <t>ジュンシュ</t>
    </rPh>
    <rPh sb="19" eb="21">
      <t>カンキョウ</t>
    </rPh>
    <rPh sb="21" eb="23">
      <t>ハイリョ</t>
    </rPh>
    <rPh sb="24" eb="27">
      <t>アンゼンセイ</t>
    </rPh>
    <rPh sb="27" eb="29">
      <t>カクホ</t>
    </rPh>
    <rPh sb="31" eb="32">
      <t>ト</t>
    </rPh>
    <rPh sb="33" eb="34">
      <t>ク</t>
    </rPh>
    <phoneticPr fontId="1"/>
  </si>
  <si>
    <t>15．専門用語の解説　※必要な場合は記入</t>
    <rPh sb="3" eb="5">
      <t>センモン</t>
    </rPh>
    <rPh sb="5" eb="7">
      <t>ヨウゴ</t>
    </rPh>
    <rPh sb="8" eb="10">
      <t>カイセツ</t>
    </rPh>
    <rPh sb="12" eb="14">
      <t>ヒツヨウ</t>
    </rPh>
    <rPh sb="15" eb="17">
      <t>バアイ</t>
    </rPh>
    <rPh sb="18" eb="20">
      <t>キニュウ</t>
    </rPh>
    <phoneticPr fontId="1"/>
  </si>
  <si>
    <r>
      <t>（７）助成事業完了時の試作品の数量　</t>
    </r>
    <r>
      <rPr>
        <sz val="11"/>
        <rFont val="ＭＳ Ｐゴシック"/>
        <family val="3"/>
        <charset val="128"/>
        <scheme val="minor"/>
      </rPr>
      <t>※必要最小限の数量を記入してください。「一式」は不可です。</t>
    </r>
    <rPh sb="3" eb="5">
      <t>ジョセイ</t>
    </rPh>
    <rPh sb="5" eb="7">
      <t>ジギョウ</t>
    </rPh>
    <rPh sb="7" eb="9">
      <t>カンリョウ</t>
    </rPh>
    <rPh sb="9" eb="10">
      <t>ジ</t>
    </rPh>
    <rPh sb="11" eb="13">
      <t>シサク</t>
    </rPh>
    <rPh sb="13" eb="14">
      <t>ヒン</t>
    </rPh>
    <rPh sb="15" eb="17">
      <t>スウリョウ</t>
    </rPh>
    <rPh sb="21" eb="24">
      <t>サイショウゲン</t>
    </rPh>
    <rPh sb="38" eb="40">
      <t>イッシキ</t>
    </rPh>
    <rPh sb="42" eb="44">
      <t>フカ</t>
    </rPh>
    <phoneticPr fontId="1"/>
  </si>
  <si>
    <r>
      <t xml:space="preserve">（５）①助成事業終了後の収益計画
           </t>
    </r>
    <r>
      <rPr>
        <b/>
        <sz val="10"/>
        <color theme="1"/>
        <rFont val="ＭＳ Ｐゴシック"/>
        <family val="3"/>
        <charset val="128"/>
        <scheme val="minor"/>
      </rPr>
      <t>※数字のみ入力</t>
    </r>
    <rPh sb="4" eb="6">
      <t>ジョセイ</t>
    </rPh>
    <rPh sb="6" eb="8">
      <t>ジギョウ</t>
    </rPh>
    <rPh sb="8" eb="11">
      <t>シュウリョウゴ</t>
    </rPh>
    <rPh sb="12" eb="14">
      <t>シュウエキ</t>
    </rPh>
    <rPh sb="14" eb="16">
      <t>ケイカク</t>
    </rPh>
    <rPh sb="29" eb="31">
      <t>スウジ</t>
    </rPh>
    <rPh sb="33" eb="35">
      <t>ニュウリョク</t>
    </rPh>
    <phoneticPr fontId="1"/>
  </si>
  <si>
    <r>
      <rPr>
        <b/>
        <sz val="11"/>
        <color theme="1"/>
        <rFont val="ＭＳ Ｐゴシック"/>
        <family val="3"/>
        <charset val="128"/>
        <scheme val="minor"/>
      </rPr>
      <t>10．技術的課題と解決方法</t>
    </r>
    <r>
      <rPr>
        <b/>
        <sz val="12"/>
        <color theme="1"/>
        <rFont val="ＭＳ Ｐゴシック"/>
        <family val="3"/>
        <charset val="128"/>
        <scheme val="minor"/>
      </rPr>
      <t>　</t>
    </r>
    <r>
      <rPr>
        <sz val="11"/>
        <color theme="1"/>
        <rFont val="ＭＳ Ｐゴシック"/>
        <family val="3"/>
        <charset val="128"/>
        <scheme val="minor"/>
      </rPr>
      <t>　</t>
    </r>
    <r>
      <rPr>
        <sz val="10"/>
        <color theme="1"/>
        <rFont val="ＭＳ Ｐゴシック"/>
        <family val="3"/>
        <charset val="128"/>
        <scheme val="minor"/>
      </rPr>
      <t>※「９．達成目標」に記載した目標内容に対応させて記入すること</t>
    </r>
    <rPh sb="3" eb="6">
      <t>ギジュツテキ</t>
    </rPh>
    <rPh sb="6" eb="8">
      <t>カダイ</t>
    </rPh>
    <rPh sb="9" eb="11">
      <t>カイケツ</t>
    </rPh>
    <rPh sb="11" eb="13">
      <t>ホウホウ</t>
    </rPh>
    <phoneticPr fontId="1"/>
  </si>
  <si>
    <t>（３）売上規模と助成事業規模の比較</t>
    <rPh sb="3" eb="5">
      <t>ウリアゲ</t>
    </rPh>
    <phoneticPr fontId="1"/>
  </si>
  <si>
    <t>　※運用・保守費用、人材派遣に係る費用等は対象となりません。</t>
    <rPh sb="2" eb="4">
      <t>ウンヨウ</t>
    </rPh>
    <rPh sb="5" eb="7">
      <t>ホシュ</t>
    </rPh>
    <rPh sb="7" eb="9">
      <t>ヒヨウ</t>
    </rPh>
    <rPh sb="10" eb="12">
      <t>ジンザイ</t>
    </rPh>
    <rPh sb="12" eb="14">
      <t>ハケン</t>
    </rPh>
    <rPh sb="15" eb="16">
      <t>カカ</t>
    </rPh>
    <rPh sb="17" eb="19">
      <t>ヒヨウ</t>
    </rPh>
    <rPh sb="19" eb="20">
      <t>トウ</t>
    </rPh>
    <rPh sb="21" eb="23">
      <t>タイショウ</t>
    </rPh>
    <phoneticPr fontId="1"/>
  </si>
  <si>
    <t>【開発・改良フェーズ】</t>
    <phoneticPr fontId="1"/>
  </si>
  <si>
    <t>（８）委託費</t>
    <phoneticPr fontId="1"/>
  </si>
  <si>
    <r>
      <t>　※特注部品等の製作を外部委託する場合は、「</t>
    </r>
    <r>
      <rPr>
        <b/>
        <sz val="10"/>
        <color theme="1"/>
        <rFont val="ＭＳ Ｐゴシック"/>
        <family val="3"/>
        <charset val="128"/>
      </rPr>
      <t>（８）委託費</t>
    </r>
    <r>
      <rPr>
        <sz val="10"/>
        <color theme="1"/>
        <rFont val="ＭＳ Ｐ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5" eb="27">
      <t>イタク</t>
    </rPh>
    <rPh sb="27" eb="28">
      <t>ヒ</t>
    </rPh>
    <rPh sb="30" eb="32">
      <t>ケイジョウ</t>
    </rPh>
    <phoneticPr fontId="5"/>
  </si>
  <si>
    <t>　※運用・保守費用、人材派遣に係る費用等は対象となりません。</t>
    <rPh sb="19" eb="20">
      <t>トウ</t>
    </rPh>
    <phoneticPr fontId="1"/>
  </si>
  <si>
    <r>
      <t>　「</t>
    </r>
    <r>
      <rPr>
        <b/>
        <sz val="10"/>
        <rFont val="ＭＳ Ｐゴシック"/>
        <family val="3"/>
        <charset val="128"/>
      </rPr>
      <t>（８）委託費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17" eb="19">
      <t>ケイヒ</t>
    </rPh>
    <rPh sb="23" eb="25">
      <t>キニュウ</t>
    </rPh>
    <phoneticPr fontId="5"/>
  </si>
  <si>
    <t>（９）直接人件費　【従事時間見積表】</t>
    <phoneticPr fontId="5"/>
  </si>
  <si>
    <t>（10）展示会出展費</t>
    <rPh sb="4" eb="7">
      <t>テンジカイ</t>
    </rPh>
    <rPh sb="7" eb="9">
      <t>シュッテン</t>
    </rPh>
    <phoneticPr fontId="1"/>
  </si>
  <si>
    <t>（11）広告費</t>
    <rPh sb="4" eb="6">
      <t>コウコク</t>
    </rPh>
    <phoneticPr fontId="1"/>
  </si>
  <si>
    <t>（１）経費区分別内訳</t>
    <phoneticPr fontId="5"/>
  </si>
  <si>
    <t>（１）原材料・副資材費</t>
    <phoneticPr fontId="5"/>
  </si>
  <si>
    <r>
      <t>　※特注部品等の製作を外部委託する場合は、「</t>
    </r>
    <r>
      <rPr>
        <b/>
        <sz val="10"/>
        <color theme="1"/>
        <rFont val="ＭＳ Ｐゴシック"/>
        <family val="3"/>
        <charset val="128"/>
      </rPr>
      <t>（３）委託費</t>
    </r>
    <r>
      <rPr>
        <sz val="10"/>
        <color theme="1"/>
        <rFont val="ＭＳ Ｐ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5" eb="27">
      <t>イタク</t>
    </rPh>
    <rPh sb="27" eb="28">
      <t>ヒ</t>
    </rPh>
    <rPh sb="30" eb="32">
      <t>ケイジョウ</t>
    </rPh>
    <phoneticPr fontId="5"/>
  </si>
  <si>
    <r>
      <t>　※試作金型に係る費用は、「</t>
    </r>
    <r>
      <rPr>
        <b/>
        <sz val="10"/>
        <color theme="1"/>
        <rFont val="ＭＳ Ｐゴシック"/>
        <family val="3"/>
        <charset val="128"/>
      </rPr>
      <t>（２）機械装置・工具器具費</t>
    </r>
    <r>
      <rPr>
        <sz val="10"/>
        <color theme="1"/>
        <rFont val="ＭＳ Ｐゴシック"/>
        <family val="3"/>
        <charset val="128"/>
      </rPr>
      <t>」に計上してください。</t>
    </r>
    <rPh sb="2" eb="4">
      <t>シサク</t>
    </rPh>
    <rPh sb="4" eb="6">
      <t>カナガタ</t>
    </rPh>
    <rPh sb="7" eb="8">
      <t>カカ</t>
    </rPh>
    <rPh sb="9" eb="11">
      <t>ヒヨウ</t>
    </rPh>
    <rPh sb="17" eb="19">
      <t>キカイ</t>
    </rPh>
    <rPh sb="19" eb="21">
      <t>ソウチ</t>
    </rPh>
    <rPh sb="22" eb="24">
      <t>コウグ</t>
    </rPh>
    <rPh sb="24" eb="26">
      <t>キグ</t>
    </rPh>
    <rPh sb="26" eb="27">
      <t>ヒ</t>
    </rPh>
    <rPh sb="29" eb="31">
      <t>ケイジョウ</t>
    </rPh>
    <phoneticPr fontId="5"/>
  </si>
  <si>
    <t>（２）機械装置・工具器具費</t>
    <rPh sb="3" eb="5">
      <t>キカイ</t>
    </rPh>
    <rPh sb="5" eb="7">
      <t>ソウチ</t>
    </rPh>
    <rPh sb="8" eb="10">
      <t>コウグ</t>
    </rPh>
    <rPh sb="10" eb="12">
      <t>キグ</t>
    </rPh>
    <rPh sb="12" eb="13">
      <t>ヒ</t>
    </rPh>
    <phoneticPr fontId="5"/>
  </si>
  <si>
    <r>
      <t>　※試作金型に係る経費は、「</t>
    </r>
    <r>
      <rPr>
        <b/>
        <sz val="10"/>
        <rFont val="ＭＳ Ｐゴシック"/>
        <family val="3"/>
        <charset val="128"/>
      </rPr>
      <t>(３) 委託費</t>
    </r>
    <r>
      <rPr>
        <sz val="10"/>
        <rFont val="ＭＳ Ｐゴシック"/>
        <family val="3"/>
        <charset val="128"/>
      </rPr>
      <t>」ではなく「</t>
    </r>
    <r>
      <rPr>
        <b/>
        <sz val="10"/>
        <rFont val="ＭＳ Ｐゴシック"/>
        <family val="3"/>
        <charset val="128"/>
      </rPr>
      <t>(２)機械装置・工具器具費</t>
    </r>
    <r>
      <rPr>
        <sz val="10"/>
        <rFont val="ＭＳ Ｐゴシック"/>
        <family val="3"/>
        <charset val="128"/>
      </rPr>
      <t>」に計上してください。</t>
    </r>
    <rPh sb="2" eb="4">
      <t>シサク</t>
    </rPh>
    <rPh sb="4" eb="6">
      <t>カナガタ</t>
    </rPh>
    <rPh sb="7" eb="8">
      <t>カカワ</t>
    </rPh>
    <rPh sb="9" eb="11">
      <t>ケイヒ</t>
    </rPh>
    <rPh sb="18" eb="20">
      <t>イタク</t>
    </rPh>
    <rPh sb="20" eb="21">
      <t>ヒ</t>
    </rPh>
    <rPh sb="30" eb="32">
      <t>キカイ</t>
    </rPh>
    <rPh sb="32" eb="34">
      <t>ソウチ</t>
    </rPh>
    <rPh sb="35" eb="37">
      <t>コウグ</t>
    </rPh>
    <rPh sb="37" eb="39">
      <t>キグ</t>
    </rPh>
    <rPh sb="39" eb="40">
      <t>ヒ</t>
    </rPh>
    <rPh sb="42" eb="44">
      <t>ケイジョウ</t>
    </rPh>
    <phoneticPr fontId="1"/>
  </si>
  <si>
    <t>（２）-2機械装置・工具器具購入計画書</t>
    <rPh sb="5" eb="7">
      <t>キカイ</t>
    </rPh>
    <rPh sb="7" eb="9">
      <t>ソウチ</t>
    </rPh>
    <rPh sb="10" eb="12">
      <t>コウグ</t>
    </rPh>
    <rPh sb="12" eb="14">
      <t>キグ</t>
    </rPh>
    <rPh sb="14" eb="16">
      <t>コウニュウ</t>
    </rPh>
    <rPh sb="16" eb="19">
      <t>ケイカクショ</t>
    </rPh>
    <phoneticPr fontId="5"/>
  </si>
  <si>
    <r>
      <t>　「</t>
    </r>
    <r>
      <rPr>
        <b/>
        <sz val="10"/>
        <color theme="1"/>
        <rFont val="ＭＳ Ｐゴシック"/>
        <family val="3"/>
        <charset val="128"/>
      </rPr>
      <t>（２）機械装置・工具器具費</t>
    </r>
    <r>
      <rPr>
        <sz val="10"/>
        <color theme="1"/>
        <rFont val="ＭＳ Ｐゴシック"/>
        <family val="3"/>
        <charset val="128"/>
      </rPr>
      <t>」に計上した</t>
    </r>
    <r>
      <rPr>
        <b/>
        <u/>
        <sz val="10"/>
        <color theme="1"/>
        <rFont val="ＭＳ Ｐゴシック"/>
        <family val="3"/>
        <charset val="128"/>
      </rPr>
      <t>１件あたりの単価が税抜100万円以上の購入品</t>
    </r>
    <r>
      <rPr>
        <u/>
        <sz val="10"/>
        <color theme="1"/>
        <rFont val="ＭＳ Ｐゴシック"/>
        <family val="3"/>
        <charset val="128"/>
      </rPr>
      <t>について記入してください。</t>
    </r>
    <rPh sb="5" eb="7">
      <t>キカイ</t>
    </rPh>
    <rPh sb="7" eb="9">
      <t>ソウチ</t>
    </rPh>
    <rPh sb="10" eb="12">
      <t>コウグ</t>
    </rPh>
    <rPh sb="12" eb="14">
      <t>キグ</t>
    </rPh>
    <rPh sb="14" eb="15">
      <t>ヒ</t>
    </rPh>
    <rPh sb="17" eb="19">
      <t>ケイジョウ</t>
    </rPh>
    <rPh sb="22" eb="23">
      <t>ケン</t>
    </rPh>
    <rPh sb="27" eb="29">
      <t>タンカ</t>
    </rPh>
    <rPh sb="30" eb="32">
      <t>ゼイヌキ</t>
    </rPh>
    <rPh sb="35" eb="39">
      <t>マンエンイジョウ</t>
    </rPh>
    <rPh sb="40" eb="43">
      <t>コウニュウヒン</t>
    </rPh>
    <rPh sb="47" eb="49">
      <t>キニュウ</t>
    </rPh>
    <phoneticPr fontId="5"/>
  </si>
  <si>
    <t>（３）委託費</t>
    <phoneticPr fontId="1"/>
  </si>
  <si>
    <t>　※試作金型に係る経費は、「（３）委託費」ではなく「（２）機械装置・工具器具費」に計上してください。</t>
    <phoneticPr fontId="1"/>
  </si>
  <si>
    <t>（３）-2 委託計画書</t>
    <rPh sb="6" eb="8">
      <t>イタク</t>
    </rPh>
    <rPh sb="8" eb="11">
      <t>ケイカクショ</t>
    </rPh>
    <phoneticPr fontId="5"/>
  </si>
  <si>
    <r>
      <t>　「</t>
    </r>
    <r>
      <rPr>
        <b/>
        <sz val="10"/>
        <rFont val="ＭＳ Ｐゴシック"/>
        <family val="3"/>
        <charset val="128"/>
      </rPr>
      <t>（３）委託費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17" eb="19">
      <t>ケイヒ</t>
    </rPh>
    <rPh sb="23" eb="25">
      <t>キニュウ</t>
    </rPh>
    <phoneticPr fontId="5"/>
  </si>
  <si>
    <t>（４）産業財産権出願・導入費</t>
    <rPh sb="3" eb="5">
      <t>サンギョウ</t>
    </rPh>
    <rPh sb="5" eb="8">
      <t>ザイサンケン</t>
    </rPh>
    <rPh sb="8" eb="10">
      <t>シュツガン</t>
    </rPh>
    <rPh sb="11" eb="13">
      <t>ドウニュウ</t>
    </rPh>
    <rPh sb="13" eb="14">
      <t>ヒ</t>
    </rPh>
    <phoneticPr fontId="5"/>
  </si>
  <si>
    <t>（５）直接人件費　【従事時間見積表】</t>
    <phoneticPr fontId="5"/>
  </si>
  <si>
    <t>（５）-2 直接人件費</t>
    <phoneticPr fontId="1"/>
  </si>
  <si>
    <t>（６）原材料・副資材費</t>
    <phoneticPr fontId="5"/>
  </si>
  <si>
    <t>　※特注部品等の製作を外部委託する場合は、「（８）委託費」に計上してください。</t>
    <rPh sb="2" eb="4">
      <t>トクチュウ</t>
    </rPh>
    <rPh sb="4" eb="6">
      <t>ブヒン</t>
    </rPh>
    <rPh sb="6" eb="7">
      <t>トウ</t>
    </rPh>
    <rPh sb="8" eb="10">
      <t>セイサク</t>
    </rPh>
    <rPh sb="11" eb="13">
      <t>ガイブ</t>
    </rPh>
    <rPh sb="13" eb="15">
      <t>イタク</t>
    </rPh>
    <rPh sb="17" eb="19">
      <t>バアイ</t>
    </rPh>
    <rPh sb="25" eb="27">
      <t>イタク</t>
    </rPh>
    <rPh sb="27" eb="28">
      <t>ヒ</t>
    </rPh>
    <rPh sb="30" eb="32">
      <t>ケイジョウ</t>
    </rPh>
    <phoneticPr fontId="5"/>
  </si>
  <si>
    <t>　※試作金型に係る費用は、「（７）機械装置・工具器具費」に計上してください。</t>
    <phoneticPr fontId="1"/>
  </si>
  <si>
    <r>
      <t>　</t>
    </r>
    <r>
      <rPr>
        <b/>
        <u/>
        <sz val="10"/>
        <color theme="1"/>
        <rFont val="ＭＳ Ｐゴシック"/>
        <family val="3"/>
        <charset val="128"/>
      </rPr>
      <t>※実用化製品の更なる開発・改良のための経費は対象となりません。</t>
    </r>
    <rPh sb="11" eb="13">
      <t>カイハツ</t>
    </rPh>
    <phoneticPr fontId="5"/>
  </si>
  <si>
    <t>（７）機械装置・工具器具費</t>
    <rPh sb="3" eb="5">
      <t>キカイ</t>
    </rPh>
    <rPh sb="5" eb="7">
      <t>ソウチ</t>
    </rPh>
    <rPh sb="8" eb="10">
      <t>コウグ</t>
    </rPh>
    <rPh sb="10" eb="12">
      <t>キグ</t>
    </rPh>
    <rPh sb="12" eb="13">
      <t>ヒ</t>
    </rPh>
    <phoneticPr fontId="5"/>
  </si>
  <si>
    <t>（８）-2 委託計画書</t>
    <rPh sb="6" eb="8">
      <t>イタク</t>
    </rPh>
    <rPh sb="8" eb="11">
      <t>ケイカクショ</t>
    </rPh>
    <phoneticPr fontId="5"/>
  </si>
  <si>
    <r>
      <t>　※</t>
    </r>
    <r>
      <rPr>
        <u/>
        <sz val="10"/>
        <color theme="1"/>
        <rFont val="ＭＳ Ｐゴシック"/>
        <family val="3"/>
        <charset val="128"/>
      </rPr>
      <t>実用化製品等を出展するための出展小間料</t>
    </r>
    <r>
      <rPr>
        <sz val="10"/>
        <color theme="1"/>
        <rFont val="ＭＳ Ｐゴシック"/>
        <family val="3"/>
        <charset val="128"/>
      </rPr>
      <t>のみ助成対象です。</t>
    </r>
    <rPh sb="2" eb="4">
      <t>ジツヨウ</t>
    </rPh>
    <rPh sb="4" eb="5">
      <t>カ</t>
    </rPh>
    <rPh sb="5" eb="7">
      <t>セイヒン</t>
    </rPh>
    <rPh sb="7" eb="8">
      <t>トウ</t>
    </rPh>
    <rPh sb="9" eb="11">
      <t>シュッテン</t>
    </rPh>
    <rPh sb="16" eb="18">
      <t>シュッテン</t>
    </rPh>
    <rPh sb="18" eb="20">
      <t>コマ</t>
    </rPh>
    <rPh sb="20" eb="21">
      <t>リョウ</t>
    </rPh>
    <rPh sb="23" eb="25">
      <t>ジョセイ</t>
    </rPh>
    <rPh sb="25" eb="27">
      <t>タイショウ</t>
    </rPh>
    <phoneticPr fontId="1"/>
  </si>
  <si>
    <r>
      <t>　※</t>
    </r>
    <r>
      <rPr>
        <u/>
        <sz val="10"/>
        <color theme="1"/>
        <rFont val="ＭＳ Ｐゴシック"/>
        <family val="3"/>
        <charset val="128"/>
      </rPr>
      <t>実用化製品等を広報するため</t>
    </r>
    <r>
      <rPr>
        <sz val="10"/>
        <color theme="1"/>
        <rFont val="ＭＳ Ｐゴシック"/>
        <family val="3"/>
        <charset val="128"/>
      </rPr>
      <t>の経費が助成対象です。</t>
    </r>
    <rPh sb="2" eb="4">
      <t>ジツヨウ</t>
    </rPh>
    <rPh sb="4" eb="5">
      <t>カ</t>
    </rPh>
    <rPh sb="5" eb="7">
      <t>セイヒン</t>
    </rPh>
    <rPh sb="7" eb="8">
      <t>トウ</t>
    </rPh>
    <rPh sb="9" eb="11">
      <t>コウホウ</t>
    </rPh>
    <rPh sb="16" eb="18">
      <t>ケイヒ</t>
    </rPh>
    <rPh sb="19" eb="21">
      <t>ジョセイ</t>
    </rPh>
    <rPh sb="21" eb="23">
      <t>タイショウ</t>
    </rPh>
    <phoneticPr fontId="1"/>
  </si>
  <si>
    <r>
      <t>（４）</t>
    </r>
    <r>
      <rPr>
        <b/>
        <u/>
        <sz val="11"/>
        <color theme="1"/>
        <rFont val="ＭＳ Ｐゴシック"/>
        <family val="3"/>
        <charset val="128"/>
        <scheme val="minor"/>
      </rPr>
      <t>改良前</t>
    </r>
    <r>
      <rPr>
        <b/>
        <sz val="11"/>
        <color theme="1"/>
        <rFont val="ＭＳ Ｐゴシック"/>
        <family val="3"/>
        <charset val="128"/>
        <scheme val="minor"/>
      </rPr>
      <t>製品・技術・サービスの内容　</t>
    </r>
    <r>
      <rPr>
        <b/>
        <sz val="10"/>
        <color rgb="FFFF0000"/>
        <rFont val="ＭＳ Ｐゴシック"/>
        <family val="3"/>
        <charset val="128"/>
        <scheme val="minor"/>
      </rPr>
      <t>※上記（２）の種別にて、「改良」を選択した場合のみ記入してください。</t>
    </r>
    <rPh sb="3" eb="5">
      <t>カイリョウ</t>
    </rPh>
    <rPh sb="5" eb="6">
      <t>マエ</t>
    </rPh>
    <rPh sb="6" eb="8">
      <t>セイヒン</t>
    </rPh>
    <rPh sb="9" eb="11">
      <t>ギジュツ</t>
    </rPh>
    <rPh sb="17" eb="19">
      <t>ナイヨウ</t>
    </rPh>
    <rPh sb="21" eb="23">
      <t>ジョウキ</t>
    </rPh>
    <rPh sb="27" eb="29">
      <t>シュベツ</t>
    </rPh>
    <rPh sb="33" eb="35">
      <t>カイリョウ</t>
    </rPh>
    <rPh sb="37" eb="39">
      <t>センタク</t>
    </rPh>
    <rPh sb="41" eb="43">
      <t>バアイ</t>
    </rPh>
    <rPh sb="45" eb="47">
      <t>キニュウ</t>
    </rPh>
    <phoneticPr fontId="10"/>
  </si>
  <si>
    <r>
      <t xml:space="preserve">（１）本助成事業に係る先行技術調査の実施
</t>
    </r>
    <r>
      <rPr>
        <sz val="10.5"/>
        <color theme="1"/>
        <rFont val="ＭＳ Ｐゴシック"/>
        <family val="3"/>
        <charset val="128"/>
        <scheme val="minor"/>
      </rPr>
      <t>※特許情報プラットフォームJ-PlatPat等により検索してください。</t>
    </r>
    <rPh sb="18" eb="20">
      <t>ジッシ</t>
    </rPh>
    <phoneticPr fontId="1"/>
  </si>
  <si>
    <t>（２）先行技術調査の結果（特許情報プラットフォームJ-PlatPat等により検索）</t>
    <rPh sb="3" eb="5">
      <t>センコウ</t>
    </rPh>
    <rPh sb="5" eb="7">
      <t>ギジュツ</t>
    </rPh>
    <rPh sb="7" eb="9">
      <t>チョウサ</t>
    </rPh>
    <rPh sb="10" eb="12">
      <t>ケッカ</t>
    </rPh>
    <rPh sb="13" eb="15">
      <t>トッキョ</t>
    </rPh>
    <rPh sb="15" eb="17">
      <t>ジョウホウ</t>
    </rPh>
    <rPh sb="34" eb="35">
      <t>トウ</t>
    </rPh>
    <rPh sb="38" eb="40">
      <t>ケンサク</t>
    </rPh>
    <phoneticPr fontId="1"/>
  </si>
  <si>
    <t>（３）今回の開発又は改良に必要な産業財産権を出願又は保有しているか</t>
    <rPh sb="3" eb="5">
      <t>コンカイ</t>
    </rPh>
    <rPh sb="6" eb="8">
      <t>カイハツ</t>
    </rPh>
    <rPh sb="8" eb="9">
      <t>マタ</t>
    </rPh>
    <rPh sb="10" eb="12">
      <t>カイリョウ</t>
    </rPh>
    <rPh sb="13" eb="15">
      <t>ヒツヨウ</t>
    </rPh>
    <rPh sb="16" eb="18">
      <t>サンギョウ</t>
    </rPh>
    <rPh sb="18" eb="21">
      <t>ザイサンケン</t>
    </rPh>
    <rPh sb="22" eb="24">
      <t>シュツガン</t>
    </rPh>
    <rPh sb="24" eb="25">
      <t>マタ</t>
    </rPh>
    <rPh sb="26" eb="28">
      <t>ホユウ</t>
    </rPh>
    <phoneticPr fontId="1"/>
  </si>
  <si>
    <t>（４）今回の開発又は改良において、他者が保有する産業財産権の実施許諾を受ける予定か</t>
    <rPh sb="3" eb="5">
      <t>コンカイ</t>
    </rPh>
    <rPh sb="6" eb="8">
      <t>カイハツ</t>
    </rPh>
    <rPh sb="8" eb="9">
      <t>マタ</t>
    </rPh>
    <rPh sb="10" eb="12">
      <t>カイリョウ</t>
    </rPh>
    <rPh sb="30" eb="32">
      <t>ジッシ</t>
    </rPh>
    <rPh sb="32" eb="34">
      <t>キョダク</t>
    </rPh>
    <rPh sb="38" eb="40">
      <t>ヨテイ</t>
    </rPh>
    <phoneticPr fontId="1"/>
  </si>
  <si>
    <t>（５）今回の開発又は改良（本助成事業）の成果を産業財産権として出願する予定か</t>
    <rPh sb="3" eb="5">
      <t>コンカイ</t>
    </rPh>
    <rPh sb="6" eb="8">
      <t>カイハツ</t>
    </rPh>
    <rPh sb="8" eb="9">
      <t>マタ</t>
    </rPh>
    <rPh sb="10" eb="12">
      <t>カイリョウ</t>
    </rPh>
    <rPh sb="13" eb="14">
      <t>ホン</t>
    </rPh>
    <rPh sb="14" eb="16">
      <t>ジョセイ</t>
    </rPh>
    <rPh sb="16" eb="18">
      <t>ジギョウ</t>
    </rPh>
    <rPh sb="20" eb="22">
      <t>セイカ</t>
    </rPh>
    <rPh sb="23" eb="25">
      <t>サンギョウ</t>
    </rPh>
    <rPh sb="25" eb="28">
      <t>ザイサンケン</t>
    </rPh>
    <rPh sb="31" eb="33">
      <t>シュツガン</t>
    </rPh>
    <rPh sb="35" eb="37">
      <t>ヨテイ</t>
    </rPh>
    <phoneticPr fontId="1"/>
  </si>
  <si>
    <t>　令和５年度　安全・安心な東京の実現に向けた製品開発支援事業　申請書</t>
    <rPh sb="1" eb="3">
      <t>レイワ</t>
    </rPh>
    <rPh sb="4" eb="6">
      <t>ネンド</t>
    </rPh>
    <rPh sb="7" eb="9">
      <t>アンゼン</t>
    </rPh>
    <rPh sb="10" eb="12">
      <t>アンシン</t>
    </rPh>
    <rPh sb="13" eb="15">
      <t>トウキョウ</t>
    </rPh>
    <rPh sb="16" eb="18">
      <t>ジツゲン</t>
    </rPh>
    <rPh sb="19" eb="20">
      <t>ム</t>
    </rPh>
    <rPh sb="22" eb="24">
      <t>セイヒン</t>
    </rPh>
    <rPh sb="24" eb="26">
      <t>カイハツ</t>
    </rPh>
    <rPh sb="26" eb="28">
      <t>シエン</t>
    </rPh>
    <rPh sb="28" eb="30">
      <t>ジギョウ</t>
    </rPh>
    <phoneticPr fontId="10"/>
  </si>
  <si>
    <t>＜開発・改良フェーズ＞</t>
    <rPh sb="1" eb="3">
      <t>カイハツ</t>
    </rPh>
    <rPh sb="4" eb="6">
      <t>カイリョウ</t>
    </rPh>
    <phoneticPr fontId="10"/>
  </si>
  <si>
    <t>開発・改良フェーズの完了検査日の翌日から起算して１年以内、又は令和８年７月31日のうち、いずれか早く到来する日</t>
    <rPh sb="0" eb="2">
      <t>カイハツ</t>
    </rPh>
    <rPh sb="3" eb="5">
      <t>カイリョウ</t>
    </rPh>
    <rPh sb="10" eb="12">
      <t>カンリョウ</t>
    </rPh>
    <rPh sb="12" eb="15">
      <t>ケンサビ</t>
    </rPh>
    <rPh sb="16" eb="18">
      <t>ヨクジツ</t>
    </rPh>
    <rPh sb="20" eb="22">
      <t>キサン</t>
    </rPh>
    <rPh sb="25" eb="26">
      <t>ネン</t>
    </rPh>
    <rPh sb="26" eb="28">
      <t>イナイ</t>
    </rPh>
    <rPh sb="29" eb="30">
      <t>マタ</t>
    </rPh>
    <rPh sb="31" eb="33">
      <t>レイワ</t>
    </rPh>
    <rPh sb="34" eb="35">
      <t>トシ</t>
    </rPh>
    <rPh sb="36" eb="37">
      <t>ガツ</t>
    </rPh>
    <rPh sb="39" eb="40">
      <t>ニチ</t>
    </rPh>
    <rPh sb="48" eb="49">
      <t>ハヤ</t>
    </rPh>
    <rPh sb="50" eb="52">
      <t>トウライ</t>
    </rPh>
    <rPh sb="54" eb="55">
      <t>ヒ</t>
    </rPh>
    <phoneticPr fontId="1"/>
  </si>
  <si>
    <t>（基準日：令和５年７月１日）</t>
    <phoneticPr fontId="1"/>
  </si>
  <si>
    <r>
      <t>　 基準日（令和５年７月１日）から過去５年間における国・地方公共団体等（公社含む）の</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t>
    </r>
    <r>
      <rPr>
        <b/>
        <sz val="10.5"/>
        <rFont val="ＭＳ Ｐゴシック"/>
        <family val="3"/>
        <charset val="128"/>
        <scheme val="minor"/>
      </rPr>
      <t>受給済</t>
    </r>
    <r>
      <rPr>
        <sz val="10.5"/>
        <rFont val="ＭＳ Ｐゴシック"/>
        <family val="3"/>
        <charset val="128"/>
        <scheme val="minor"/>
      </rPr>
      <t>の補助・助成事業について、</t>
    </r>
    <r>
      <rPr>
        <u/>
        <sz val="10.5"/>
        <rFont val="ＭＳ Ｐゴシック"/>
        <family val="3"/>
        <charset val="128"/>
        <scheme val="minor"/>
      </rPr>
      <t>直近のものから順に</t>
    </r>
    <r>
      <rPr>
        <sz val="10.5"/>
        <rFont val="ＭＳ Ｐゴシック"/>
        <family val="3"/>
        <charset val="128"/>
        <scheme val="minor"/>
      </rPr>
      <t>記入してください。</t>
    </r>
    <rPh sb="2" eb="4">
      <t>キジュン</t>
    </rPh>
    <rPh sb="4" eb="5">
      <t>ビ</t>
    </rPh>
    <rPh sb="6" eb="8">
      <t>レイワ</t>
    </rPh>
    <rPh sb="9" eb="10">
      <t>ネン</t>
    </rPh>
    <rPh sb="11" eb="12">
      <t>ガツ</t>
    </rPh>
    <rPh sb="13" eb="14">
      <t>ニチ</t>
    </rPh>
    <rPh sb="17" eb="19">
      <t>カコ</t>
    </rPh>
    <rPh sb="20" eb="22">
      <t>ネンカン</t>
    </rPh>
    <rPh sb="42" eb="44">
      <t>セイヒン</t>
    </rPh>
    <rPh sb="49" eb="51">
      <t>カイハツ</t>
    </rPh>
    <rPh sb="52" eb="54">
      <t>ソウギョウ</t>
    </rPh>
    <rPh sb="55" eb="57">
      <t>セツビ</t>
    </rPh>
    <rPh sb="57" eb="59">
      <t>トウシ</t>
    </rPh>
    <rPh sb="60" eb="62">
      <t>ハンロ</t>
    </rPh>
    <rPh sb="62" eb="65">
      <t>カイタクナド</t>
    </rPh>
    <rPh sb="66" eb="69">
      <t>ホジョキン</t>
    </rPh>
    <rPh sb="70" eb="72">
      <t>ジョセイ</t>
    </rPh>
    <rPh sb="72" eb="73">
      <t>キン</t>
    </rPh>
    <rPh sb="77" eb="79">
      <t>ジュキュウ</t>
    </rPh>
    <rPh sb="79" eb="80">
      <t>スミ</t>
    </rPh>
    <rPh sb="81" eb="83">
      <t>ホジョ</t>
    </rPh>
    <rPh sb="84" eb="86">
      <t>ジョセイ</t>
    </rPh>
    <rPh sb="86" eb="88">
      <t>ジギョウ</t>
    </rPh>
    <rPh sb="93" eb="95">
      <t>チョッキン</t>
    </rPh>
    <rPh sb="100" eb="101">
      <t>ジュン</t>
    </rPh>
    <rPh sb="102" eb="104">
      <t>キニュウ</t>
    </rPh>
    <phoneticPr fontId="1"/>
  </si>
  <si>
    <r>
      <t>　 基準日（令和５年７月１日）時点で、国・地方公共団体等（公社含む）の</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t>
    </r>
    <r>
      <rPr>
        <b/>
        <u/>
        <sz val="10.5"/>
        <rFont val="ＭＳ Ｐゴシック"/>
        <family val="3"/>
        <charset val="128"/>
        <scheme val="minor"/>
      </rPr>
      <t>実施中及び申請中又は申請予定</t>
    </r>
    <r>
      <rPr>
        <b/>
        <sz val="10.5"/>
        <rFont val="ＭＳ Ｐゴシック"/>
        <family val="3"/>
        <charset val="128"/>
        <scheme val="minor"/>
      </rPr>
      <t>の補助・助成事業</t>
    </r>
    <r>
      <rPr>
        <sz val="10.5"/>
        <rFont val="ＭＳ Ｐゴシック"/>
        <family val="3"/>
        <charset val="128"/>
        <scheme val="minor"/>
      </rPr>
      <t>について、</t>
    </r>
    <r>
      <rPr>
        <u/>
        <sz val="10.5"/>
        <rFont val="ＭＳ Ｐゴシック"/>
        <family val="3"/>
        <charset val="128"/>
        <scheme val="minor"/>
      </rPr>
      <t>直近のものから順に</t>
    </r>
    <r>
      <rPr>
        <sz val="10.5"/>
        <rFont val="ＭＳ Ｐゴシック"/>
        <family val="3"/>
        <charset val="128"/>
        <scheme val="minor"/>
      </rPr>
      <t>記入してください。</t>
    </r>
    <rPh sb="2" eb="5">
      <t>キジュンビ</t>
    </rPh>
    <rPh sb="15" eb="17">
      <t>ジテン</t>
    </rPh>
    <rPh sb="35" eb="37">
      <t>セイヒン</t>
    </rPh>
    <rPh sb="42" eb="44">
      <t>カイハツ</t>
    </rPh>
    <rPh sb="45" eb="47">
      <t>ソウギョウ</t>
    </rPh>
    <rPh sb="48" eb="50">
      <t>セツビ</t>
    </rPh>
    <rPh sb="50" eb="52">
      <t>トウシ</t>
    </rPh>
    <rPh sb="53" eb="55">
      <t>ハンロ</t>
    </rPh>
    <rPh sb="55" eb="58">
      <t>カイタクナド</t>
    </rPh>
    <rPh sb="59" eb="62">
      <t>ホジョキン</t>
    </rPh>
    <rPh sb="63" eb="65">
      <t>ジョセイ</t>
    </rPh>
    <rPh sb="65" eb="66">
      <t>キン</t>
    </rPh>
    <rPh sb="70" eb="73">
      <t>ジッシチュウ</t>
    </rPh>
    <rPh sb="73" eb="74">
      <t>オヨ</t>
    </rPh>
    <rPh sb="75" eb="78">
      <t>シンセイチュウ</t>
    </rPh>
    <rPh sb="78" eb="79">
      <t>マタ</t>
    </rPh>
    <rPh sb="80" eb="82">
      <t>シンセイ</t>
    </rPh>
    <rPh sb="82" eb="84">
      <t>ヨテイ</t>
    </rPh>
    <rPh sb="85" eb="87">
      <t>ホジョ</t>
    </rPh>
    <rPh sb="88" eb="90">
      <t>ジョセイ</t>
    </rPh>
    <rPh sb="90" eb="92">
      <t>ジギョウ</t>
    </rPh>
    <rPh sb="97" eb="99">
      <t>チョッキン</t>
    </rPh>
    <rPh sb="104" eb="105">
      <t>ジュン</t>
    </rPh>
    <phoneticPr fontId="1"/>
  </si>
  <si>
    <r>
      <t>　基準日（令和５年７月１日）から過去３年間における</t>
    </r>
    <r>
      <rPr>
        <b/>
        <sz val="10.5"/>
        <rFont val="ＭＳ Ｐゴシック"/>
        <family val="3"/>
        <charset val="128"/>
        <scheme val="minor"/>
      </rPr>
      <t>東京都及び公社事業の利用状況（</t>
    </r>
    <r>
      <rPr>
        <b/>
        <u/>
        <sz val="10.5"/>
        <rFont val="ＭＳ Ｐゴシック"/>
        <family val="3"/>
        <charset val="128"/>
        <scheme val="minor"/>
      </rPr>
      <t>補助金・助成金以外</t>
    </r>
    <r>
      <rPr>
        <b/>
        <sz val="10.5"/>
        <rFont val="ＭＳ Ｐゴシック"/>
        <family val="3"/>
        <charset val="128"/>
        <scheme val="minor"/>
      </rPr>
      <t>）</t>
    </r>
    <r>
      <rPr>
        <sz val="10.5"/>
        <rFont val="ＭＳ Ｐゴシック"/>
        <family val="3"/>
        <charset val="128"/>
        <scheme val="minor"/>
      </rPr>
      <t>について</t>
    </r>
    <r>
      <rPr>
        <u/>
        <sz val="10.5"/>
        <rFont val="ＭＳ Ｐゴシック"/>
        <family val="3"/>
        <charset val="128"/>
        <scheme val="minor"/>
      </rPr>
      <t>直近のものから順に</t>
    </r>
    <r>
      <rPr>
        <sz val="10.5"/>
        <rFont val="ＭＳ Ｐゴシック"/>
        <family val="3"/>
        <charset val="128"/>
        <scheme val="minor"/>
      </rPr>
      <t>記入してください。</t>
    </r>
    <rPh sb="1" eb="4">
      <t>キジュンビ</t>
    </rPh>
    <rPh sb="16" eb="18">
      <t>カコ</t>
    </rPh>
    <rPh sb="19" eb="21">
      <t>ネンカン</t>
    </rPh>
    <rPh sb="25" eb="27">
      <t>トウキョウ</t>
    </rPh>
    <rPh sb="27" eb="28">
      <t>ト</t>
    </rPh>
    <rPh sb="28" eb="29">
      <t>オヨ</t>
    </rPh>
    <rPh sb="30" eb="32">
      <t>コウシャ</t>
    </rPh>
    <rPh sb="32" eb="34">
      <t>ジギョウ</t>
    </rPh>
    <rPh sb="35" eb="37">
      <t>リヨウ</t>
    </rPh>
    <rPh sb="37" eb="39">
      <t>ジョウキョウ</t>
    </rPh>
    <rPh sb="40" eb="43">
      <t>ホジョキン</t>
    </rPh>
    <rPh sb="44" eb="47">
      <t>ジョセイキン</t>
    </rPh>
    <rPh sb="47" eb="49">
      <t>イガイ</t>
    </rPh>
    <rPh sb="54" eb="56">
      <t>チョッキン</t>
    </rPh>
    <rPh sb="61" eb="62">
      <t>ジュン</t>
    </rPh>
    <phoneticPr fontId="1"/>
  </si>
  <si>
    <r>
      <t>　基準日（令和５年７月１日）から過去５年間における</t>
    </r>
    <r>
      <rPr>
        <b/>
        <sz val="10.5"/>
        <rFont val="ＭＳ Ｐゴシック"/>
        <family val="3"/>
        <charset val="128"/>
        <scheme val="minor"/>
      </rPr>
      <t>東京都その他団体での受賞歴</t>
    </r>
    <r>
      <rPr>
        <sz val="10.5"/>
        <rFont val="ＭＳ Ｐゴシック"/>
        <family val="3"/>
        <charset val="128"/>
        <scheme val="minor"/>
      </rPr>
      <t>について直近のものから順に記入してください。</t>
    </r>
    <rPh sb="1" eb="3">
      <t>キジュン</t>
    </rPh>
    <rPh sb="16" eb="18">
      <t>カコ</t>
    </rPh>
    <rPh sb="19" eb="21">
      <t>ネンカン</t>
    </rPh>
    <rPh sb="25" eb="27">
      <t>トウキョウ</t>
    </rPh>
    <rPh sb="27" eb="28">
      <t>ト</t>
    </rPh>
    <rPh sb="30" eb="31">
      <t>ホカ</t>
    </rPh>
    <rPh sb="31" eb="33">
      <t>ダンタイ</t>
    </rPh>
    <rPh sb="35" eb="37">
      <t>ジュショウ</t>
    </rPh>
    <rPh sb="37" eb="38">
      <t>レキ</t>
    </rPh>
    <rPh sb="42" eb="44">
      <t>チョッキン</t>
    </rPh>
    <rPh sb="49" eb="50">
      <t>ジュン</t>
    </rPh>
    <phoneticPr fontId="1"/>
  </si>
  <si>
    <t>（基準日：令和５年７月１日現在）</t>
    <phoneticPr fontId="1"/>
  </si>
  <si>
    <r>
      <rPr>
        <b/>
        <sz val="12"/>
        <rFont val="ＭＳ Ｐゴシック"/>
        <family val="3"/>
        <charset val="128"/>
        <scheme val="minor"/>
      </rPr>
      <t>12．開発・改良フェーズのフロー・スケジュール　　　　</t>
    </r>
    <r>
      <rPr>
        <b/>
        <sz val="10"/>
        <rFont val="ＭＳ Ｐゴシック"/>
        <family val="3"/>
        <charset val="128"/>
        <scheme val="minor"/>
      </rPr>
      <t>　</t>
    </r>
    <r>
      <rPr>
        <sz val="10"/>
        <rFont val="ＭＳ Ｐゴシック"/>
        <family val="3"/>
        <charset val="128"/>
        <scheme val="minor"/>
      </rPr>
      <t>　　　　　　　　　</t>
    </r>
    <r>
      <rPr>
        <b/>
        <u/>
        <sz val="10"/>
        <rFont val="ＭＳ Ｐゴシック"/>
        <family val="3"/>
        <charset val="128"/>
        <scheme val="minor"/>
      </rPr>
      <t>※普及促進フェーズは記入不要</t>
    </r>
    <rPh sb="3" eb="5">
      <t>カイハツ</t>
    </rPh>
    <rPh sb="6" eb="8">
      <t>カイリョウ</t>
    </rPh>
    <rPh sb="38" eb="40">
      <t>フキュウ</t>
    </rPh>
    <rPh sb="40" eb="42">
      <t>ソクシン</t>
    </rPh>
    <rPh sb="47" eb="49">
      <t>キニュウ</t>
    </rPh>
    <rPh sb="49" eb="51">
      <t>フヨウ</t>
    </rPh>
    <phoneticPr fontId="1"/>
  </si>
  <si>
    <t>最長令和７年７月31日まで</t>
    <rPh sb="0" eb="2">
      <t>サイチョウ</t>
    </rPh>
    <rPh sb="2" eb="3">
      <t>レイ</t>
    </rPh>
    <rPh sb="3" eb="4">
      <t>ワ</t>
    </rPh>
    <rPh sb="5" eb="6">
      <t>ネン</t>
    </rPh>
    <rPh sb="7" eb="8">
      <t>ガツ</t>
    </rPh>
    <rPh sb="10" eb="11">
      <t>ニチ</t>
    </rPh>
    <phoneticPr fontId="1"/>
  </si>
  <si>
    <r>
      <rPr>
        <u/>
        <sz val="10"/>
        <rFont val="ＭＳ Ｐゴシック"/>
        <family val="3"/>
        <charset val="128"/>
        <scheme val="minor"/>
      </rPr>
      <t>「開発・改良フェーズ」の</t>
    </r>
    <r>
      <rPr>
        <sz val="10"/>
        <rFont val="ＭＳ Ｐゴシック"/>
        <family val="3"/>
        <charset val="128"/>
        <scheme val="minor"/>
      </rPr>
      <t xml:space="preserve">
完了予定日</t>
    </r>
    <rPh sb="1" eb="3">
      <t>カイハツ</t>
    </rPh>
    <rPh sb="4" eb="6">
      <t>カイリョウ</t>
    </rPh>
    <rPh sb="13" eb="15">
      <t>カンリョウ</t>
    </rPh>
    <rPh sb="15" eb="17">
      <t>ヨテイ</t>
    </rPh>
    <rPh sb="17" eb="18">
      <t>ビ</t>
    </rPh>
    <phoneticPr fontId="1"/>
  </si>
  <si>
    <t>⑭殺菌・検査装置</t>
    <rPh sb="1" eb="3">
      <t>サッキン</t>
    </rPh>
    <rPh sb="4" eb="8">
      <t>ケンサソウチ</t>
    </rPh>
    <phoneticPr fontId="1"/>
  </si>
  <si>
    <t>達成目標</t>
    <rPh sb="0" eb="2">
      <t>タッセイ</t>
    </rPh>
    <rPh sb="2" eb="4">
      <t>モクヒョウ</t>
    </rPh>
    <phoneticPr fontId="1"/>
  </si>
  <si>
    <t>新規性</t>
    <rPh sb="0" eb="3">
      <t>シンキセイ</t>
    </rPh>
    <phoneticPr fontId="1"/>
  </si>
  <si>
    <t>優秀性</t>
    <rPh sb="0" eb="3">
      <t>ユウシュウセイ</t>
    </rPh>
    <phoneticPr fontId="1"/>
  </si>
  <si>
    <t>優秀性
（技術的・実用的に優れている点、比較優位性など）</t>
    <rPh sb="0" eb="3">
      <t>ユウシュウセイ</t>
    </rPh>
    <rPh sb="5" eb="8">
      <t>ギジュツテキ</t>
    </rPh>
    <rPh sb="9" eb="11">
      <t>ジツヨウ</t>
    </rPh>
    <rPh sb="11" eb="12">
      <t>テキ</t>
    </rPh>
    <rPh sb="13" eb="14">
      <t>スグ</t>
    </rPh>
    <rPh sb="18" eb="19">
      <t>テン</t>
    </rPh>
    <rPh sb="20" eb="25">
      <t>ヒカクユウイセイ</t>
    </rPh>
    <phoneticPr fontId="10"/>
  </si>
  <si>
    <t>新規性
（従来にない新しい点、新たな付加価値など）</t>
    <rPh sb="0" eb="3">
      <t>シンキセイ</t>
    </rPh>
    <rPh sb="5" eb="7">
      <t>ジュウライ</t>
    </rPh>
    <rPh sb="10" eb="11">
      <t>アタラ</t>
    </rPh>
    <rPh sb="13" eb="14">
      <t>テン</t>
    </rPh>
    <rPh sb="15" eb="16">
      <t>アラ</t>
    </rPh>
    <rPh sb="18" eb="22">
      <t>フカカチ</t>
    </rPh>
    <phoneticPr fontId="10"/>
  </si>
  <si>
    <r>
      <t>　※</t>
    </r>
    <r>
      <rPr>
        <b/>
        <u/>
        <sz val="11"/>
        <color theme="1"/>
        <rFont val="ＭＳ Ｐゴシック"/>
        <family val="3"/>
        <charset val="128"/>
      </rPr>
      <t>実用化製品の更なる開発・改良のための経費は対象となりません</t>
    </r>
    <r>
      <rPr>
        <sz val="11"/>
        <color theme="1"/>
        <rFont val="ＭＳ Ｐゴシック"/>
        <family val="3"/>
        <charset val="128"/>
      </rPr>
      <t>。</t>
    </r>
    <rPh sb="2" eb="5">
      <t>ジツヨウカ</t>
    </rPh>
    <rPh sb="5" eb="7">
      <t>セイヒン</t>
    </rPh>
    <rPh sb="8" eb="9">
      <t>サラ</t>
    </rPh>
    <rPh sb="11" eb="13">
      <t>カイハツ</t>
    </rPh>
    <rPh sb="14" eb="16">
      <t>カイリョウ</t>
    </rPh>
    <rPh sb="20" eb="22">
      <t>ケイヒ</t>
    </rPh>
    <rPh sb="23" eb="25">
      <t>タイショウ</t>
    </rPh>
    <phoneticPr fontId="1"/>
  </si>
  <si>
    <t>（イ）事業リスク対策</t>
    <rPh sb="3" eb="5">
      <t>ジギョウ</t>
    </rPh>
    <rPh sb="8" eb="10">
      <t>タイサク</t>
    </rPh>
    <phoneticPr fontId="1"/>
  </si>
  <si>
    <t>（ウ）感染症対策</t>
    <rPh sb="3" eb="6">
      <t>カンセンショウ</t>
    </rPh>
    <rPh sb="6" eb="8">
      <t>タイサク</t>
    </rPh>
    <phoneticPr fontId="1"/>
  </si>
  <si>
    <t>（オ）子供の安全対策</t>
    <rPh sb="3" eb="5">
      <t>コドモ</t>
    </rPh>
    <rPh sb="6" eb="8">
      <t>アンゼン</t>
    </rPh>
    <rPh sb="8" eb="10">
      <t>タイサク</t>
    </rPh>
    <phoneticPr fontId="1"/>
  </si>
  <si>
    <r>
      <t>①</t>
    </r>
    <r>
      <rPr>
        <b/>
        <u/>
        <sz val="12"/>
        <color theme="1"/>
        <rFont val="ＭＳ Ｐゴシック"/>
        <family val="3"/>
        <charset val="128"/>
        <scheme val="minor"/>
      </rPr>
      <t>申請書提出後、達成目標の変更はできません</t>
    </r>
    <r>
      <rPr>
        <sz val="12"/>
        <color theme="1"/>
        <rFont val="ＭＳ Ｐゴシック"/>
        <family val="3"/>
        <charset val="128"/>
        <scheme val="minor"/>
      </rPr>
      <t>。
②達成目標に記載した全ての内容について</t>
    </r>
    <r>
      <rPr>
        <b/>
        <u/>
        <sz val="12"/>
        <color theme="1"/>
        <rFont val="ＭＳ Ｐゴシック"/>
        <family val="3"/>
        <charset val="128"/>
        <scheme val="minor"/>
      </rPr>
      <t>達成したことを公社が確認できなかった場合は、事業完了とならず、助成金は交付されません</t>
    </r>
    <r>
      <rPr>
        <sz val="12"/>
        <color theme="1"/>
        <rFont val="ＭＳ Ｐゴシック"/>
        <family val="3"/>
        <charset val="128"/>
        <scheme val="minor"/>
      </rPr>
      <t>。
③</t>
    </r>
    <r>
      <rPr>
        <b/>
        <u/>
        <sz val="12"/>
        <color theme="1"/>
        <rFont val="ＭＳ Ｐゴシック"/>
        <family val="3"/>
        <charset val="128"/>
        <scheme val="minor"/>
      </rPr>
      <t>７（５）に記載した新規性、優秀性から特長的な機能や性能を関連付けて、目標１～３のうち、１つ以上（最大３つまで）</t>
    </r>
    <r>
      <rPr>
        <sz val="12"/>
        <color theme="1"/>
        <rFont val="ＭＳ Ｐゴシック"/>
        <family val="3"/>
        <charset val="128"/>
        <scheme val="minor"/>
      </rPr>
      <t>「達成目標」として記入してください</t>
    </r>
    <r>
      <rPr>
        <sz val="12"/>
        <color theme="1"/>
        <rFont val="ＭＳ Ｐゴシック"/>
        <family val="3"/>
        <charset val="128"/>
        <scheme val="minor"/>
      </rPr>
      <t>。
　　※特長的な機能…「備わっている働きや能力」について助成事業期間内で検証可能な内容を
　　　　　　　　　　　　 　　具体的に記載してください。
　　※特長的な性能…「機能を具体的に表す数値や指標」を用いて定量的に記載してください。
　　　　　　　　　　　　　　（数値目標については「○○程度」という表現は避け、「○○以上」又は
　　　　　　　　　　　　　　「○○以下」等と到達を明確に判断できるものに設定してください。）
④達成目標は審査・検査の評価要素であるため、</t>
    </r>
    <r>
      <rPr>
        <b/>
        <u/>
        <sz val="12"/>
        <color theme="1"/>
        <rFont val="ＭＳ Ｐゴシック"/>
        <family val="3"/>
        <charset val="128"/>
        <scheme val="minor"/>
      </rPr>
      <t>第三者がその内容を客観的に確認できるように記入してください</t>
    </r>
    <r>
      <rPr>
        <sz val="12"/>
        <color theme="1"/>
        <rFont val="ＭＳ Ｐゴシック"/>
        <family val="3"/>
        <charset val="128"/>
        <scheme val="minor"/>
      </rPr>
      <t>。</t>
    </r>
    <rPh sb="30" eb="32">
      <t>キサイ</t>
    </rPh>
    <rPh sb="94" eb="96">
      <t>キサイ</t>
    </rPh>
    <rPh sb="107" eb="110">
      <t>トクチョウテキ</t>
    </rPh>
    <rPh sb="117" eb="120">
      <t>カンレンツ</t>
    </rPh>
    <rPh sb="123" eb="125">
      <t>モクヒョウ</t>
    </rPh>
    <rPh sb="134" eb="136">
      <t>イジョウ</t>
    </rPh>
    <rPh sb="137" eb="139">
      <t>サイダイ</t>
    </rPh>
    <rPh sb="167" eb="170">
      <t>トクチョウテキ</t>
    </rPh>
    <rPh sb="241" eb="244">
      <t>トクチョウテキ</t>
    </rPh>
    <rPh sb="256" eb="257">
      <t>アラワ</t>
    </rPh>
    <rPh sb="258" eb="260">
      <t>スウチ</t>
    </rPh>
    <rPh sb="261" eb="263">
      <t>シヒョウ</t>
    </rPh>
    <rPh sb="297" eb="299">
      <t>スウチ</t>
    </rPh>
    <rPh sb="299" eb="301">
      <t>モクヒョウ</t>
    </rPh>
    <rPh sb="309" eb="311">
      <t>テイド</t>
    </rPh>
    <rPh sb="315" eb="317">
      <t>ヒョウゲン</t>
    </rPh>
    <rPh sb="318" eb="319">
      <t>サ</t>
    </rPh>
    <rPh sb="324" eb="326">
      <t>イジョウ</t>
    </rPh>
    <rPh sb="327" eb="328">
      <t>マタ</t>
    </rPh>
    <rPh sb="350" eb="351">
      <t>トウ</t>
    </rPh>
    <rPh sb="352" eb="354">
      <t>トウタツ</t>
    </rPh>
    <rPh sb="355" eb="357">
      <t>メイカク</t>
    </rPh>
    <rPh sb="358" eb="360">
      <t>ハンダン</t>
    </rPh>
    <rPh sb="366" eb="368">
      <t>セッテイ</t>
    </rPh>
    <phoneticPr fontId="1"/>
  </si>
  <si>
    <r>
      <rPr>
        <sz val="11"/>
        <rFont val="ＭＳ Ｐゴシック"/>
        <family val="3"/>
        <charset val="128"/>
        <scheme val="minor"/>
      </rPr>
      <t>製品・技術・サービスの
概要（200字以内）</t>
    </r>
    <r>
      <rPr>
        <sz val="10"/>
        <rFont val="ＭＳ Ｐゴシック"/>
        <family val="3"/>
        <charset val="128"/>
        <scheme val="minor"/>
      </rPr>
      <t xml:space="preserve">
</t>
    </r>
    <rPh sb="3" eb="5">
      <t>ギジュツ</t>
    </rPh>
    <rPh sb="12" eb="14">
      <t>ガイヨウ</t>
    </rPh>
    <rPh sb="18" eb="19">
      <t>ジ</t>
    </rPh>
    <rPh sb="19" eb="21">
      <t>イナイ</t>
    </rPh>
    <phoneticPr fontId="10"/>
  </si>
  <si>
    <t>（６）助成事業の実施内容・取組内容</t>
    <rPh sb="3" eb="7">
      <t>ジョセイジギョウ</t>
    </rPh>
    <rPh sb="8" eb="10">
      <t>ジッシ</t>
    </rPh>
    <rPh sb="13" eb="15">
      <t>トリクミ</t>
    </rPh>
    <rPh sb="15" eb="17">
      <t>ナイヨウ</t>
    </rPh>
    <phoneticPr fontId="1"/>
  </si>
  <si>
    <t>図による説明</t>
    <rPh sb="0" eb="1">
      <t>ズ</t>
    </rPh>
    <rPh sb="4" eb="6">
      <t>セツメイ</t>
    </rPh>
    <phoneticPr fontId="1"/>
  </si>
  <si>
    <t>文章による説明</t>
    <rPh sb="0" eb="2">
      <t>ブンショウ</t>
    </rPh>
    <rPh sb="5" eb="7">
      <t>セツメイ</t>
    </rPh>
    <phoneticPr fontId="1"/>
  </si>
  <si>
    <t>※新規性・優秀性を交えて、図・写真・文章等により、分かりやすく説明してください。</t>
    <rPh sb="1" eb="3">
      <t>シンキ</t>
    </rPh>
    <rPh sb="3" eb="4">
      <t>セイ</t>
    </rPh>
    <rPh sb="5" eb="7">
      <t>ユウシュウ</t>
    </rPh>
    <rPh sb="7" eb="8">
      <t>セイ</t>
    </rPh>
    <rPh sb="9" eb="10">
      <t>マジ</t>
    </rPh>
    <rPh sb="13" eb="14">
      <t>ズ</t>
    </rPh>
    <rPh sb="15" eb="17">
      <t>シャシン</t>
    </rPh>
    <rPh sb="18" eb="20">
      <t>ブンショウ</t>
    </rPh>
    <rPh sb="20" eb="21">
      <t>ナド</t>
    </rPh>
    <rPh sb="25" eb="26">
      <t>ワ</t>
    </rPh>
    <rPh sb="31" eb="33">
      <t>セツメイ</t>
    </rPh>
    <phoneticPr fontId="1"/>
  </si>
  <si>
    <t>16．資金計画</t>
    <rPh sb="3" eb="5">
      <t>シキン</t>
    </rPh>
    <phoneticPr fontId="1"/>
  </si>
  <si>
    <t>17．資金支出明細</t>
    <rPh sb="3" eb="5">
      <t>シキン</t>
    </rPh>
    <rPh sb="5" eb="7">
      <t>シシュツ</t>
    </rPh>
    <rPh sb="7" eb="9">
      <t>メイサイ</t>
    </rPh>
    <phoneticPr fontId="10"/>
  </si>
  <si>
    <t>（９）-2　直接人件費</t>
    <phoneticPr fontId="1"/>
  </si>
  <si>
    <t>開発・改良フェーズの
完了検査後</t>
    <rPh sb="0" eb="2">
      <t>カイハツ</t>
    </rPh>
    <rPh sb="15" eb="16">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</si>
</sst>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F800]dddd\,\ mmmm\ dd\,\ yyyy"/>
    <numFmt numFmtId="183" formatCode="General&quot;人&quot;"/>
    <numFmt numFmtId="184" formatCode="&quot;原&quot;\-General"/>
    <numFmt numFmtId="185" formatCode="&quot;機&quot;\-General"/>
    <numFmt numFmtId="186" formatCode="&quot;委&quot;\-General"/>
    <numFmt numFmtId="187" formatCode="&quot;産&quot;\-General"/>
    <numFmt numFmtId="188" formatCode="&quot;人&quot;\-General"/>
    <numFmt numFmtId="189" formatCode="&quot;展&quot;\-General"/>
    <numFmt numFmtId="190" formatCode="&quot;広&quot;\-General"/>
    <numFmt numFmtId="191" formatCode="&quot;他&quot;\-General"/>
    <numFmt numFmtId="192" formatCode="[$-411]ggge&quot;年&quot;m&quot;月&quot;d&quot;日&quot;;@"/>
    <numFmt numFmtId="193" formatCode="[$-411]ge\.m\.d;@"/>
    <numFmt numFmtId="194" formatCode="[&lt;=999]000;[&lt;=9999]000\-00;000\-0000"/>
  </numFmts>
  <fonts count="9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u/>
      <sz val="10.8"/>
      <color theme="10"/>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name val="ＭＳ Ｐゴシック"/>
      <family val="3"/>
      <charset val="128"/>
    </font>
    <font>
      <b/>
      <sz val="11"/>
      <name val="ＭＳ Ｐゴシック"/>
      <family val="3"/>
      <charset val="128"/>
    </font>
    <font>
      <sz val="10"/>
      <name val="ＭＳ Ｐゴシック"/>
      <family val="3"/>
      <charset val="128"/>
    </font>
    <font>
      <sz val="9"/>
      <color theme="1"/>
      <name val="ＭＳ Ｐゴシック"/>
      <family val="3"/>
      <charset val="128"/>
    </font>
    <font>
      <sz val="9"/>
      <name val="ＭＳ Ｐゴシック"/>
      <family val="3"/>
      <charset val="128"/>
    </font>
    <font>
      <b/>
      <u/>
      <sz val="11"/>
      <color theme="1"/>
      <name val="ＭＳ Ｐゴシック"/>
      <family val="3"/>
      <charset val="128"/>
    </font>
    <font>
      <b/>
      <sz val="11"/>
      <color rgb="FFFF0000"/>
      <name val="ＭＳ Ｐゴシック"/>
      <family val="3"/>
      <charset val="128"/>
    </font>
    <font>
      <b/>
      <sz val="10"/>
      <name val="ＭＳ Ｐゴシック"/>
      <family val="3"/>
      <charset val="128"/>
    </font>
    <font>
      <sz val="8"/>
      <color theme="1"/>
      <name val="ＭＳ Ｐゴシック"/>
      <family val="3"/>
      <charset val="128"/>
    </font>
    <font>
      <b/>
      <sz val="10"/>
      <color theme="0" tint="-4.9989318521683403E-2"/>
      <name val="ＭＳ Ｐゴシック"/>
      <family val="3"/>
      <charset val="128"/>
    </font>
    <font>
      <sz val="10"/>
      <color theme="0" tint="-4.9989318521683403E-2"/>
      <name val="ＭＳ Ｐゴシック"/>
      <family val="3"/>
      <charset val="128"/>
    </font>
    <font>
      <sz val="11"/>
      <color theme="0" tint="-0.34998626667073579"/>
      <name val="ＭＳ Ｐゴシック"/>
      <family val="3"/>
      <charset val="128"/>
    </font>
    <font>
      <sz val="11"/>
      <color rgb="FF0070C0"/>
      <name val="ＭＳ Ｐゴシック"/>
      <family val="3"/>
      <charset val="128"/>
    </font>
    <font>
      <sz val="11"/>
      <color rgb="FFFF0000"/>
      <name val="ＭＳ Ｐゴシック"/>
      <family val="3"/>
      <charset val="128"/>
    </font>
    <font>
      <b/>
      <sz val="10"/>
      <color theme="1"/>
      <name val="ＭＳ Ｐゴシック"/>
      <family val="3"/>
      <charset val="128"/>
    </font>
    <font>
      <sz val="10"/>
      <color theme="1"/>
      <name val="ＭＳ Ｐゴシック"/>
      <family val="3"/>
      <charset val="128"/>
      <scheme val="minor"/>
    </font>
    <font>
      <u/>
      <sz val="10"/>
      <name val="ＭＳ Ｐゴシック"/>
      <family val="3"/>
      <charset val="128"/>
    </font>
    <font>
      <sz val="10"/>
      <color theme="2" tint="-0.89999084444715716"/>
      <name val="ＭＳ Ｐゴシック"/>
      <family val="3"/>
      <charset val="128"/>
    </font>
    <font>
      <sz val="10"/>
      <color rgb="FFC00000"/>
      <name val="ＭＳ Ｐゴシック"/>
      <family val="3"/>
      <charset val="128"/>
    </font>
    <font>
      <b/>
      <u/>
      <sz val="10"/>
      <color theme="1"/>
      <name val="ＭＳ Ｐゴシック"/>
      <family val="3"/>
      <charset val="128"/>
    </font>
    <font>
      <b/>
      <sz val="10"/>
      <color rgb="FF002060"/>
      <name val="ＭＳ Ｐゴシック"/>
      <family val="3"/>
      <charset val="128"/>
    </font>
    <font>
      <u/>
      <sz val="10"/>
      <color theme="1"/>
      <name val="ＭＳ Ｐゴシック"/>
      <family val="3"/>
      <charset val="128"/>
    </font>
    <font>
      <b/>
      <u/>
      <sz val="9"/>
      <color theme="1"/>
      <name val="ＭＳ Ｐゴシック"/>
      <family val="3"/>
      <charset val="128"/>
    </font>
    <font>
      <u/>
      <sz val="9"/>
      <color theme="1"/>
      <name val="ＭＳ Ｐゴシック"/>
      <family val="3"/>
      <charset val="128"/>
    </font>
    <font>
      <sz val="10"/>
      <color theme="1"/>
      <name val="ＭＳ ゴシック"/>
      <family val="3"/>
      <charset val="128"/>
    </font>
    <font>
      <b/>
      <sz val="11"/>
      <color theme="1"/>
      <name val="ＭＳ Ｐゴシック"/>
      <family val="3"/>
      <charset val="128"/>
      <scheme val="minor"/>
    </font>
    <font>
      <sz val="10.5"/>
      <color theme="1"/>
      <name val="ＭＳ ゴシック"/>
      <family val="3"/>
      <charset val="128"/>
    </font>
    <font>
      <sz val="10.5"/>
      <name val="ＭＳ Ｐゴシック"/>
      <family val="3"/>
      <charset val="128"/>
    </font>
    <font>
      <b/>
      <sz val="10.5"/>
      <name val="ＭＳ Ｐゴシック"/>
      <family val="3"/>
      <charset val="128"/>
    </font>
    <font>
      <sz val="10.5"/>
      <color rgb="FFFF0000"/>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b/>
      <sz val="10.5"/>
      <color theme="1"/>
      <name val="ＭＳ Ｐゴシック"/>
      <family val="3"/>
      <charset val="128"/>
      <scheme val="minor"/>
    </font>
    <font>
      <b/>
      <sz val="16"/>
      <color theme="1"/>
      <name val="ＭＳ Ｐゴシック"/>
      <family val="3"/>
      <charset val="128"/>
      <scheme val="minor"/>
    </font>
    <font>
      <sz val="12.5"/>
      <color theme="1"/>
      <name val="ＭＳ Ｐゴシック"/>
      <family val="3"/>
      <charset val="128"/>
      <scheme val="minor"/>
    </font>
    <font>
      <b/>
      <sz val="12.5"/>
      <color theme="1"/>
      <name val="ＭＳ Ｐゴシック"/>
      <family val="3"/>
      <charset val="128"/>
      <scheme val="minor"/>
    </font>
    <font>
      <b/>
      <sz val="12.5"/>
      <color rgb="FFFF0000"/>
      <name val="ＭＳ Ｐゴシック"/>
      <family val="3"/>
      <charset val="128"/>
      <scheme val="minor"/>
    </font>
    <font>
      <sz val="12.5"/>
      <name val="ＭＳ Ｐゴシック"/>
      <family val="3"/>
      <charset val="128"/>
      <scheme val="minor"/>
    </font>
    <font>
      <b/>
      <u/>
      <sz val="12.5"/>
      <name val="ＭＳ Ｐゴシック"/>
      <family val="3"/>
      <charset val="128"/>
      <scheme val="minor"/>
    </font>
    <font>
      <u/>
      <sz val="12.5"/>
      <name val="ＭＳ Ｐゴシック"/>
      <family val="3"/>
      <charset val="128"/>
      <scheme val="minor"/>
    </font>
    <font>
      <sz val="10"/>
      <name val="ＭＳ Ｐゴシック"/>
      <family val="3"/>
      <charset val="128"/>
      <scheme val="minor"/>
    </font>
    <font>
      <b/>
      <sz val="15"/>
      <name val="ＭＳ Ｐゴシック"/>
      <family val="3"/>
      <charset val="128"/>
      <scheme val="minor"/>
    </font>
    <font>
      <b/>
      <sz val="12.5"/>
      <name val="ＭＳ Ｐゴシック"/>
      <family val="3"/>
      <charset val="128"/>
      <scheme val="minor"/>
    </font>
    <font>
      <b/>
      <sz val="10"/>
      <color theme="1"/>
      <name val="ＭＳ Ｐゴシック"/>
      <family val="3"/>
      <charset val="128"/>
      <scheme val="minor"/>
    </font>
    <font>
      <sz val="10.5"/>
      <name val="ＭＳ Ｐゴシック"/>
      <family val="3"/>
      <charset val="128"/>
      <scheme val="minor"/>
    </font>
    <font>
      <b/>
      <sz val="10.5"/>
      <name val="ＭＳ Ｐゴシック"/>
      <family val="3"/>
      <charset val="128"/>
      <scheme val="minor"/>
    </font>
    <font>
      <u/>
      <sz val="10.5"/>
      <name val="ＭＳ Ｐゴシック"/>
      <family val="3"/>
      <charset val="128"/>
      <scheme val="minor"/>
    </font>
    <font>
      <sz val="11"/>
      <color rgb="FFFF0000"/>
      <name val="ＭＳ Ｐゴシック"/>
      <family val="3"/>
      <charset val="128"/>
      <scheme val="minor"/>
    </font>
    <font>
      <b/>
      <sz val="10"/>
      <name val="ＭＳ Ｐゴシック"/>
      <family val="3"/>
      <charset val="128"/>
      <scheme val="minor"/>
    </font>
    <font>
      <sz val="11"/>
      <color rgb="FF0070C0"/>
      <name val="ＭＳ Ｐゴシック"/>
      <family val="3"/>
      <charset val="128"/>
      <scheme val="minor"/>
    </font>
    <font>
      <sz val="12"/>
      <color theme="2" tint="-0.89999084444715716"/>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sz val="10"/>
      <color rgb="FF222222"/>
      <name val="ＭＳ Ｐゴシック"/>
      <family val="3"/>
      <charset val="128"/>
      <scheme val="minor"/>
    </font>
    <font>
      <b/>
      <u/>
      <sz val="11"/>
      <color theme="1"/>
      <name val="ＭＳ Ｐゴシック"/>
      <family val="3"/>
      <charset val="128"/>
      <scheme val="minor"/>
    </font>
    <font>
      <sz val="11"/>
      <color theme="2" tint="-0.89999084444715716"/>
      <name val="ＭＳ Ｐゴシック"/>
      <family val="3"/>
      <charset val="128"/>
      <scheme val="minor"/>
    </font>
    <font>
      <b/>
      <sz val="10"/>
      <color rgb="FFFF0000"/>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u/>
      <sz val="10"/>
      <name val="ＭＳ Ｐゴシック"/>
      <family val="3"/>
      <charset val="128"/>
    </font>
    <font>
      <sz val="11"/>
      <name val="ＭＳ Ｐゴシック"/>
      <family val="3"/>
      <charset val="128"/>
      <scheme val="minor"/>
    </font>
    <font>
      <b/>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u/>
      <sz val="10"/>
      <name val="ＭＳ Ｐゴシック"/>
      <family val="3"/>
      <charset val="128"/>
      <scheme val="minor"/>
    </font>
    <font>
      <b/>
      <u/>
      <sz val="10"/>
      <name val="ＭＳ Ｐゴシック"/>
      <family val="3"/>
      <charset val="128"/>
      <scheme val="minor"/>
    </font>
    <font>
      <sz val="8"/>
      <name val="ＭＳ Ｐゴシック"/>
      <family val="3"/>
      <charset val="128"/>
      <scheme val="minor"/>
    </font>
    <font>
      <sz val="12"/>
      <color theme="1"/>
      <name val="ＭＳ Ｐゴシック"/>
      <family val="2"/>
      <charset val="128"/>
      <scheme val="minor"/>
    </font>
    <font>
      <b/>
      <u/>
      <sz val="12"/>
      <color theme="1"/>
      <name val="ＭＳ Ｐゴシック"/>
      <family val="3"/>
      <charset val="128"/>
      <scheme val="minor"/>
    </font>
    <font>
      <b/>
      <sz val="14"/>
      <name val="ＭＳ Ｐゴシック"/>
      <family val="3"/>
      <charset val="128"/>
      <scheme val="minor"/>
    </font>
    <font>
      <sz val="11"/>
      <name val="ＭＳ ゴシック"/>
      <family val="3"/>
      <charset val="128"/>
    </font>
    <font>
      <sz val="10"/>
      <name val="ＭＳ ゴシック"/>
      <family val="3"/>
      <charset val="128"/>
    </font>
    <font>
      <sz val="11"/>
      <color theme="1"/>
      <name val="ＭＳ ゴシック"/>
      <family val="3"/>
      <charset val="128"/>
    </font>
    <font>
      <sz val="10"/>
      <color theme="1"/>
      <name val="HGS教科書体"/>
      <family val="1"/>
      <charset val="128"/>
    </font>
    <font>
      <sz val="9"/>
      <color theme="1"/>
      <name val="ＭＳ ゴシック"/>
      <family val="3"/>
      <charset val="128"/>
    </font>
    <font>
      <b/>
      <sz val="11"/>
      <color theme="1"/>
      <name val="ＭＳ Ｐゴシック"/>
      <family val="2"/>
      <charset val="128"/>
      <scheme val="minor"/>
    </font>
    <font>
      <sz val="12"/>
      <color theme="2" tint="-0.89999084444715716"/>
      <name val="ＭＳ Ｐゴシック"/>
      <family val="2"/>
      <charset val="128"/>
      <scheme val="minor"/>
    </font>
    <font>
      <b/>
      <sz val="11"/>
      <color theme="1"/>
      <name val="ＭＳ ゴシック"/>
      <family val="3"/>
      <charset val="128"/>
    </font>
    <font>
      <sz val="8"/>
      <color theme="1"/>
      <name val="ＭＳ ゴシック"/>
      <family val="3"/>
      <charset val="128"/>
    </font>
    <font>
      <b/>
      <sz val="12"/>
      <name val="ＭＳ Ｐゴシック"/>
      <family val="3"/>
      <charset val="128"/>
    </font>
    <font>
      <b/>
      <u/>
      <sz val="10.5"/>
      <name val="ＭＳ Ｐゴシック"/>
      <family val="3"/>
      <charset val="128"/>
      <scheme val="minor"/>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theme="7" tint="0.79998168889431442"/>
        <bgColor indexed="64"/>
      </patternFill>
    </fill>
  </fills>
  <borders count="2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thin">
        <color theme="0" tint="-0.14996795556505021"/>
      </left>
      <right style="thin">
        <color theme="0" tint="-0.14996795556505021"/>
      </right>
      <top style="thin">
        <color indexed="64"/>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diagonalUp="1">
      <left style="thin">
        <color indexed="64"/>
      </left>
      <right style="thin">
        <color indexed="64"/>
      </right>
      <top/>
      <bottom/>
      <diagonal style="thin">
        <color indexed="64"/>
      </diagonal>
    </border>
    <border>
      <left/>
      <right/>
      <top/>
      <bottom style="hair">
        <color indexed="64"/>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top/>
      <bottom style="hair">
        <color theme="1" tint="0.34998626667073579"/>
      </bottom>
      <diagonal/>
    </border>
    <border>
      <left/>
      <right/>
      <top/>
      <bottom style="hair">
        <color theme="1" tint="0.34998626667073579"/>
      </bottom>
      <diagonal/>
    </border>
    <border>
      <left/>
      <right style="hair">
        <color theme="1" tint="0.34998626667073579"/>
      </right>
      <top/>
      <bottom style="thin">
        <color indexed="64"/>
      </bottom>
      <diagonal/>
    </border>
    <border>
      <left/>
      <right style="thin">
        <color indexed="64"/>
      </right>
      <top/>
      <bottom style="hair">
        <color theme="1" tint="0.34998626667073579"/>
      </bottom>
      <diagonal/>
    </border>
    <border>
      <left/>
      <right/>
      <top style="hair">
        <color theme="1" tint="0.34998626667073579"/>
      </top>
      <bottom/>
      <diagonal/>
    </border>
    <border>
      <left/>
      <right style="hair">
        <color theme="1" tint="0.34998626667073579"/>
      </right>
      <top style="hair">
        <color theme="1" tint="0.34998626667073579"/>
      </top>
      <bottom/>
      <diagonal/>
    </border>
    <border>
      <left style="hair">
        <color theme="1" tint="0.34998626667073579"/>
      </left>
      <right/>
      <top style="hair">
        <color theme="1" tint="0.34998626667073579"/>
      </top>
      <bottom/>
      <diagonal/>
    </border>
    <border>
      <left/>
      <right style="thin">
        <color indexed="64"/>
      </right>
      <top style="hair">
        <color theme="1" tint="0.34998626667073579"/>
      </top>
      <bottom/>
      <diagonal/>
    </border>
    <border>
      <left style="thin">
        <color indexed="64"/>
      </left>
      <right/>
      <top style="hair">
        <color theme="1" tint="0.34998626667073579"/>
      </top>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theme="1" tint="0.34998626667073579"/>
      </right>
      <top style="thin">
        <color indexed="64"/>
      </top>
      <bottom/>
      <diagonal/>
    </border>
    <border>
      <left style="hair">
        <color theme="1" tint="0.34998626667073579"/>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style="hair">
        <color theme="1" tint="0.34998626667073579"/>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hair">
        <color theme="1" tint="0.34998626667073579"/>
      </left>
      <right/>
      <top/>
      <bottom style="thin">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theme="1" tint="0.34998626667073579"/>
      </right>
      <top style="hair">
        <color indexed="64"/>
      </top>
      <bottom/>
      <diagonal/>
    </border>
    <border>
      <left style="hair">
        <color theme="1" tint="0.34998626667073579"/>
      </left>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theme="1" tint="0.34998626667073579"/>
      </right>
      <top style="hair">
        <color indexed="64"/>
      </top>
      <bottom style="hair">
        <color indexed="64"/>
      </bottom>
      <diagonal/>
    </border>
    <border>
      <left style="hair">
        <color theme="1" tint="0.34998626667073579"/>
      </left>
      <right/>
      <top style="hair">
        <color indexed="64"/>
      </top>
      <bottom style="hair">
        <color indexed="64"/>
      </bottom>
      <diagonal/>
    </border>
    <border>
      <left style="hair">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hair">
        <color theme="1" tint="0.34998626667073579"/>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auto="1"/>
      </top>
      <bottom style="thin">
        <color auto="1"/>
      </bottom>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right/>
      <top style="thin">
        <color theme="1"/>
      </top>
      <bottom/>
      <diagonal/>
    </border>
    <border>
      <left style="hair">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theme="1"/>
      </bottom>
      <diagonal/>
    </border>
    <border>
      <left style="thin">
        <color theme="0" tint="-0.14996795556505021"/>
      </left>
      <right style="thin">
        <color theme="0" tint="-0.14996795556505021"/>
      </right>
      <top style="thin">
        <color indexed="64"/>
      </top>
      <bottom style="thin">
        <color theme="1"/>
      </bottom>
      <diagonal/>
    </border>
    <border>
      <left style="thin">
        <color theme="0" tint="-0.14996795556505021"/>
      </left>
      <right/>
      <top style="thin">
        <color indexed="64"/>
      </top>
      <bottom style="thin">
        <color theme="1"/>
      </bottom>
      <diagonal/>
    </border>
    <border>
      <left style="thin">
        <color theme="0" tint="-0.14996795556505021"/>
      </left>
      <right/>
      <top/>
      <bottom style="thin">
        <color theme="1"/>
      </bottom>
      <diagonal/>
    </border>
    <border>
      <left/>
      <right/>
      <top/>
      <bottom style="thin">
        <color theme="1"/>
      </bottom>
      <diagonal/>
    </border>
    <border diagonalUp="1">
      <left style="thin">
        <color indexed="64"/>
      </left>
      <right style="thin">
        <color theme="1"/>
      </right>
      <top style="thin">
        <color indexed="64"/>
      </top>
      <bottom style="thin">
        <color theme="1"/>
      </bottom>
      <diagonal style="thin">
        <color indexed="64"/>
      </diagonal>
    </border>
    <border>
      <left style="thin">
        <color auto="1"/>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theme="0" tint="-0.14996795556505021"/>
      </left>
      <right style="thin">
        <color auto="1"/>
      </right>
      <top style="thin">
        <color indexed="64"/>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thin">
        <color theme="0" tint="-0.14996795556505021"/>
      </left>
      <right style="thin">
        <color theme="0" tint="-0.14996795556505021"/>
      </right>
      <top/>
      <bottom style="thin">
        <color theme="1"/>
      </bottom>
      <diagonal/>
    </border>
    <border>
      <left style="thin">
        <color theme="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theme="1"/>
      </left>
      <right style="thin">
        <color auto="1"/>
      </right>
      <top style="thin">
        <color indexed="64"/>
      </top>
      <bottom style="thin">
        <color theme="1"/>
      </bottom>
      <diagonal/>
    </border>
    <border>
      <left style="thin">
        <color auto="1"/>
      </left>
      <right style="thin">
        <color auto="1"/>
      </right>
      <top style="thin">
        <color auto="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theme="1"/>
      </right>
      <top/>
      <bottom style="thin">
        <color indexed="64"/>
      </bottom>
      <diagonal/>
    </border>
    <border>
      <left style="thin">
        <color indexed="64"/>
      </left>
      <right/>
      <top style="thin">
        <color theme="1"/>
      </top>
      <bottom/>
      <diagonal/>
    </border>
    <border>
      <left style="thin">
        <color theme="1"/>
      </left>
      <right style="thin">
        <color theme="0" tint="-0.34998626667073579"/>
      </right>
      <top style="thin">
        <color theme="0" tint="-0.34998626667073579"/>
      </top>
      <bottom style="thin">
        <color theme="0" tint="-0.34998626667073579"/>
      </bottom>
      <diagonal/>
    </border>
    <border>
      <left style="hair">
        <color indexed="64"/>
      </left>
      <right/>
      <top style="thin">
        <color indexed="64"/>
      </top>
      <bottom style="thin">
        <color auto="1"/>
      </bottom>
      <diagonal/>
    </border>
    <border>
      <left style="thin">
        <color indexed="64"/>
      </left>
      <right style="thin">
        <color indexed="64"/>
      </right>
      <top style="dotted">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auto="1"/>
      </right>
      <top style="hair">
        <color auto="1"/>
      </top>
      <bottom style="thin">
        <color indexed="64"/>
      </bottom>
      <diagonal/>
    </border>
    <border>
      <left/>
      <right style="thin">
        <color indexed="64"/>
      </right>
      <top style="thin">
        <color theme="1"/>
      </top>
      <bottom/>
      <diagonal/>
    </border>
    <border>
      <left style="hair">
        <color indexed="64"/>
      </left>
      <right style="thin">
        <color indexed="64"/>
      </right>
      <top style="hair">
        <color indexed="64"/>
      </top>
      <bottom/>
      <diagonal/>
    </border>
    <border>
      <left/>
      <right style="thin">
        <color indexed="64"/>
      </right>
      <top style="hair">
        <color theme="1" tint="0.34998626667073579"/>
      </top>
      <bottom style="thin">
        <color indexed="64"/>
      </bottom>
      <diagonal/>
    </border>
    <border>
      <left style="hair">
        <color theme="1" tint="0.34998626667073579"/>
      </left>
      <right/>
      <top style="hair">
        <color theme="1" tint="0.34998626667073579"/>
      </top>
      <bottom style="thin">
        <color indexed="64"/>
      </bottom>
      <diagonal/>
    </border>
    <border>
      <left/>
      <right style="thin">
        <color indexed="64"/>
      </right>
      <top style="thin">
        <color indexed="64"/>
      </top>
      <bottom style="hair">
        <color theme="1" tint="0.34998626667073579"/>
      </bottom>
      <diagonal/>
    </border>
    <border>
      <left/>
      <right/>
      <top style="thin">
        <color indexed="64"/>
      </top>
      <bottom style="hair">
        <color theme="1" tint="0.34998626667073579"/>
      </bottom>
      <diagonal/>
    </border>
    <border>
      <left style="hair">
        <color theme="1" tint="0.34998626667073579"/>
      </left>
      <right/>
      <top style="thin">
        <color indexed="64"/>
      </top>
      <bottom style="hair">
        <color theme="1" tint="0.34998626667073579"/>
      </bottom>
      <diagonal/>
    </border>
    <border>
      <left style="thin">
        <color indexed="64"/>
      </left>
      <right/>
      <top style="thin">
        <color indexed="64"/>
      </top>
      <bottom style="hair">
        <color theme="1" tint="0.34998626667073579"/>
      </bottom>
      <diagonal/>
    </border>
    <border>
      <left style="thin">
        <color indexed="64"/>
      </left>
      <right style="thin">
        <color indexed="64"/>
      </right>
      <top style="thin">
        <color indexed="64"/>
      </top>
      <bottom style="hair">
        <color theme="1" tint="0.34998626667073579"/>
      </bottom>
      <diagonal/>
    </border>
    <border>
      <left style="hair">
        <color theme="1" tint="0.34998626667073579"/>
      </left>
      <right style="thin">
        <color indexed="64"/>
      </right>
      <top/>
      <bottom style="thin">
        <color auto="1"/>
      </bottom>
      <diagonal/>
    </border>
    <border>
      <left/>
      <right style="thin">
        <color indexed="64"/>
      </right>
      <top style="hair">
        <color theme="1" tint="0.34998626667073579"/>
      </top>
      <bottom style="hair">
        <color theme="1" tint="0.34998626667073579"/>
      </bottom>
      <diagonal/>
    </border>
    <border>
      <left style="thin">
        <color indexed="64"/>
      </left>
      <right/>
      <top style="hair">
        <color theme="1" tint="0.34998626667073579"/>
      </top>
      <bottom style="hair">
        <color theme="1" tint="0.34998626667073579"/>
      </bottom>
      <diagonal/>
    </border>
    <border>
      <left style="thin">
        <color indexed="64"/>
      </left>
      <right style="thin">
        <color indexed="64"/>
      </right>
      <top style="hair">
        <color theme="1" tint="0.34998626667073579"/>
      </top>
      <bottom style="hair">
        <color theme="1" tint="0.34998626667073579"/>
      </bottom>
      <diagonal/>
    </border>
    <border>
      <left style="hair">
        <color theme="1" tint="0.34998626667073579"/>
      </left>
      <right style="thin">
        <color indexed="64"/>
      </right>
      <top style="hair">
        <color theme="1" tint="0.34998626667073579"/>
      </top>
      <bottom style="hair">
        <color theme="1" tint="0.34998626667073579"/>
      </bottom>
      <diagonal/>
    </border>
    <border>
      <left/>
      <right style="thin">
        <color theme="1"/>
      </right>
      <top style="hair">
        <color theme="1"/>
      </top>
      <bottom style="thin">
        <color theme="1"/>
      </bottom>
      <diagonal/>
    </border>
    <border>
      <left/>
      <right/>
      <top style="hair">
        <color theme="1"/>
      </top>
      <bottom style="thin">
        <color theme="1"/>
      </bottom>
      <diagonal/>
    </border>
    <border>
      <left/>
      <right style="hair">
        <color theme="1"/>
      </right>
      <top style="hair">
        <color theme="1"/>
      </top>
      <bottom style="thin">
        <color theme="1"/>
      </bottom>
      <diagonal/>
    </border>
    <border>
      <left style="thin">
        <color theme="1"/>
      </left>
      <right/>
      <top style="hair">
        <color theme="1"/>
      </top>
      <bottom style="thin">
        <color theme="1"/>
      </bottom>
      <diagonal/>
    </border>
    <border>
      <left/>
      <right style="thin">
        <color theme="1"/>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thin">
        <color theme="1"/>
      </left>
      <right/>
      <top style="hair">
        <color theme="1"/>
      </top>
      <bottom style="hair">
        <color theme="1"/>
      </bottom>
      <diagonal/>
    </border>
    <border>
      <left style="hair">
        <color theme="1"/>
      </left>
      <right/>
      <top style="hair">
        <color theme="1"/>
      </top>
      <bottom style="hair">
        <color theme="1"/>
      </bottom>
      <diagonal/>
    </border>
    <border>
      <left/>
      <right style="thin">
        <color theme="1"/>
      </right>
      <top style="thin">
        <color theme="1"/>
      </top>
      <bottom style="hair">
        <color theme="1"/>
      </bottom>
      <diagonal/>
    </border>
    <border>
      <left/>
      <right/>
      <top style="thin">
        <color theme="1"/>
      </top>
      <bottom style="hair">
        <color theme="1"/>
      </bottom>
      <diagonal/>
    </border>
    <border>
      <left style="thin">
        <color theme="1"/>
      </left>
      <right/>
      <top style="thin">
        <color theme="1"/>
      </top>
      <bottom style="hair">
        <color theme="1"/>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tint="-0.34998626667073579"/>
      </right>
      <top style="thin">
        <color theme="0" tint="-0.34998626667073579"/>
      </top>
      <bottom/>
      <diagonal/>
    </border>
    <border>
      <left style="thin">
        <color indexed="64"/>
      </left>
      <right style="thin">
        <color theme="1"/>
      </right>
      <top style="thin">
        <color theme="1"/>
      </top>
      <bottom/>
      <diagonal/>
    </border>
    <border>
      <left style="thin">
        <color indexed="64"/>
      </left>
      <right style="thin">
        <color theme="1"/>
      </right>
      <top style="thin">
        <color indexed="64"/>
      </top>
      <bottom/>
      <diagonal/>
    </border>
    <border>
      <left style="thin">
        <color indexed="64"/>
      </left>
      <right style="hair">
        <color indexed="64"/>
      </right>
      <top style="thin">
        <color theme="1"/>
      </top>
      <bottom style="thin">
        <color indexed="64"/>
      </bottom>
      <diagonal/>
    </border>
    <border>
      <left style="hair">
        <color theme="1" tint="0.34998626667073579"/>
      </left>
      <right/>
      <top style="hair">
        <color indexed="64"/>
      </top>
      <bottom style="hair">
        <color theme="1" tint="0.34998626667073579"/>
      </bottom>
      <diagonal/>
    </border>
    <border>
      <left/>
      <right/>
      <top style="hair">
        <color indexed="64"/>
      </top>
      <bottom style="hair">
        <color theme="1" tint="0.34998626667073579"/>
      </bottom>
      <diagonal/>
    </border>
    <border>
      <left/>
      <right style="thin">
        <color indexed="64"/>
      </right>
      <top style="hair">
        <color indexed="64"/>
      </top>
      <bottom style="hair">
        <color theme="1" tint="0.34998626667073579"/>
      </bottom>
      <diagonal/>
    </border>
    <border>
      <left style="thin">
        <color indexed="64"/>
      </left>
      <right style="thin">
        <color indexed="64"/>
      </right>
      <top style="thin">
        <color theme="1"/>
      </top>
      <bottom/>
      <diagonal/>
    </border>
    <border diagonalUp="1">
      <left style="thin">
        <color indexed="64"/>
      </left>
      <right style="thin">
        <color indexed="64"/>
      </right>
      <top style="thin">
        <color indexed="64"/>
      </top>
      <bottom style="thin">
        <color theme="1"/>
      </bottom>
      <diagonal style="thin">
        <color indexed="64"/>
      </diagonal>
    </border>
    <border>
      <left style="hair">
        <color theme="1" tint="0.34998626667073579"/>
      </left>
      <right style="thin">
        <color indexed="64"/>
      </right>
      <top style="thin">
        <color auto="1"/>
      </top>
      <bottom style="hair">
        <color theme="1" tint="0.34998626667073579"/>
      </bottom>
      <diagonal/>
    </border>
    <border>
      <left/>
      <right/>
      <top style="thin">
        <color theme="0" tint="-0.34998626667073579"/>
      </top>
      <bottom style="thin">
        <color theme="0" tint="-0.34998626667073579"/>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auto="1"/>
      </bottom>
      <diagonal/>
    </border>
    <border>
      <left/>
      <right style="medium">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diagonal/>
    </border>
    <border>
      <left style="hair">
        <color indexed="64"/>
      </left>
      <right/>
      <top style="thin">
        <color indexed="64"/>
      </top>
      <bottom style="hair">
        <color indexed="64"/>
      </bottom>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hair">
        <color indexed="64"/>
      </right>
      <top style="hair">
        <color indexed="64"/>
      </top>
      <bottom/>
      <diagonal/>
    </border>
    <border diagonalUp="1">
      <left style="thin">
        <color indexed="64"/>
      </left>
      <right/>
      <top style="hair">
        <color indexed="64"/>
      </top>
      <bottom/>
      <diagonal style="thin">
        <color indexed="64"/>
      </diagonal>
    </border>
    <border>
      <left/>
      <right style="hair">
        <color indexed="64"/>
      </right>
      <top/>
      <bottom style="medium">
        <color indexed="64"/>
      </bottom>
      <diagonal/>
    </border>
    <border>
      <left/>
      <right style="hair">
        <color indexed="64"/>
      </right>
      <top style="medium">
        <color indexed="64"/>
      </top>
      <bottom/>
      <diagonal/>
    </border>
    <border>
      <left style="thin">
        <color indexed="64"/>
      </left>
      <right style="thin">
        <color indexed="64"/>
      </right>
      <top style="medium">
        <color indexed="64"/>
      </top>
      <bottom/>
      <diagonal/>
    </border>
  </borders>
  <cellStyleXfs count="1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xf numFmtId="182" fontId="3" fillId="0" borderId="0">
      <alignment vertical="center"/>
    </xf>
    <xf numFmtId="182" fontId="3" fillId="0" borderId="0">
      <alignment vertical="center"/>
    </xf>
    <xf numFmtId="182" fontId="3" fillId="0" borderId="0">
      <alignment vertical="center"/>
    </xf>
    <xf numFmtId="182" fontId="2" fillId="0" borderId="0">
      <alignment vertical="center"/>
    </xf>
    <xf numFmtId="0" fontId="2" fillId="0" borderId="0">
      <alignment vertical="center"/>
    </xf>
    <xf numFmtId="0" fontId="3" fillId="0" borderId="0">
      <alignment vertical="center"/>
    </xf>
  </cellStyleXfs>
  <cellXfs count="1473">
    <xf numFmtId="0" fontId="0" fillId="0" borderId="0" xfId="0">
      <alignment vertical="center"/>
    </xf>
    <xf numFmtId="0" fontId="13" fillId="0" borderId="0" xfId="3" applyFont="1" applyAlignment="1" applyProtection="1">
      <alignment horizontal="left" vertical="center" wrapText="1"/>
    </xf>
    <xf numFmtId="0" fontId="13" fillId="0" borderId="0" xfId="3" applyFont="1" applyProtection="1">
      <alignment vertical="center"/>
    </xf>
    <xf numFmtId="0" fontId="11" fillId="0" borderId="0" xfId="0" applyFont="1" applyAlignment="1" applyProtection="1">
      <alignment vertical="center"/>
    </xf>
    <xf numFmtId="0" fontId="17" fillId="0" borderId="0" xfId="3" applyFont="1" applyProtection="1">
      <alignment vertical="center"/>
    </xf>
    <xf numFmtId="0" fontId="17" fillId="0" borderId="0" xfId="3" applyFont="1" applyAlignment="1" applyProtection="1">
      <alignment vertical="center" wrapText="1"/>
    </xf>
    <xf numFmtId="0" fontId="17" fillId="0" borderId="0" xfId="3" applyFont="1" applyBorder="1" applyProtection="1">
      <alignment vertical="center"/>
    </xf>
    <xf numFmtId="38" fontId="13" fillId="0" borderId="30" xfId="1" applyFont="1" applyBorder="1" applyAlignment="1" applyProtection="1">
      <alignment horizontal="center" vertical="center" wrapText="1"/>
      <protection locked="0"/>
    </xf>
    <xf numFmtId="0" fontId="13" fillId="0" borderId="0" xfId="3" applyFont="1" applyBorder="1" applyAlignment="1" applyProtection="1">
      <alignment vertical="center" wrapText="1"/>
    </xf>
    <xf numFmtId="0" fontId="15" fillId="0" borderId="0" xfId="3" applyFont="1" applyProtection="1">
      <alignment vertical="center"/>
    </xf>
    <xf numFmtId="0" fontId="13" fillId="0" borderId="0" xfId="3" applyFont="1" applyFill="1" applyBorder="1" applyAlignment="1" applyProtection="1">
      <alignment horizontal="right" vertical="center"/>
    </xf>
    <xf numFmtId="38" fontId="13" fillId="0" borderId="30" xfId="1" applyFont="1" applyBorder="1" applyAlignment="1" applyProtection="1">
      <alignment horizontal="center" vertical="center"/>
      <protection locked="0"/>
    </xf>
    <xf numFmtId="38" fontId="17" fillId="0" borderId="30" xfId="1" applyFont="1" applyBorder="1" applyAlignment="1" applyProtection="1">
      <alignment horizontal="center" vertical="center"/>
      <protection locked="0"/>
    </xf>
    <xf numFmtId="0" fontId="17" fillId="0" borderId="0" xfId="3" applyFont="1" applyAlignment="1" applyProtection="1">
      <alignment horizontal="right" vertical="center" wrapText="1"/>
    </xf>
    <xf numFmtId="0" fontId="12" fillId="0" borderId="0" xfId="3" applyFont="1" applyAlignment="1" applyProtection="1">
      <alignment vertical="center"/>
    </xf>
    <xf numFmtId="0" fontId="17" fillId="0" borderId="0" xfId="3" applyFont="1" applyAlignment="1" applyProtection="1">
      <alignment horizontal="left" vertical="center"/>
    </xf>
    <xf numFmtId="0" fontId="17" fillId="0" borderId="0" xfId="3" applyFont="1" applyAlignment="1" applyProtection="1">
      <alignment vertical="center"/>
    </xf>
    <xf numFmtId="0" fontId="13" fillId="0" borderId="0" xfId="3" applyFont="1" applyAlignment="1" applyProtection="1">
      <alignment vertical="center"/>
    </xf>
    <xf numFmtId="0" fontId="11" fillId="0" borderId="0" xfId="0" applyFont="1" applyFill="1" applyAlignment="1" applyProtection="1">
      <alignment vertical="center"/>
    </xf>
    <xf numFmtId="182" fontId="27" fillId="0" borderId="0" xfId="7" applyFont="1" applyFill="1" applyBorder="1" applyAlignment="1" applyProtection="1">
      <alignment horizontal="right" vertical="center"/>
    </xf>
    <xf numFmtId="0" fontId="13" fillId="0" borderId="0" xfId="0" applyFont="1" applyAlignment="1" applyProtection="1">
      <alignment vertical="center"/>
    </xf>
    <xf numFmtId="0" fontId="15" fillId="0" borderId="0" xfId="3" applyFont="1" applyAlignment="1" applyProtection="1">
      <alignment horizontal="left" vertical="center" wrapText="1"/>
    </xf>
    <xf numFmtId="0" fontId="26" fillId="4" borderId="100" xfId="0" applyFont="1" applyFill="1" applyBorder="1" applyAlignment="1" applyProtection="1">
      <alignment horizontal="center" vertical="center" wrapText="1"/>
    </xf>
    <xf numFmtId="0" fontId="11" fillId="4" borderId="100" xfId="0" applyFont="1" applyFill="1" applyBorder="1" applyProtection="1">
      <alignment vertical="center"/>
    </xf>
    <xf numFmtId="0" fontId="13" fillId="3" borderId="1" xfId="0"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wrapText="1"/>
    </xf>
    <xf numFmtId="0" fontId="13" fillId="3" borderId="78"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38" fontId="13" fillId="0" borderId="0" xfId="1" applyFont="1" applyFill="1" applyBorder="1" applyProtection="1">
      <alignment vertical="center"/>
      <protection locked="0"/>
    </xf>
    <xf numFmtId="0" fontId="29" fillId="0" borderId="0" xfId="3" applyFont="1" applyAlignment="1" applyProtection="1">
      <alignment vertical="center"/>
    </xf>
    <xf numFmtId="0" fontId="13" fillId="0" borderId="0" xfId="0" applyFont="1" applyFill="1" applyProtection="1">
      <alignment vertical="center"/>
    </xf>
    <xf numFmtId="0" fontId="32" fillId="0" borderId="0" xfId="0" applyFont="1" applyFill="1" applyProtection="1">
      <alignment vertical="center"/>
    </xf>
    <xf numFmtId="0" fontId="17" fillId="0" borderId="0" xfId="3" applyFont="1" applyFill="1" applyProtection="1">
      <alignment vertical="center"/>
    </xf>
    <xf numFmtId="0" fontId="13" fillId="0" borderId="0" xfId="3" applyFont="1" applyAlignment="1" applyProtection="1">
      <alignment horizontal="left" vertical="center"/>
    </xf>
    <xf numFmtId="0" fontId="29" fillId="0" borderId="0" xfId="3" applyFont="1" applyAlignment="1" applyProtection="1">
      <alignment horizontal="left" vertical="center"/>
    </xf>
    <xf numFmtId="0" fontId="29" fillId="0" borderId="0" xfId="3" applyFont="1" applyAlignment="1" applyProtection="1">
      <alignment horizontal="right" vertical="center"/>
    </xf>
    <xf numFmtId="0" fontId="13" fillId="3" borderId="101" xfId="0" applyFont="1" applyFill="1" applyBorder="1" applyAlignment="1" applyProtection="1">
      <alignment horizontal="center" vertical="center" wrapText="1"/>
    </xf>
    <xf numFmtId="0" fontId="13" fillId="3" borderId="102" xfId="3" applyFont="1" applyFill="1" applyBorder="1" applyAlignment="1" applyProtection="1">
      <alignment horizontal="center" vertical="center" wrapText="1" shrinkToFit="1"/>
    </xf>
    <xf numFmtId="0" fontId="13" fillId="3" borderId="103" xfId="3" applyFont="1" applyFill="1" applyBorder="1" applyAlignment="1" applyProtection="1">
      <alignment horizontal="center" vertical="center" wrapText="1" shrinkToFit="1"/>
    </xf>
    <xf numFmtId="0" fontId="13" fillId="3" borderId="104" xfId="3" applyFont="1" applyFill="1" applyBorder="1" applyAlignment="1" applyProtection="1">
      <alignment horizontal="center" vertical="center" wrapText="1"/>
    </xf>
    <xf numFmtId="0" fontId="13" fillId="0" borderId="0" xfId="0" applyFont="1" applyBorder="1" applyAlignment="1" applyProtection="1">
      <alignment horizontal="center" vertical="center" wrapText="1" shrinkToFit="1"/>
      <protection locked="0"/>
    </xf>
    <xf numFmtId="0" fontId="17" fillId="3" borderId="107" xfId="0" applyNumberFormat="1" applyFont="1" applyFill="1" applyBorder="1" applyAlignment="1" applyProtection="1">
      <alignment horizontal="center" vertical="center"/>
    </xf>
    <xf numFmtId="0" fontId="13" fillId="0" borderId="0" xfId="3" applyFont="1" applyFill="1" applyBorder="1" applyAlignment="1" applyProtection="1">
      <alignment horizontal="right"/>
    </xf>
    <xf numFmtId="0" fontId="13" fillId="3" borderId="103" xfId="3" applyFont="1" applyFill="1" applyBorder="1" applyAlignment="1" applyProtection="1">
      <alignment horizontal="center" vertical="center" wrapText="1"/>
    </xf>
    <xf numFmtId="0" fontId="13" fillId="3" borderId="102" xfId="0" applyFont="1" applyFill="1" applyBorder="1" applyAlignment="1" applyProtection="1">
      <alignment horizontal="center" vertical="center" wrapText="1"/>
    </xf>
    <xf numFmtId="38" fontId="13" fillId="0" borderId="0" xfId="1" applyFont="1" applyBorder="1" applyAlignment="1" applyProtection="1">
      <alignment horizontal="right" vertical="center"/>
      <protection locked="0"/>
    </xf>
    <xf numFmtId="0" fontId="17" fillId="3" borderId="108" xfId="0" applyNumberFormat="1" applyFont="1" applyFill="1" applyBorder="1" applyAlignment="1" applyProtection="1">
      <alignment vertical="center"/>
    </xf>
    <xf numFmtId="0" fontId="17" fillId="3" borderId="109" xfId="0" applyNumberFormat="1" applyFont="1" applyFill="1" applyBorder="1" applyAlignment="1" applyProtection="1">
      <alignment vertical="center"/>
    </xf>
    <xf numFmtId="38" fontId="17" fillId="3" borderId="115" xfId="0" applyNumberFormat="1" applyFont="1" applyFill="1" applyBorder="1" applyAlignment="1" applyProtection="1">
      <alignment horizontal="right" vertical="center"/>
    </xf>
    <xf numFmtId="0" fontId="17" fillId="3" borderId="112" xfId="0" applyNumberFormat="1" applyFont="1" applyFill="1" applyBorder="1" applyAlignment="1" applyProtection="1">
      <alignment vertical="center"/>
    </xf>
    <xf numFmtId="0" fontId="13" fillId="0" borderId="0" xfId="0" applyFont="1" applyBorder="1" applyAlignment="1" applyProtection="1">
      <alignment horizontal="left" vertical="center" wrapText="1"/>
      <protection locked="0"/>
    </xf>
    <xf numFmtId="0" fontId="13" fillId="0" borderId="0" xfId="3" applyFont="1" applyFill="1" applyBorder="1" applyAlignment="1" applyProtection="1">
      <alignment horizontal="left" vertical="center" wrapText="1"/>
      <protection locked="0"/>
    </xf>
    <xf numFmtId="0" fontId="26" fillId="4" borderId="100" xfId="3" applyFont="1" applyFill="1" applyBorder="1" applyAlignment="1" applyProtection="1">
      <alignment horizontal="left" vertical="center" wrapText="1"/>
    </xf>
    <xf numFmtId="0" fontId="28" fillId="0" borderId="0" xfId="3" applyFont="1" applyProtection="1">
      <alignment vertical="center"/>
    </xf>
    <xf numFmtId="0" fontId="28" fillId="0" borderId="0" xfId="3" applyFont="1" applyAlignment="1" applyProtection="1">
      <alignment vertical="center" wrapText="1"/>
    </xf>
    <xf numFmtId="0" fontId="28" fillId="4" borderId="100" xfId="0" applyFont="1" applyFill="1" applyBorder="1" applyProtection="1">
      <alignment vertical="center"/>
    </xf>
    <xf numFmtId="0" fontId="13" fillId="0" borderId="106" xfId="0" applyFont="1" applyBorder="1" applyAlignment="1" applyProtection="1">
      <alignment horizontal="left" vertical="center" wrapText="1"/>
      <protection locked="0"/>
    </xf>
    <xf numFmtId="0" fontId="13" fillId="0" borderId="106" xfId="3" applyFont="1" applyFill="1" applyBorder="1" applyAlignment="1" applyProtection="1">
      <alignment horizontal="left" vertical="center" wrapText="1"/>
      <protection locked="0"/>
    </xf>
    <xf numFmtId="38" fontId="13" fillId="0" borderId="0" xfId="1" applyFont="1" applyBorder="1" applyAlignment="1" applyProtection="1">
      <alignment horizontal="right" vertical="center" wrapText="1"/>
      <protection locked="0"/>
    </xf>
    <xf numFmtId="0" fontId="26" fillId="4" borderId="100" xfId="3" applyFont="1" applyFill="1" applyBorder="1" applyAlignment="1" applyProtection="1">
      <alignment horizontal="center" vertical="center" wrapText="1"/>
    </xf>
    <xf numFmtId="0" fontId="13" fillId="0" borderId="0" xfId="0" applyFont="1" applyBorder="1" applyAlignment="1" applyProtection="1">
      <alignment horizontal="left" vertical="center"/>
      <protection locked="0"/>
    </xf>
    <xf numFmtId="0" fontId="13" fillId="0" borderId="0" xfId="3" applyFont="1" applyFill="1" applyAlignment="1" applyProtection="1">
      <alignment vertical="center"/>
    </xf>
    <xf numFmtId="178" fontId="26" fillId="4" borderId="100" xfId="3" applyNumberFormat="1" applyFont="1" applyFill="1" applyBorder="1" applyAlignment="1" applyProtection="1">
      <alignment horizontal="center" vertical="center" wrapText="1"/>
    </xf>
    <xf numFmtId="0" fontId="11" fillId="4" borderId="100" xfId="0" applyNumberFormat="1" applyFont="1" applyFill="1" applyBorder="1" applyAlignment="1" applyProtection="1">
      <alignment horizontal="center" vertical="center" wrapText="1"/>
    </xf>
    <xf numFmtId="0" fontId="17" fillId="3" borderId="101" xfId="3" applyFont="1" applyFill="1" applyBorder="1" applyAlignment="1" applyProtection="1">
      <alignment horizontal="center" vertical="center" wrapText="1"/>
    </xf>
    <xf numFmtId="178" fontId="13" fillId="3" borderId="102" xfId="3" applyNumberFormat="1" applyFont="1" applyFill="1" applyBorder="1" applyAlignment="1" applyProtection="1">
      <alignment horizontal="center" vertical="center" wrapText="1"/>
    </xf>
    <xf numFmtId="0" fontId="17" fillId="3" borderId="118" xfId="0" applyNumberFormat="1" applyFont="1" applyFill="1" applyBorder="1" applyAlignment="1" applyProtection="1">
      <alignment vertical="center"/>
    </xf>
    <xf numFmtId="0" fontId="13" fillId="3" borderId="119" xfId="0" applyNumberFormat="1" applyFont="1" applyFill="1" applyBorder="1" applyAlignment="1" applyProtection="1">
      <alignment horizontal="left" vertical="center" wrapText="1"/>
    </xf>
    <xf numFmtId="178" fontId="13" fillId="0" borderId="0" xfId="3" applyNumberFormat="1" applyFont="1" applyFill="1" applyBorder="1" applyAlignment="1" applyProtection="1">
      <alignment horizontal="left" vertical="center" wrapText="1"/>
      <protection locked="0"/>
    </xf>
    <xf numFmtId="38" fontId="13" fillId="0" borderId="0" xfId="1" applyFont="1" applyFill="1" applyBorder="1" applyAlignment="1" applyProtection="1">
      <alignment horizontal="left" vertical="center" wrapText="1"/>
      <protection locked="0"/>
    </xf>
    <xf numFmtId="38" fontId="13" fillId="0" borderId="0" xfId="1" applyFont="1" applyFill="1" applyBorder="1" applyAlignment="1" applyProtection="1">
      <alignment horizontal="right" vertical="center" wrapText="1"/>
      <protection locked="0"/>
    </xf>
    <xf numFmtId="0" fontId="13" fillId="0" borderId="0" xfId="3" applyFont="1" applyBorder="1" applyAlignment="1" applyProtection="1">
      <alignment vertical="center"/>
    </xf>
    <xf numFmtId="0" fontId="17" fillId="0" borderId="0" xfId="3" applyFont="1" applyBorder="1" applyAlignment="1" applyProtection="1">
      <alignment vertical="center"/>
    </xf>
    <xf numFmtId="0" fontId="17" fillId="0" borderId="0" xfId="3" applyFont="1" applyFill="1" applyAlignment="1" applyProtection="1">
      <alignment vertical="center"/>
    </xf>
    <xf numFmtId="38" fontId="13" fillId="3" borderId="110" xfId="0" applyNumberFormat="1" applyFont="1" applyFill="1" applyBorder="1" applyAlignment="1" applyProtection="1">
      <alignment horizontal="left" vertical="center" wrapText="1"/>
    </xf>
    <xf numFmtId="38" fontId="13" fillId="3" borderId="110" xfId="0" applyNumberFormat="1" applyFont="1" applyFill="1" applyBorder="1" applyAlignment="1" applyProtection="1">
      <alignment horizontal="right" vertical="center" wrapText="1"/>
    </xf>
    <xf numFmtId="178" fontId="13" fillId="0" borderId="0" xfId="3" applyNumberFormat="1" applyFont="1" applyFill="1" applyAlignment="1" applyProtection="1">
      <alignment horizontal="left" vertical="center" wrapText="1"/>
      <protection locked="0"/>
    </xf>
    <xf numFmtId="0" fontId="26" fillId="4" borderId="142" xfId="3" applyFont="1" applyFill="1" applyBorder="1" applyAlignment="1" applyProtection="1">
      <alignment horizontal="left" vertical="center" wrapText="1"/>
    </xf>
    <xf numFmtId="0" fontId="15" fillId="4" borderId="142" xfId="0" applyFont="1" applyFill="1" applyBorder="1" applyProtection="1">
      <alignment vertical="center"/>
    </xf>
    <xf numFmtId="0" fontId="39" fillId="0" borderId="0" xfId="0" applyFont="1" applyAlignment="1" applyProtection="1">
      <alignment horizontal="right" vertical="center" wrapText="1"/>
      <protection locked="0"/>
    </xf>
    <xf numFmtId="38" fontId="13" fillId="0" borderId="0" xfId="1" applyFont="1" applyBorder="1" applyAlignment="1" applyProtection="1">
      <alignment vertical="center" wrapText="1"/>
      <protection locked="0"/>
    </xf>
    <xf numFmtId="0" fontId="13" fillId="0" borderId="10" xfId="0" applyFont="1" applyBorder="1" applyAlignment="1" applyProtection="1">
      <alignment horizontal="left" vertical="center" wrapText="1"/>
      <protection locked="0"/>
    </xf>
    <xf numFmtId="0" fontId="13" fillId="3" borderId="102" xfId="3" applyFont="1" applyFill="1" applyBorder="1" applyAlignment="1" applyProtection="1">
      <alignment horizontal="center" vertical="center" wrapText="1"/>
    </xf>
    <xf numFmtId="0" fontId="17" fillId="0" borderId="0" xfId="3" applyFont="1" applyAlignment="1" applyProtection="1">
      <alignment horizontal="left" vertical="center" wrapText="1"/>
    </xf>
    <xf numFmtId="0" fontId="17" fillId="0" borderId="0" xfId="3" applyFont="1" applyAlignment="1" applyProtection="1">
      <alignment horizontal="left" vertical="center" wrapText="1"/>
    </xf>
    <xf numFmtId="0" fontId="14" fillId="0" borderId="0" xfId="11" applyFont="1" applyBorder="1" applyAlignment="1" applyProtection="1">
      <alignment vertical="top"/>
    </xf>
    <xf numFmtId="0" fontId="12" fillId="0" borderId="0" xfId="11" applyFont="1" applyBorder="1" applyAlignment="1" applyProtection="1">
      <alignment vertical="top"/>
    </xf>
    <xf numFmtId="0" fontId="13" fillId="3" borderId="7" xfId="0" applyFont="1" applyFill="1" applyBorder="1" applyAlignment="1" applyProtection="1">
      <alignment horizontal="center" vertical="center" wrapText="1"/>
    </xf>
    <xf numFmtId="0" fontId="29" fillId="0" borderId="0" xfId="11" applyFont="1" applyBorder="1" applyAlignment="1" applyProtection="1">
      <alignment vertical="top"/>
    </xf>
    <xf numFmtId="0" fontId="29" fillId="0" borderId="0" xfId="11" applyFont="1" applyFill="1" applyBorder="1" applyAlignment="1" applyProtection="1">
      <alignment vertical="top"/>
    </xf>
    <xf numFmtId="0" fontId="29" fillId="0" borderId="0" xfId="11" applyFont="1" applyProtection="1">
      <alignment vertical="center"/>
    </xf>
    <xf numFmtId="0" fontId="30" fillId="0" borderId="0" xfId="0" applyFont="1" applyFill="1" applyProtection="1">
      <alignment vertical="center"/>
    </xf>
    <xf numFmtId="0" fontId="21" fillId="0" borderId="100" xfId="3" applyFont="1" applyFill="1" applyBorder="1" applyProtection="1">
      <alignment vertical="center"/>
    </xf>
    <xf numFmtId="0" fontId="11" fillId="0" borderId="100" xfId="3" applyFont="1" applyFill="1" applyBorder="1" applyProtection="1">
      <alignment vertical="center"/>
    </xf>
    <xf numFmtId="0" fontId="13" fillId="0" borderId="121" xfId="0" applyFont="1" applyBorder="1" applyAlignment="1" applyProtection="1">
      <alignment horizontal="left" vertical="center" wrapText="1"/>
      <protection locked="0"/>
    </xf>
    <xf numFmtId="0" fontId="16" fillId="0" borderId="0" xfId="11" applyFont="1" applyBorder="1" applyAlignment="1" applyProtection="1">
      <alignment vertical="top"/>
    </xf>
    <xf numFmtId="38" fontId="13" fillId="8" borderId="0" xfId="1" applyFont="1" applyFill="1" applyBorder="1" applyAlignment="1" applyProtection="1">
      <alignment vertical="center" wrapText="1"/>
    </xf>
    <xf numFmtId="0" fontId="21" fillId="0" borderId="142" xfId="3" applyFont="1" applyFill="1" applyBorder="1" applyProtection="1">
      <alignment vertical="center"/>
    </xf>
    <xf numFmtId="0" fontId="28" fillId="0" borderId="142" xfId="3" applyNumberFormat="1" applyFont="1" applyFill="1" applyBorder="1" applyProtection="1">
      <alignment vertical="center"/>
    </xf>
    <xf numFmtId="0" fontId="35" fillId="0" borderId="0" xfId="3" applyFont="1" applyAlignment="1" applyProtection="1">
      <alignment vertical="center"/>
    </xf>
    <xf numFmtId="0" fontId="13" fillId="0" borderId="0" xfId="3" applyFont="1" applyFill="1" applyBorder="1" applyAlignment="1" applyProtection="1">
      <alignment vertical="center"/>
    </xf>
    <xf numFmtId="0" fontId="13" fillId="3" borderId="113" xfId="0" applyFont="1" applyFill="1" applyBorder="1" applyAlignment="1" applyProtection="1">
      <alignment horizontal="center" vertical="center" wrapText="1"/>
    </xf>
    <xf numFmtId="38" fontId="13" fillId="0" borderId="7" xfId="1" applyNumberFormat="1" applyFont="1" applyBorder="1" applyAlignment="1" applyProtection="1">
      <alignment horizontal="right" vertical="center"/>
      <protection locked="0"/>
    </xf>
    <xf numFmtId="0" fontId="21" fillId="0" borderId="0" xfId="11" applyFont="1" applyBorder="1" applyAlignment="1" applyProtection="1">
      <alignment vertical="top" wrapText="1"/>
    </xf>
    <xf numFmtId="0" fontId="29" fillId="0" borderId="0" xfId="11" applyFont="1" applyBorder="1" applyAlignment="1" applyProtection="1">
      <alignment vertical="top" wrapText="1"/>
    </xf>
    <xf numFmtId="0" fontId="30" fillId="0" borderId="0" xfId="0" applyFont="1" applyProtection="1">
      <alignment vertical="center"/>
    </xf>
    <xf numFmtId="38" fontId="17" fillId="0" borderId="0" xfId="4" applyFont="1" applyAlignment="1" applyProtection="1">
      <alignment vertical="center"/>
    </xf>
    <xf numFmtId="0" fontId="22" fillId="0" borderId="0" xfId="3" applyFont="1" applyBorder="1" applyAlignment="1" applyProtection="1">
      <alignment vertical="center" wrapText="1"/>
    </xf>
    <xf numFmtId="0" fontId="22" fillId="0" borderId="0" xfId="3" applyFont="1" applyBorder="1" applyAlignment="1" applyProtection="1">
      <alignment horizontal="center" vertical="center" wrapText="1"/>
    </xf>
    <xf numFmtId="38" fontId="13" fillId="0" borderId="83" xfId="1" applyNumberFormat="1" applyFont="1" applyBorder="1" applyAlignment="1" applyProtection="1">
      <alignment horizontal="right" vertical="center"/>
      <protection locked="0"/>
    </xf>
    <xf numFmtId="38" fontId="13" fillId="0" borderId="24" xfId="1" applyNumberFormat="1" applyFont="1" applyBorder="1" applyAlignment="1" applyProtection="1">
      <alignment horizontal="center" vertical="center"/>
      <protection locked="0"/>
    </xf>
    <xf numFmtId="0" fontId="25" fillId="4" borderId="0" xfId="3" applyFont="1" applyFill="1" applyBorder="1" applyProtection="1">
      <alignment vertical="center"/>
    </xf>
    <xf numFmtId="0" fontId="35" fillId="0" borderId="0" xfId="3" applyFont="1" applyProtection="1">
      <alignment vertical="center"/>
    </xf>
    <xf numFmtId="0" fontId="13" fillId="3" borderId="114" xfId="0" applyFont="1" applyFill="1" applyBorder="1" applyAlignment="1" applyProtection="1">
      <alignment horizontal="center" vertical="center" wrapText="1"/>
    </xf>
    <xf numFmtId="178" fontId="13" fillId="3" borderId="63" xfId="3" applyNumberFormat="1" applyFont="1" applyFill="1" applyBorder="1" applyAlignment="1" applyProtection="1">
      <alignment vertical="distributed" textRotation="255" wrapText="1" justifyLastLine="1"/>
    </xf>
    <xf numFmtId="0" fontId="12" fillId="0" borderId="0" xfId="11" applyFont="1" applyBorder="1" applyAlignment="1" applyProtection="1">
      <alignment vertical="top" wrapText="1"/>
    </xf>
    <xf numFmtId="0" fontId="13" fillId="0" borderId="0" xfId="0" applyFont="1" applyFill="1" applyBorder="1" applyAlignment="1" applyProtection="1">
      <alignment horizontal="center" vertical="center" wrapText="1"/>
    </xf>
    <xf numFmtId="38" fontId="17" fillId="0" borderId="0" xfId="1" applyNumberFormat="1" applyFont="1" applyFill="1" applyBorder="1" applyAlignment="1" applyProtection="1">
      <alignment vertical="center" wrapText="1"/>
    </xf>
    <xf numFmtId="0" fontId="17" fillId="0" borderId="0" xfId="3" applyFont="1" applyFill="1" applyBorder="1" applyProtection="1">
      <alignment vertical="center"/>
    </xf>
    <xf numFmtId="0" fontId="24" fillId="0" borderId="0" xfId="3" applyFont="1" applyFill="1" applyAlignment="1" applyProtection="1">
      <alignment horizontal="left" vertical="center" wrapText="1"/>
    </xf>
    <xf numFmtId="0" fontId="33" fillId="0" borderId="0" xfId="3" applyFont="1" applyBorder="1" applyAlignment="1" applyProtection="1">
      <alignment vertical="center" wrapText="1"/>
    </xf>
    <xf numFmtId="0" fontId="17" fillId="0" borderId="0" xfId="0" applyFont="1" applyBorder="1" applyAlignment="1" applyProtection="1">
      <alignment horizontal="left" vertical="center"/>
    </xf>
    <xf numFmtId="0" fontId="13" fillId="3" borderId="102" xfId="3" applyFont="1" applyFill="1" applyBorder="1" applyAlignment="1" applyProtection="1">
      <alignment horizontal="center" vertical="center" wrapText="1"/>
    </xf>
    <xf numFmtId="38" fontId="13" fillId="0" borderId="30" xfId="1" applyFont="1" applyFill="1" applyBorder="1" applyAlignment="1" applyProtection="1">
      <alignment horizontal="center" vertical="center" wrapText="1"/>
      <protection locked="0"/>
    </xf>
    <xf numFmtId="0" fontId="13" fillId="3" borderId="99" xfId="0" applyNumberFormat="1" applyFont="1" applyFill="1" applyBorder="1" applyAlignment="1" applyProtection="1">
      <alignment horizontal="center" vertical="center" wrapText="1"/>
    </xf>
    <xf numFmtId="0" fontId="13" fillId="3" borderId="31" xfId="0" applyNumberFormat="1" applyFont="1" applyFill="1" applyBorder="1" applyAlignment="1" applyProtection="1">
      <alignment horizontal="left" vertical="center" wrapText="1"/>
    </xf>
    <xf numFmtId="0" fontId="13" fillId="3" borderId="31" xfId="0" applyNumberFormat="1" applyFont="1" applyFill="1" applyBorder="1" applyAlignment="1" applyProtection="1">
      <alignment horizontal="right" vertical="center" wrapText="1"/>
    </xf>
    <xf numFmtId="0" fontId="13" fillId="3" borderId="31" xfId="0" applyNumberFormat="1" applyFont="1" applyFill="1" applyBorder="1" applyAlignment="1" applyProtection="1">
      <alignment vertical="center" wrapText="1"/>
    </xf>
    <xf numFmtId="38" fontId="13" fillId="3" borderId="5" xfId="0" applyNumberFormat="1" applyFont="1" applyFill="1" applyBorder="1" applyAlignment="1" applyProtection="1">
      <alignment horizontal="right" vertical="center" wrapText="1"/>
    </xf>
    <xf numFmtId="38" fontId="13" fillId="3" borderId="5" xfId="0" applyNumberFormat="1" applyFont="1" applyFill="1" applyBorder="1" applyAlignment="1" applyProtection="1">
      <alignment vertical="center" wrapText="1"/>
    </xf>
    <xf numFmtId="0" fontId="13" fillId="3" borderId="26" xfId="0" applyNumberFormat="1" applyFont="1" applyFill="1" applyBorder="1" applyAlignment="1" applyProtection="1">
      <alignment horizontal="left" vertical="center" wrapText="1"/>
    </xf>
    <xf numFmtId="0" fontId="13" fillId="3" borderId="102"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wrapText="1" shrinkToFit="1"/>
      <protection locked="0"/>
    </xf>
    <xf numFmtId="0" fontId="13" fillId="3" borderId="107" xfId="0" applyNumberFormat="1" applyFont="1" applyFill="1" applyBorder="1" applyAlignment="1" applyProtection="1">
      <alignment horizontal="center" vertical="center"/>
    </xf>
    <xf numFmtId="0" fontId="13" fillId="3" borderId="108" xfId="0" applyNumberFormat="1" applyFont="1" applyFill="1" applyBorder="1" applyAlignment="1" applyProtection="1">
      <alignment vertical="center" wrapText="1"/>
    </xf>
    <xf numFmtId="0" fontId="13" fillId="3" borderId="109" xfId="0" applyNumberFormat="1" applyFont="1" applyFill="1" applyBorder="1" applyAlignment="1" applyProtection="1">
      <alignment vertical="center" wrapText="1"/>
    </xf>
    <xf numFmtId="38" fontId="13" fillId="3" borderId="111" xfId="0" applyNumberFormat="1" applyFont="1" applyFill="1" applyBorder="1" applyAlignment="1" applyProtection="1">
      <alignment vertical="center" wrapText="1"/>
    </xf>
    <xf numFmtId="0" fontId="13" fillId="3" borderId="112" xfId="0" applyNumberFormat="1" applyFont="1" applyFill="1" applyBorder="1" applyAlignment="1" applyProtection="1">
      <alignment vertical="center" wrapText="1"/>
    </xf>
    <xf numFmtId="38" fontId="13" fillId="0" borderId="0" xfId="1" applyFont="1" applyFill="1" applyBorder="1" applyAlignment="1" applyProtection="1">
      <alignment horizontal="right" vertical="center"/>
      <protection locked="0"/>
    </xf>
    <xf numFmtId="0" fontId="13" fillId="0" borderId="0" xfId="3" applyFont="1" applyBorder="1" applyAlignment="1" applyProtection="1">
      <alignment horizontal="left" vertical="center" wrapText="1"/>
      <protection locked="0"/>
    </xf>
    <xf numFmtId="0" fontId="13" fillId="0" borderId="0" xfId="3" applyFont="1" applyBorder="1" applyAlignment="1" applyProtection="1">
      <alignment horizontal="left" vertical="center"/>
      <protection locked="0"/>
    </xf>
    <xf numFmtId="0" fontId="13" fillId="0" borderId="0" xfId="3" applyFont="1" applyFill="1" applyBorder="1" applyAlignment="1" applyProtection="1">
      <alignment horizontal="left" vertical="center"/>
      <protection locked="0"/>
    </xf>
    <xf numFmtId="38" fontId="13" fillId="0" borderId="0" xfId="1" applyFont="1" applyFill="1" applyBorder="1" applyAlignment="1" applyProtection="1">
      <alignment horizontal="left" vertical="center"/>
      <protection locked="0"/>
    </xf>
    <xf numFmtId="0" fontId="13" fillId="3" borderId="108" xfId="0" applyNumberFormat="1" applyFont="1" applyFill="1" applyBorder="1" applyAlignment="1" applyProtection="1">
      <alignment vertical="center"/>
    </xf>
    <xf numFmtId="0" fontId="13" fillId="3" borderId="102" xfId="3" applyFont="1" applyFill="1" applyBorder="1" applyAlignment="1" applyProtection="1">
      <alignment horizontal="center" vertical="center" wrapText="1"/>
    </xf>
    <xf numFmtId="178" fontId="13" fillId="3" borderId="60" xfId="3" applyNumberFormat="1" applyFont="1" applyFill="1" applyBorder="1" applyAlignment="1" applyProtection="1">
      <alignment horizontal="center" vertical="center" wrapText="1"/>
    </xf>
    <xf numFmtId="178" fontId="13" fillId="3" borderId="60" xfId="3" applyNumberFormat="1" applyFont="1" applyFill="1" applyBorder="1" applyAlignment="1" applyProtection="1">
      <alignment horizontal="center" vertical="center" wrapText="1"/>
    </xf>
    <xf numFmtId="184" fontId="13" fillId="3" borderId="9" xfId="0" applyNumberFormat="1" applyFont="1" applyFill="1" applyBorder="1" applyAlignment="1" applyProtection="1">
      <alignment horizontal="center" vertical="center" wrapText="1"/>
    </xf>
    <xf numFmtId="185" fontId="13" fillId="3" borderId="105" xfId="0" applyNumberFormat="1" applyFont="1" applyFill="1" applyBorder="1" applyAlignment="1" applyProtection="1">
      <alignment horizontal="center" vertical="center"/>
    </xf>
    <xf numFmtId="0" fontId="22" fillId="0" borderId="0" xfId="11" applyFont="1" applyBorder="1" applyAlignment="1" applyProtection="1">
      <alignment vertical="top"/>
    </xf>
    <xf numFmtId="38" fontId="13" fillId="3" borderId="111" xfId="0" applyNumberFormat="1" applyFont="1" applyFill="1" applyBorder="1" applyAlignment="1" applyProtection="1">
      <alignment horizontal="right" vertical="center"/>
    </xf>
    <xf numFmtId="178" fontId="13" fillId="3" borderId="35" xfId="3" applyNumberFormat="1" applyFont="1" applyFill="1" applyBorder="1" applyAlignment="1" applyProtection="1">
      <alignment vertical="distributed" textRotation="255" wrapText="1" justifyLastLine="1"/>
    </xf>
    <xf numFmtId="178" fontId="13" fillId="3" borderId="151" xfId="3" applyNumberFormat="1" applyFont="1" applyFill="1" applyBorder="1" applyAlignment="1" applyProtection="1">
      <alignment vertical="distributed" textRotation="255" wrapText="1" justifyLastLine="1"/>
    </xf>
    <xf numFmtId="178" fontId="11" fillId="0" borderId="78" xfId="3" applyNumberFormat="1" applyFont="1" applyBorder="1" applyAlignment="1" applyProtection="1">
      <alignment horizontal="right" vertical="center" wrapText="1"/>
      <protection locked="0"/>
    </xf>
    <xf numFmtId="178" fontId="11" fillId="0" borderId="1" xfId="3" applyNumberFormat="1" applyFont="1" applyBorder="1" applyAlignment="1" applyProtection="1">
      <alignment horizontal="center" vertical="center" wrapText="1"/>
      <protection locked="0"/>
    </xf>
    <xf numFmtId="178" fontId="11" fillId="0" borderId="1" xfId="3" applyNumberFormat="1" applyFont="1" applyBorder="1" applyAlignment="1" applyProtection="1">
      <alignment horizontal="right" vertical="center" wrapText="1"/>
      <protection locked="0"/>
    </xf>
    <xf numFmtId="178" fontId="11" fillId="0" borderId="148" xfId="3" applyNumberFormat="1" applyFont="1" applyBorder="1" applyAlignment="1" applyProtection="1">
      <alignment horizontal="right" vertical="center" wrapText="1"/>
      <protection locked="0"/>
    </xf>
    <xf numFmtId="178" fontId="11" fillId="0" borderId="99" xfId="3" applyNumberFormat="1" applyFont="1" applyBorder="1" applyAlignment="1" applyProtection="1">
      <alignment horizontal="center" vertical="center" wrapText="1"/>
      <protection locked="0"/>
    </xf>
    <xf numFmtId="178" fontId="11" fillId="0" borderId="99" xfId="3" applyNumberFormat="1" applyFont="1" applyBorder="1" applyAlignment="1" applyProtection="1">
      <alignment horizontal="right" vertical="center" wrapText="1"/>
      <protection locked="0"/>
    </xf>
    <xf numFmtId="178" fontId="11" fillId="0" borderId="143" xfId="3" applyNumberFormat="1" applyFont="1" applyBorder="1" applyAlignment="1" applyProtection="1">
      <alignment horizontal="right" vertical="center" wrapText="1"/>
      <protection locked="0"/>
    </xf>
    <xf numFmtId="178" fontId="11" fillId="0" borderId="98" xfId="3" applyNumberFormat="1" applyFont="1" applyBorder="1" applyAlignment="1" applyProtection="1">
      <alignment horizontal="right" vertical="center" wrapText="1"/>
      <protection locked="0"/>
    </xf>
    <xf numFmtId="0" fontId="42" fillId="0" borderId="0" xfId="3" applyFont="1" applyAlignment="1">
      <alignment vertical="center"/>
    </xf>
    <xf numFmtId="0" fontId="42" fillId="0" borderId="0" xfId="3" applyFont="1" applyBorder="1" applyAlignment="1">
      <alignment vertical="center"/>
    </xf>
    <xf numFmtId="0" fontId="42" fillId="2" borderId="175" xfId="3" applyFont="1" applyFill="1" applyBorder="1" applyAlignment="1">
      <alignment horizontal="centerContinuous" vertical="center"/>
    </xf>
    <xf numFmtId="0" fontId="42" fillId="2" borderId="174" xfId="3" applyFont="1" applyFill="1" applyBorder="1" applyAlignment="1">
      <alignment horizontal="centerContinuous" vertical="center"/>
    </xf>
    <xf numFmtId="0" fontId="42" fillId="2" borderId="173" xfId="3" applyFont="1" applyFill="1" applyBorder="1" applyAlignment="1">
      <alignment horizontal="centerContinuous" vertical="center"/>
    </xf>
    <xf numFmtId="0" fontId="42" fillId="3" borderId="171" xfId="3" applyFont="1" applyFill="1" applyBorder="1" applyAlignment="1">
      <alignment horizontal="centerContinuous" vertical="center"/>
    </xf>
    <xf numFmtId="0" fontId="42" fillId="3" borderId="169" xfId="3" applyFont="1" applyFill="1" applyBorder="1" applyAlignment="1">
      <alignment horizontal="centerContinuous" vertical="center"/>
    </xf>
    <xf numFmtId="0" fontId="42" fillId="3" borderId="170" xfId="3" applyFont="1" applyFill="1" applyBorder="1" applyAlignment="1">
      <alignment horizontal="centerContinuous" vertical="center"/>
    </xf>
    <xf numFmtId="0" fontId="42" fillId="0" borderId="172" xfId="3" applyFont="1" applyBorder="1" applyAlignment="1">
      <alignment vertical="center"/>
    </xf>
    <xf numFmtId="0" fontId="42" fillId="0" borderId="169" xfId="3" applyFont="1" applyBorder="1" applyAlignment="1">
      <alignment vertical="center"/>
    </xf>
    <xf numFmtId="0" fontId="42" fillId="0" borderId="168" xfId="3" applyFont="1" applyBorder="1" applyAlignment="1">
      <alignment vertical="center"/>
    </xf>
    <xf numFmtId="0" fontId="42" fillId="4" borderId="169" xfId="3" applyFont="1" applyFill="1" applyBorder="1" applyAlignment="1">
      <alignment vertical="center"/>
    </xf>
    <xf numFmtId="0" fontId="42" fillId="4" borderId="168" xfId="3" applyFont="1" applyFill="1" applyBorder="1" applyAlignment="1">
      <alignment vertical="center"/>
    </xf>
    <xf numFmtId="0" fontId="42" fillId="3" borderId="167" xfId="3" applyFont="1" applyFill="1" applyBorder="1" applyAlignment="1">
      <alignment horizontal="centerContinuous" vertical="center"/>
    </xf>
    <xf numFmtId="0" fontId="42" fillId="3" borderId="165" xfId="3" applyFont="1" applyFill="1" applyBorder="1" applyAlignment="1">
      <alignment horizontal="centerContinuous" vertical="center"/>
    </xf>
    <xf numFmtId="0" fontId="42" fillId="3" borderId="166" xfId="3" applyFont="1" applyFill="1" applyBorder="1" applyAlignment="1">
      <alignment horizontal="centerContinuous" vertical="center"/>
    </xf>
    <xf numFmtId="0" fontId="42" fillId="0" borderId="165" xfId="3" applyFont="1" applyBorder="1" applyAlignment="1">
      <alignment vertical="center"/>
    </xf>
    <xf numFmtId="0" fontId="42" fillId="0" borderId="164" xfId="3" applyFont="1" applyBorder="1" applyAlignment="1">
      <alignment vertical="center"/>
    </xf>
    <xf numFmtId="0" fontId="42" fillId="0" borderId="0" xfId="3" applyFont="1" applyFill="1" applyBorder="1" applyAlignment="1">
      <alignment horizontal="center" vertical="center"/>
    </xf>
    <xf numFmtId="0" fontId="42" fillId="0" borderId="0" xfId="3" applyFont="1" applyBorder="1" applyAlignment="1">
      <alignment horizontal="center" vertical="center"/>
    </xf>
    <xf numFmtId="0" fontId="42" fillId="0" borderId="0" xfId="3" applyFont="1" applyAlignment="1" applyProtection="1">
      <alignment vertical="center"/>
    </xf>
    <xf numFmtId="0" fontId="42" fillId="0" borderId="0" xfId="3" applyFont="1" applyAlignment="1" applyProtection="1">
      <alignment vertical="center" wrapText="1"/>
    </xf>
    <xf numFmtId="0" fontId="42" fillId="0" borderId="0" xfId="3" applyFont="1" applyBorder="1" applyAlignment="1" applyProtection="1">
      <alignment vertical="center"/>
    </xf>
    <xf numFmtId="0" fontId="42" fillId="0" borderId="0" xfId="3" applyFont="1" applyAlignment="1" applyProtection="1">
      <alignment horizontal="left" vertical="center"/>
    </xf>
    <xf numFmtId="0" fontId="43" fillId="0" borderId="0" xfId="3" applyFont="1" applyAlignment="1">
      <alignment vertical="center"/>
    </xf>
    <xf numFmtId="0" fontId="43" fillId="0" borderId="0" xfId="3" applyFont="1" applyAlignment="1" applyProtection="1">
      <alignment vertical="center"/>
    </xf>
    <xf numFmtId="0" fontId="43" fillId="0" borderId="0" xfId="3" applyFont="1" applyAlignment="1" applyProtection="1">
      <alignment horizontal="left" vertical="center"/>
    </xf>
    <xf numFmtId="0" fontId="42" fillId="0" borderId="0" xfId="3" applyFont="1" applyFill="1" applyBorder="1" applyAlignment="1" applyProtection="1">
      <alignment vertical="center"/>
      <protection locked="0"/>
    </xf>
    <xf numFmtId="0" fontId="44" fillId="0" borderId="0" xfId="3" applyFont="1" applyAlignment="1" applyProtection="1">
      <alignment vertical="center"/>
    </xf>
    <xf numFmtId="0" fontId="42" fillId="0" borderId="0" xfId="3" applyFont="1" applyFill="1" applyBorder="1" applyAlignment="1" applyProtection="1">
      <alignment vertical="center"/>
    </xf>
    <xf numFmtId="0" fontId="43" fillId="0" borderId="0" xfId="3" applyFont="1" applyBorder="1" applyAlignment="1">
      <alignment vertical="center"/>
    </xf>
    <xf numFmtId="0" fontId="42" fillId="8" borderId="3" xfId="3" applyFont="1" applyFill="1" applyBorder="1" applyAlignment="1" applyProtection="1">
      <alignment horizontal="right"/>
    </xf>
    <xf numFmtId="0" fontId="42" fillId="8" borderId="160" xfId="3" applyFont="1" applyFill="1" applyBorder="1" applyAlignment="1" applyProtection="1">
      <alignment horizontal="right"/>
    </xf>
    <xf numFmtId="0" fontId="42" fillId="8" borderId="6" xfId="3" applyFont="1" applyFill="1" applyBorder="1" applyAlignment="1" applyProtection="1">
      <alignment horizontal="right"/>
    </xf>
    <xf numFmtId="0" fontId="43" fillId="0" borderId="0" xfId="3" applyFont="1" applyBorder="1" applyAlignment="1" applyProtection="1">
      <alignment vertical="center"/>
    </xf>
    <xf numFmtId="0" fontId="49" fillId="0" borderId="0" xfId="0" applyFont="1" applyProtection="1">
      <alignment vertical="center"/>
    </xf>
    <xf numFmtId="0" fontId="50" fillId="6" borderId="0" xfId="6" applyFont="1" applyFill="1" applyBorder="1" applyAlignment="1" applyProtection="1">
      <alignment horizontal="center" vertical="center"/>
    </xf>
    <xf numFmtId="0" fontId="50" fillId="0" borderId="0" xfId="0" applyFont="1" applyAlignment="1" applyProtection="1">
      <alignment vertical="center"/>
    </xf>
    <xf numFmtId="0" fontId="49" fillId="0" borderId="0" xfId="6" applyNumberFormat="1" applyFont="1" applyBorder="1" applyAlignment="1" applyProtection="1">
      <alignment horizontal="left" vertical="center"/>
    </xf>
    <xf numFmtId="0" fontId="49" fillId="0" borderId="0" xfId="6" applyNumberFormat="1" applyFont="1" applyFill="1" applyBorder="1" applyAlignment="1" applyProtection="1">
      <alignment horizontal="left" vertical="center"/>
    </xf>
    <xf numFmtId="49" fontId="49" fillId="0" borderId="0" xfId="6" applyNumberFormat="1" applyFont="1" applyBorder="1" applyAlignment="1" applyProtection="1">
      <alignment horizontal="left" vertical="center"/>
    </xf>
    <xf numFmtId="0" fontId="52" fillId="3" borderId="25" xfId="0" applyFont="1" applyFill="1" applyBorder="1" applyAlignment="1" applyProtection="1">
      <alignment horizontal="center" vertical="center"/>
    </xf>
    <xf numFmtId="0" fontId="52" fillId="3" borderId="144" xfId="0" applyFont="1" applyFill="1" applyBorder="1" applyAlignment="1" applyProtection="1">
      <alignment horizontal="center" vertical="center"/>
    </xf>
    <xf numFmtId="0" fontId="52" fillId="3" borderId="40" xfId="0" applyFont="1" applyFill="1" applyBorder="1" applyAlignment="1" applyProtection="1">
      <alignment horizontal="center" vertical="center"/>
    </xf>
    <xf numFmtId="0" fontId="52" fillId="0" borderId="1" xfId="0" applyFont="1" applyBorder="1" applyAlignment="1" applyProtection="1">
      <alignment vertical="center" wrapText="1"/>
    </xf>
    <xf numFmtId="0" fontId="49" fillId="0" borderId="0" xfId="6" applyFont="1" applyBorder="1" applyProtection="1"/>
    <xf numFmtId="0" fontId="50" fillId="0" borderId="0" xfId="6" applyFont="1" applyBorder="1" applyAlignment="1" applyProtection="1">
      <alignment horizontal="center" vertical="center"/>
    </xf>
    <xf numFmtId="49" fontId="49" fillId="0" borderId="0" xfId="6" applyNumberFormat="1" applyFont="1" applyBorder="1" applyAlignment="1" applyProtection="1">
      <alignment horizontal="center" vertical="center"/>
    </xf>
    <xf numFmtId="0" fontId="52" fillId="3" borderId="7" xfId="0" applyFont="1" applyFill="1" applyBorder="1" applyAlignment="1" applyProtection="1">
      <alignment horizontal="center" vertical="center" wrapText="1"/>
    </xf>
    <xf numFmtId="0" fontId="52" fillId="3" borderId="7" xfId="0" applyFont="1" applyFill="1" applyBorder="1" applyAlignment="1" applyProtection="1">
      <alignment horizontal="center" vertical="center"/>
    </xf>
    <xf numFmtId="0" fontId="52" fillId="0" borderId="3" xfId="0" applyFont="1" applyBorder="1" applyAlignment="1" applyProtection="1">
      <alignment vertical="center"/>
    </xf>
    <xf numFmtId="0" fontId="55" fillId="0" borderId="145" xfId="0" applyFont="1" applyBorder="1" applyAlignment="1" applyProtection="1">
      <alignment horizontal="left" vertical="center"/>
    </xf>
    <xf numFmtId="0" fontId="51" fillId="0" borderId="0" xfId="0" applyFont="1" applyProtection="1">
      <alignment vertical="center"/>
    </xf>
    <xf numFmtId="0" fontId="52" fillId="0" borderId="23" xfId="0" applyFont="1" applyBorder="1" applyAlignment="1" applyProtection="1">
      <alignment horizontal="center" vertical="center"/>
    </xf>
    <xf numFmtId="38" fontId="49" fillId="0" borderId="23" xfId="1" applyFont="1" applyBorder="1" applyAlignment="1" applyProtection="1">
      <alignment horizontal="right" vertical="center" shrinkToFit="1"/>
      <protection locked="0"/>
    </xf>
    <xf numFmtId="0" fontId="52" fillId="0" borderId="24" xfId="0" applyFont="1" applyBorder="1" applyAlignment="1" applyProtection="1">
      <alignment horizontal="left" vertical="center"/>
    </xf>
    <xf numFmtId="0" fontId="51" fillId="0" borderId="0" xfId="0" applyFont="1" applyAlignment="1" applyProtection="1">
      <alignment vertical="center"/>
    </xf>
    <xf numFmtId="0" fontId="52" fillId="4" borderId="25" xfId="0" applyFont="1" applyFill="1" applyBorder="1" applyAlignment="1" applyProtection="1">
      <alignment horizontal="center" vertical="center"/>
    </xf>
    <xf numFmtId="0" fontId="52" fillId="4" borderId="40" xfId="0" applyFont="1" applyFill="1" applyBorder="1" applyAlignment="1" applyProtection="1">
      <alignment horizontal="center" vertical="center"/>
    </xf>
    <xf numFmtId="0" fontId="52" fillId="3" borderId="94" xfId="0" applyFont="1" applyFill="1" applyBorder="1" applyAlignment="1" applyProtection="1">
      <alignment horizontal="center" vertical="center"/>
    </xf>
    <xf numFmtId="0" fontId="52" fillId="0" borderId="36" xfId="0" applyFont="1" applyBorder="1" applyAlignment="1" applyProtection="1">
      <alignment vertical="center"/>
    </xf>
    <xf numFmtId="0" fontId="52" fillId="0" borderId="145" xfId="0" applyFont="1" applyBorder="1" applyAlignment="1" applyProtection="1">
      <alignment vertical="center"/>
    </xf>
    <xf numFmtId="0" fontId="52" fillId="3" borderId="25" xfId="0" applyFont="1" applyFill="1" applyBorder="1" applyAlignment="1" applyProtection="1">
      <alignment horizontal="center" vertical="center" wrapText="1"/>
    </xf>
    <xf numFmtId="38" fontId="52" fillId="0" borderId="3" xfId="1" applyFont="1" applyFill="1" applyBorder="1" applyAlignment="1" applyProtection="1">
      <alignment horizontal="left" vertical="center"/>
    </xf>
    <xf numFmtId="0" fontId="52" fillId="0" borderId="3" xfId="0" applyFont="1" applyFill="1" applyBorder="1" applyAlignment="1" applyProtection="1">
      <alignment vertical="center"/>
    </xf>
    <xf numFmtId="0" fontId="52" fillId="3" borderId="40" xfId="0" applyFont="1" applyFill="1" applyBorder="1" applyAlignment="1" applyProtection="1">
      <alignment horizontal="center" vertical="center" wrapText="1"/>
    </xf>
    <xf numFmtId="38" fontId="52" fillId="0" borderId="145" xfId="1" applyFont="1" applyBorder="1" applyAlignment="1" applyProtection="1">
      <alignment horizontal="left" vertical="center"/>
    </xf>
    <xf numFmtId="0" fontId="52" fillId="0" borderId="24" xfId="0" applyFont="1" applyBorder="1" applyAlignment="1" applyProtection="1">
      <alignment vertical="center"/>
    </xf>
    <xf numFmtId="38" fontId="52" fillId="0" borderId="24" xfId="1" applyFont="1" applyBorder="1" applyAlignment="1" applyProtection="1">
      <alignment horizontal="left" vertical="center"/>
    </xf>
    <xf numFmtId="0" fontId="52" fillId="0" borderId="2" xfId="0" applyFont="1" applyBorder="1" applyAlignment="1" applyProtection="1">
      <alignment vertical="center"/>
    </xf>
    <xf numFmtId="0" fontId="56" fillId="0" borderId="0" xfId="0" applyFont="1" applyAlignment="1" applyProtection="1">
      <alignment vertical="center"/>
    </xf>
    <xf numFmtId="0" fontId="57" fillId="0" borderId="0" xfId="0" applyFont="1" applyAlignment="1" applyProtection="1">
      <alignment vertical="center"/>
    </xf>
    <xf numFmtId="38" fontId="52" fillId="0" borderId="99" xfId="0" applyNumberFormat="1" applyFont="1" applyFill="1" applyBorder="1" applyAlignment="1" applyProtection="1">
      <alignment vertical="center"/>
    </xf>
    <xf numFmtId="0" fontId="52" fillId="0" borderId="24" xfId="0" applyFont="1" applyFill="1" applyBorder="1" applyAlignment="1" applyProtection="1">
      <alignment horizontal="center" vertical="center"/>
    </xf>
    <xf numFmtId="0" fontId="52" fillId="0" borderId="24" xfId="0" applyFont="1" applyBorder="1" applyAlignment="1" applyProtection="1">
      <alignment horizontal="center" vertical="center"/>
    </xf>
    <xf numFmtId="0" fontId="49" fillId="0" borderId="0" xfId="6" applyFont="1" applyBorder="1" applyAlignment="1" applyProtection="1"/>
    <xf numFmtId="0" fontId="49" fillId="0" borderId="0" xfId="6" applyFont="1" applyBorder="1" applyAlignment="1" applyProtection="1">
      <alignment vertical="center"/>
    </xf>
    <xf numFmtId="0" fontId="49" fillId="0" borderId="0" xfId="6" applyFont="1" applyBorder="1" applyAlignment="1" applyProtection="1">
      <alignment horizontal="left" vertical="center" wrapText="1"/>
    </xf>
    <xf numFmtId="0" fontId="40" fillId="0" borderId="0" xfId="0" applyFont="1" applyAlignment="1" applyProtection="1">
      <alignment horizontal="left" vertical="center"/>
    </xf>
    <xf numFmtId="0" fontId="58" fillId="0" borderId="0" xfId="0" applyFont="1" applyAlignment="1" applyProtection="1">
      <alignment horizontal="left" vertical="center"/>
    </xf>
    <xf numFmtId="0" fontId="47" fillId="0" borderId="0" xfId="0" applyFont="1" applyAlignment="1" applyProtection="1">
      <alignment horizontal="left" vertical="center"/>
    </xf>
    <xf numFmtId="0" fontId="30" fillId="3" borderId="0" xfId="0" applyFont="1" applyFill="1" applyAlignment="1" applyProtection="1">
      <alignment horizontal="center" vertical="center" wrapText="1"/>
    </xf>
    <xf numFmtId="0" fontId="30" fillId="3" borderId="0" xfId="0" applyFont="1" applyFill="1" applyAlignment="1" applyProtection="1">
      <alignment horizontal="center" vertical="center"/>
    </xf>
    <xf numFmtId="0" fontId="2" fillId="0" borderId="7"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81" fontId="2" fillId="0" borderId="0" xfId="1" applyNumberFormat="1" applyFont="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0" fontId="47" fillId="0" borderId="0" xfId="0" applyFont="1" applyAlignment="1" applyProtection="1">
      <alignment horizontal="left"/>
    </xf>
    <xf numFmtId="0" fontId="2" fillId="0" borderId="0" xfId="0" applyFont="1" applyAlignment="1" applyProtection="1">
      <alignment vertical="center"/>
    </xf>
    <xf numFmtId="0" fontId="30" fillId="3" borderId="25" xfId="0" applyFont="1" applyFill="1" applyBorder="1" applyAlignment="1" applyProtection="1">
      <alignment horizontal="center" vertical="center" wrapText="1"/>
    </xf>
    <xf numFmtId="0" fontId="30" fillId="3" borderId="7" xfId="0" applyFont="1" applyFill="1" applyBorder="1" applyAlignment="1" applyProtection="1">
      <alignment horizontal="center" vertical="center"/>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vertical="center"/>
    </xf>
    <xf numFmtId="0" fontId="40" fillId="0" borderId="0" xfId="0" applyFont="1" applyFill="1" applyAlignment="1" applyProtection="1">
      <alignment horizontal="left" vertical="center"/>
    </xf>
    <xf numFmtId="0" fontId="58" fillId="0" borderId="0" xfId="0" applyFont="1" applyFill="1" applyAlignment="1" applyProtection="1">
      <alignment horizontal="left" vertical="center"/>
    </xf>
    <xf numFmtId="0" fontId="30" fillId="3" borderId="7" xfId="0" applyFont="1" applyFill="1" applyBorder="1" applyAlignment="1" applyProtection="1">
      <alignment horizontal="center" vertical="center" wrapText="1"/>
    </xf>
    <xf numFmtId="0" fontId="2" fillId="0" borderId="7" xfId="0" applyFont="1" applyBorder="1" applyAlignment="1" applyProtection="1">
      <alignment horizontal="left" vertical="center" wrapText="1"/>
      <protection locked="0"/>
    </xf>
    <xf numFmtId="0" fontId="40" fillId="0" borderId="0" xfId="0" applyFont="1" applyAlignment="1" applyProtection="1">
      <alignment vertical="center"/>
    </xf>
    <xf numFmtId="0" fontId="45" fillId="0" borderId="0" xfId="0" applyFont="1" applyAlignment="1" applyProtection="1">
      <alignment vertical="center"/>
    </xf>
    <xf numFmtId="0" fontId="2" fillId="0" borderId="0" xfId="0" applyFont="1" applyProtection="1">
      <alignment vertical="center"/>
    </xf>
    <xf numFmtId="0" fontId="2" fillId="0" borderId="0" xfId="0" applyFont="1" applyFill="1" applyProtection="1">
      <alignment vertical="center"/>
    </xf>
    <xf numFmtId="0" fontId="30" fillId="3" borderId="11" xfId="0" applyFont="1" applyFill="1" applyBorder="1" applyAlignment="1" applyProtection="1">
      <alignment horizontal="center" vertical="center"/>
    </xf>
    <xf numFmtId="0" fontId="30" fillId="3" borderId="12" xfId="0" applyFont="1" applyFill="1" applyBorder="1" applyAlignment="1" applyProtection="1">
      <alignment horizontal="center" vertical="center"/>
    </xf>
    <xf numFmtId="0" fontId="30" fillId="3" borderId="12" xfId="0" applyFont="1" applyFill="1" applyBorder="1" applyAlignment="1" applyProtection="1">
      <alignment horizontal="center" vertical="center" wrapText="1"/>
    </xf>
    <xf numFmtId="0" fontId="30" fillId="3" borderId="13" xfId="0" applyFont="1" applyFill="1" applyBorder="1" applyAlignment="1" applyProtection="1">
      <alignment horizontal="center" vertical="center"/>
    </xf>
    <xf numFmtId="0" fontId="2" fillId="0" borderId="0" xfId="3" applyFont="1" applyProtection="1">
      <alignment vertical="center"/>
    </xf>
    <xf numFmtId="0" fontId="2" fillId="0" borderId="15"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protection locked="0"/>
    </xf>
    <xf numFmtId="38" fontId="2" fillId="0" borderId="15" xfId="1" applyFont="1" applyBorder="1" applyAlignment="1" applyProtection="1">
      <alignment horizontal="right" vertical="center"/>
      <protection locked="0"/>
    </xf>
    <xf numFmtId="0" fontId="2" fillId="3" borderId="17" xfId="0" applyFont="1" applyFill="1" applyBorder="1" applyAlignment="1" applyProtection="1">
      <alignment horizontal="center" vertical="center"/>
    </xf>
    <xf numFmtId="0" fontId="30" fillId="0" borderId="18" xfId="0" applyFont="1" applyBorder="1" applyAlignment="1" applyProtection="1">
      <alignment horizontal="center" vertical="center"/>
    </xf>
    <xf numFmtId="0" fontId="2" fillId="3" borderId="18" xfId="0" applyFont="1" applyFill="1" applyBorder="1" applyAlignment="1" applyProtection="1">
      <alignment horizontal="center" vertical="center"/>
    </xf>
    <xf numFmtId="38" fontId="2" fillId="0" borderId="18" xfId="1" applyFont="1" applyBorder="1" applyAlignment="1" applyProtection="1">
      <alignment horizontal="right" vertical="center"/>
      <protection locked="0"/>
    </xf>
    <xf numFmtId="0" fontId="2" fillId="0" borderId="0" xfId="0" applyFont="1" applyAlignment="1" applyProtection="1">
      <alignment vertical="center" wrapText="1"/>
    </xf>
    <xf numFmtId="0" fontId="2" fillId="3" borderId="7" xfId="0" applyFont="1" applyFill="1" applyBorder="1" applyAlignment="1" applyProtection="1">
      <alignment horizontal="center" vertical="center"/>
    </xf>
    <xf numFmtId="0" fontId="2" fillId="0" borderId="7" xfId="0" applyFont="1" applyFill="1" applyBorder="1" applyAlignment="1" applyProtection="1">
      <alignment horizontal="center" vertical="center" wrapText="1"/>
      <protection locked="0"/>
    </xf>
    <xf numFmtId="183" fontId="2" fillId="0" borderId="7" xfId="0" applyNumberFormat="1" applyFont="1" applyFill="1" applyBorder="1" applyAlignment="1" applyProtection="1">
      <alignment vertical="center"/>
      <protection locked="0"/>
    </xf>
    <xf numFmtId="0" fontId="40" fillId="0" borderId="0" xfId="11" applyFont="1" applyBorder="1" applyAlignment="1" applyProtection="1">
      <alignment vertical="top"/>
    </xf>
    <xf numFmtId="0" fontId="45" fillId="0" borderId="0" xfId="11" applyFont="1" applyBorder="1" applyAlignment="1" applyProtection="1">
      <alignment vertical="top"/>
    </xf>
    <xf numFmtId="182" fontId="64" fillId="0" borderId="0" xfId="7" applyFont="1" applyFill="1" applyBorder="1" applyAlignment="1" applyProtection="1">
      <alignment horizontal="right" vertical="center"/>
    </xf>
    <xf numFmtId="0" fontId="65" fillId="0" borderId="0" xfId="0" applyFont="1" applyFill="1" applyProtection="1">
      <alignment vertical="center"/>
    </xf>
    <xf numFmtId="0" fontId="40" fillId="0" borderId="0" xfId="11" applyFont="1" applyProtection="1">
      <alignment vertical="center"/>
    </xf>
    <xf numFmtId="0" fontId="66" fillId="0" borderId="0" xfId="0" applyFont="1" applyFill="1" applyProtection="1">
      <alignment vertical="center"/>
    </xf>
    <xf numFmtId="0" fontId="66" fillId="0" borderId="0" xfId="0" applyFont="1" applyProtection="1">
      <alignment vertical="center"/>
    </xf>
    <xf numFmtId="0" fontId="45" fillId="0" borderId="0" xfId="11" applyFont="1" applyProtection="1">
      <alignment vertical="center"/>
    </xf>
    <xf numFmtId="0" fontId="30" fillId="0" borderId="0" xfId="3" applyFont="1" applyFill="1" applyBorder="1" applyAlignment="1">
      <alignment vertical="center"/>
    </xf>
    <xf numFmtId="0" fontId="68" fillId="0" borderId="0" xfId="0" applyFont="1">
      <alignment vertical="center"/>
    </xf>
    <xf numFmtId="0" fontId="2" fillId="0" borderId="39" xfId="11" applyFont="1" applyBorder="1" applyAlignment="1" applyProtection="1">
      <alignment horizontal="center" vertical="center" wrapText="1"/>
    </xf>
    <xf numFmtId="0" fontId="70" fillId="0" borderId="0" xfId="0" applyFont="1" applyFill="1" applyProtection="1">
      <alignment vertical="center"/>
    </xf>
    <xf numFmtId="0" fontId="2" fillId="0" borderId="0" xfId="0" applyFont="1" applyBorder="1" applyProtection="1">
      <alignment vertical="center"/>
    </xf>
    <xf numFmtId="0" fontId="40" fillId="0" borderId="0" xfId="0" applyFont="1" applyBorder="1" applyAlignment="1" applyProtection="1">
      <alignment vertical="top"/>
    </xf>
    <xf numFmtId="0" fontId="40" fillId="0" borderId="0" xfId="11" applyFont="1" applyAlignment="1" applyProtection="1">
      <alignment vertical="center"/>
    </xf>
    <xf numFmtId="0" fontId="2" fillId="0" borderId="0" xfId="0" applyFont="1" applyAlignment="1" applyProtection="1">
      <alignment horizontal="center" vertical="center"/>
    </xf>
    <xf numFmtId="0" fontId="40" fillId="0" borderId="0" xfId="11" applyFont="1" applyFill="1" applyBorder="1" applyAlignment="1" applyProtection="1">
      <alignment vertical="top"/>
    </xf>
    <xf numFmtId="0" fontId="30" fillId="0" borderId="0" xfId="11" applyFont="1" applyProtection="1">
      <alignment vertical="center"/>
    </xf>
    <xf numFmtId="0" fontId="55" fillId="0" borderId="0" xfId="0" applyFont="1" applyAlignment="1">
      <alignment horizontal="left" vertical="center"/>
    </xf>
    <xf numFmtId="0" fontId="71" fillId="0" borderId="0" xfId="3" applyFont="1" applyFill="1" applyAlignment="1" applyProtection="1">
      <alignment horizontal="left" vertical="center"/>
    </xf>
    <xf numFmtId="0" fontId="63" fillId="0" borderId="0" xfId="3" applyFont="1" applyFill="1" applyAlignment="1" applyProtection="1">
      <alignment horizontal="left" vertical="center"/>
    </xf>
    <xf numFmtId="0" fontId="55" fillId="0" borderId="0" xfId="3" applyFont="1" applyFill="1" applyAlignment="1" applyProtection="1">
      <alignment horizontal="left" vertical="center"/>
    </xf>
    <xf numFmtId="0" fontId="30" fillId="0" borderId="0" xfId="3" applyFont="1" applyFill="1" applyProtection="1">
      <alignment vertical="center"/>
    </xf>
    <xf numFmtId="0" fontId="55" fillId="0" borderId="0" xfId="3" applyFont="1" applyFill="1" applyAlignment="1" applyProtection="1">
      <alignment horizontal="left" vertical="center" wrapText="1"/>
    </xf>
    <xf numFmtId="0" fontId="55" fillId="0" borderId="0" xfId="3" applyFont="1" applyFill="1" applyAlignment="1" applyProtection="1">
      <alignment horizontal="right" vertical="center"/>
    </xf>
    <xf numFmtId="0" fontId="72" fillId="0" borderId="7" xfId="3" applyFont="1" applyFill="1" applyBorder="1" applyAlignment="1" applyProtection="1">
      <alignment horizontal="center" vertical="center" wrapText="1"/>
    </xf>
    <xf numFmtId="0" fontId="72" fillId="0" borderId="25" xfId="3" applyFont="1" applyFill="1" applyBorder="1" applyAlignment="1" applyProtection="1">
      <alignment horizontal="center" vertical="center" wrapText="1"/>
    </xf>
    <xf numFmtId="0" fontId="30" fillId="0" borderId="25" xfId="3" applyFont="1" applyFill="1" applyBorder="1" applyAlignment="1" applyProtection="1">
      <alignment horizontal="center" vertical="center"/>
    </xf>
    <xf numFmtId="0" fontId="55" fillId="0" borderId="0" xfId="3" applyFont="1" applyFill="1" applyBorder="1" applyAlignment="1" applyProtection="1">
      <alignment vertical="top"/>
    </xf>
    <xf numFmtId="0" fontId="72" fillId="0" borderId="55" xfId="3" applyFont="1" applyFill="1" applyBorder="1" applyAlignment="1" applyProtection="1">
      <alignment horizontal="left" vertical="center"/>
    </xf>
    <xf numFmtId="0" fontId="73" fillId="0" borderId="96" xfId="3" applyFont="1" applyFill="1" applyBorder="1" applyProtection="1">
      <alignment vertical="center"/>
    </xf>
    <xf numFmtId="0" fontId="55" fillId="0" borderId="0" xfId="3" applyFont="1" applyFill="1" applyProtection="1">
      <alignment vertical="center"/>
    </xf>
    <xf numFmtId="0" fontId="63" fillId="0" borderId="0" xfId="3" applyFont="1" applyFill="1" applyAlignment="1" applyProtection="1">
      <alignment horizontal="left" vertical="center" wrapText="1"/>
    </xf>
    <xf numFmtId="0" fontId="72" fillId="0" borderId="39" xfId="3" applyFont="1" applyFill="1" applyBorder="1" applyAlignment="1" applyProtection="1">
      <alignment horizontal="left" vertical="center"/>
    </xf>
    <xf numFmtId="0" fontId="73" fillId="0" borderId="93" xfId="3" applyFont="1" applyFill="1" applyBorder="1" applyProtection="1">
      <alignment vertical="center"/>
    </xf>
    <xf numFmtId="38" fontId="55" fillId="0" borderId="7" xfId="1" applyFont="1" applyFill="1" applyBorder="1" applyProtection="1">
      <alignment vertical="center"/>
      <protection locked="0"/>
    </xf>
    <xf numFmtId="0" fontId="72" fillId="0" borderId="36" xfId="3" applyFont="1" applyFill="1" applyBorder="1" applyAlignment="1" applyProtection="1">
      <alignment horizontal="left" vertical="center"/>
    </xf>
    <xf numFmtId="0" fontId="73" fillId="0" borderId="94" xfId="3" applyFont="1" applyFill="1" applyBorder="1" applyAlignment="1" applyProtection="1">
      <alignment vertical="center" wrapText="1"/>
    </xf>
    <xf numFmtId="0" fontId="30" fillId="7" borderId="7" xfId="3" applyFont="1" applyFill="1" applyBorder="1" applyAlignment="1" applyProtection="1">
      <alignment vertical="center" wrapText="1"/>
    </xf>
    <xf numFmtId="38" fontId="55" fillId="0" borderId="2" xfId="1" applyFont="1" applyFill="1" applyBorder="1" applyProtection="1">
      <alignment vertical="center"/>
      <protection locked="0"/>
    </xf>
    <xf numFmtId="0" fontId="30" fillId="0" borderId="1" xfId="3" applyFont="1" applyFill="1" applyBorder="1" applyProtection="1">
      <alignment vertical="center"/>
    </xf>
    <xf numFmtId="0" fontId="55" fillId="0" borderId="2" xfId="3" applyFont="1" applyFill="1" applyBorder="1" applyAlignment="1" applyProtection="1">
      <alignment horizontal="left" vertical="center"/>
    </xf>
    <xf numFmtId="177" fontId="63" fillId="0" borderId="5" xfId="3" applyNumberFormat="1" applyFont="1" applyFill="1" applyBorder="1" applyAlignment="1" applyProtection="1">
      <alignment horizontal="right" vertical="center" shrinkToFit="1"/>
    </xf>
    <xf numFmtId="38" fontId="63" fillId="0" borderId="5" xfId="1" applyFont="1" applyFill="1" applyBorder="1" applyAlignment="1" applyProtection="1">
      <alignment horizontal="right" vertical="center" shrinkToFit="1"/>
    </xf>
    <xf numFmtId="0" fontId="30" fillId="0" borderId="6" xfId="3" applyFont="1" applyFill="1" applyBorder="1" applyAlignment="1" applyProtection="1">
      <alignment vertical="center" wrapText="1"/>
    </xf>
    <xf numFmtId="38" fontId="55" fillId="0" borderId="0" xfId="1" applyFont="1" applyFill="1" applyBorder="1" applyProtection="1">
      <alignment vertical="center"/>
      <protection locked="0"/>
    </xf>
    <xf numFmtId="38" fontId="30" fillId="0" borderId="0" xfId="1" applyFont="1" applyFill="1" applyBorder="1" applyProtection="1">
      <alignment vertical="center"/>
    </xf>
    <xf numFmtId="0" fontId="30" fillId="7" borderId="99" xfId="3" applyFont="1" applyFill="1" applyBorder="1" applyProtection="1">
      <alignment vertical="center"/>
    </xf>
    <xf numFmtId="0" fontId="63" fillId="7" borderId="23" xfId="3" applyFont="1" applyFill="1" applyBorder="1" applyAlignment="1" applyProtection="1">
      <alignment horizontal="left" vertical="center"/>
    </xf>
    <xf numFmtId="0" fontId="55" fillId="7" borderId="23" xfId="3" applyFont="1" applyFill="1" applyBorder="1" applyAlignment="1" applyProtection="1">
      <alignment horizontal="left" vertical="center" wrapText="1"/>
    </xf>
    <xf numFmtId="0" fontId="30" fillId="7" borderId="24" xfId="3" applyFont="1" applyFill="1" applyBorder="1" applyProtection="1">
      <alignment vertical="center"/>
    </xf>
    <xf numFmtId="0" fontId="73" fillId="0" borderId="95" xfId="3" applyFont="1" applyFill="1" applyBorder="1" applyProtection="1">
      <alignment vertical="center"/>
    </xf>
    <xf numFmtId="177" fontId="30" fillId="0" borderId="0" xfId="3" applyNumberFormat="1" applyFont="1" applyFill="1" applyProtection="1">
      <alignment vertical="center"/>
    </xf>
    <xf numFmtId="0" fontId="72" fillId="0" borderId="145" xfId="3" applyFont="1" applyFill="1" applyBorder="1" applyAlignment="1" applyProtection="1">
      <alignment horizontal="left" vertical="center"/>
    </xf>
    <xf numFmtId="0" fontId="73" fillId="0" borderId="40" xfId="3" applyFont="1" applyFill="1" applyBorder="1" applyAlignment="1" applyProtection="1">
      <alignment vertical="center" wrapText="1"/>
    </xf>
    <xf numFmtId="0" fontId="73" fillId="0" borderId="32" xfId="3" applyFont="1" applyFill="1" applyBorder="1" applyAlignment="1" applyProtection="1">
      <alignment vertical="center" wrapText="1"/>
    </xf>
    <xf numFmtId="49" fontId="74" fillId="0" borderId="0" xfId="3" applyNumberFormat="1" applyFont="1" applyFill="1" applyBorder="1" applyAlignment="1" applyProtection="1">
      <alignment horizontal="right" vertical="center"/>
    </xf>
    <xf numFmtId="0" fontId="30" fillId="0" borderId="0" xfId="3" applyFont="1" applyFill="1" applyBorder="1" applyAlignment="1" applyProtection="1">
      <alignment horizontal="right" vertical="center"/>
    </xf>
    <xf numFmtId="38" fontId="55" fillId="0" borderId="0" xfId="1" applyFont="1" applyFill="1" applyBorder="1" applyProtection="1">
      <alignment vertical="center"/>
    </xf>
    <xf numFmtId="0" fontId="73" fillId="0" borderId="40" xfId="3" applyFont="1" applyFill="1" applyBorder="1" applyProtection="1">
      <alignment vertical="center"/>
    </xf>
    <xf numFmtId="0" fontId="73" fillId="0" borderId="8" xfId="3" applyFont="1" applyFill="1" applyBorder="1" applyAlignment="1" applyProtection="1">
      <alignment vertical="center" wrapText="1"/>
    </xf>
    <xf numFmtId="49" fontId="74" fillId="0" borderId="0" xfId="3" applyNumberFormat="1" applyFont="1" applyFill="1" applyBorder="1" applyAlignment="1" applyProtection="1">
      <alignment horizontal="center" vertical="center"/>
    </xf>
    <xf numFmtId="0" fontId="55" fillId="0" borderId="0" xfId="3" applyFont="1" applyFill="1" applyBorder="1" applyAlignment="1" applyProtection="1">
      <alignment horizontal="left" vertical="center" wrapText="1"/>
    </xf>
    <xf numFmtId="0" fontId="73" fillId="7" borderId="25" xfId="3" applyFont="1" applyFill="1" applyBorder="1" applyAlignment="1" applyProtection="1">
      <alignment vertical="center" wrapText="1"/>
    </xf>
    <xf numFmtId="0" fontId="55" fillId="0" borderId="0" xfId="3" applyFont="1" applyFill="1" applyBorder="1" applyAlignment="1" applyProtection="1">
      <alignment horizontal="left" vertical="center"/>
    </xf>
    <xf numFmtId="0" fontId="55" fillId="0" borderId="1" xfId="3" applyFont="1" applyFill="1" applyBorder="1" applyAlignment="1" applyProtection="1">
      <alignment horizontal="left" vertical="center" wrapText="1"/>
    </xf>
    <xf numFmtId="177" fontId="55" fillId="0" borderId="2" xfId="3" applyNumberFormat="1" applyFont="1" applyFill="1" applyBorder="1" applyAlignment="1" applyProtection="1">
      <alignment horizontal="right" vertical="center" shrinkToFit="1"/>
    </xf>
    <xf numFmtId="38" fontId="55" fillId="0" borderId="2" xfId="1" applyFont="1" applyFill="1" applyBorder="1" applyAlignment="1" applyProtection="1">
      <alignment horizontal="right" vertical="center" shrinkToFit="1"/>
    </xf>
    <xf numFmtId="0" fontId="30" fillId="0" borderId="3" xfId="3" applyFont="1" applyFill="1" applyBorder="1" applyProtection="1">
      <alignment vertical="center"/>
    </xf>
    <xf numFmtId="177" fontId="55" fillId="7" borderId="42" xfId="3" applyNumberFormat="1" applyFont="1" applyFill="1" applyBorder="1" applyAlignment="1" applyProtection="1">
      <alignment horizontal="right" vertical="center" shrinkToFit="1"/>
    </xf>
    <xf numFmtId="0" fontId="30" fillId="7" borderId="32" xfId="3" applyFont="1" applyFill="1" applyBorder="1" applyProtection="1">
      <alignment vertical="center"/>
    </xf>
    <xf numFmtId="0" fontId="55" fillId="3" borderId="1" xfId="3" applyFont="1" applyFill="1" applyBorder="1" applyAlignment="1" applyProtection="1">
      <alignment horizontal="left" vertical="center" wrapText="1"/>
    </xf>
    <xf numFmtId="0" fontId="63" fillId="3" borderId="2" xfId="3" applyFont="1" applyFill="1" applyBorder="1" applyAlignment="1" applyProtection="1">
      <alignment vertical="center"/>
    </xf>
    <xf numFmtId="0" fontId="63" fillId="3" borderId="2" xfId="3" applyFont="1" applyFill="1" applyBorder="1" applyAlignment="1" applyProtection="1">
      <alignment horizontal="center" vertical="center"/>
    </xf>
    <xf numFmtId="0" fontId="30" fillId="3" borderId="3" xfId="3" applyFont="1" applyFill="1" applyBorder="1" applyProtection="1">
      <alignment vertical="center"/>
    </xf>
    <xf numFmtId="0" fontId="55" fillId="7" borderId="177" xfId="3" applyFont="1" applyFill="1" applyBorder="1" applyAlignment="1" applyProtection="1">
      <alignment horizontal="left" vertical="center"/>
    </xf>
    <xf numFmtId="0" fontId="55" fillId="0" borderId="0" xfId="3" applyFont="1" applyFill="1" applyBorder="1" applyAlignment="1" applyProtection="1">
      <alignment horizontal="center" vertical="center"/>
    </xf>
    <xf numFmtId="0" fontId="30" fillId="0" borderId="0" xfId="3" applyFont="1" applyFill="1" applyBorder="1" applyProtection="1">
      <alignment vertical="center"/>
    </xf>
    <xf numFmtId="0" fontId="55" fillId="0" borderId="0" xfId="3" applyFont="1" applyAlignment="1" applyProtection="1">
      <alignment horizontal="left" vertical="center"/>
    </xf>
    <xf numFmtId="0" fontId="30" fillId="0" borderId="0" xfId="3" applyFont="1" applyFill="1" applyAlignment="1" applyProtection="1">
      <alignment vertical="center"/>
    </xf>
    <xf numFmtId="0" fontId="55" fillId="3" borderId="7" xfId="3" applyFont="1" applyFill="1" applyBorder="1" applyAlignment="1" applyProtection="1">
      <alignment horizontal="center" vertical="center"/>
    </xf>
    <xf numFmtId="0" fontId="30" fillId="0" borderId="0" xfId="3" applyFont="1" applyFill="1" applyBorder="1" applyAlignment="1" applyProtection="1">
      <alignment vertical="center"/>
    </xf>
    <xf numFmtId="178" fontId="55" fillId="7" borderId="178" xfId="3" applyNumberFormat="1" applyFont="1" applyFill="1" applyBorder="1" applyAlignment="1" applyProtection="1">
      <alignment horizontal="left" vertical="center"/>
    </xf>
    <xf numFmtId="178" fontId="55" fillId="0" borderId="96" xfId="3" applyNumberFormat="1" applyFont="1" applyFill="1" applyBorder="1" applyAlignment="1" applyProtection="1">
      <alignment horizontal="left" vertical="center"/>
      <protection locked="0"/>
    </xf>
    <xf numFmtId="178" fontId="55" fillId="0" borderId="32" xfId="3" applyNumberFormat="1" applyFont="1" applyFill="1" applyBorder="1" applyAlignment="1" applyProtection="1">
      <alignment horizontal="left" vertical="center"/>
      <protection locked="0"/>
    </xf>
    <xf numFmtId="178" fontId="55" fillId="0" borderId="93" xfId="3" applyNumberFormat="1" applyFont="1" applyFill="1" applyBorder="1" applyAlignment="1" applyProtection="1">
      <alignment horizontal="left" vertical="center"/>
      <protection locked="0"/>
    </xf>
    <xf numFmtId="0" fontId="55" fillId="0" borderId="0" xfId="3" applyFont="1" applyFill="1" applyBorder="1" applyAlignment="1" applyProtection="1">
      <alignment horizontal="left" vertical="top" wrapText="1"/>
    </xf>
    <xf numFmtId="0" fontId="55" fillId="0" borderId="0" xfId="3" applyFont="1" applyFill="1" applyBorder="1" applyAlignment="1" applyProtection="1">
      <alignment vertical="top" wrapText="1"/>
    </xf>
    <xf numFmtId="178" fontId="55" fillId="7" borderId="26" xfId="3" applyNumberFormat="1" applyFont="1" applyFill="1" applyBorder="1" applyAlignment="1" applyProtection="1">
      <alignment horizontal="left" vertical="center"/>
    </xf>
    <xf numFmtId="0" fontId="55" fillId="0" borderId="0" xfId="3" applyFont="1" applyFill="1" applyBorder="1" applyAlignment="1" applyProtection="1">
      <alignment vertical="center" wrapText="1"/>
    </xf>
    <xf numFmtId="0" fontId="55" fillId="0" borderId="0" xfId="3" applyFont="1" applyFill="1" applyAlignment="1" applyProtection="1">
      <alignment horizontal="left" vertical="top"/>
    </xf>
    <xf numFmtId="0" fontId="31" fillId="0" borderId="0" xfId="3" applyFont="1" applyAlignment="1" applyProtection="1">
      <alignment vertical="center"/>
    </xf>
    <xf numFmtId="0" fontId="75" fillId="0" borderId="0" xfId="3" applyFont="1" applyAlignment="1" applyProtection="1">
      <alignment vertical="center"/>
    </xf>
    <xf numFmtId="0" fontId="13" fillId="3" borderId="101" xfId="0" applyFont="1" applyFill="1" applyBorder="1" applyAlignment="1">
      <alignment horizontal="center" vertical="center" wrapText="1"/>
    </xf>
    <xf numFmtId="0" fontId="13" fillId="3" borderId="141" xfId="3" applyNumberFormat="1" applyFont="1" applyFill="1" applyBorder="1" applyAlignment="1">
      <alignment horizontal="center" vertical="center" wrapText="1"/>
    </xf>
    <xf numFmtId="0" fontId="13" fillId="3" borderId="103" xfId="3" applyNumberFormat="1" applyFont="1" applyFill="1" applyBorder="1" applyAlignment="1">
      <alignment horizontal="center" vertical="center" wrapText="1"/>
    </xf>
    <xf numFmtId="0" fontId="13" fillId="3" borderId="141" xfId="0" applyFont="1" applyFill="1" applyBorder="1" applyAlignment="1">
      <alignment horizontal="center" vertical="center" wrapText="1"/>
    </xf>
    <xf numFmtId="0" fontId="17" fillId="3" borderId="107" xfId="0" applyNumberFormat="1" applyFont="1" applyFill="1" applyBorder="1" applyAlignment="1">
      <alignment horizontal="center" vertical="center"/>
    </xf>
    <xf numFmtId="0" fontId="17" fillId="3" borderId="109" xfId="0" applyNumberFormat="1" applyFont="1" applyFill="1" applyBorder="1" applyAlignment="1">
      <alignment vertical="center"/>
    </xf>
    <xf numFmtId="38" fontId="17" fillId="3" borderId="109" xfId="0" applyNumberFormat="1" applyFont="1" applyFill="1" applyBorder="1" applyAlignment="1">
      <alignment horizontal="right" vertical="center"/>
    </xf>
    <xf numFmtId="0" fontId="25" fillId="0" borderId="0" xfId="3" applyFont="1" applyFill="1" applyBorder="1" applyAlignment="1" applyProtection="1">
      <alignment vertical="center"/>
    </xf>
    <xf numFmtId="0" fontId="17" fillId="0" borderId="0" xfId="3" applyFont="1" applyFill="1" applyBorder="1" applyAlignment="1" applyProtection="1">
      <alignment vertical="center"/>
    </xf>
    <xf numFmtId="0" fontId="35" fillId="0" borderId="0" xfId="3" applyFont="1" applyFill="1" applyAlignment="1" applyProtection="1">
      <alignment vertical="center" wrapText="1"/>
    </xf>
    <xf numFmtId="0" fontId="25" fillId="0" borderId="0" xfId="3" applyFont="1" applyFill="1" applyBorder="1" applyProtection="1">
      <alignment vertical="center"/>
    </xf>
    <xf numFmtId="0" fontId="52" fillId="0" borderId="5" xfId="0" applyFont="1" applyBorder="1" applyAlignment="1" applyProtection="1">
      <alignment horizontal="right" vertical="center"/>
    </xf>
    <xf numFmtId="0" fontId="76" fillId="0" borderId="0" xfId="0" applyFont="1" applyFill="1" applyBorder="1" applyAlignment="1" applyProtection="1">
      <alignment horizontal="right" vertical="center"/>
    </xf>
    <xf numFmtId="0" fontId="78" fillId="0" borderId="0" xfId="0" applyFont="1" applyFill="1" applyProtection="1">
      <alignment vertical="center"/>
    </xf>
    <xf numFmtId="0" fontId="78" fillId="0" borderId="0" xfId="0" applyFont="1" applyProtection="1">
      <alignment vertical="center"/>
    </xf>
    <xf numFmtId="0" fontId="79" fillId="0" borderId="0" xfId="11" applyFont="1" applyProtection="1">
      <alignment vertical="center"/>
    </xf>
    <xf numFmtId="0" fontId="55" fillId="0" borderId="0" xfId="3" applyFont="1" applyFill="1" applyBorder="1" applyAlignment="1">
      <alignment vertical="center"/>
    </xf>
    <xf numFmtId="0" fontId="26" fillId="4" borderId="179" xfId="3" applyNumberFormat="1" applyFont="1" applyFill="1" applyBorder="1" applyAlignment="1">
      <alignment horizontal="left" vertical="center" wrapText="1"/>
    </xf>
    <xf numFmtId="0" fontId="28" fillId="4" borderId="100" xfId="0" applyFont="1" applyFill="1" applyBorder="1">
      <alignment vertical="center"/>
    </xf>
    <xf numFmtId="0" fontId="13" fillId="3" borderId="180" xfId="3" applyNumberFormat="1" applyFont="1" applyFill="1" applyBorder="1" applyAlignment="1">
      <alignment horizontal="center" vertical="center" wrapText="1"/>
    </xf>
    <xf numFmtId="0" fontId="17" fillId="3" borderId="112" xfId="0" applyNumberFormat="1" applyFont="1" applyFill="1" applyBorder="1" applyAlignment="1">
      <alignment vertical="center"/>
    </xf>
    <xf numFmtId="49" fontId="13" fillId="3" borderId="7" xfId="0" applyNumberFormat="1" applyFont="1" applyFill="1" applyBorder="1" applyAlignment="1">
      <alignment horizontal="center" vertical="center" wrapText="1"/>
    </xf>
    <xf numFmtId="0" fontId="13" fillId="3" borderId="182" xfId="3" applyNumberFormat="1" applyFont="1" applyFill="1" applyBorder="1" applyAlignment="1">
      <alignment horizontal="center" vertical="center" wrapText="1"/>
    </xf>
    <xf numFmtId="0" fontId="13" fillId="3" borderId="7" xfId="11" applyFont="1" applyFill="1" applyBorder="1" applyAlignment="1" applyProtection="1">
      <alignment horizontal="center" vertical="center"/>
    </xf>
    <xf numFmtId="0" fontId="13" fillId="3" borderId="186" xfId="3" applyNumberFormat="1" applyFont="1" applyFill="1" applyBorder="1" applyAlignment="1">
      <alignment horizontal="center" vertical="center" wrapText="1"/>
    </xf>
    <xf numFmtId="0" fontId="17" fillId="3" borderId="187" xfId="0" applyNumberFormat="1" applyFont="1" applyFill="1" applyBorder="1" applyAlignment="1">
      <alignment vertical="center"/>
    </xf>
    <xf numFmtId="0" fontId="17" fillId="0" borderId="0" xfId="0" applyFont="1" applyBorder="1" applyAlignment="1" applyProtection="1">
      <alignment horizontal="left" vertical="center" wrapText="1"/>
      <protection locked="0"/>
    </xf>
    <xf numFmtId="38" fontId="17" fillId="0" borderId="0" xfId="1" applyFont="1" applyBorder="1" applyAlignment="1" applyProtection="1">
      <alignment horizontal="right" vertical="center"/>
      <protection locked="0"/>
    </xf>
    <xf numFmtId="0" fontId="17" fillId="0" borderId="106" xfId="0" applyFont="1" applyBorder="1" applyAlignment="1" applyProtection="1">
      <alignment horizontal="left" vertical="center" wrapText="1"/>
      <protection locked="0"/>
    </xf>
    <xf numFmtId="0" fontId="17" fillId="3" borderId="130" xfId="0" applyNumberFormat="1" applyFont="1" applyFill="1" applyBorder="1" applyAlignment="1">
      <alignment horizontal="center" vertical="center"/>
    </xf>
    <xf numFmtId="0" fontId="23" fillId="3" borderId="186" xfId="0" applyFont="1" applyFill="1" applyBorder="1" applyAlignment="1">
      <alignment horizontal="center" vertical="center" wrapText="1"/>
    </xf>
    <xf numFmtId="0" fontId="2" fillId="0" borderId="38" xfId="11" applyFont="1" applyBorder="1" applyAlignment="1" applyProtection="1">
      <alignment horizontal="center" vertical="center" wrapText="1"/>
      <protection locked="0"/>
    </xf>
    <xf numFmtId="0" fontId="2" fillId="3" borderId="14" xfId="0" applyFont="1" applyFill="1" applyBorder="1" applyAlignment="1" applyProtection="1">
      <alignment horizontal="center" vertical="center"/>
      <protection hidden="1"/>
    </xf>
    <xf numFmtId="176" fontId="2" fillId="8" borderId="16" xfId="2" applyNumberFormat="1" applyFont="1" applyFill="1" applyBorder="1" applyAlignment="1" applyProtection="1">
      <alignment horizontal="right" vertical="center"/>
      <protection hidden="1"/>
    </xf>
    <xf numFmtId="176" fontId="2" fillId="8" borderId="19" xfId="2" applyNumberFormat="1" applyFont="1" applyFill="1" applyBorder="1" applyAlignment="1" applyProtection="1">
      <alignment horizontal="right" vertical="center"/>
      <protection hidden="1"/>
    </xf>
    <xf numFmtId="38" fontId="2" fillId="8" borderId="12" xfId="1" applyFont="1" applyFill="1" applyBorder="1" applyAlignment="1" applyProtection="1">
      <alignment horizontal="right" vertical="center"/>
      <protection hidden="1"/>
    </xf>
    <xf numFmtId="176" fontId="2" fillId="8" borderId="20" xfId="2" applyNumberFormat="1" applyFont="1" applyFill="1" applyBorder="1" applyAlignment="1" applyProtection="1">
      <alignment horizontal="right" vertical="center"/>
      <protection hidden="1"/>
    </xf>
    <xf numFmtId="38" fontId="55" fillId="0" borderId="96" xfId="1" applyFont="1" applyBorder="1" applyAlignment="1" applyProtection="1">
      <alignment horizontal="right" vertical="center"/>
      <protection locked="0"/>
    </xf>
    <xf numFmtId="38" fontId="55" fillId="0" borderId="32" xfId="1" applyFont="1" applyBorder="1" applyAlignment="1" applyProtection="1">
      <alignment horizontal="right" vertical="center"/>
      <protection locked="0"/>
    </xf>
    <xf numFmtId="38" fontId="55" fillId="0" borderId="93" xfId="1" applyFont="1" applyBorder="1" applyAlignment="1" applyProtection="1">
      <alignment horizontal="right" vertical="center"/>
      <protection locked="0"/>
    </xf>
    <xf numFmtId="177" fontId="55" fillId="8" borderId="96" xfId="3" applyNumberFormat="1" applyFont="1" applyFill="1" applyBorder="1" applyAlignment="1" applyProtection="1">
      <alignment horizontal="right" vertical="center" shrinkToFit="1"/>
      <protection hidden="1"/>
    </xf>
    <xf numFmtId="38" fontId="55" fillId="8" borderId="25" xfId="1" applyFont="1" applyFill="1" applyBorder="1" applyAlignment="1" applyProtection="1">
      <alignment horizontal="right" vertical="center" shrinkToFit="1"/>
      <protection hidden="1"/>
    </xf>
    <xf numFmtId="177" fontId="55" fillId="8" borderId="93" xfId="3" applyNumberFormat="1" applyFont="1" applyFill="1" applyBorder="1" applyAlignment="1" applyProtection="1">
      <alignment horizontal="right" vertical="center" wrapText="1" shrinkToFit="1"/>
      <protection hidden="1"/>
    </xf>
    <xf numFmtId="177" fontId="55" fillId="8" borderId="93" xfId="3" applyNumberFormat="1" applyFont="1" applyFill="1" applyBorder="1" applyAlignment="1" applyProtection="1">
      <alignment horizontal="right" vertical="center" shrinkToFit="1"/>
      <protection hidden="1"/>
    </xf>
    <xf numFmtId="38" fontId="55" fillId="8" borderId="94" xfId="1" applyFont="1" applyFill="1" applyBorder="1" applyAlignment="1" applyProtection="1">
      <alignment horizontal="right" vertical="center" shrinkToFit="1"/>
      <protection hidden="1"/>
    </xf>
    <xf numFmtId="38" fontId="55" fillId="8" borderId="93" xfId="1" applyFont="1" applyFill="1" applyBorder="1" applyAlignment="1" applyProtection="1">
      <alignment horizontal="right" vertical="center" shrinkToFit="1"/>
      <protection hidden="1"/>
    </xf>
    <xf numFmtId="177" fontId="55" fillId="8" borderId="94" xfId="3" applyNumberFormat="1" applyFont="1" applyFill="1" applyBorder="1" applyAlignment="1" applyProtection="1">
      <alignment horizontal="right" vertical="center" shrinkToFit="1"/>
      <protection hidden="1"/>
    </xf>
    <xf numFmtId="177" fontId="63" fillId="7" borderId="7" xfId="3" applyNumberFormat="1" applyFont="1" applyFill="1" applyBorder="1" applyAlignment="1" applyProtection="1">
      <alignment horizontal="right" vertical="center" shrinkToFit="1"/>
      <protection hidden="1"/>
    </xf>
    <xf numFmtId="177" fontId="55" fillId="8" borderId="95" xfId="3" applyNumberFormat="1" applyFont="1" applyFill="1" applyBorder="1" applyAlignment="1" applyProtection="1">
      <alignment horizontal="right" vertical="center" shrinkToFit="1"/>
      <protection hidden="1"/>
    </xf>
    <xf numFmtId="177" fontId="55" fillId="8" borderId="40" xfId="3" applyNumberFormat="1" applyFont="1" applyFill="1" applyBorder="1" applyAlignment="1" applyProtection="1">
      <alignment horizontal="right" vertical="center" shrinkToFit="1"/>
      <protection hidden="1"/>
    </xf>
    <xf numFmtId="38" fontId="30" fillId="8" borderId="0" xfId="0" applyNumberFormat="1" applyFont="1" applyFill="1" applyAlignment="1" applyProtection="1">
      <alignment horizontal="right" vertical="center"/>
      <protection hidden="1"/>
    </xf>
    <xf numFmtId="177" fontId="55" fillId="0" borderId="32" xfId="3" applyNumberFormat="1" applyFont="1" applyFill="1" applyBorder="1" applyAlignment="1" applyProtection="1">
      <alignment horizontal="right" vertical="center" shrinkToFit="1"/>
      <protection hidden="1"/>
    </xf>
    <xf numFmtId="38" fontId="55" fillId="0" borderId="7" xfId="1" applyFont="1" applyFill="1" applyBorder="1" applyAlignment="1" applyProtection="1">
      <alignment horizontal="right" vertical="center" shrinkToFit="1"/>
      <protection hidden="1"/>
    </xf>
    <xf numFmtId="177" fontId="55" fillId="0" borderId="8" xfId="3" applyNumberFormat="1" applyFont="1" applyFill="1" applyBorder="1" applyAlignment="1" applyProtection="1">
      <alignment horizontal="right" vertical="center" shrinkToFit="1"/>
      <protection hidden="1"/>
    </xf>
    <xf numFmtId="177" fontId="63" fillId="7" borderId="25" xfId="3" applyNumberFormat="1" applyFont="1" applyFill="1" applyBorder="1" applyAlignment="1" applyProtection="1">
      <alignment horizontal="right" vertical="center" shrinkToFit="1"/>
      <protection hidden="1"/>
    </xf>
    <xf numFmtId="38" fontId="63" fillId="7" borderId="25" xfId="1" applyFont="1" applyFill="1" applyBorder="1" applyAlignment="1" applyProtection="1">
      <alignment horizontal="right" vertical="center" shrinkToFit="1"/>
      <protection hidden="1"/>
    </xf>
    <xf numFmtId="177" fontId="63" fillId="7" borderId="32" xfId="3" applyNumberFormat="1" applyFont="1" applyFill="1" applyBorder="1" applyAlignment="1" applyProtection="1">
      <alignment horizontal="right" vertical="center" shrinkToFit="1"/>
      <protection hidden="1"/>
    </xf>
    <xf numFmtId="177" fontId="63" fillId="7" borderId="176" xfId="3" applyNumberFormat="1" applyFont="1" applyFill="1" applyBorder="1" applyAlignment="1" applyProtection="1">
      <alignment horizontal="right" vertical="center" shrinkToFit="1"/>
      <protection hidden="1"/>
    </xf>
    <xf numFmtId="38" fontId="63" fillId="0" borderId="7" xfId="1" applyFont="1" applyBorder="1" applyAlignment="1" applyProtection="1">
      <alignment horizontal="right" vertical="center"/>
      <protection hidden="1"/>
    </xf>
    <xf numFmtId="38" fontId="13" fillId="8" borderId="0" xfId="1" applyFont="1" applyFill="1" applyBorder="1" applyProtection="1">
      <alignment vertical="center"/>
      <protection hidden="1"/>
    </xf>
    <xf numFmtId="38" fontId="17" fillId="3" borderId="116" xfId="0" applyNumberFormat="1" applyFont="1" applyFill="1" applyBorder="1" applyAlignment="1" applyProtection="1">
      <alignment vertical="center"/>
      <protection hidden="1"/>
    </xf>
    <xf numFmtId="38" fontId="17" fillId="3" borderId="111" xfId="0" applyNumberFormat="1" applyFont="1" applyFill="1" applyBorder="1" applyAlignment="1" applyProtection="1">
      <alignment vertical="center"/>
      <protection hidden="1"/>
    </xf>
    <xf numFmtId="186" fontId="13" fillId="3" borderId="105" xfId="0" applyNumberFormat="1" applyFont="1" applyFill="1" applyBorder="1" applyAlignment="1" applyProtection="1">
      <alignment horizontal="center" vertical="center"/>
      <protection hidden="1"/>
    </xf>
    <xf numFmtId="0" fontId="21" fillId="4" borderId="100" xfId="3" applyFont="1" applyFill="1" applyBorder="1" applyProtection="1">
      <alignment vertical="center"/>
      <protection hidden="1"/>
    </xf>
    <xf numFmtId="0" fontId="28" fillId="4" borderId="100" xfId="3" applyNumberFormat="1" applyFont="1" applyFill="1" applyBorder="1" applyProtection="1">
      <alignment vertical="center"/>
      <protection hidden="1"/>
    </xf>
    <xf numFmtId="38" fontId="13" fillId="8" borderId="106" xfId="1" applyFont="1" applyFill="1" applyBorder="1" applyProtection="1">
      <alignment vertical="center"/>
      <protection hidden="1"/>
    </xf>
    <xf numFmtId="187" fontId="13" fillId="3" borderId="105" xfId="0" applyNumberFormat="1" applyFont="1" applyFill="1" applyBorder="1" applyAlignment="1" applyProtection="1">
      <alignment horizontal="center" vertical="center"/>
      <protection hidden="1"/>
    </xf>
    <xf numFmtId="38" fontId="13" fillId="3" borderId="111" xfId="0" applyNumberFormat="1" applyFont="1" applyFill="1" applyBorder="1" applyAlignment="1" applyProtection="1">
      <alignment vertical="center"/>
      <protection hidden="1"/>
    </xf>
    <xf numFmtId="38" fontId="13" fillId="3" borderId="117" xfId="0" applyNumberFormat="1" applyFont="1" applyFill="1" applyBorder="1" applyProtection="1">
      <alignment vertical="center"/>
      <protection hidden="1"/>
    </xf>
    <xf numFmtId="188" fontId="17" fillId="3" borderId="1" xfId="3" applyNumberFormat="1" applyFont="1" applyFill="1" applyBorder="1" applyAlignment="1" applyProtection="1">
      <alignment horizontal="center" vertical="center"/>
      <protection hidden="1"/>
    </xf>
    <xf numFmtId="188" fontId="17" fillId="3" borderId="7" xfId="3" applyNumberFormat="1" applyFont="1" applyFill="1" applyBorder="1" applyAlignment="1" applyProtection="1">
      <alignment horizontal="center" vertical="center"/>
      <protection hidden="1"/>
    </xf>
    <xf numFmtId="177" fontId="11" fillId="8" borderId="25" xfId="3" applyNumberFormat="1" applyFont="1" applyFill="1" applyBorder="1" applyAlignment="1" applyProtection="1">
      <alignment horizontal="right" vertical="center"/>
      <protection hidden="1"/>
    </xf>
    <xf numFmtId="188" fontId="17" fillId="3" borderId="105" xfId="3" applyNumberFormat="1" applyFont="1" applyFill="1" applyBorder="1" applyAlignment="1" applyProtection="1">
      <alignment horizontal="center" vertical="center"/>
      <protection hidden="1"/>
    </xf>
    <xf numFmtId="178" fontId="13" fillId="8" borderId="0" xfId="3" applyNumberFormat="1" applyFont="1" applyFill="1" applyBorder="1" applyAlignment="1" applyProtection="1">
      <alignment horizontal="center" vertical="center" wrapText="1"/>
      <protection hidden="1"/>
    </xf>
    <xf numFmtId="178" fontId="13" fillId="8" borderId="0" xfId="3" applyNumberFormat="1" applyFont="1" applyFill="1" applyAlignment="1" applyProtection="1">
      <alignment horizontal="center" vertical="center" wrapText="1"/>
      <protection hidden="1"/>
    </xf>
    <xf numFmtId="38" fontId="13" fillId="8" borderId="0" xfId="1" applyFont="1" applyFill="1" applyBorder="1" applyAlignment="1" applyProtection="1">
      <alignment horizontal="right" vertical="center" wrapText="1"/>
      <protection hidden="1"/>
    </xf>
    <xf numFmtId="38" fontId="13" fillId="8" borderId="106" xfId="1" applyFont="1" applyFill="1" applyBorder="1" applyAlignment="1" applyProtection="1">
      <alignment horizontal="right" vertical="center" wrapText="1"/>
      <protection hidden="1"/>
    </xf>
    <xf numFmtId="0" fontId="21" fillId="0" borderId="100" xfId="3" applyFont="1" applyBorder="1" applyProtection="1">
      <alignment vertical="center"/>
      <protection hidden="1"/>
    </xf>
    <xf numFmtId="38" fontId="13" fillId="8" borderId="0" xfId="1" applyFont="1" applyFill="1" applyBorder="1" applyAlignment="1" applyProtection="1">
      <alignment vertical="center" wrapText="1"/>
      <protection hidden="1"/>
    </xf>
    <xf numFmtId="38" fontId="13" fillId="3" borderId="111" xfId="0" applyNumberFormat="1" applyFont="1" applyFill="1" applyBorder="1" applyAlignment="1" applyProtection="1">
      <alignment horizontal="right" vertical="center" wrapText="1"/>
      <protection hidden="1"/>
    </xf>
    <xf numFmtId="38" fontId="13" fillId="3" borderId="117" xfId="0" applyNumberFormat="1" applyFont="1" applyFill="1" applyBorder="1" applyAlignment="1" applyProtection="1">
      <alignment horizontal="right" vertical="center" wrapText="1"/>
      <protection hidden="1"/>
    </xf>
    <xf numFmtId="0" fontId="13" fillId="0" borderId="7" xfId="11" applyFont="1" applyBorder="1" applyAlignment="1" applyProtection="1">
      <alignment horizontal="right" vertical="center"/>
      <protection locked="0"/>
    </xf>
    <xf numFmtId="0" fontId="21" fillId="0" borderId="0" xfId="11" applyFont="1" applyBorder="1" applyAlignment="1" applyProtection="1">
      <alignment vertical="top"/>
      <protection hidden="1"/>
    </xf>
    <xf numFmtId="38" fontId="13" fillId="3" borderId="5" xfId="0" applyNumberFormat="1" applyFont="1" applyFill="1" applyBorder="1" applyAlignment="1" applyProtection="1">
      <alignment vertical="center" wrapText="1"/>
      <protection hidden="1"/>
    </xf>
    <xf numFmtId="184" fontId="13" fillId="3" borderId="9" xfId="0" applyNumberFormat="1" applyFont="1" applyFill="1" applyBorder="1" applyAlignment="1" applyProtection="1">
      <alignment horizontal="center" vertical="center" wrapText="1"/>
      <protection hidden="1"/>
    </xf>
    <xf numFmtId="0" fontId="21" fillId="0" borderId="100" xfId="3" applyFont="1" applyFill="1" applyBorder="1" applyProtection="1">
      <alignment vertical="center"/>
      <protection hidden="1"/>
    </xf>
    <xf numFmtId="38" fontId="13" fillId="3" borderId="111" xfId="0" applyNumberFormat="1" applyFont="1" applyFill="1" applyBorder="1" applyAlignment="1" applyProtection="1">
      <alignment vertical="center" wrapText="1"/>
      <protection hidden="1"/>
    </xf>
    <xf numFmtId="185" fontId="13" fillId="3" borderId="105" xfId="0" applyNumberFormat="1" applyFont="1" applyFill="1" applyBorder="1" applyAlignment="1" applyProtection="1">
      <alignment horizontal="center" vertical="center"/>
      <protection hidden="1"/>
    </xf>
    <xf numFmtId="0" fontId="21" fillId="0" borderId="142" xfId="3" applyFont="1" applyFill="1" applyBorder="1" applyProtection="1">
      <alignment vertical="center"/>
      <protection hidden="1"/>
    </xf>
    <xf numFmtId="0" fontId="28" fillId="0" borderId="142" xfId="3" applyNumberFormat="1" applyFont="1" applyFill="1" applyBorder="1" applyProtection="1">
      <alignment vertical="center"/>
      <protection hidden="1"/>
    </xf>
    <xf numFmtId="38" fontId="13" fillId="8" borderId="1" xfId="1" applyNumberFormat="1" applyFont="1" applyFill="1" applyBorder="1" applyProtection="1">
      <alignment vertical="center"/>
      <protection hidden="1"/>
    </xf>
    <xf numFmtId="38" fontId="17" fillId="3" borderId="139" xfId="0" applyNumberFormat="1" applyFont="1" applyFill="1" applyBorder="1" applyAlignment="1" applyProtection="1">
      <alignment vertical="center"/>
      <protection hidden="1"/>
    </xf>
    <xf numFmtId="189" fontId="13" fillId="3" borderId="137" xfId="0" applyNumberFormat="1" applyFont="1" applyFill="1" applyBorder="1" applyAlignment="1" applyProtection="1">
      <alignment horizontal="center" vertical="center"/>
      <protection hidden="1"/>
    </xf>
    <xf numFmtId="0" fontId="21" fillId="4" borderId="179" xfId="3" applyNumberFormat="1" applyFont="1" applyFill="1" applyBorder="1" applyAlignment="1" applyProtection="1">
      <alignment vertical="center"/>
      <protection hidden="1"/>
    </xf>
    <xf numFmtId="190" fontId="13" fillId="3" borderId="137" xfId="0" applyNumberFormat="1" applyFont="1" applyFill="1" applyBorder="1" applyAlignment="1" applyProtection="1">
      <alignment horizontal="center" vertical="center"/>
      <protection hidden="1"/>
    </xf>
    <xf numFmtId="191" fontId="13" fillId="3" borderId="137" xfId="0" applyNumberFormat="1" applyFont="1" applyFill="1" applyBorder="1" applyAlignment="1" applyProtection="1">
      <alignment horizontal="center" vertical="center"/>
      <protection hidden="1"/>
    </xf>
    <xf numFmtId="189" fontId="13" fillId="0" borderId="25"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38" fontId="13" fillId="0" borderId="1" xfId="1" applyNumberFormat="1" applyFont="1" applyBorder="1" applyAlignment="1" applyProtection="1">
      <alignment horizontal="right" vertical="center"/>
      <protection locked="0"/>
    </xf>
    <xf numFmtId="38" fontId="23" fillId="0" borderId="78" xfId="1" applyNumberFormat="1" applyFont="1" applyBorder="1" applyAlignment="1" applyProtection="1">
      <alignment horizontal="center" vertical="center"/>
      <protection locked="0"/>
    </xf>
    <xf numFmtId="0" fontId="13" fillId="0" borderId="25" xfId="0" applyFont="1" applyBorder="1" applyAlignment="1" applyProtection="1">
      <alignment horizontal="left" vertical="center" wrapText="1"/>
      <protection locked="0"/>
    </xf>
    <xf numFmtId="38" fontId="0" fillId="0" borderId="0" xfId="1" applyFont="1" applyProtection="1">
      <alignment vertical="center"/>
      <protection locked="0"/>
    </xf>
    <xf numFmtId="38" fontId="13" fillId="0" borderId="78" xfId="1" applyNumberFormat="1" applyFont="1" applyBorder="1" applyAlignment="1" applyProtection="1">
      <alignment horizontal="center" vertical="center"/>
      <protection locked="0"/>
    </xf>
    <xf numFmtId="38" fontId="13" fillId="0" borderId="1" xfId="1" applyFont="1" applyBorder="1" applyAlignment="1" applyProtection="1">
      <alignment horizontal="right" vertical="center"/>
      <protection locked="0"/>
    </xf>
    <xf numFmtId="0" fontId="28" fillId="4" borderId="189" xfId="0" applyFont="1" applyFill="1" applyBorder="1">
      <alignment vertical="center"/>
    </xf>
    <xf numFmtId="0" fontId="55" fillId="0" borderId="0" xfId="3" applyFont="1" applyFill="1" applyBorder="1" applyAlignment="1" applyProtection="1">
      <alignment horizontal="right" vertical="center"/>
    </xf>
    <xf numFmtId="38" fontId="55" fillId="0" borderId="7" xfId="1" applyFont="1" applyFill="1" applyBorder="1" applyAlignment="1" applyProtection="1">
      <alignment horizontal="right" vertical="center"/>
      <protection locked="0"/>
    </xf>
    <xf numFmtId="38" fontId="55" fillId="0" borderId="25" xfId="1" applyFont="1" applyFill="1" applyBorder="1" applyAlignment="1" applyProtection="1">
      <alignment horizontal="right" vertical="center"/>
      <protection locked="0"/>
    </xf>
    <xf numFmtId="38" fontId="30" fillId="0" borderId="0" xfId="1" applyFont="1" applyFill="1" applyAlignment="1" applyProtection="1">
      <alignment horizontal="center"/>
    </xf>
    <xf numFmtId="0" fontId="56" fillId="0" borderId="5" xfId="0" applyFont="1" applyBorder="1" applyAlignment="1" applyProtection="1">
      <alignment vertical="center"/>
    </xf>
    <xf numFmtId="0" fontId="57" fillId="0" borderId="5" xfId="0" applyFont="1" applyBorder="1" applyAlignment="1" applyProtection="1">
      <alignment vertical="center"/>
    </xf>
    <xf numFmtId="0" fontId="52" fillId="0" borderId="0" xfId="0" applyFont="1" applyProtection="1">
      <alignment vertical="center"/>
    </xf>
    <xf numFmtId="49" fontId="52" fillId="0" borderId="0" xfId="6" applyNumberFormat="1" applyFont="1" applyBorder="1" applyAlignment="1" applyProtection="1">
      <alignment horizontal="left" vertical="center"/>
    </xf>
    <xf numFmtId="0" fontId="52" fillId="0" borderId="0" xfId="6" applyNumberFormat="1" applyFont="1" applyBorder="1" applyAlignment="1" applyProtection="1">
      <alignment horizontal="left" vertical="center"/>
    </xf>
    <xf numFmtId="0" fontId="52" fillId="0" borderId="0" xfId="6" applyNumberFormat="1" applyFont="1" applyFill="1" applyBorder="1" applyAlignment="1" applyProtection="1">
      <alignment horizontal="left" vertical="center"/>
    </xf>
    <xf numFmtId="0" fontId="76" fillId="0" borderId="0" xfId="0" applyFont="1" applyFill="1" applyProtection="1">
      <alignment vertical="center"/>
    </xf>
    <xf numFmtId="0" fontId="76" fillId="0" borderId="0" xfId="0" applyFont="1" applyFill="1" applyBorder="1" applyAlignment="1" applyProtection="1">
      <alignment vertical="center"/>
    </xf>
    <xf numFmtId="0" fontId="76" fillId="0" borderId="0" xfId="0" applyFont="1" applyProtection="1">
      <alignment vertical="center"/>
    </xf>
    <xf numFmtId="0" fontId="0" fillId="0" borderId="0" xfId="0">
      <alignment vertical="center"/>
    </xf>
    <xf numFmtId="0" fontId="30" fillId="0" borderId="0" xfId="3" applyFont="1" applyFill="1" applyProtection="1">
      <alignment vertical="center"/>
    </xf>
    <xf numFmtId="0" fontId="55" fillId="0" borderId="0" xfId="3" applyFont="1" applyFill="1" applyAlignment="1" applyProtection="1">
      <alignment horizontal="right" vertical="center"/>
    </xf>
    <xf numFmtId="38" fontId="30" fillId="0" borderId="0" xfId="1" applyFont="1" applyFill="1" applyAlignment="1" applyProtection="1">
      <alignment horizontal="center" vertical="center"/>
    </xf>
    <xf numFmtId="38" fontId="55" fillId="0" borderId="7" xfId="1" applyFont="1" applyFill="1" applyBorder="1" applyProtection="1">
      <alignment vertical="center"/>
      <protection locked="0"/>
    </xf>
    <xf numFmtId="38" fontId="55" fillId="8" borderId="25" xfId="1" applyFont="1" applyFill="1" applyBorder="1" applyAlignment="1" applyProtection="1">
      <alignment horizontal="right" vertical="center" shrinkToFit="1"/>
      <protection hidden="1"/>
    </xf>
    <xf numFmtId="38" fontId="55" fillId="8" borderId="94" xfId="1" applyFont="1" applyFill="1" applyBorder="1" applyAlignment="1" applyProtection="1">
      <alignment horizontal="right" vertical="center" shrinkToFit="1"/>
      <protection hidden="1"/>
    </xf>
    <xf numFmtId="38" fontId="55" fillId="8" borderId="93" xfId="1" applyFont="1" applyFill="1" applyBorder="1" applyAlignment="1" applyProtection="1">
      <alignment horizontal="right" vertical="center" shrinkToFit="1"/>
      <protection hidden="1"/>
    </xf>
    <xf numFmtId="38" fontId="55" fillId="8" borderId="95" xfId="1" applyFont="1" applyFill="1" applyBorder="1" applyAlignment="1" applyProtection="1">
      <alignment horizontal="right" vertical="center" shrinkToFit="1"/>
      <protection hidden="1"/>
    </xf>
    <xf numFmtId="38" fontId="63" fillId="7" borderId="7" xfId="1" applyFont="1" applyFill="1" applyBorder="1" applyAlignment="1" applyProtection="1">
      <alignment horizontal="right" vertical="center" shrinkToFit="1"/>
      <protection hidden="1"/>
    </xf>
    <xf numFmtId="0" fontId="42" fillId="0" borderId="5" xfId="3" applyFont="1" applyBorder="1" applyAlignment="1" applyProtection="1">
      <alignment vertical="center"/>
    </xf>
    <xf numFmtId="0" fontId="42" fillId="0" borderId="5" xfId="3" applyFont="1" applyBorder="1" applyAlignment="1">
      <alignment vertical="center"/>
    </xf>
    <xf numFmtId="0" fontId="42" fillId="0" borderId="2" xfId="3" applyFont="1" applyBorder="1" applyAlignment="1" applyProtection="1">
      <alignment vertical="center"/>
    </xf>
    <xf numFmtId="0" fontId="42" fillId="0" borderId="191" xfId="3" applyFont="1" applyBorder="1" applyAlignment="1" applyProtection="1">
      <alignment vertical="center"/>
    </xf>
    <xf numFmtId="0" fontId="42" fillId="0" borderId="192" xfId="3" applyFont="1" applyBorder="1" applyAlignment="1" applyProtection="1">
      <alignment vertical="center"/>
    </xf>
    <xf numFmtId="0" fontId="42" fillId="0" borderId="190" xfId="3" applyFont="1" applyBorder="1" applyAlignment="1">
      <alignment vertical="center"/>
    </xf>
    <xf numFmtId="0" fontId="42" fillId="0" borderId="190" xfId="3" applyFont="1" applyBorder="1" applyAlignment="1" applyProtection="1">
      <alignment horizontal="center" vertical="center"/>
    </xf>
    <xf numFmtId="192" fontId="42" fillId="8" borderId="156" xfId="3" applyNumberFormat="1" applyFont="1" applyFill="1" applyBorder="1" applyAlignment="1" applyProtection="1">
      <alignment horizontal="center" vertical="center"/>
      <protection hidden="1"/>
    </xf>
    <xf numFmtId="192" fontId="42" fillId="8" borderId="154" xfId="3" applyNumberFormat="1" applyFont="1" applyFill="1" applyBorder="1" applyAlignment="1" applyProtection="1">
      <alignment horizontal="center" vertical="center"/>
      <protection hidden="1"/>
    </xf>
    <xf numFmtId="0" fontId="55" fillId="0" borderId="65" xfId="0" applyFont="1" applyFill="1" applyBorder="1" applyAlignment="1">
      <alignment horizontal="center" vertical="center"/>
    </xf>
    <xf numFmtId="0" fontId="55" fillId="3" borderId="190" xfId="0" applyFont="1" applyFill="1" applyBorder="1" applyAlignment="1">
      <alignment vertical="center" textRotation="255"/>
    </xf>
    <xf numFmtId="0" fontId="55" fillId="0" borderId="63" xfId="0" applyFont="1" applyFill="1" applyBorder="1" applyAlignment="1">
      <alignment horizontal="center" vertical="center"/>
    </xf>
    <xf numFmtId="192" fontId="55" fillId="0" borderId="41" xfId="0" applyNumberFormat="1" applyFont="1" applyFill="1" applyBorder="1" applyAlignment="1" applyProtection="1">
      <alignment horizontal="center" vertical="center"/>
      <protection locked="0"/>
    </xf>
    <xf numFmtId="0" fontId="2" fillId="0" borderId="80" xfId="11" applyFont="1" applyBorder="1" applyAlignment="1" applyProtection="1">
      <alignment horizontal="center" vertical="center" wrapText="1"/>
    </xf>
    <xf numFmtId="0" fontId="2" fillId="0" borderId="60" xfId="11" applyFont="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178" fontId="13" fillId="3" borderId="4" xfId="3" applyNumberFormat="1" applyFont="1" applyFill="1" applyBorder="1" applyAlignment="1" applyProtection="1">
      <alignment horizontal="center" vertical="center" wrapText="1"/>
    </xf>
    <xf numFmtId="0" fontId="0" fillId="0" borderId="0" xfId="0" applyProtection="1">
      <alignment vertical="center"/>
      <protection locked="0"/>
    </xf>
    <xf numFmtId="194" fontId="86" fillId="4" borderId="234" xfId="0" applyNumberFormat="1" applyFont="1" applyFill="1" applyBorder="1" applyAlignment="1" applyProtection="1">
      <alignment horizontal="center" vertical="center" wrapText="1"/>
      <protection locked="0"/>
    </xf>
    <xf numFmtId="194" fontId="86" fillId="4" borderId="235" xfId="0" applyNumberFormat="1" applyFont="1" applyFill="1" applyBorder="1" applyAlignment="1" applyProtection="1">
      <alignment horizontal="center" vertical="center" wrapText="1"/>
      <protection locked="0"/>
    </xf>
    <xf numFmtId="0" fontId="0" fillId="0" borderId="0" xfId="0" applyFill="1" applyProtection="1">
      <alignment vertical="center"/>
    </xf>
    <xf numFmtId="0" fontId="0" fillId="0" borderId="0" xfId="0" applyProtection="1">
      <alignment vertical="center"/>
    </xf>
    <xf numFmtId="0" fontId="45" fillId="0" borderId="0" xfId="0" applyFont="1" applyAlignment="1" applyProtection="1">
      <alignment horizontal="left" vertical="center"/>
    </xf>
    <xf numFmtId="0" fontId="6" fillId="0" borderId="0" xfId="3" applyFont="1" applyProtection="1">
      <alignment vertical="center"/>
    </xf>
    <xf numFmtId="178" fontId="39" fillId="0" borderId="1" xfId="3" applyNumberFormat="1" applyFont="1" applyBorder="1" applyAlignment="1" applyProtection="1">
      <alignment horizontal="center" vertical="center" wrapText="1"/>
      <protection locked="0"/>
    </xf>
    <xf numFmtId="178" fontId="89" fillId="0" borderId="0" xfId="3" applyNumberFormat="1" applyFont="1" applyFill="1" applyBorder="1" applyAlignment="1" applyProtection="1">
      <alignment horizontal="center" vertical="center" wrapText="1"/>
    </xf>
    <xf numFmtId="178" fontId="39" fillId="0" borderId="0" xfId="3" applyNumberFormat="1" applyFont="1" applyFill="1" applyBorder="1" applyAlignment="1" applyProtection="1">
      <alignment horizontal="center" vertical="center" wrapText="1"/>
    </xf>
    <xf numFmtId="178" fontId="39" fillId="0" borderId="2" xfId="3" applyNumberFormat="1" applyFont="1" applyBorder="1" applyAlignment="1" applyProtection="1">
      <alignment horizontal="center" vertical="center" wrapText="1"/>
      <protection locked="0"/>
    </xf>
    <xf numFmtId="0" fontId="87" fillId="3" borderId="25" xfId="3" applyFont="1" applyFill="1" applyBorder="1" applyAlignment="1" applyProtection="1">
      <alignment horizontal="center" vertical="center" wrapText="1"/>
    </xf>
    <xf numFmtId="0" fontId="87" fillId="3" borderId="94" xfId="3" applyFont="1" applyFill="1" applyBorder="1" applyAlignment="1" applyProtection="1">
      <alignment horizontal="center" vertical="center" wrapText="1"/>
    </xf>
    <xf numFmtId="178" fontId="39" fillId="3" borderId="40" xfId="3" applyNumberFormat="1" applyFont="1" applyFill="1" applyBorder="1" applyAlignment="1" applyProtection="1">
      <alignment horizontal="center" vertical="center" textRotation="255" wrapText="1"/>
    </xf>
    <xf numFmtId="178" fontId="39" fillId="3" borderId="40" xfId="3" applyNumberFormat="1" applyFont="1" applyFill="1" applyBorder="1" applyAlignment="1" applyProtection="1">
      <alignment horizontal="center" vertical="center" wrapText="1"/>
      <protection locked="0"/>
    </xf>
    <xf numFmtId="178" fontId="39" fillId="3" borderId="93" xfId="3" applyNumberFormat="1" applyFont="1" applyFill="1" applyBorder="1" applyAlignment="1" applyProtection="1">
      <alignment horizontal="center" vertical="center" wrapText="1"/>
      <protection locked="0"/>
    </xf>
    <xf numFmtId="178" fontId="90" fillId="3" borderId="96" xfId="3"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Protection="1">
      <alignment vertical="center"/>
    </xf>
    <xf numFmtId="0" fontId="0" fillId="0" borderId="0" xfId="0" applyFill="1" applyBorder="1" applyProtection="1">
      <alignment vertical="center"/>
    </xf>
    <xf numFmtId="0" fontId="66" fillId="0" borderId="9" xfId="0" applyFont="1" applyFill="1" applyBorder="1" applyProtection="1">
      <alignment vertical="center"/>
    </xf>
    <xf numFmtId="0" fontId="88" fillId="0" borderId="0" xfId="0" applyFont="1" applyBorder="1" applyAlignment="1" applyProtection="1">
      <alignment horizontal="left" vertical="top" wrapText="1"/>
      <protection locked="0"/>
    </xf>
    <xf numFmtId="0" fontId="30" fillId="0" borderId="0" xfId="0" applyFont="1" applyBorder="1" applyProtection="1">
      <alignment vertical="center"/>
    </xf>
    <xf numFmtId="0" fontId="92" fillId="9" borderId="0" xfId="0" applyFont="1" applyFill="1" applyProtection="1">
      <alignment vertical="center"/>
    </xf>
    <xf numFmtId="0" fontId="0" fillId="5" borderId="0" xfId="0" applyFill="1" applyProtection="1">
      <alignment vertical="center"/>
    </xf>
    <xf numFmtId="0" fontId="88" fillId="0" borderId="0" xfId="0" applyFont="1" applyBorder="1" applyAlignment="1" applyProtection="1">
      <alignment vertical="top"/>
    </xf>
    <xf numFmtId="192" fontId="42" fillId="8" borderId="155" xfId="3" applyNumberFormat="1"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locked="0"/>
    </xf>
    <xf numFmtId="0" fontId="55" fillId="0" borderId="149" xfId="0" applyFont="1" applyBorder="1" applyAlignment="1">
      <alignment horizontal="center" vertical="center" shrinkToFit="1"/>
    </xf>
    <xf numFmtId="0" fontId="55" fillId="0" borderId="90" xfId="0" applyFont="1" applyBorder="1" applyAlignment="1">
      <alignment horizontal="center" vertical="center" shrinkToFit="1"/>
    </xf>
    <xf numFmtId="0" fontId="55" fillId="0" borderId="74" xfId="0" applyFont="1" applyBorder="1" applyAlignment="1">
      <alignment horizontal="center" vertical="center" shrinkToFit="1"/>
    </xf>
    <xf numFmtId="0" fontId="55" fillId="0" borderId="75" xfId="0" applyFont="1" applyBorder="1" applyAlignment="1">
      <alignment horizontal="center" vertical="center" shrinkToFit="1"/>
    </xf>
    <xf numFmtId="0" fontId="55" fillId="0" borderId="208" xfId="0" applyFont="1" applyBorder="1" applyAlignment="1">
      <alignment horizontal="center" vertical="center" shrinkToFit="1"/>
    </xf>
    <xf numFmtId="0" fontId="42" fillId="0" borderId="82" xfId="3" applyFont="1" applyFill="1" applyBorder="1" applyAlignment="1" applyProtection="1">
      <alignment vertical="center"/>
      <protection locked="0"/>
    </xf>
    <xf numFmtId="0" fontId="42" fillId="0" borderId="73" xfId="3" applyFont="1" applyFill="1" applyBorder="1" applyAlignment="1" applyProtection="1">
      <alignment vertical="center"/>
      <protection locked="0"/>
    </xf>
    <xf numFmtId="0" fontId="42" fillId="0" borderId="74" xfId="3" applyFont="1" applyFill="1" applyBorder="1" applyAlignment="1" applyProtection="1">
      <alignment vertical="center"/>
      <protection locked="0"/>
    </xf>
    <xf numFmtId="0" fontId="42" fillId="0" borderId="147" xfId="3" applyFont="1" applyFill="1" applyBorder="1" applyAlignment="1" applyProtection="1">
      <alignment vertical="center"/>
      <protection locked="0"/>
    </xf>
    <xf numFmtId="0" fontId="42" fillId="0" borderId="77" xfId="3" applyFont="1" applyFill="1" applyBorder="1" applyAlignment="1" applyProtection="1">
      <alignment vertical="center"/>
      <protection locked="0"/>
    </xf>
    <xf numFmtId="0" fontId="42" fillId="0" borderId="62" xfId="3" applyFont="1" applyFill="1" applyBorder="1" applyAlignment="1" applyProtection="1">
      <alignment vertical="center"/>
      <protection locked="0"/>
    </xf>
    <xf numFmtId="0" fontId="42" fillId="0" borderId="245" xfId="3" applyFont="1" applyFill="1" applyBorder="1" applyAlignment="1" applyProtection="1">
      <alignment vertical="center"/>
      <protection locked="0"/>
    </xf>
    <xf numFmtId="0" fontId="40" fillId="0" borderId="0" xfId="11" applyFont="1" applyBorder="1" applyProtection="1">
      <alignment vertical="center"/>
    </xf>
    <xf numFmtId="178" fontId="39" fillId="0" borderId="7" xfId="3" applyNumberFormat="1" applyFont="1" applyBorder="1" applyAlignment="1" applyProtection="1">
      <alignment horizontal="center" vertical="center" wrapText="1"/>
      <protection locked="0"/>
    </xf>
    <xf numFmtId="0" fontId="23" fillId="0" borderId="1" xfId="0" applyFont="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0" fontId="23" fillId="0" borderId="25" xfId="0" applyFont="1" applyBorder="1" applyAlignment="1" applyProtection="1">
      <alignment horizontal="left" vertical="center" wrapText="1"/>
      <protection locked="0"/>
    </xf>
    <xf numFmtId="0" fontId="23" fillId="0" borderId="181" xfId="0" applyFont="1" applyBorder="1" applyAlignment="1" applyProtection="1">
      <alignment horizontal="left" vertical="center" wrapText="1"/>
      <protection locked="0"/>
    </xf>
    <xf numFmtId="178" fontId="2" fillId="0" borderId="1" xfId="3" applyNumberFormat="1" applyFont="1" applyBorder="1" applyAlignment="1" applyProtection="1">
      <alignment horizontal="center" vertical="center" wrapText="1"/>
      <protection locked="0"/>
    </xf>
    <xf numFmtId="178" fontId="2" fillId="0" borderId="7" xfId="3" applyNumberFormat="1" applyFont="1" applyBorder="1" applyAlignment="1" applyProtection="1">
      <alignment horizontal="center" vertical="center" wrapText="1"/>
      <protection locked="0"/>
    </xf>
    <xf numFmtId="0" fontId="40" fillId="3" borderId="77" xfId="11" applyFont="1" applyFill="1" applyBorder="1" applyProtection="1">
      <alignment vertical="center"/>
    </xf>
    <xf numFmtId="0" fontId="40" fillId="3" borderId="245" xfId="11" applyFont="1" applyFill="1" applyBorder="1" applyProtection="1">
      <alignment vertical="center"/>
    </xf>
    <xf numFmtId="0" fontId="40" fillId="3" borderId="9" xfId="0" applyFont="1" applyFill="1" applyBorder="1" applyAlignment="1" applyProtection="1">
      <alignment horizontal="left" vertical="center"/>
    </xf>
    <xf numFmtId="0" fontId="17" fillId="0" borderId="2" xfId="3" applyFont="1" applyBorder="1" applyProtection="1">
      <alignment vertical="center"/>
    </xf>
    <xf numFmtId="177" fontId="11" fillId="8" borderId="7" xfId="3" applyNumberFormat="1" applyFont="1" applyFill="1" applyBorder="1" applyAlignment="1" applyProtection="1">
      <alignment horizontal="right" vertical="center"/>
      <protection hidden="1"/>
    </xf>
    <xf numFmtId="0" fontId="42" fillId="8" borderId="80" xfId="3" applyFont="1" applyFill="1" applyBorder="1" applyAlignment="1" applyProtection="1">
      <alignment vertical="center" wrapText="1"/>
      <protection locked="0"/>
    </xf>
    <xf numFmtId="0" fontId="76" fillId="0" borderId="38" xfId="0" applyFont="1" applyBorder="1" applyAlignment="1">
      <alignment vertical="center" wrapText="1"/>
    </xf>
    <xf numFmtId="0" fontId="76" fillId="0" borderId="39" xfId="0" applyFont="1" applyBorder="1" applyAlignment="1">
      <alignment vertical="center" wrapText="1"/>
    </xf>
    <xf numFmtId="0" fontId="15" fillId="3" borderId="8" xfId="3" applyFont="1" applyFill="1" applyBorder="1" applyAlignment="1" applyProtection="1">
      <alignment horizontal="center" vertical="center"/>
    </xf>
    <xf numFmtId="0" fontId="15" fillId="3" borderId="4" xfId="3" applyFont="1" applyFill="1" applyBorder="1" applyAlignment="1" applyProtection="1">
      <alignment horizontal="center" vertical="center"/>
    </xf>
    <xf numFmtId="0" fontId="17" fillId="8" borderId="153" xfId="3" applyFont="1" applyFill="1" applyBorder="1" applyAlignment="1" applyProtection="1">
      <alignment horizontal="left" vertical="center" wrapText="1" shrinkToFit="1"/>
      <protection hidden="1"/>
    </xf>
    <xf numFmtId="0" fontId="17" fillId="8" borderId="97" xfId="3" applyFont="1" applyFill="1" applyBorder="1" applyAlignment="1" applyProtection="1">
      <alignment horizontal="left" vertical="center" wrapText="1" shrinkToFit="1"/>
      <protection hidden="1"/>
    </xf>
    <xf numFmtId="0" fontId="17" fillId="8" borderId="152" xfId="3" applyFont="1" applyFill="1" applyBorder="1" applyAlignment="1" applyProtection="1">
      <alignment horizontal="left" vertical="center" wrapText="1" shrinkToFit="1"/>
      <protection hidden="1"/>
    </xf>
    <xf numFmtId="0" fontId="15" fillId="3" borderId="25" xfId="3" applyFont="1" applyFill="1" applyBorder="1" applyAlignment="1" applyProtection="1">
      <alignment horizontal="center" vertical="center"/>
    </xf>
    <xf numFmtId="0" fontId="15" fillId="3" borderId="1" xfId="3" applyFont="1" applyFill="1" applyBorder="1" applyAlignment="1" applyProtection="1">
      <alignment horizontal="center" vertical="center"/>
    </xf>
    <xf numFmtId="38" fontId="42" fillId="8" borderId="188" xfId="4" quotePrefix="1" applyFont="1" applyFill="1" applyBorder="1" applyAlignment="1" applyProtection="1">
      <alignment horizontal="right" vertical="center"/>
      <protection hidden="1"/>
    </xf>
    <xf numFmtId="38" fontId="42" fillId="8" borderId="158" xfId="4" applyFont="1" applyFill="1" applyBorder="1" applyAlignment="1" applyProtection="1">
      <alignment horizontal="right" vertical="center"/>
      <protection hidden="1"/>
    </xf>
    <xf numFmtId="38" fontId="42" fillId="8" borderId="157" xfId="4" applyFont="1" applyFill="1" applyBorder="1" applyAlignment="1" applyProtection="1">
      <alignment horizontal="right" vertical="center"/>
      <protection hidden="1"/>
    </xf>
    <xf numFmtId="0" fontId="15" fillId="3" borderId="162" xfId="3" applyFont="1" applyFill="1" applyBorder="1" applyAlignment="1" applyProtection="1">
      <alignment horizontal="center" vertical="center" wrapText="1"/>
    </xf>
    <xf numFmtId="0" fontId="15" fillId="3" borderId="161" xfId="3" applyFont="1" applyFill="1" applyBorder="1" applyAlignment="1" applyProtection="1">
      <alignment horizontal="center" vertical="center" wrapText="1"/>
    </xf>
    <xf numFmtId="38" fontId="42" fillId="8" borderId="163" xfId="4" applyFont="1" applyFill="1" applyBorder="1" applyAlignment="1" applyProtection="1">
      <alignment horizontal="right" vertical="center"/>
      <protection hidden="1"/>
    </xf>
    <xf numFmtId="38" fontId="42" fillId="8" borderId="162" xfId="4" applyFont="1" applyFill="1" applyBorder="1" applyAlignment="1" applyProtection="1">
      <alignment horizontal="right" vertical="center"/>
      <protection hidden="1"/>
    </xf>
    <xf numFmtId="38" fontId="42" fillId="8" borderId="161" xfId="4" applyFont="1" applyFill="1" applyBorder="1" applyAlignment="1" applyProtection="1">
      <alignment horizontal="right" vertical="center"/>
      <protection hidden="1"/>
    </xf>
    <xf numFmtId="38" fontId="42" fillId="8" borderId="159" xfId="4" applyFont="1" applyFill="1" applyBorder="1" applyAlignment="1" applyProtection="1">
      <alignment horizontal="right" vertical="center"/>
      <protection hidden="1"/>
    </xf>
    <xf numFmtId="38" fontId="42" fillId="8" borderId="8" xfId="4" applyFont="1" applyFill="1" applyBorder="1" applyAlignment="1" applyProtection="1">
      <alignment horizontal="right" vertical="center"/>
      <protection hidden="1"/>
    </xf>
    <xf numFmtId="38" fontId="42" fillId="8" borderId="4" xfId="4" applyFont="1" applyFill="1" applyBorder="1" applyAlignment="1" applyProtection="1">
      <alignment horizontal="right" vertical="center"/>
      <protection hidden="1"/>
    </xf>
    <xf numFmtId="0" fontId="15" fillId="3" borderId="158" xfId="3" applyFont="1" applyFill="1" applyBorder="1" applyAlignment="1" applyProtection="1">
      <alignment horizontal="center" vertical="center" shrinkToFit="1"/>
    </xf>
    <xf numFmtId="0" fontId="15" fillId="3" borderId="157" xfId="3" applyFont="1" applyFill="1" applyBorder="1" applyAlignment="1" applyProtection="1">
      <alignment horizontal="center" vertical="center" shrinkToFit="1"/>
    </xf>
    <xf numFmtId="192" fontId="42" fillId="8" borderId="155" xfId="3" applyNumberFormat="1" applyFont="1" applyFill="1" applyBorder="1" applyAlignment="1" applyProtection="1">
      <alignment horizontal="center" vertical="center"/>
      <protection hidden="1"/>
    </xf>
    <xf numFmtId="0" fontId="76" fillId="0" borderId="155" xfId="0" applyFont="1" applyBorder="1" applyAlignment="1">
      <alignment horizontal="center" vertical="center"/>
    </xf>
    <xf numFmtId="0" fontId="42" fillId="8" borderId="155" xfId="3" applyNumberFormat="1" applyFont="1" applyFill="1" applyBorder="1" applyAlignment="1" applyProtection="1">
      <alignment horizontal="center" vertical="center"/>
      <protection hidden="1"/>
    </xf>
    <xf numFmtId="0" fontId="76" fillId="0" borderId="155" xfId="0" applyNumberFormat="1" applyFont="1" applyBorder="1" applyAlignment="1">
      <alignment horizontal="center" vertical="center"/>
    </xf>
    <xf numFmtId="0" fontId="42" fillId="8" borderId="200" xfId="3" applyFont="1" applyFill="1" applyBorder="1" applyAlignment="1" applyProtection="1">
      <alignment horizontal="left" vertical="center" wrapText="1"/>
      <protection hidden="1"/>
    </xf>
    <xf numFmtId="0" fontId="42" fillId="8" borderId="192" xfId="3" applyFont="1" applyFill="1" applyBorder="1" applyAlignment="1" applyProtection="1">
      <alignment horizontal="left" vertical="center" wrapText="1"/>
      <protection hidden="1"/>
    </xf>
    <xf numFmtId="0" fontId="42" fillId="8" borderId="195" xfId="3" applyFont="1" applyFill="1" applyBorder="1" applyAlignment="1" applyProtection="1">
      <alignment horizontal="left" vertical="center" wrapText="1"/>
      <protection hidden="1"/>
    </xf>
    <xf numFmtId="0" fontId="42" fillId="8" borderId="9" xfId="3" applyFont="1" applyFill="1" applyBorder="1" applyAlignment="1" applyProtection="1">
      <alignment horizontal="left" vertical="center" wrapText="1"/>
      <protection hidden="1"/>
    </xf>
    <xf numFmtId="0" fontId="42" fillId="8" borderId="0" xfId="3" applyFont="1" applyFill="1" applyBorder="1" applyAlignment="1" applyProtection="1">
      <alignment horizontal="left" vertical="center" wrapText="1"/>
      <protection hidden="1"/>
    </xf>
    <xf numFmtId="0" fontId="42" fillId="8" borderId="191" xfId="3" applyFont="1" applyFill="1" applyBorder="1" applyAlignment="1" applyProtection="1">
      <alignment horizontal="left" vertical="center" wrapText="1"/>
      <protection hidden="1"/>
    </xf>
    <xf numFmtId="0" fontId="42" fillId="8" borderId="4" xfId="3" applyFont="1" applyFill="1" applyBorder="1" applyAlignment="1" applyProtection="1">
      <alignment horizontal="left" vertical="center" wrapText="1"/>
      <protection hidden="1"/>
    </xf>
    <xf numFmtId="0" fontId="42" fillId="8" borderId="5" xfId="3" applyFont="1" applyFill="1" applyBorder="1" applyAlignment="1" applyProtection="1">
      <alignment horizontal="left" vertical="center" wrapText="1"/>
      <protection hidden="1"/>
    </xf>
    <xf numFmtId="0" fontId="42" fillId="8" borderId="201" xfId="3" applyFont="1" applyFill="1" applyBorder="1" applyAlignment="1" applyProtection="1">
      <alignment horizontal="left" vertical="center" wrapText="1"/>
      <protection hidden="1"/>
    </xf>
    <xf numFmtId="0" fontId="95" fillId="0" borderId="0" xfId="3" applyFont="1" applyAlignment="1" applyProtection="1">
      <alignment horizontal="center" vertical="center"/>
    </xf>
    <xf numFmtId="0" fontId="15" fillId="8" borderId="99" xfId="3" applyFont="1" applyFill="1" applyBorder="1" applyAlignment="1" applyProtection="1">
      <alignment horizontal="left" vertical="center"/>
      <protection hidden="1"/>
    </xf>
    <xf numFmtId="0" fontId="15" fillId="8" borderId="23" xfId="3" applyFont="1" applyFill="1" applyBorder="1" applyAlignment="1" applyProtection="1">
      <alignment horizontal="left" vertical="center"/>
      <protection hidden="1"/>
    </xf>
    <xf numFmtId="0" fontId="15" fillId="8" borderId="24" xfId="3" applyFont="1" applyFill="1" applyBorder="1" applyAlignment="1" applyProtection="1">
      <alignment horizontal="left" vertical="center"/>
      <protection hidden="1"/>
    </xf>
    <xf numFmtId="0" fontId="42" fillId="3" borderId="35" xfId="3" applyFont="1" applyFill="1" applyBorder="1" applyAlignment="1" applyProtection="1">
      <alignment horizontal="left" vertical="center" shrinkToFit="1"/>
    </xf>
    <xf numFmtId="0" fontId="42" fillId="3" borderId="41" xfId="3" applyFont="1" applyFill="1" applyBorder="1" applyAlignment="1" applyProtection="1">
      <alignment horizontal="left" vertical="center" shrinkToFit="1"/>
    </xf>
    <xf numFmtId="0" fontId="76" fillId="0" borderId="9" xfId="0" applyFont="1" applyBorder="1" applyAlignment="1" applyProtection="1">
      <alignment horizontal="left" vertical="center" shrinkToFit="1"/>
    </xf>
    <xf numFmtId="0" fontId="76" fillId="0" borderId="0" xfId="0" applyFont="1" applyBorder="1" applyAlignment="1" applyProtection="1">
      <alignment horizontal="left" vertical="center" shrinkToFit="1"/>
    </xf>
    <xf numFmtId="0" fontId="42" fillId="3" borderId="1" xfId="3" applyFont="1" applyFill="1" applyBorder="1" applyAlignment="1" applyProtection="1">
      <alignment horizontal="left" vertical="center" wrapText="1"/>
    </xf>
    <xf numFmtId="0" fontId="42" fillId="3" borderId="2" xfId="3" applyFont="1" applyFill="1" applyBorder="1" applyAlignment="1" applyProtection="1">
      <alignment horizontal="left" vertical="center"/>
    </xf>
    <xf numFmtId="0" fontId="76" fillId="0" borderId="69" xfId="0" applyFont="1" applyBorder="1" applyAlignment="1" applyProtection="1">
      <alignment horizontal="left" vertical="center"/>
    </xf>
    <xf numFmtId="0" fontId="76" fillId="0" borderId="43" xfId="0" applyFont="1" applyBorder="1" applyAlignment="1" applyProtection="1">
      <alignment horizontal="left" vertical="center"/>
    </xf>
    <xf numFmtId="0" fontId="42" fillId="8" borderId="43" xfId="3" applyFont="1" applyFill="1" applyBorder="1" applyAlignment="1" applyProtection="1">
      <alignment vertical="center" wrapText="1"/>
    </xf>
    <xf numFmtId="0" fontId="76" fillId="8" borderId="43" xfId="0" applyFont="1" applyFill="1" applyBorder="1" applyAlignment="1">
      <alignment vertical="center" wrapText="1"/>
    </xf>
    <xf numFmtId="0" fontId="42" fillId="8" borderId="242" xfId="3" applyFont="1" applyFill="1" applyBorder="1" applyAlignment="1" applyProtection="1">
      <alignment vertical="center" wrapText="1" shrinkToFit="1"/>
    </xf>
    <xf numFmtId="0" fontId="76" fillId="8" borderId="28" xfId="0" applyFont="1" applyFill="1" applyBorder="1" applyAlignment="1">
      <alignment vertical="center" wrapText="1" shrinkToFit="1"/>
    </xf>
    <xf numFmtId="0" fontId="76" fillId="8" borderId="29" xfId="0" applyFont="1" applyFill="1" applyBorder="1" applyAlignment="1">
      <alignment vertical="center" wrapText="1" shrinkToFit="1"/>
    </xf>
    <xf numFmtId="0" fontId="42" fillId="0" borderId="193" xfId="3" applyFont="1" applyBorder="1" applyAlignment="1" applyProtection="1">
      <alignment horizontal="center" vertical="center" wrapText="1"/>
    </xf>
    <xf numFmtId="0" fontId="42" fillId="0" borderId="192" xfId="3" applyFont="1" applyBorder="1" applyAlignment="1" applyProtection="1">
      <alignment horizontal="center" vertical="center" wrapText="1"/>
    </xf>
    <xf numFmtId="0" fontId="42" fillId="0" borderId="190" xfId="3" applyFont="1" applyBorder="1" applyAlignment="1" applyProtection="1">
      <alignment horizontal="center" vertical="center" wrapText="1"/>
    </xf>
    <xf numFmtId="0" fontId="42" fillId="0" borderId="0" xfId="3" applyFont="1" applyBorder="1" applyAlignment="1" applyProtection="1">
      <alignment horizontal="center" vertical="center" wrapText="1"/>
    </xf>
    <xf numFmtId="0" fontId="0" fillId="0" borderId="190" xfId="0" applyBorder="1" applyAlignment="1">
      <alignment horizontal="center" vertical="center"/>
    </xf>
    <xf numFmtId="0" fontId="0" fillId="0" borderId="0" xfId="0" applyBorder="1" applyAlignment="1">
      <alignment horizontal="center" vertical="center"/>
    </xf>
    <xf numFmtId="0" fontId="42" fillId="0" borderId="190" xfId="3" applyFont="1" applyBorder="1" applyAlignment="1" applyProtection="1">
      <alignment horizontal="center" vertical="center"/>
    </xf>
    <xf numFmtId="0" fontId="0" fillId="0" borderId="10" xfId="0" applyBorder="1" applyAlignment="1">
      <alignment horizontal="center" vertical="center"/>
    </xf>
    <xf numFmtId="0" fontId="0" fillId="0" borderId="198" xfId="0" applyBorder="1" applyAlignment="1">
      <alignment horizontal="center" vertical="center"/>
    </xf>
    <xf numFmtId="0" fontId="0" fillId="0" borderId="194" xfId="0" applyBorder="1" applyAlignment="1">
      <alignment horizontal="center" vertical="center"/>
    </xf>
    <xf numFmtId="0" fontId="0" fillId="0" borderId="202" xfId="0" applyBorder="1" applyAlignment="1">
      <alignment horizontal="center" vertical="center"/>
    </xf>
    <xf numFmtId="0" fontId="42" fillId="8" borderId="0" xfId="3" applyFont="1" applyFill="1" applyBorder="1" applyAlignment="1" applyProtection="1">
      <alignment vertical="center" wrapText="1"/>
    </xf>
    <xf numFmtId="0" fontId="76" fillId="8" borderId="0" xfId="0" applyFont="1" applyFill="1" applyBorder="1" applyAlignment="1">
      <alignment vertical="center" wrapText="1"/>
    </xf>
    <xf numFmtId="0" fontId="42" fillId="8" borderId="38" xfId="3" applyFont="1" applyFill="1" applyBorder="1" applyAlignment="1" applyProtection="1">
      <alignment vertical="center" wrapText="1"/>
      <protection locked="0"/>
    </xf>
    <xf numFmtId="0" fontId="42" fillId="8" borderId="38" xfId="3" applyFont="1" applyFill="1" applyBorder="1" applyAlignment="1">
      <alignment vertical="center" wrapText="1"/>
    </xf>
    <xf numFmtId="0" fontId="42" fillId="8" borderId="41" xfId="3" applyFont="1" applyFill="1" applyBorder="1" applyAlignment="1">
      <alignment vertical="center" wrapText="1"/>
    </xf>
    <xf numFmtId="0" fontId="76" fillId="0" borderId="41" xfId="0" applyFont="1" applyBorder="1" applyAlignment="1">
      <alignment vertical="center" wrapText="1"/>
    </xf>
    <xf numFmtId="0" fontId="42" fillId="8" borderId="41" xfId="3" applyFont="1" applyFill="1" applyBorder="1" applyAlignment="1" applyProtection="1">
      <alignment vertical="center" wrapText="1"/>
      <protection locked="0"/>
    </xf>
    <xf numFmtId="0" fontId="42" fillId="8" borderId="1" xfId="3" applyFont="1" applyFill="1" applyBorder="1" applyAlignment="1" applyProtection="1">
      <alignment horizontal="left" vertical="center" shrinkToFit="1"/>
      <protection hidden="1"/>
    </xf>
    <xf numFmtId="0" fontId="42" fillId="8" borderId="2" xfId="3" applyFont="1" applyFill="1" applyBorder="1" applyAlignment="1" applyProtection="1">
      <alignment horizontal="left" vertical="center" shrinkToFit="1"/>
      <protection hidden="1"/>
    </xf>
    <xf numFmtId="0" fontId="42" fillId="8" borderId="197" xfId="3" applyFont="1" applyFill="1" applyBorder="1" applyAlignment="1" applyProtection="1">
      <alignment horizontal="left" vertical="center" shrinkToFit="1"/>
      <protection hidden="1"/>
    </xf>
    <xf numFmtId="0" fontId="0" fillId="0" borderId="4" xfId="0" applyBorder="1" applyAlignment="1">
      <alignment vertical="center"/>
    </xf>
    <xf numFmtId="0" fontId="0" fillId="0" borderId="5" xfId="0" applyBorder="1" applyAlignment="1">
      <alignment vertical="center"/>
    </xf>
    <xf numFmtId="0" fontId="0" fillId="0" borderId="201" xfId="0" applyBorder="1" applyAlignment="1">
      <alignment vertical="center"/>
    </xf>
    <xf numFmtId="0" fontId="42" fillId="0" borderId="196" xfId="3" applyFont="1" applyBorder="1" applyAlignment="1" applyProtection="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06" xfId="0" applyBorder="1" applyAlignment="1">
      <alignment vertical="center"/>
    </xf>
    <xf numFmtId="0" fontId="0" fillId="0" borderId="6" xfId="0" applyBorder="1" applyAlignment="1">
      <alignment vertical="center"/>
    </xf>
    <xf numFmtId="0" fontId="42" fillId="8" borderId="237" xfId="3" applyFont="1" applyFill="1" applyBorder="1" applyAlignment="1" applyProtection="1">
      <alignment horizontal="left" vertical="center" shrinkToFit="1"/>
      <protection hidden="1"/>
    </xf>
    <xf numFmtId="0" fontId="42" fillId="8" borderId="238" xfId="3" applyFont="1" applyFill="1" applyBorder="1" applyAlignment="1" applyProtection="1">
      <alignment horizontal="left" vertical="center" shrinkToFit="1"/>
      <protection hidden="1"/>
    </xf>
    <xf numFmtId="0" fontId="0" fillId="0" borderId="240" xfId="0" applyBorder="1" applyAlignment="1">
      <alignment vertical="center"/>
    </xf>
    <xf numFmtId="0" fontId="42" fillId="0" borderId="9" xfId="3" applyFont="1" applyBorder="1" applyAlignment="1" applyProtection="1">
      <alignment horizontal="center" vertical="center"/>
    </xf>
    <xf numFmtId="0" fontId="42" fillId="0" borderId="237" xfId="3" applyFont="1" applyBorder="1" applyAlignment="1" applyProtection="1">
      <alignment horizontal="center" vertical="center"/>
    </xf>
    <xf numFmtId="0" fontId="0" fillId="0" borderId="238" xfId="0" applyBorder="1" applyAlignment="1">
      <alignment horizontal="center" vertical="center"/>
    </xf>
    <xf numFmtId="0" fontId="0" fillId="0" borderId="239" xfId="0" applyBorder="1" applyAlignment="1">
      <alignment horizontal="center" vertical="center"/>
    </xf>
    <xf numFmtId="0" fontId="43" fillId="0" borderId="0" xfId="3" applyFont="1" applyBorder="1" applyAlignment="1" applyProtection="1">
      <alignment horizontal="left" vertical="center"/>
    </xf>
    <xf numFmtId="0" fontId="42" fillId="8" borderId="9" xfId="3" applyFont="1" applyFill="1" applyBorder="1" applyAlignment="1" applyProtection="1">
      <alignment horizontal="left" vertical="center" shrinkToFit="1"/>
      <protection hidden="1"/>
    </xf>
    <xf numFmtId="0" fontId="42" fillId="8" borderId="0" xfId="3" applyFont="1" applyFill="1" applyBorder="1" applyAlignment="1" applyProtection="1">
      <alignment horizontal="left" vertical="center" shrinkToFit="1"/>
      <protection hidden="1"/>
    </xf>
    <xf numFmtId="0" fontId="42" fillId="8" borderId="191" xfId="3" applyFont="1" applyFill="1" applyBorder="1" applyAlignment="1" applyProtection="1">
      <alignment horizontal="left" vertical="center" shrinkToFit="1"/>
      <protection hidden="1"/>
    </xf>
    <xf numFmtId="0" fontId="42" fillId="3" borderId="35" xfId="3" applyFont="1" applyFill="1" applyBorder="1" applyAlignment="1" applyProtection="1">
      <alignment horizontal="left" vertical="center"/>
    </xf>
    <xf numFmtId="0" fontId="76" fillId="0" borderId="41" xfId="0" applyFont="1" applyBorder="1" applyAlignment="1" applyProtection="1">
      <alignment horizontal="left" vertical="center"/>
    </xf>
    <xf numFmtId="0" fontId="42" fillId="3" borderId="37" xfId="3" applyFont="1" applyFill="1" applyBorder="1" applyAlignment="1" applyProtection="1">
      <alignment horizontal="left" vertical="center"/>
    </xf>
    <xf numFmtId="0" fontId="76" fillId="0" borderId="38" xfId="0" applyFont="1" applyBorder="1" applyAlignment="1" applyProtection="1">
      <alignment horizontal="left" vertical="center"/>
    </xf>
    <xf numFmtId="0" fontId="42" fillId="3" borderId="146" xfId="3" applyFont="1" applyFill="1" applyBorder="1" applyAlignment="1" applyProtection="1">
      <alignment horizontal="left" vertical="center" shrinkToFit="1"/>
    </xf>
    <xf numFmtId="0" fontId="76" fillId="3" borderId="33" xfId="0" applyFont="1" applyFill="1" applyBorder="1" applyAlignment="1">
      <alignment horizontal="left" vertical="center" shrinkToFit="1"/>
    </xf>
    <xf numFmtId="0" fontId="42" fillId="8" borderId="33" xfId="3" applyFont="1" applyFill="1" applyBorder="1" applyAlignment="1">
      <alignment vertical="center" wrapText="1"/>
    </xf>
    <xf numFmtId="0" fontId="76" fillId="8" borderId="33" xfId="0" applyFont="1" applyFill="1" applyBorder="1" applyAlignment="1">
      <alignment vertical="center" wrapText="1"/>
    </xf>
    <xf numFmtId="0" fontId="42" fillId="8" borderId="90" xfId="3" applyFont="1" applyFill="1" applyBorder="1" applyAlignment="1">
      <alignment vertical="center" wrapText="1"/>
    </xf>
    <xf numFmtId="0" fontId="0" fillId="0" borderId="145" xfId="0" applyBorder="1" applyAlignment="1">
      <alignment vertical="center"/>
    </xf>
    <xf numFmtId="0" fontId="42" fillId="3" borderId="246" xfId="3" applyFont="1" applyFill="1" applyBorder="1" applyAlignment="1">
      <alignment vertical="center"/>
    </xf>
    <xf numFmtId="0" fontId="0" fillId="3" borderId="243" xfId="0" applyFill="1" applyBorder="1" applyAlignment="1">
      <alignment vertical="center"/>
    </xf>
    <xf numFmtId="0" fontId="0" fillId="3" borderId="244" xfId="0" applyFill="1" applyBorder="1" applyAlignment="1">
      <alignment vertical="center"/>
    </xf>
    <xf numFmtId="0" fontId="42" fillId="8" borderId="242" xfId="3" applyFont="1" applyFill="1" applyBorder="1" applyAlignment="1" applyProtection="1">
      <alignment vertical="center" wrapText="1"/>
    </xf>
    <xf numFmtId="0" fontId="76" fillId="8" borderId="28" xfId="0" applyFont="1" applyFill="1" applyBorder="1" applyAlignment="1">
      <alignment vertical="center" wrapText="1"/>
    </xf>
    <xf numFmtId="0" fontId="0" fillId="0" borderId="29" xfId="0" applyBorder="1" applyAlignment="1">
      <alignment vertical="center"/>
    </xf>
    <xf numFmtId="0" fontId="42" fillId="8" borderId="80" xfId="3" applyFont="1" applyFill="1" applyBorder="1" applyAlignment="1">
      <alignment vertical="center" wrapText="1"/>
    </xf>
    <xf numFmtId="0" fontId="0" fillId="0" borderId="39" xfId="0" applyBorder="1" applyAlignment="1">
      <alignment vertical="center"/>
    </xf>
    <xf numFmtId="0" fontId="42" fillId="8" borderId="80" xfId="3" applyFont="1" applyFill="1" applyBorder="1" applyAlignment="1" applyProtection="1">
      <alignment vertical="center" wrapText="1"/>
    </xf>
    <xf numFmtId="0" fontId="76" fillId="0" borderId="38" xfId="0" applyFont="1" applyBorder="1" applyAlignment="1" applyProtection="1">
      <alignment vertical="center" wrapText="1"/>
    </xf>
    <xf numFmtId="0" fontId="48" fillId="0" borderId="0" xfId="0" applyFont="1" applyAlignment="1" applyProtection="1">
      <alignment horizontal="center" vertical="center"/>
    </xf>
    <xf numFmtId="0" fontId="49" fillId="0" borderId="40" xfId="0" applyFont="1" applyFill="1" applyBorder="1" applyAlignment="1" applyProtection="1">
      <alignment horizontal="center" vertical="center"/>
      <protection locked="0"/>
    </xf>
    <xf numFmtId="0" fontId="52" fillId="3" borderId="25" xfId="0" applyFont="1" applyFill="1" applyBorder="1" applyAlignment="1" applyProtection="1">
      <alignment horizontal="center" vertical="center" wrapText="1"/>
    </xf>
    <xf numFmtId="0" fontId="49" fillId="0" borderId="29" xfId="0" applyFont="1" applyBorder="1" applyAlignment="1" applyProtection="1">
      <alignment horizontal="left" vertical="center" wrapText="1"/>
      <protection locked="0"/>
    </xf>
    <xf numFmtId="0" fontId="49" fillId="0" borderId="96" xfId="0" applyFont="1" applyBorder="1" applyAlignment="1" applyProtection="1">
      <alignment horizontal="left" vertical="center" wrapText="1"/>
      <protection locked="0"/>
    </xf>
    <xf numFmtId="0" fontId="49" fillId="0" borderId="82"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0" borderId="25" xfId="0" applyFont="1" applyBorder="1" applyAlignment="1" applyProtection="1">
      <alignment horizontal="left" vertical="center" wrapText="1"/>
      <protection locked="0"/>
    </xf>
    <xf numFmtId="0" fontId="52" fillId="3" borderId="40" xfId="0" applyFont="1" applyFill="1" applyBorder="1" applyAlignment="1" applyProtection="1">
      <alignment horizontal="center" vertical="center" wrapText="1"/>
    </xf>
    <xf numFmtId="49" fontId="49" fillId="0" borderId="40" xfId="0" applyNumberFormat="1" applyFont="1" applyBorder="1" applyAlignment="1" applyProtection="1">
      <alignment horizontal="center" vertical="center"/>
      <protection locked="0"/>
    </xf>
    <xf numFmtId="0" fontId="52" fillId="3" borderId="7" xfId="0" applyFont="1" applyFill="1" applyBorder="1" applyAlignment="1" applyProtection="1">
      <alignment horizontal="center" vertical="center"/>
    </xf>
    <xf numFmtId="0" fontId="49" fillId="0" borderId="7" xfId="5" applyFont="1" applyBorder="1" applyAlignment="1" applyProtection="1">
      <alignment vertical="center" wrapText="1"/>
      <protection locked="0"/>
    </xf>
    <xf numFmtId="0" fontId="49" fillId="0" borderId="7" xfId="0" applyFont="1" applyBorder="1" applyAlignment="1" applyProtection="1">
      <alignment vertical="center" wrapText="1"/>
      <protection locked="0"/>
    </xf>
    <xf numFmtId="0" fontId="52" fillId="3" borderId="25" xfId="0" applyFont="1" applyFill="1" applyBorder="1" applyAlignment="1" applyProtection="1">
      <alignment horizontal="center" vertical="center"/>
    </xf>
    <xf numFmtId="0" fontId="49" fillId="0" borderId="25" xfId="0" applyFont="1" applyBorder="1" applyAlignment="1" applyProtection="1">
      <alignment horizontal="center" vertical="center" wrapText="1"/>
      <protection locked="0"/>
    </xf>
    <xf numFmtId="0" fontId="49" fillId="0" borderId="25" xfId="0" applyFont="1" applyFill="1" applyBorder="1" applyAlignment="1" applyProtection="1">
      <alignment horizontal="center" vertical="center"/>
      <protection locked="0"/>
    </xf>
    <xf numFmtId="0" fontId="52" fillId="3" borderId="144" xfId="0" applyFont="1" applyFill="1" applyBorder="1" applyAlignment="1" applyProtection="1">
      <alignment horizontal="center" vertical="center"/>
    </xf>
    <xf numFmtId="0" fontId="49" fillId="0" borderId="144" xfId="0" applyFont="1" applyBorder="1" applyAlignment="1" applyProtection="1">
      <alignment horizontal="center" vertical="center" wrapText="1"/>
      <protection locked="0"/>
    </xf>
    <xf numFmtId="0" fontId="49" fillId="0" borderId="144" xfId="0" applyFont="1" applyFill="1" applyBorder="1" applyAlignment="1" applyProtection="1">
      <alignment horizontal="center" vertical="center"/>
      <protection locked="0"/>
    </xf>
    <xf numFmtId="0" fontId="52" fillId="3" borderId="40" xfId="0" applyFont="1" applyFill="1" applyBorder="1" applyAlignment="1" applyProtection="1">
      <alignment horizontal="center" vertical="center"/>
    </xf>
    <xf numFmtId="0" fontId="49" fillId="0" borderId="40" xfId="0" applyFont="1" applyBorder="1" applyAlignment="1" applyProtection="1">
      <alignment horizontal="center" vertical="center" wrapText="1"/>
      <protection locked="0"/>
    </xf>
    <xf numFmtId="0" fontId="52" fillId="3" borderId="7" xfId="0" applyFont="1" applyFill="1" applyBorder="1" applyAlignment="1" applyProtection="1">
      <alignment horizontal="center" vertical="center" wrapText="1"/>
    </xf>
    <xf numFmtId="0" fontId="52" fillId="0" borderId="29" xfId="0" applyFont="1" applyBorder="1" applyAlignment="1" applyProtection="1">
      <alignment horizontal="left" vertical="center" wrapText="1"/>
      <protection locked="0"/>
    </xf>
    <xf numFmtId="0" fontId="52" fillId="0" borderId="96" xfId="0" applyFont="1" applyBorder="1" applyAlignment="1" applyProtection="1">
      <alignment horizontal="left" vertical="center" wrapText="1"/>
      <protection locked="0"/>
    </xf>
    <xf numFmtId="0" fontId="52" fillId="0" borderId="82" xfId="0" applyFont="1" applyBorder="1" applyAlignment="1" applyProtection="1">
      <alignment horizontal="left" vertical="center" wrapText="1"/>
      <protection locked="0"/>
    </xf>
    <xf numFmtId="0" fontId="49" fillId="0" borderId="32" xfId="0" applyFont="1" applyBorder="1" applyAlignment="1" applyProtection="1">
      <alignment horizontal="left" vertical="center" wrapText="1"/>
      <protection locked="0"/>
    </xf>
    <xf numFmtId="49" fontId="52" fillId="0" borderId="40" xfId="0" applyNumberFormat="1" applyFont="1" applyBorder="1" applyAlignment="1" applyProtection="1">
      <alignment horizontal="center" vertical="center"/>
      <protection locked="0"/>
    </xf>
    <xf numFmtId="0" fontId="52" fillId="3" borderId="7" xfId="0" applyFont="1" applyFill="1" applyBorder="1" applyAlignment="1" applyProtection="1">
      <alignment horizontal="left" vertical="center" wrapText="1"/>
    </xf>
    <xf numFmtId="0" fontId="49" fillId="0" borderId="7" xfId="0" applyFont="1" applyBorder="1" applyAlignment="1" applyProtection="1">
      <alignment horizontal="center" vertical="center" wrapText="1"/>
      <protection locked="0"/>
    </xf>
    <xf numFmtId="0" fontId="49" fillId="0" borderId="7" xfId="0" applyFont="1" applyBorder="1" applyAlignment="1" applyProtection="1">
      <alignment horizontal="center" vertical="center"/>
      <protection locked="0"/>
    </xf>
    <xf numFmtId="0" fontId="49" fillId="0" borderId="40" xfId="5" applyFont="1" applyBorder="1" applyAlignment="1" applyProtection="1">
      <alignment horizontal="left" vertical="center"/>
      <protection locked="0"/>
    </xf>
    <xf numFmtId="0" fontId="49" fillId="0" borderId="40" xfId="0" applyFont="1" applyBorder="1" applyAlignment="1" applyProtection="1">
      <alignment horizontal="left" vertical="center"/>
      <protection locked="0"/>
    </xf>
    <xf numFmtId="0" fontId="49" fillId="0" borderId="8" xfId="0" applyFont="1" applyBorder="1" applyAlignment="1" applyProtection="1">
      <alignment horizontal="left" vertical="center"/>
      <protection locked="0"/>
    </xf>
    <xf numFmtId="178" fontId="55" fillId="0" borderId="40" xfId="0" applyNumberFormat="1" applyFont="1" applyBorder="1" applyAlignment="1" applyProtection="1">
      <alignment horizontal="right" vertical="center" shrinkToFit="1"/>
    </xf>
    <xf numFmtId="178" fontId="55" fillId="0" borderId="146" xfId="0" applyNumberFormat="1" applyFont="1" applyBorder="1" applyAlignment="1" applyProtection="1">
      <alignment horizontal="right" vertical="center" shrinkToFit="1"/>
    </xf>
    <xf numFmtId="38" fontId="49" fillId="0" borderId="145" xfId="1" applyFont="1" applyBorder="1" applyAlignment="1" applyProtection="1">
      <alignment horizontal="right" vertical="center"/>
      <protection locked="0"/>
    </xf>
    <xf numFmtId="38" fontId="49" fillId="0" borderId="40" xfId="1" applyFont="1" applyBorder="1" applyAlignment="1" applyProtection="1">
      <alignment horizontal="right" vertical="center"/>
      <protection locked="0"/>
    </xf>
    <xf numFmtId="38" fontId="49" fillId="0" borderId="146" xfId="1" applyFont="1" applyBorder="1" applyAlignment="1" applyProtection="1">
      <alignment horizontal="right" vertical="center"/>
      <protection locked="0"/>
    </xf>
    <xf numFmtId="38" fontId="49" fillId="0" borderId="7" xfId="1" applyFont="1" applyBorder="1" applyAlignment="1" applyProtection="1">
      <alignment horizontal="right" vertical="center"/>
      <protection locked="0"/>
    </xf>
    <xf numFmtId="38" fontId="49" fillId="0" borderId="99" xfId="1" applyFont="1" applyBorder="1" applyAlignment="1" applyProtection="1">
      <alignment horizontal="right" vertical="center"/>
      <protection locked="0"/>
    </xf>
    <xf numFmtId="0" fontId="52" fillId="0" borderId="24" xfId="0" applyFont="1" applyBorder="1" applyAlignment="1" applyProtection="1">
      <alignment horizontal="left" vertical="center"/>
    </xf>
    <xf numFmtId="0" fontId="52" fillId="0" borderId="7" xfId="0" applyFont="1" applyBorder="1" applyAlignment="1" applyProtection="1">
      <alignment horizontal="left" vertical="center"/>
    </xf>
    <xf numFmtId="0" fontId="52" fillId="0" borderId="99" xfId="0" applyFont="1" applyBorder="1" applyAlignment="1" applyProtection="1">
      <alignment horizontal="left" vertical="center"/>
    </xf>
    <xf numFmtId="0" fontId="54" fillId="0" borderId="7" xfId="5" applyFont="1" applyBorder="1" applyAlignment="1" applyProtection="1">
      <alignment horizontal="center" vertical="center"/>
    </xf>
    <xf numFmtId="0" fontId="52" fillId="0" borderId="7" xfId="0" applyFont="1" applyBorder="1" applyAlignment="1" applyProtection="1">
      <alignment horizontal="center" vertical="center"/>
    </xf>
    <xf numFmtId="0" fontId="52" fillId="0" borderId="99" xfId="0" applyFont="1" applyBorder="1" applyAlignment="1" applyProtection="1">
      <alignment horizontal="center" vertical="center"/>
    </xf>
    <xf numFmtId="58" fontId="49" fillId="0" borderId="24" xfId="0" applyNumberFormat="1" applyFont="1" applyBorder="1" applyAlignment="1" applyProtection="1">
      <alignment horizontal="center" vertical="center"/>
      <protection locked="0"/>
    </xf>
    <xf numFmtId="0" fontId="49" fillId="0" borderId="7" xfId="0" applyNumberFormat="1" applyFont="1" applyBorder="1" applyAlignment="1" applyProtection="1">
      <alignment horizontal="center" vertical="center"/>
      <protection locked="0"/>
    </xf>
    <xf numFmtId="38" fontId="49" fillId="0" borderId="25" xfId="1" applyFont="1" applyBorder="1" applyAlignment="1" applyProtection="1">
      <alignment horizontal="right" vertical="center"/>
      <protection locked="0"/>
    </xf>
    <xf numFmtId="38" fontId="49" fillId="0" borderId="1" xfId="1" applyFont="1" applyBorder="1" applyAlignment="1" applyProtection="1">
      <alignment horizontal="right" vertical="center"/>
      <protection locked="0"/>
    </xf>
    <xf numFmtId="0" fontId="49" fillId="4" borderId="7" xfId="0" applyFont="1" applyFill="1" applyBorder="1" applyAlignment="1" applyProtection="1">
      <alignment horizontal="left" vertical="center" wrapText="1"/>
      <protection locked="0"/>
    </xf>
    <xf numFmtId="0" fontId="49" fillId="4" borderId="1" xfId="0" applyFont="1" applyFill="1" applyBorder="1" applyAlignment="1" applyProtection="1">
      <alignment horizontal="center" vertical="center"/>
      <protection locked="0"/>
    </xf>
    <xf numFmtId="0" fontId="49" fillId="4" borderId="2" xfId="0" applyFont="1" applyFill="1" applyBorder="1" applyAlignment="1" applyProtection="1">
      <alignment horizontal="center" vertical="center"/>
      <protection locked="0"/>
    </xf>
    <xf numFmtId="0" fontId="49" fillId="4" borderId="3" xfId="0" applyFont="1" applyFill="1" applyBorder="1" applyAlignment="1" applyProtection="1">
      <alignment horizontal="center" vertical="center"/>
      <protection locked="0"/>
    </xf>
    <xf numFmtId="0" fontId="49" fillId="4" borderId="33" xfId="0" applyFont="1" applyFill="1" applyBorder="1" applyAlignment="1" applyProtection="1">
      <alignment horizontal="center" vertical="center" wrapText="1"/>
      <protection locked="0"/>
    </xf>
    <xf numFmtId="0" fontId="49" fillId="4" borderId="145" xfId="0" applyFont="1" applyFill="1" applyBorder="1" applyAlignment="1" applyProtection="1">
      <alignment horizontal="center" vertical="center" wrapText="1"/>
      <protection locked="0"/>
    </xf>
    <xf numFmtId="0" fontId="49" fillId="0" borderId="94" xfId="0" applyFont="1" applyBorder="1" applyAlignment="1" applyProtection="1">
      <alignment horizontal="left" vertical="center" wrapText="1"/>
      <protection locked="0"/>
    </xf>
    <xf numFmtId="38" fontId="49" fillId="0" borderId="94" xfId="1" applyFont="1" applyBorder="1" applyAlignment="1" applyProtection="1">
      <alignment horizontal="right" vertical="center"/>
      <protection locked="0"/>
    </xf>
    <xf numFmtId="38" fontId="49" fillId="0" borderId="35" xfId="1" applyFont="1" applyBorder="1" applyAlignment="1" applyProtection="1">
      <alignment horizontal="right" vertical="center"/>
      <protection locked="0"/>
    </xf>
    <xf numFmtId="0" fontId="49" fillId="0" borderId="40" xfId="0" applyFont="1" applyBorder="1" applyAlignment="1" applyProtection="1">
      <alignment horizontal="left" vertical="center" wrapText="1"/>
      <protection locked="0"/>
    </xf>
    <xf numFmtId="0" fontId="52" fillId="7" borderId="25" xfId="0" applyFont="1" applyFill="1" applyBorder="1" applyAlignment="1" applyProtection="1">
      <alignment horizontal="center" vertical="center"/>
    </xf>
    <xf numFmtId="38" fontId="49" fillId="0" borderId="25" xfId="1" applyFont="1" applyFill="1" applyBorder="1" applyAlignment="1" applyProtection="1">
      <alignment horizontal="right" vertical="center"/>
      <protection locked="0"/>
    </xf>
    <xf numFmtId="38" fontId="49" fillId="0" borderId="1" xfId="1" applyFont="1" applyFill="1" applyBorder="1" applyAlignment="1" applyProtection="1">
      <alignment horizontal="right" vertical="center"/>
      <protection locked="0"/>
    </xf>
    <xf numFmtId="38" fontId="52" fillId="7" borderId="25" xfId="1" applyFont="1" applyFill="1" applyBorder="1" applyAlignment="1" applyProtection="1">
      <alignment horizontal="center" vertical="center"/>
    </xf>
    <xf numFmtId="0" fontId="49" fillId="0" borderId="7" xfId="0" applyFont="1" applyFill="1" applyBorder="1" applyAlignment="1" applyProtection="1">
      <alignment horizontal="left" vertical="center" wrapText="1"/>
      <protection locked="0"/>
    </xf>
    <xf numFmtId="0" fontId="49" fillId="4" borderId="7" xfId="0" applyFont="1" applyFill="1" applyBorder="1" applyAlignment="1" applyProtection="1">
      <alignment horizontal="center" vertical="center"/>
      <protection locked="0"/>
    </xf>
    <xf numFmtId="0" fontId="52" fillId="7" borderId="7" xfId="0" applyFont="1" applyFill="1" applyBorder="1" applyAlignment="1" applyProtection="1">
      <alignment horizontal="center" vertical="center"/>
    </xf>
    <xf numFmtId="38" fontId="52" fillId="0" borderId="7" xfId="1" applyFont="1" applyBorder="1" applyAlignment="1" applyProtection="1">
      <alignment horizontal="right" vertical="center"/>
    </xf>
    <xf numFmtId="38" fontId="52" fillId="0" borderId="99" xfId="1" applyFont="1" applyBorder="1" applyAlignment="1" applyProtection="1">
      <alignment horizontal="right" vertical="center"/>
    </xf>
    <xf numFmtId="38" fontId="52" fillId="0" borderId="7" xfId="1" applyFont="1" applyBorder="1" applyAlignment="1" applyProtection="1">
      <alignment horizontal="center" vertical="center"/>
    </xf>
    <xf numFmtId="38" fontId="52" fillId="0" borderId="99" xfId="1" applyFont="1" applyBorder="1" applyAlignment="1" applyProtection="1">
      <alignment horizontal="center" vertical="center"/>
    </xf>
    <xf numFmtId="38" fontId="52" fillId="7" borderId="7" xfId="1" applyFont="1" applyFill="1" applyBorder="1" applyAlignment="1" applyProtection="1">
      <alignment horizontal="center" vertical="center"/>
    </xf>
    <xf numFmtId="0" fontId="52" fillId="3" borderId="7" xfId="0" applyFont="1" applyFill="1" applyBorder="1" applyAlignment="1" applyProtection="1">
      <alignment horizontal="center" vertical="center" textRotation="255" wrapText="1"/>
    </xf>
    <xf numFmtId="0" fontId="52" fillId="7" borderId="40" xfId="0" applyFont="1" applyFill="1" applyBorder="1" applyAlignment="1" applyProtection="1">
      <alignment horizontal="center" vertical="center"/>
    </xf>
    <xf numFmtId="38" fontId="52" fillId="7" borderId="40" xfId="1" applyFont="1" applyFill="1" applyBorder="1" applyAlignment="1" applyProtection="1">
      <alignment horizontal="center" vertical="center"/>
    </xf>
    <xf numFmtId="0" fontId="52" fillId="0" borderId="0" xfId="0" applyFont="1" applyBorder="1" applyAlignment="1" applyProtection="1">
      <alignment horizontal="left" vertical="center" wrapText="1"/>
    </xf>
    <xf numFmtId="0" fontId="52" fillId="0" borderId="5" xfId="0" applyFont="1" applyBorder="1" applyAlignment="1" applyProtection="1">
      <alignment horizontal="left" vertical="center" wrapText="1"/>
    </xf>
    <xf numFmtId="0" fontId="49" fillId="0" borderId="24" xfId="0" applyFont="1" applyFill="1" applyBorder="1" applyAlignment="1" applyProtection="1">
      <alignment horizontal="left" vertical="center"/>
      <protection locked="0"/>
    </xf>
    <xf numFmtId="0" fontId="49" fillId="0" borderId="7" xfId="0" applyFont="1" applyFill="1" applyBorder="1" applyAlignment="1" applyProtection="1">
      <alignment horizontal="left" vertical="center"/>
      <protection locked="0"/>
    </xf>
    <xf numFmtId="0" fontId="66" fillId="0" borderId="7" xfId="0" applyFont="1" applyFill="1" applyBorder="1" applyAlignment="1" applyProtection="1">
      <alignment vertical="center"/>
      <protection locked="0"/>
    </xf>
    <xf numFmtId="0" fontId="66" fillId="0" borderId="99" xfId="0" applyFont="1" applyFill="1" applyBorder="1" applyAlignment="1" applyProtection="1">
      <alignment vertical="center"/>
      <protection locked="0"/>
    </xf>
    <xf numFmtId="0" fontId="49" fillId="0" borderId="98" xfId="0" applyFont="1" applyFill="1" applyBorder="1" applyAlignment="1" applyProtection="1">
      <alignment horizontal="left" vertical="center" shrinkToFit="1"/>
      <protection locked="0"/>
    </xf>
    <xf numFmtId="0" fontId="49" fillId="0" borderId="7" xfId="0" applyFont="1" applyFill="1" applyBorder="1" applyAlignment="1" applyProtection="1">
      <alignment horizontal="left" vertical="center" shrinkToFit="1"/>
      <protection locked="0"/>
    </xf>
    <xf numFmtId="0" fontId="49" fillId="0" borderId="7" xfId="0" applyFont="1" applyFill="1" applyBorder="1" applyAlignment="1" applyProtection="1">
      <alignment horizontal="center" vertical="center"/>
      <protection locked="0"/>
    </xf>
    <xf numFmtId="0" fontId="49" fillId="0" borderId="99" xfId="0" applyFont="1" applyFill="1" applyBorder="1" applyAlignment="1" applyProtection="1">
      <alignment horizontal="center" vertical="center"/>
      <protection locked="0"/>
    </xf>
    <xf numFmtId="0" fontId="49" fillId="0" borderId="99" xfId="0" applyFont="1" applyBorder="1" applyAlignment="1" applyProtection="1">
      <alignment horizontal="center" vertical="center"/>
      <protection locked="0"/>
    </xf>
    <xf numFmtId="0" fontId="2" fillId="0" borderId="22"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30" fillId="3" borderId="7" xfId="0" applyFont="1" applyFill="1" applyBorder="1" applyAlignment="1" applyProtection="1">
      <alignment horizontal="center" vertical="center"/>
    </xf>
    <xf numFmtId="0" fontId="2" fillId="0" borderId="99" xfId="0" applyFont="1" applyBorder="1" applyAlignment="1" applyProtection="1">
      <alignment horizontal="left" vertical="center" wrapText="1"/>
      <protection locked="0"/>
    </xf>
    <xf numFmtId="0" fontId="59" fillId="0" borderId="0" xfId="0" applyFont="1" applyAlignment="1" applyProtection="1">
      <alignment horizontal="left" vertical="center" wrapText="1"/>
    </xf>
    <xf numFmtId="0" fontId="76" fillId="0" borderId="0" xfId="0" applyFont="1" applyAlignment="1" applyProtection="1">
      <alignment horizontal="left" vertical="center" wrapText="1"/>
    </xf>
    <xf numFmtId="0" fontId="59" fillId="0" borderId="5" xfId="0" applyFont="1" applyBorder="1" applyAlignment="1" applyProtection="1">
      <alignment horizontal="left" vertical="center" wrapText="1"/>
    </xf>
    <xf numFmtId="0" fontId="30" fillId="3" borderId="22" xfId="0" applyFont="1" applyFill="1" applyBorder="1" applyAlignment="1" applyProtection="1">
      <alignment horizontal="center" vertical="center"/>
    </xf>
    <xf numFmtId="0" fontId="30" fillId="3" borderId="23" xfId="0" applyFont="1" applyFill="1" applyBorder="1" applyAlignment="1" applyProtection="1">
      <alignment horizontal="center" vertical="center"/>
    </xf>
    <xf numFmtId="0" fontId="30" fillId="3" borderId="24" xfId="0" applyFont="1" applyFill="1" applyBorder="1" applyAlignment="1" applyProtection="1">
      <alignment horizontal="center" vertical="center"/>
    </xf>
    <xf numFmtId="0" fontId="2" fillId="0" borderId="23" xfId="0" applyFont="1" applyBorder="1" applyAlignment="1" applyProtection="1">
      <alignment horizontal="left" vertical="center" wrapText="1"/>
      <protection locked="0"/>
    </xf>
    <xf numFmtId="0" fontId="55" fillId="0" borderId="0" xfId="0" applyFont="1" applyBorder="1" applyAlignment="1" applyProtection="1">
      <alignment vertical="center" wrapText="1"/>
    </xf>
    <xf numFmtId="0" fontId="59" fillId="0" borderId="0" xfId="0" applyFont="1" applyFill="1" applyAlignment="1" applyProtection="1">
      <alignment vertical="center" wrapText="1"/>
    </xf>
    <xf numFmtId="0" fontId="30" fillId="4" borderId="12" xfId="0" applyFont="1" applyFill="1" applyBorder="1" applyAlignment="1" applyProtection="1">
      <alignment horizontal="center" vertical="center"/>
    </xf>
    <xf numFmtId="0" fontId="30" fillId="3" borderId="19" xfId="0" applyFont="1" applyFill="1" applyBorder="1" applyAlignment="1" applyProtection="1">
      <alignment horizontal="center" vertical="center"/>
    </xf>
    <xf numFmtId="0" fontId="30" fillId="3" borderId="21" xfId="0" applyFont="1" applyFill="1" applyBorder="1" applyAlignment="1" applyProtection="1">
      <alignment horizontal="center" vertical="center"/>
    </xf>
    <xf numFmtId="0" fontId="30" fillId="3" borderId="17" xfId="0" applyFont="1" applyFill="1" applyBorder="1" applyAlignment="1" applyProtection="1">
      <alignment horizontal="center" vertical="center"/>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181" fontId="2" fillId="0" borderId="7" xfId="1" applyNumberFormat="1" applyFont="1" applyFill="1" applyBorder="1" applyAlignment="1" applyProtection="1">
      <alignment vertical="center"/>
      <protection locked="0"/>
    </xf>
    <xf numFmtId="0" fontId="2" fillId="0" borderId="7" xfId="0" applyNumberFormat="1" applyFont="1" applyFill="1" applyBorder="1" applyAlignment="1" applyProtection="1">
      <alignment horizontal="center" vertical="center" wrapText="1"/>
      <protection locked="0"/>
    </xf>
    <xf numFmtId="0" fontId="76" fillId="3" borderId="9" xfId="11" applyFont="1" applyFill="1" applyBorder="1" applyAlignment="1" applyProtection="1">
      <alignment horizontal="center" vertical="center" wrapText="1"/>
    </xf>
    <xf numFmtId="0" fontId="76" fillId="3" borderId="0" xfId="11" applyFont="1" applyFill="1" applyBorder="1" applyAlignment="1" applyProtection="1">
      <alignment horizontal="center" vertical="center" wrapText="1"/>
    </xf>
    <xf numFmtId="0" fontId="76" fillId="3" borderId="57" xfId="11" applyFont="1" applyFill="1" applyBorder="1" applyAlignment="1" applyProtection="1">
      <alignment horizontal="center" vertical="center" wrapText="1"/>
    </xf>
    <xf numFmtId="0" fontId="76" fillId="3" borderId="4" xfId="11" applyFont="1" applyFill="1" applyBorder="1" applyAlignment="1" applyProtection="1">
      <alignment horizontal="center" vertical="center" wrapText="1"/>
    </xf>
    <xf numFmtId="0" fontId="76" fillId="3" borderId="5" xfId="11" applyFont="1" applyFill="1" applyBorder="1" applyAlignment="1" applyProtection="1">
      <alignment horizontal="center" vertical="center" wrapText="1"/>
    </xf>
    <xf numFmtId="0" fontId="76" fillId="3" borderId="58" xfId="11" applyFont="1" applyFill="1" applyBorder="1" applyAlignment="1" applyProtection="1">
      <alignment horizontal="center" vertical="center" wrapText="1"/>
    </xf>
    <xf numFmtId="0" fontId="76" fillId="3" borderId="80" xfId="11" applyFont="1" applyFill="1" applyBorder="1" applyAlignment="1" applyProtection="1">
      <alignment horizontal="center" vertical="center" wrapText="1"/>
      <protection locked="0"/>
    </xf>
    <xf numFmtId="0" fontId="76" fillId="3" borderId="38" xfId="11" applyFont="1" applyFill="1" applyBorder="1" applyAlignment="1" applyProtection="1">
      <alignment horizontal="center" vertical="center" wrapText="1"/>
      <protection locked="0"/>
    </xf>
    <xf numFmtId="0" fontId="76" fillId="3" borderId="81" xfId="11" applyFont="1" applyFill="1" applyBorder="1" applyAlignment="1" applyProtection="1">
      <alignment horizontal="center" vertical="center" wrapText="1"/>
      <protection locked="0"/>
    </xf>
    <xf numFmtId="0" fontId="76" fillId="3" borderId="39" xfId="11" applyFont="1" applyFill="1" applyBorder="1" applyAlignment="1" applyProtection="1">
      <alignment horizontal="center" vertical="center" wrapText="1"/>
      <protection locked="0"/>
    </xf>
    <xf numFmtId="0" fontId="2" fillId="0" borderId="80" xfId="11" applyFont="1" applyBorder="1" applyAlignment="1" applyProtection="1">
      <alignment horizontal="center" vertical="center" wrapText="1"/>
      <protection locked="0"/>
    </xf>
    <xf numFmtId="0" fontId="2" fillId="0" borderId="38" xfId="11" applyFont="1" applyBorder="1" applyAlignment="1" applyProtection="1">
      <alignment horizontal="center" vertical="center" wrapText="1"/>
      <protection locked="0"/>
    </xf>
    <xf numFmtId="0" fontId="2" fillId="0" borderId="81" xfId="11" applyFont="1" applyBorder="1" applyAlignment="1" applyProtection="1">
      <alignment horizontal="center" vertical="center" wrapText="1"/>
      <protection locked="0"/>
    </xf>
    <xf numFmtId="0" fontId="2" fillId="0" borderId="90" xfId="11" applyFont="1" applyBorder="1" applyAlignment="1" applyProtection="1">
      <alignment horizontal="center" vertical="center" wrapText="1"/>
      <protection locked="0"/>
    </xf>
    <xf numFmtId="0" fontId="2" fillId="0" borderId="33" xfId="11" applyFont="1" applyBorder="1" applyAlignment="1" applyProtection="1">
      <alignment horizontal="center" vertical="center" wrapText="1"/>
      <protection locked="0"/>
    </xf>
    <xf numFmtId="0" fontId="2" fillId="0" borderId="149" xfId="11" applyFont="1" applyBorder="1" applyAlignment="1" applyProtection="1">
      <alignment horizontal="center" vertical="center" wrapText="1"/>
      <protection locked="0"/>
    </xf>
    <xf numFmtId="0" fontId="2" fillId="0" borderId="145" xfId="11" applyFont="1" applyBorder="1" applyAlignment="1" applyProtection="1">
      <alignment horizontal="center" vertical="center" wrapText="1"/>
      <protection locked="0"/>
    </xf>
    <xf numFmtId="0" fontId="2" fillId="0" borderId="39" xfId="11" applyFont="1" applyBorder="1" applyAlignment="1" applyProtection="1">
      <alignment horizontal="center" vertical="center" wrapText="1"/>
      <protection locked="0"/>
    </xf>
    <xf numFmtId="0" fontId="40" fillId="3" borderId="1" xfId="11" applyFont="1" applyFill="1" applyBorder="1" applyAlignment="1" applyProtection="1">
      <alignment horizontal="left" vertical="center" wrapText="1"/>
    </xf>
    <xf numFmtId="0" fontId="40" fillId="3" borderId="2" xfId="11" applyFont="1" applyFill="1" applyBorder="1" applyAlignment="1" applyProtection="1">
      <alignment horizontal="left" vertical="center" wrapText="1"/>
    </xf>
    <xf numFmtId="0" fontId="40" fillId="3" borderId="3" xfId="11" applyFont="1" applyFill="1" applyBorder="1" applyAlignment="1" applyProtection="1">
      <alignment horizontal="left" vertical="center" wrapText="1"/>
    </xf>
    <xf numFmtId="0" fontId="40" fillId="3" borderId="69" xfId="11" applyFont="1" applyFill="1" applyBorder="1" applyAlignment="1" applyProtection="1">
      <alignment horizontal="left" vertical="center" wrapText="1"/>
    </xf>
    <xf numFmtId="0" fontId="40" fillId="3" borderId="43" xfId="11" applyFont="1" applyFill="1" applyBorder="1" applyAlignment="1" applyProtection="1">
      <alignment horizontal="left" vertical="center" wrapText="1"/>
    </xf>
    <xf numFmtId="0" fontId="40" fillId="3" borderId="55" xfId="11" applyFont="1" applyFill="1" applyBorder="1" applyAlignment="1" applyProtection="1">
      <alignment horizontal="left" vertical="center" wrapText="1"/>
    </xf>
    <xf numFmtId="0" fontId="2" fillId="3" borderId="54" xfId="11" applyFont="1" applyFill="1" applyBorder="1" applyAlignment="1" applyProtection="1">
      <alignment horizontal="center" vertical="center" wrapText="1"/>
    </xf>
    <xf numFmtId="0" fontId="2" fillId="3" borderId="50" xfId="11" applyFont="1" applyFill="1" applyBorder="1" applyAlignment="1" applyProtection="1">
      <alignment horizontal="center" vertical="center" wrapText="1"/>
    </xf>
    <xf numFmtId="0" fontId="2" fillId="3" borderId="51" xfId="11" applyFont="1" applyFill="1" applyBorder="1" applyAlignment="1" applyProtection="1">
      <alignment horizontal="center" vertical="center" wrapText="1"/>
    </xf>
    <xf numFmtId="0" fontId="2" fillId="3" borderId="9" xfId="11" applyFont="1" applyFill="1" applyBorder="1" applyAlignment="1" applyProtection="1">
      <alignment horizontal="center" vertical="center" wrapText="1"/>
    </xf>
    <xf numFmtId="0" fontId="2" fillId="3" borderId="0" xfId="11" applyFont="1" applyFill="1" applyBorder="1" applyAlignment="1" applyProtection="1">
      <alignment horizontal="center" vertical="center" wrapText="1"/>
    </xf>
    <xf numFmtId="0" fontId="2" fillId="3" borderId="45" xfId="11" applyFont="1" applyFill="1" applyBorder="1" applyAlignment="1" applyProtection="1">
      <alignment horizontal="center" vertical="center" wrapText="1"/>
    </xf>
    <xf numFmtId="0" fontId="2" fillId="0" borderId="44" xfId="11" applyFont="1" applyBorder="1" applyAlignment="1" applyProtection="1">
      <alignment horizontal="left" vertical="center" wrapText="1"/>
      <protection locked="0"/>
    </xf>
    <xf numFmtId="0" fontId="2" fillId="0" borderId="0" xfId="11" applyFont="1" applyBorder="1" applyAlignment="1" applyProtection="1">
      <alignment horizontal="left" vertical="center" wrapText="1"/>
      <protection locked="0"/>
    </xf>
    <xf numFmtId="0" fontId="2" fillId="0" borderId="10" xfId="11" applyFont="1" applyBorder="1" applyAlignment="1" applyProtection="1">
      <alignment horizontal="left" vertical="center" wrapText="1"/>
      <protection locked="0"/>
    </xf>
    <xf numFmtId="0" fontId="2" fillId="0" borderId="52" xfId="11" applyFont="1" applyBorder="1" applyAlignment="1" applyProtection="1">
      <alignment horizontal="left" vertical="top" wrapText="1"/>
      <protection locked="0"/>
    </xf>
    <xf numFmtId="0" fontId="2" fillId="0" borderId="50" xfId="11" applyFont="1" applyBorder="1" applyAlignment="1" applyProtection="1">
      <alignment horizontal="left" vertical="top" wrapText="1"/>
      <protection locked="0"/>
    </xf>
    <xf numFmtId="0" fontId="2" fillId="0" borderId="53" xfId="11" applyFont="1" applyBorder="1" applyAlignment="1" applyProtection="1">
      <alignment horizontal="left" vertical="top" wrapText="1"/>
      <protection locked="0"/>
    </xf>
    <xf numFmtId="0" fontId="2" fillId="0" borderId="44" xfId="11" applyFont="1" applyBorder="1" applyAlignment="1" applyProtection="1">
      <alignment horizontal="left" vertical="top" wrapText="1"/>
      <protection locked="0"/>
    </xf>
    <xf numFmtId="0" fontId="2" fillId="0" borderId="0" xfId="11" applyFont="1" applyBorder="1" applyAlignment="1" applyProtection="1">
      <alignment horizontal="left" vertical="top" wrapText="1"/>
      <protection locked="0"/>
    </xf>
    <xf numFmtId="0" fontId="2" fillId="0" borderId="10" xfId="11" applyFont="1" applyBorder="1" applyAlignment="1" applyProtection="1">
      <alignment horizontal="left" vertical="top" wrapText="1"/>
      <protection locked="0"/>
    </xf>
    <xf numFmtId="0" fontId="2" fillId="0" borderId="46" xfId="11" applyFont="1" applyBorder="1" applyAlignment="1" applyProtection="1">
      <alignment horizontal="left" vertical="top" wrapText="1"/>
      <protection locked="0"/>
    </xf>
    <xf numFmtId="0" fontId="2" fillId="0" borderId="47" xfId="11" applyFont="1" applyBorder="1" applyAlignment="1" applyProtection="1">
      <alignment horizontal="left" vertical="top" wrapText="1"/>
      <protection locked="0"/>
    </xf>
    <xf numFmtId="0" fontId="2" fillId="0" borderId="49" xfId="11" applyFont="1" applyBorder="1" applyAlignment="1" applyProtection="1">
      <alignment horizontal="left" vertical="top" wrapText="1"/>
      <protection locked="0"/>
    </xf>
    <xf numFmtId="0" fontId="67" fillId="3" borderId="9" xfId="11" applyFont="1" applyFill="1" applyBorder="1" applyAlignment="1" applyProtection="1">
      <alignment horizontal="right" vertical="center" shrinkToFit="1"/>
      <protection hidden="1"/>
    </xf>
    <xf numFmtId="0" fontId="67" fillId="3" borderId="0" xfId="11" applyFont="1" applyFill="1" applyBorder="1" applyAlignment="1" applyProtection="1">
      <alignment horizontal="right" vertical="center" shrinkToFit="1"/>
      <protection hidden="1"/>
    </xf>
    <xf numFmtId="0" fontId="67" fillId="3" borderId="45" xfId="11" applyFont="1" applyFill="1" applyBorder="1" applyAlignment="1" applyProtection="1">
      <alignment horizontal="right" vertical="center" shrinkToFit="1"/>
      <protection hidden="1"/>
    </xf>
    <xf numFmtId="0" fontId="2" fillId="3" borderId="37" xfId="11" applyFont="1" applyFill="1" applyBorder="1" applyAlignment="1" applyProtection="1">
      <alignment horizontal="center" vertical="center" wrapText="1"/>
    </xf>
    <xf numFmtId="0" fontId="2" fillId="3" borderId="38" xfId="11" applyFont="1" applyFill="1" applyBorder="1" applyAlignment="1" applyProtection="1">
      <alignment horizontal="center" vertical="center" wrapText="1"/>
    </xf>
    <xf numFmtId="0" fontId="2" fillId="3" borderId="88" xfId="11" applyFont="1" applyFill="1" applyBorder="1" applyAlignment="1" applyProtection="1">
      <alignment horizontal="center" vertical="center" wrapText="1"/>
    </xf>
    <xf numFmtId="0" fontId="2" fillId="3" borderId="80" xfId="11" applyFont="1" applyFill="1" applyBorder="1" applyAlignment="1" applyProtection="1">
      <alignment horizontal="center" vertical="center" wrapText="1"/>
    </xf>
    <xf numFmtId="0" fontId="2" fillId="0" borderId="89" xfId="11" applyFont="1" applyBorder="1" applyAlignment="1" applyProtection="1">
      <alignment horizontal="center" vertical="center" wrapText="1"/>
      <protection locked="0"/>
    </xf>
    <xf numFmtId="178" fontId="2" fillId="0" borderId="89" xfId="11" applyNumberFormat="1" applyFont="1" applyBorder="1" applyAlignment="1" applyProtection="1">
      <alignment horizontal="right" vertical="center"/>
      <protection locked="0"/>
    </xf>
    <xf numFmtId="178" fontId="2" fillId="0" borderId="38" xfId="11" applyNumberFormat="1" applyFont="1" applyBorder="1" applyAlignment="1" applyProtection="1">
      <alignment horizontal="right" vertical="center"/>
      <protection locked="0"/>
    </xf>
    <xf numFmtId="0" fontId="76" fillId="4" borderId="38" xfId="11" applyFont="1" applyFill="1" applyBorder="1" applyAlignment="1" applyProtection="1">
      <alignment horizontal="left" vertical="center" wrapText="1"/>
    </xf>
    <xf numFmtId="0" fontId="76" fillId="4" borderId="39" xfId="11" applyFont="1" applyFill="1" applyBorder="1" applyAlignment="1" applyProtection="1">
      <alignment horizontal="left" vertical="center" wrapText="1"/>
    </xf>
    <xf numFmtId="0" fontId="8" fillId="0" borderId="0" xfId="5" applyAlignment="1" applyProtection="1">
      <alignment horizontal="center" vertical="center"/>
    </xf>
    <xf numFmtId="0" fontId="88" fillId="0" borderId="9"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40" fillId="3" borderId="1" xfId="0" applyFont="1" applyFill="1" applyBorder="1" applyAlignment="1" applyProtection="1">
      <alignment horizontal="left" vertical="center"/>
    </xf>
    <xf numFmtId="0" fontId="0" fillId="0" borderId="2" xfId="0" applyBorder="1" applyAlignment="1">
      <alignment horizontal="left" vertical="center"/>
    </xf>
    <xf numFmtId="0" fontId="62" fillId="3" borderId="2" xfId="0" applyFont="1"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40" fillId="3" borderId="66" xfId="11" applyFont="1" applyFill="1" applyBorder="1" applyAlignment="1" applyProtection="1">
      <alignment horizontal="left" vertical="center" wrapText="1"/>
    </xf>
    <xf numFmtId="0" fontId="76" fillId="0" borderId="67" xfId="11" applyFont="1" applyBorder="1" applyAlignment="1" applyProtection="1">
      <alignment horizontal="left" vertical="center" wrapText="1"/>
      <protection locked="0"/>
    </xf>
    <xf numFmtId="0" fontId="76" fillId="0" borderId="2" xfId="11" applyFont="1" applyBorder="1" applyAlignment="1" applyProtection="1">
      <alignment horizontal="left" vertical="center" wrapText="1"/>
      <protection locked="0"/>
    </xf>
    <xf numFmtId="0" fontId="76" fillId="0" borderId="3" xfId="11" applyFont="1" applyBorder="1" applyAlignment="1" applyProtection="1">
      <alignment horizontal="left" vertical="center" wrapText="1"/>
      <protection locked="0"/>
    </xf>
    <xf numFmtId="0" fontId="76" fillId="0" borderId="44" xfId="11" applyFont="1" applyBorder="1" applyAlignment="1" applyProtection="1">
      <alignment horizontal="left" vertical="center" wrapText="1"/>
      <protection locked="0"/>
    </xf>
    <xf numFmtId="0" fontId="76" fillId="0" borderId="0" xfId="11" applyFont="1" applyBorder="1" applyAlignment="1" applyProtection="1">
      <alignment horizontal="left" vertical="center" wrapText="1"/>
      <protection locked="0"/>
    </xf>
    <xf numFmtId="0" fontId="76" fillId="0" borderId="10" xfId="11" applyFont="1" applyBorder="1" applyAlignment="1" applyProtection="1">
      <alignment horizontal="left" vertical="center" wrapText="1"/>
      <protection locked="0"/>
    </xf>
    <xf numFmtId="0" fontId="55" fillId="3" borderId="35" xfId="3" applyFont="1" applyFill="1" applyBorder="1" applyAlignment="1">
      <alignment horizontal="center" vertical="center" wrapText="1"/>
    </xf>
    <xf numFmtId="0" fontId="55" fillId="3" borderId="41" xfId="3" applyFont="1" applyFill="1" applyBorder="1" applyAlignment="1">
      <alignment horizontal="center" vertical="center" wrapText="1"/>
    </xf>
    <xf numFmtId="0" fontId="55" fillId="3" borderId="84" xfId="3" applyFont="1" applyFill="1" applyBorder="1" applyAlignment="1">
      <alignment horizontal="center" vertical="center" wrapText="1"/>
    </xf>
    <xf numFmtId="0" fontId="55" fillId="0" borderId="85" xfId="3" applyFont="1" applyFill="1" applyBorder="1" applyAlignment="1" applyProtection="1">
      <alignment horizontal="left" vertical="top" wrapText="1"/>
      <protection locked="0"/>
    </xf>
    <xf numFmtId="0" fontId="55" fillId="0" borderId="41" xfId="3" applyFont="1" applyFill="1" applyBorder="1" applyAlignment="1" applyProtection="1">
      <alignment horizontal="left" vertical="top" wrapText="1"/>
      <protection locked="0"/>
    </xf>
    <xf numFmtId="0" fontId="55" fillId="0" borderId="36" xfId="3" applyFont="1" applyFill="1" applyBorder="1" applyAlignment="1" applyProtection="1">
      <alignment horizontal="left" vertical="top" wrapText="1"/>
      <protection locked="0"/>
    </xf>
    <xf numFmtId="0" fontId="55" fillId="0" borderId="79" xfId="3" applyFont="1" applyFill="1" applyBorder="1" applyAlignment="1" applyProtection="1">
      <alignment horizontal="left" vertical="top" wrapText="1"/>
      <protection locked="0"/>
    </xf>
    <xf numFmtId="0" fontId="55" fillId="0" borderId="5" xfId="3" applyFont="1" applyFill="1" applyBorder="1" applyAlignment="1" applyProtection="1">
      <alignment horizontal="left" vertical="top" wrapText="1"/>
      <protection locked="0"/>
    </xf>
    <xf numFmtId="0" fontId="55" fillId="0" borderId="6" xfId="3" applyFont="1" applyFill="1" applyBorder="1" applyAlignment="1" applyProtection="1">
      <alignment horizontal="left" vertical="top" wrapText="1"/>
      <protection locked="0"/>
    </xf>
    <xf numFmtId="0" fontId="67" fillId="3" borderId="4" xfId="3" applyFont="1" applyFill="1" applyBorder="1" applyAlignment="1" applyProtection="1">
      <alignment horizontal="right" vertical="center" wrapText="1"/>
      <protection hidden="1"/>
    </xf>
    <xf numFmtId="0" fontId="67" fillId="3" borderId="5" xfId="3" applyFont="1" applyFill="1" applyBorder="1" applyAlignment="1" applyProtection="1">
      <alignment horizontal="right" vertical="center" wrapText="1"/>
      <protection hidden="1"/>
    </xf>
    <xf numFmtId="0" fontId="67" fillId="3" borderId="48" xfId="3" applyFont="1" applyFill="1" applyBorder="1" applyAlignment="1" applyProtection="1">
      <alignment horizontal="right" vertical="center" wrapText="1"/>
      <protection hidden="1"/>
    </xf>
    <xf numFmtId="0" fontId="67" fillId="3" borderId="4" xfId="11" applyFont="1" applyFill="1" applyBorder="1" applyAlignment="1" applyProtection="1">
      <alignment horizontal="right" vertical="center" wrapText="1"/>
      <protection hidden="1"/>
    </xf>
    <xf numFmtId="0" fontId="67" fillId="3" borderId="5" xfId="11" applyFont="1" applyFill="1" applyBorder="1" applyAlignment="1" applyProtection="1">
      <alignment horizontal="right" vertical="center" wrapText="1"/>
      <protection hidden="1"/>
    </xf>
    <xf numFmtId="0" fontId="67" fillId="3" borderId="48" xfId="11" applyFont="1" applyFill="1" applyBorder="1" applyAlignment="1" applyProtection="1">
      <alignment horizontal="right" vertical="center" wrapText="1"/>
      <protection hidden="1"/>
    </xf>
    <xf numFmtId="0" fontId="76" fillId="3" borderId="35" xfId="3" applyFont="1" applyFill="1" applyBorder="1" applyAlignment="1">
      <alignment horizontal="center" vertical="center" wrapText="1"/>
    </xf>
    <xf numFmtId="0" fontId="76" fillId="3" borderId="41" xfId="3" applyFont="1" applyFill="1" applyBorder="1" applyAlignment="1">
      <alignment horizontal="center" vertical="center" wrapText="1"/>
    </xf>
    <xf numFmtId="0" fontId="76" fillId="3" borderId="84" xfId="3" applyFont="1" applyFill="1" applyBorder="1" applyAlignment="1">
      <alignment horizontal="center" vertical="center" wrapText="1"/>
    </xf>
    <xf numFmtId="0" fontId="77" fillId="3" borderId="27" xfId="3" applyFont="1" applyFill="1" applyBorder="1" applyAlignment="1">
      <alignment horizontal="left" vertical="center" wrapText="1"/>
    </xf>
    <xf numFmtId="0" fontId="77" fillId="3" borderId="28" xfId="3" applyFont="1" applyFill="1" applyBorder="1" applyAlignment="1">
      <alignment horizontal="left" vertical="center" wrapText="1"/>
    </xf>
    <xf numFmtId="0" fontId="77" fillId="3" borderId="29" xfId="3" applyFont="1" applyFill="1" applyBorder="1" applyAlignment="1">
      <alignment horizontal="left" vertical="center" wrapText="1"/>
    </xf>
    <xf numFmtId="0" fontId="76" fillId="0" borderId="89" xfId="3" applyFont="1" applyFill="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183" xfId="11" applyFont="1" applyBorder="1" applyAlignment="1" applyProtection="1">
      <alignment horizontal="left" vertical="center" wrapText="1"/>
      <protection locked="0"/>
    </xf>
    <xf numFmtId="0" fontId="2" fillId="0" borderId="184" xfId="11" applyFont="1" applyBorder="1" applyAlignment="1" applyProtection="1">
      <alignment horizontal="left" vertical="center" wrapText="1"/>
      <protection locked="0"/>
    </xf>
    <xf numFmtId="0" fontId="2" fillId="0" borderId="185" xfId="11" applyFont="1" applyBorder="1" applyAlignment="1" applyProtection="1">
      <alignment horizontal="left" vertical="center" wrapText="1"/>
      <protection locked="0"/>
    </xf>
    <xf numFmtId="0" fontId="2" fillId="3" borderId="35" xfId="11" applyFont="1" applyFill="1" applyBorder="1" applyAlignment="1" applyProtection="1">
      <alignment horizontal="center" vertical="center" wrapText="1"/>
    </xf>
    <xf numFmtId="0" fontId="0" fillId="0" borderId="56" xfId="0" applyBorder="1" applyAlignment="1">
      <alignment vertical="center"/>
    </xf>
    <xf numFmtId="0" fontId="0" fillId="0" borderId="58" xfId="0" applyBorder="1" applyAlignment="1">
      <alignment vertical="center"/>
    </xf>
    <xf numFmtId="0" fontId="2" fillId="0" borderId="30" xfId="11" applyFont="1" applyBorder="1" applyAlignment="1" applyProtection="1">
      <alignment horizontal="center" vertical="center"/>
      <protection locked="0"/>
    </xf>
    <xf numFmtId="0" fontId="2" fillId="0" borderId="57" xfId="11" applyFont="1" applyBorder="1" applyAlignment="1" applyProtection="1">
      <alignment horizontal="center" vertical="center"/>
      <protection locked="0"/>
    </xf>
    <xf numFmtId="0" fontId="2" fillId="0" borderId="64" xfId="11" applyFont="1" applyBorder="1" applyAlignment="1" applyProtection="1">
      <alignment horizontal="center" vertical="center"/>
      <protection locked="0"/>
    </xf>
    <xf numFmtId="0" fontId="2" fillId="0" borderId="58" xfId="11" applyFont="1" applyBorder="1" applyAlignment="1" applyProtection="1">
      <alignment horizontal="center" vertical="center"/>
      <protection locked="0"/>
    </xf>
    <xf numFmtId="0" fontId="2" fillId="3" borderId="30" xfId="11" applyFont="1" applyFill="1" applyBorder="1" applyAlignment="1" applyProtection="1">
      <alignment horizontal="center" vertical="center" wrapText="1"/>
    </xf>
    <xf numFmtId="0" fontId="2" fillId="3" borderId="57" xfId="11" applyFont="1" applyFill="1" applyBorder="1" applyAlignment="1" applyProtection="1">
      <alignment horizontal="center" vertical="center" wrapText="1"/>
    </xf>
    <xf numFmtId="0" fontId="2" fillId="3" borderId="64" xfId="11" applyFont="1" applyFill="1" applyBorder="1" applyAlignment="1" applyProtection="1">
      <alignment horizontal="center" vertical="center" wrapText="1"/>
    </xf>
    <xf numFmtId="0" fontId="2" fillId="3" borderId="5" xfId="11" applyFont="1" applyFill="1" applyBorder="1" applyAlignment="1" applyProtection="1">
      <alignment horizontal="center" vertical="center" wrapText="1"/>
    </xf>
    <xf numFmtId="0" fontId="2" fillId="3" borderId="58" xfId="11" applyFont="1" applyFill="1" applyBorder="1" applyAlignment="1" applyProtection="1">
      <alignment horizontal="center" vertical="center" wrapText="1"/>
    </xf>
    <xf numFmtId="0" fontId="2" fillId="0" borderId="30" xfId="11" applyFont="1" applyFill="1" applyBorder="1" applyAlignment="1" applyProtection="1">
      <alignment horizontal="left" vertical="center" wrapText="1"/>
      <protection locked="0"/>
    </xf>
    <xf numFmtId="0" fontId="2" fillId="0" borderId="0" xfId="11" applyFont="1" applyFill="1" applyBorder="1" applyAlignment="1" applyProtection="1">
      <alignment horizontal="left" vertical="center" wrapText="1"/>
      <protection locked="0"/>
    </xf>
    <xf numFmtId="0" fontId="2" fillId="0" borderId="10" xfId="11" applyFont="1" applyFill="1" applyBorder="1" applyAlignment="1" applyProtection="1">
      <alignment horizontal="left" vertical="center" wrapText="1"/>
      <protection locked="0"/>
    </xf>
    <xf numFmtId="0" fontId="2" fillId="0" borderId="64" xfId="11" applyFont="1" applyFill="1" applyBorder="1" applyAlignment="1" applyProtection="1">
      <alignment horizontal="left" vertical="center" wrapText="1"/>
      <protection locked="0"/>
    </xf>
    <xf numFmtId="0" fontId="2" fillId="0" borderId="5" xfId="11" applyFont="1" applyFill="1" applyBorder="1" applyAlignment="1" applyProtection="1">
      <alignment horizontal="left" vertical="center" wrapText="1"/>
      <protection locked="0"/>
    </xf>
    <xf numFmtId="0" fontId="2" fillId="0" borderId="6" xfId="11" applyFont="1" applyFill="1" applyBorder="1" applyAlignment="1" applyProtection="1">
      <alignment horizontal="left" vertical="center" wrapText="1"/>
      <protection locked="0"/>
    </xf>
    <xf numFmtId="0" fontId="2" fillId="3" borderId="41" xfId="11" applyFont="1" applyFill="1" applyBorder="1" applyAlignment="1" applyProtection="1">
      <alignment horizontal="center" vertical="center"/>
    </xf>
    <xf numFmtId="0" fontId="0" fillId="0" borderId="41" xfId="0" applyBorder="1" applyAlignment="1">
      <alignment vertical="center"/>
    </xf>
    <xf numFmtId="0" fontId="0" fillId="0" borderId="36" xfId="0" applyBorder="1" applyAlignment="1">
      <alignment vertical="center"/>
    </xf>
    <xf numFmtId="0" fontId="0" fillId="0" borderId="43" xfId="0" applyBorder="1" applyAlignment="1">
      <alignment vertical="center"/>
    </xf>
    <xf numFmtId="0" fontId="0" fillId="0" borderId="55" xfId="0" applyBorder="1" applyAlignment="1">
      <alignment vertical="center"/>
    </xf>
    <xf numFmtId="0" fontId="77" fillId="3" borderId="1" xfId="11" applyFont="1" applyFill="1" applyBorder="1" applyAlignment="1" applyProtection="1">
      <alignment horizontal="left" vertical="center" wrapText="1"/>
    </xf>
    <xf numFmtId="0" fontId="0" fillId="0" borderId="2" xfId="0" applyBorder="1" applyAlignment="1">
      <alignment vertical="center"/>
    </xf>
    <xf numFmtId="0" fontId="0" fillId="0" borderId="3" xfId="0" applyBorder="1" applyAlignment="1">
      <alignment vertical="center"/>
    </xf>
    <xf numFmtId="0" fontId="0" fillId="0" borderId="69" xfId="0" applyBorder="1" applyAlignment="1">
      <alignment vertical="center"/>
    </xf>
    <xf numFmtId="0" fontId="2" fillId="0" borderId="37" xfId="11" applyFont="1" applyFill="1" applyBorder="1" applyAlignment="1" applyProtection="1">
      <alignment horizontal="left" vertical="center"/>
    </xf>
    <xf numFmtId="0" fontId="0" fillId="0" borderId="38" xfId="0" applyBorder="1" applyAlignment="1">
      <alignment vertical="center"/>
    </xf>
    <xf numFmtId="0" fontId="2" fillId="4" borderId="41" xfId="11" applyFont="1" applyFill="1" applyBorder="1" applyAlignment="1" applyProtection="1">
      <alignment horizontal="left" vertical="top" wrapText="1" shrinkToFit="1"/>
      <protection locked="0"/>
    </xf>
    <xf numFmtId="0" fontId="0" fillId="0" borderId="41"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2" fillId="4" borderId="63" xfId="11" applyFont="1" applyFill="1" applyBorder="1" applyAlignment="1" applyProtection="1">
      <alignment horizontal="left" vertical="top" wrapText="1" shrinkToFit="1"/>
      <protection locked="0"/>
    </xf>
    <xf numFmtId="0" fontId="0" fillId="0" borderId="30"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2" fillId="3" borderId="245" xfId="11" applyFont="1" applyFill="1" applyBorder="1" applyAlignment="1" applyProtection="1">
      <alignment vertical="center" textRotation="255"/>
    </xf>
    <xf numFmtId="0" fontId="2" fillId="3" borderId="62" xfId="0" applyFont="1" applyFill="1" applyBorder="1" applyAlignment="1">
      <alignment vertical="center" textRotation="255"/>
    </xf>
    <xf numFmtId="0" fontId="2" fillId="3" borderId="77" xfId="0" applyFont="1" applyFill="1" applyBorder="1" applyAlignment="1">
      <alignment vertical="center" textRotation="255"/>
    </xf>
    <xf numFmtId="0" fontId="2" fillId="3" borderId="34" xfId="0" applyFont="1" applyFill="1" applyBorder="1" applyAlignment="1">
      <alignment vertical="center" textRotation="255"/>
    </xf>
    <xf numFmtId="0" fontId="2" fillId="0" borderId="41" xfId="11" applyFont="1" applyBorder="1" applyAlignment="1" applyProtection="1">
      <alignment horizontal="left" vertical="top" wrapText="1"/>
      <protection locked="0"/>
    </xf>
    <xf numFmtId="0" fontId="2" fillId="0" borderId="36" xfId="11" applyFont="1" applyBorder="1" applyAlignment="1" applyProtection="1">
      <alignment horizontal="left" vertical="top" wrapText="1"/>
      <protection locked="0"/>
    </xf>
    <xf numFmtId="0" fontId="2" fillId="0" borderId="43" xfId="11" applyFont="1" applyBorder="1" applyAlignment="1" applyProtection="1">
      <alignment horizontal="left" vertical="top" wrapText="1"/>
      <protection locked="0"/>
    </xf>
    <xf numFmtId="0" fontId="2" fillId="0" borderId="55" xfId="11" applyFont="1" applyBorder="1" applyAlignment="1" applyProtection="1">
      <alignment horizontal="left" vertical="top" wrapText="1"/>
      <protection locked="0"/>
    </xf>
    <xf numFmtId="0" fontId="2" fillId="0" borderId="63" xfId="11" applyFont="1" applyBorder="1" applyAlignment="1" applyProtection="1">
      <alignment horizontal="left" vertical="top" wrapText="1"/>
      <protection locked="0"/>
    </xf>
    <xf numFmtId="0" fontId="2" fillId="0" borderId="30" xfId="11" applyFont="1" applyBorder="1" applyAlignment="1" applyProtection="1">
      <alignment horizontal="left" vertical="top" wrapText="1"/>
      <protection locked="0"/>
    </xf>
    <xf numFmtId="0" fontId="0" fillId="0" borderId="9" xfId="0" applyBorder="1" applyAlignment="1">
      <alignment vertical="center"/>
    </xf>
    <xf numFmtId="0" fontId="0" fillId="0" borderId="0" xfId="0" applyBorder="1" applyAlignment="1">
      <alignment vertical="center"/>
    </xf>
    <xf numFmtId="0" fontId="0" fillId="0" borderId="57" xfId="0" applyBorder="1" applyAlignment="1">
      <alignment vertical="center"/>
    </xf>
    <xf numFmtId="0" fontId="67" fillId="3" borderId="69" xfId="11" applyFont="1" applyFill="1" applyBorder="1" applyAlignment="1" applyProtection="1">
      <alignment horizontal="right" vertical="center" shrinkToFit="1"/>
      <protection hidden="1"/>
    </xf>
    <xf numFmtId="0" fontId="0" fillId="0" borderId="70" xfId="0" applyBorder="1" applyAlignment="1">
      <alignment vertical="center"/>
    </xf>
    <xf numFmtId="0" fontId="67" fillId="3" borderId="4" xfId="11" applyFont="1" applyFill="1" applyBorder="1" applyAlignment="1" applyProtection="1">
      <alignment horizontal="right" vertical="center" shrinkToFit="1"/>
      <protection hidden="1"/>
    </xf>
    <xf numFmtId="0" fontId="40" fillId="3" borderId="99" xfId="0" applyFont="1" applyFill="1" applyBorder="1" applyAlignment="1" applyProtection="1">
      <alignment horizontal="left" vertical="center" wrapText="1"/>
    </xf>
    <xf numFmtId="0" fontId="40" fillId="3" borderId="23" xfId="0" applyFont="1" applyFill="1" applyBorder="1" applyAlignment="1" applyProtection="1">
      <alignment horizontal="left" vertical="center" wrapText="1"/>
    </xf>
    <xf numFmtId="0" fontId="40" fillId="3" borderId="24" xfId="0" applyFont="1" applyFill="1" applyBorder="1" applyAlignment="1" applyProtection="1">
      <alignment horizontal="left" vertical="center" wrapText="1"/>
    </xf>
    <xf numFmtId="0" fontId="93" fillId="7" borderId="7" xfId="0" applyFont="1" applyFill="1" applyBorder="1" applyAlignment="1" applyProtection="1">
      <alignment horizontal="right" vertical="center" wrapText="1"/>
    </xf>
    <xf numFmtId="0" fontId="88" fillId="0" borderId="1" xfId="0" applyFont="1" applyBorder="1" applyAlignment="1" applyProtection="1">
      <alignment horizontal="left" vertical="top" wrapText="1"/>
      <protection locked="0"/>
    </xf>
    <xf numFmtId="0" fontId="88" fillId="0" borderId="2" xfId="0" applyFont="1" applyBorder="1" applyAlignment="1" applyProtection="1">
      <alignment horizontal="left" vertical="top" wrapText="1"/>
      <protection locked="0"/>
    </xf>
    <xf numFmtId="0" fontId="88" fillId="0" borderId="3" xfId="0" applyFont="1" applyBorder="1" applyAlignment="1" applyProtection="1">
      <alignment horizontal="left" vertical="top" wrapText="1"/>
      <protection locked="0"/>
    </xf>
    <xf numFmtId="0" fontId="88" fillId="0" borderId="0" xfId="0" applyFont="1" applyBorder="1" applyAlignment="1" applyProtection="1">
      <alignment horizontal="left" vertical="top" wrapText="1"/>
      <protection locked="0"/>
    </xf>
    <xf numFmtId="0" fontId="88" fillId="0" borderId="10" xfId="0" applyFont="1" applyBorder="1" applyAlignment="1" applyProtection="1">
      <alignment horizontal="left" vertical="top" wrapText="1"/>
      <protection locked="0"/>
    </xf>
    <xf numFmtId="0" fontId="88" fillId="0" borderId="4" xfId="0" applyFont="1" applyBorder="1" applyAlignment="1" applyProtection="1">
      <alignment horizontal="left" vertical="top" wrapText="1"/>
      <protection locked="0"/>
    </xf>
    <xf numFmtId="0" fontId="88" fillId="0" borderId="5" xfId="0" applyFont="1" applyBorder="1" applyAlignment="1" applyProtection="1">
      <alignment horizontal="left" vertical="top" wrapText="1"/>
      <protection locked="0"/>
    </xf>
    <xf numFmtId="0" fontId="88" fillId="0" borderId="6" xfId="0" applyFont="1" applyBorder="1" applyAlignment="1" applyProtection="1">
      <alignment horizontal="left" vertical="top" wrapText="1"/>
      <protection locked="0"/>
    </xf>
    <xf numFmtId="0" fontId="40" fillId="3" borderId="99" xfId="0" applyFont="1" applyFill="1" applyBorder="1" applyAlignment="1" applyProtection="1">
      <alignment horizontal="left" vertical="center"/>
    </xf>
    <xf numFmtId="0" fontId="40" fillId="3" borderId="23" xfId="0" applyFont="1" applyFill="1" applyBorder="1" applyAlignment="1" applyProtection="1">
      <alignment horizontal="left" vertical="center"/>
    </xf>
    <xf numFmtId="0" fontId="40" fillId="3" borderId="24" xfId="0" applyFont="1" applyFill="1" applyBorder="1" applyAlignment="1" applyProtection="1">
      <alignment horizontal="left" vertical="center"/>
    </xf>
    <xf numFmtId="0" fontId="40" fillId="3" borderId="7" xfId="0" applyFont="1" applyFill="1" applyBorder="1" applyAlignment="1" applyProtection="1">
      <alignment horizontal="left" vertical="center" wrapText="1"/>
    </xf>
    <xf numFmtId="0" fontId="93" fillId="7" borderId="7" xfId="0" applyFont="1" applyFill="1" applyBorder="1" applyAlignment="1" applyProtection="1">
      <alignment horizontal="center" vertical="center" wrapText="1"/>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40" fillId="0" borderId="5" xfId="11" applyFont="1" applyBorder="1" applyAlignment="1" applyProtection="1">
      <alignment vertical="center"/>
    </xf>
    <xf numFmtId="0" fontId="91" fillId="3" borderId="99" xfId="0" applyFont="1" applyFill="1" applyBorder="1" applyAlignment="1" applyProtection="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40" fillId="7" borderId="2" xfId="0" applyFont="1" applyFill="1" applyBorder="1" applyAlignment="1">
      <alignment horizontal="center" vertical="center" wrapText="1"/>
    </xf>
    <xf numFmtId="0" fontId="40" fillId="7" borderId="5" xfId="0" applyFont="1" applyFill="1" applyBorder="1" applyAlignment="1">
      <alignment horizontal="center" vertical="center" wrapText="1"/>
    </xf>
    <xf numFmtId="0" fontId="40" fillId="7" borderId="1" xfId="0" applyFont="1" applyFill="1" applyBorder="1" applyAlignment="1" applyProtection="1">
      <alignment horizontal="center" vertical="center" wrapText="1"/>
    </xf>
    <xf numFmtId="0" fontId="2" fillId="0" borderId="2"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8" xfId="0" applyFont="1" applyBorder="1" applyAlignment="1">
      <alignment horizontal="center" vertical="center" wrapText="1"/>
    </xf>
    <xf numFmtId="0" fontId="40" fillId="7" borderId="78" xfId="0" applyFont="1" applyFill="1" applyBorder="1" applyAlignment="1">
      <alignment horizontal="center" vertical="center" wrapText="1"/>
    </xf>
    <xf numFmtId="0" fontId="40" fillId="7" borderId="3" xfId="0" applyFont="1" applyFill="1" applyBorder="1" applyAlignment="1">
      <alignment horizontal="center" vertical="center" wrapText="1"/>
    </xf>
    <xf numFmtId="0" fontId="40" fillId="7" borderId="64" xfId="0" applyFont="1" applyFill="1" applyBorder="1" applyAlignment="1">
      <alignment horizontal="center" vertical="center" wrapText="1"/>
    </xf>
    <xf numFmtId="0" fontId="40" fillId="7" borderId="6" xfId="0" applyFont="1" applyFill="1" applyBorder="1" applyAlignment="1">
      <alignment horizontal="center" vertical="center" wrapText="1"/>
    </xf>
    <xf numFmtId="38" fontId="88" fillId="0" borderId="1" xfId="1"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38" fontId="88" fillId="0" borderId="1" xfId="1" applyFont="1"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68"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45" fillId="0" borderId="5" xfId="0" applyFont="1" applyBorder="1" applyAlignment="1" applyProtection="1">
      <alignment vertical="center"/>
    </xf>
    <xf numFmtId="0" fontId="2" fillId="0" borderId="5" xfId="0" applyFont="1" applyBorder="1" applyAlignment="1">
      <alignment vertical="center"/>
    </xf>
    <xf numFmtId="0" fontId="0" fillId="3" borderId="99" xfId="0" applyFill="1" applyBorder="1" applyAlignment="1" applyProtection="1">
      <alignment horizontal="center" vertical="center"/>
    </xf>
    <xf numFmtId="0" fontId="0" fillId="3" borderId="24" xfId="0" applyFill="1" applyBorder="1" applyAlignment="1" applyProtection="1">
      <alignment horizontal="center" vertical="center"/>
    </xf>
    <xf numFmtId="0" fontId="83" fillId="0" borderId="99" xfId="0" applyFont="1" applyBorder="1" applyAlignment="1" applyProtection="1">
      <alignment horizontal="left" vertical="center" wrapText="1"/>
    </xf>
    <xf numFmtId="0" fontId="66" fillId="0" borderId="23" xfId="0" applyFont="1" applyBorder="1" applyAlignment="1" applyProtection="1">
      <alignment horizontal="left" vertical="center" wrapText="1"/>
    </xf>
    <xf numFmtId="0" fontId="66" fillId="0" borderId="24" xfId="0" applyFont="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63" fillId="3" borderId="99" xfId="0" applyFont="1" applyFill="1" applyBorder="1" applyAlignment="1" applyProtection="1">
      <alignment horizontal="center" vertical="center" wrapText="1"/>
    </xf>
    <xf numFmtId="0" fontId="77" fillId="3" borderId="24" xfId="0" applyFont="1" applyFill="1" applyBorder="1" applyAlignment="1" applyProtection="1">
      <alignment horizontal="center" vertical="center" wrapText="1"/>
    </xf>
    <xf numFmtId="0" fontId="85" fillId="3" borderId="99" xfId="0" applyFont="1" applyFill="1" applyBorder="1" applyAlignment="1" applyProtection="1">
      <alignment horizontal="center" vertical="center" wrapText="1"/>
    </xf>
    <xf numFmtId="0" fontId="77" fillId="3" borderId="23" xfId="0" applyFont="1" applyFill="1" applyBorder="1" applyAlignment="1" applyProtection="1">
      <alignment horizontal="center" vertical="center" wrapText="1"/>
    </xf>
    <xf numFmtId="0" fontId="77" fillId="3" borderId="143" xfId="0" applyFont="1" applyFill="1" applyBorder="1" applyAlignment="1" applyProtection="1">
      <alignment horizontal="center" vertical="center" wrapText="1"/>
    </xf>
    <xf numFmtId="0" fontId="79" fillId="4" borderId="25" xfId="0" applyNumberFormat="1" applyFont="1" applyFill="1" applyBorder="1" applyAlignment="1" applyProtection="1">
      <alignment horizontal="center" vertical="center" wrapText="1"/>
    </xf>
    <xf numFmtId="0" fontId="79" fillId="4" borderId="32" xfId="0" applyNumberFormat="1" applyFont="1" applyFill="1" applyBorder="1" applyAlignment="1" applyProtection="1">
      <alignment horizontal="center" vertical="center" wrapText="1"/>
    </xf>
    <xf numFmtId="0" fontId="79" fillId="4" borderId="224" xfId="0" applyNumberFormat="1" applyFont="1" applyFill="1" applyBorder="1" applyAlignment="1" applyProtection="1">
      <alignment horizontal="center" vertical="center" wrapText="1"/>
    </xf>
    <xf numFmtId="0" fontId="79" fillId="4" borderId="25" xfId="0" applyNumberFormat="1" applyFont="1" applyFill="1" applyBorder="1" applyAlignment="1" applyProtection="1">
      <alignment horizontal="center" vertical="center" textRotation="255" wrapText="1"/>
    </xf>
    <xf numFmtId="0" fontId="79" fillId="4" borderId="32" xfId="0" applyNumberFormat="1" applyFont="1" applyFill="1" applyBorder="1" applyAlignment="1" applyProtection="1">
      <alignment horizontal="center" vertical="center" textRotation="255" wrapText="1"/>
    </xf>
    <xf numFmtId="0" fontId="79" fillId="4" borderId="8" xfId="0" applyNumberFormat="1" applyFont="1" applyFill="1" applyBorder="1" applyAlignment="1" applyProtection="1">
      <alignment horizontal="center" vertical="center" textRotation="255" wrapText="1"/>
    </xf>
    <xf numFmtId="49" fontId="86" fillId="4" borderId="1" xfId="0" applyNumberFormat="1" applyFont="1" applyFill="1" applyBorder="1" applyAlignment="1" applyProtection="1">
      <alignment horizontal="left" vertical="center" wrapText="1"/>
      <protection locked="0"/>
    </xf>
    <xf numFmtId="49" fontId="86" fillId="4" borderId="2" xfId="0" applyNumberFormat="1" applyFont="1" applyFill="1" applyBorder="1" applyAlignment="1" applyProtection="1">
      <alignment horizontal="left" vertical="center" wrapText="1"/>
      <protection locked="0"/>
    </xf>
    <xf numFmtId="49" fontId="86" fillId="4" borderId="68" xfId="0" applyNumberFormat="1" applyFont="1" applyFill="1" applyBorder="1" applyAlignment="1" applyProtection="1">
      <alignment horizontal="left" vertical="center" wrapText="1"/>
      <protection locked="0"/>
    </xf>
    <xf numFmtId="49" fontId="86" fillId="4" borderId="9" xfId="0" applyNumberFormat="1" applyFont="1" applyFill="1" applyBorder="1" applyAlignment="1" applyProtection="1">
      <alignment horizontal="left" vertical="center" wrapText="1"/>
      <protection locked="0"/>
    </xf>
    <xf numFmtId="49" fontId="86" fillId="4" borderId="0" xfId="0" applyNumberFormat="1" applyFont="1" applyFill="1" applyBorder="1" applyAlignment="1" applyProtection="1">
      <alignment horizontal="left" vertical="center" wrapText="1"/>
      <protection locked="0"/>
    </xf>
    <xf numFmtId="49" fontId="86" fillId="4" borderId="57" xfId="0" applyNumberFormat="1" applyFont="1" applyFill="1" applyBorder="1" applyAlignment="1" applyProtection="1">
      <alignment horizontal="left" vertical="center" wrapText="1"/>
      <protection locked="0"/>
    </xf>
    <xf numFmtId="49" fontId="86" fillId="4" borderId="4" xfId="0" applyNumberFormat="1" applyFont="1" applyFill="1" applyBorder="1" applyAlignment="1" applyProtection="1">
      <alignment horizontal="left" vertical="center" wrapText="1"/>
      <protection locked="0"/>
    </xf>
    <xf numFmtId="49" fontId="86" fillId="4" borderId="5" xfId="0" applyNumberFormat="1" applyFont="1" applyFill="1" applyBorder="1" applyAlignment="1" applyProtection="1">
      <alignment horizontal="left" vertical="center" wrapText="1"/>
      <protection locked="0"/>
    </xf>
    <xf numFmtId="49" fontId="86" fillId="4" borderId="58" xfId="0" applyNumberFormat="1" applyFont="1" applyFill="1" applyBorder="1" applyAlignment="1" applyProtection="1">
      <alignment horizontal="left" vertical="center" wrapText="1"/>
      <protection locked="0"/>
    </xf>
    <xf numFmtId="49" fontId="86" fillId="0" borderId="78" xfId="0" applyNumberFormat="1" applyFont="1" applyFill="1" applyBorder="1" applyAlignment="1" applyProtection="1">
      <alignment horizontal="left" vertical="center" wrapText="1"/>
      <protection locked="0"/>
    </xf>
    <xf numFmtId="49" fontId="86" fillId="0" borderId="2" xfId="0" applyNumberFormat="1" applyFont="1" applyFill="1" applyBorder="1" applyAlignment="1" applyProtection="1">
      <alignment horizontal="left" vertical="center" wrapText="1"/>
      <protection locked="0"/>
    </xf>
    <xf numFmtId="49" fontId="86" fillId="0" borderId="3" xfId="0" applyNumberFormat="1" applyFont="1" applyFill="1" applyBorder="1" applyAlignment="1" applyProtection="1">
      <alignment horizontal="left" vertical="center" wrapText="1"/>
      <protection locked="0"/>
    </xf>
    <xf numFmtId="49" fontId="86" fillId="0" borderId="30" xfId="0" applyNumberFormat="1" applyFont="1" applyFill="1" applyBorder="1" applyAlignment="1" applyProtection="1">
      <alignment horizontal="left" vertical="center" wrapText="1"/>
      <protection locked="0"/>
    </xf>
    <xf numFmtId="49" fontId="86" fillId="0" borderId="0" xfId="0" applyNumberFormat="1" applyFont="1" applyFill="1" applyBorder="1" applyAlignment="1" applyProtection="1">
      <alignment horizontal="left" vertical="center" wrapText="1"/>
      <protection locked="0"/>
    </xf>
    <xf numFmtId="49" fontId="86" fillId="0" borderId="10" xfId="0" applyNumberFormat="1" applyFont="1" applyFill="1" applyBorder="1" applyAlignment="1" applyProtection="1">
      <alignment horizontal="left" vertical="center" wrapText="1"/>
      <protection locked="0"/>
    </xf>
    <xf numFmtId="49" fontId="86" fillId="0" borderId="64" xfId="0" applyNumberFormat="1" applyFont="1" applyFill="1" applyBorder="1" applyAlignment="1" applyProtection="1">
      <alignment horizontal="left" vertical="center" wrapText="1"/>
      <protection locked="0"/>
    </xf>
    <xf numFmtId="49" fontId="86" fillId="0" borderId="5" xfId="0" applyNumberFormat="1" applyFont="1" applyFill="1" applyBorder="1" applyAlignment="1" applyProtection="1">
      <alignment horizontal="left" vertical="center" wrapText="1"/>
      <protection locked="0"/>
    </xf>
    <xf numFmtId="49" fontId="86" fillId="0" borderId="6" xfId="0" applyNumberFormat="1" applyFont="1" applyFill="1" applyBorder="1" applyAlignment="1" applyProtection="1">
      <alignment horizontal="left" vertical="center" wrapText="1"/>
      <protection locked="0"/>
    </xf>
    <xf numFmtId="0" fontId="79" fillId="4" borderId="224" xfId="0" applyNumberFormat="1" applyFont="1" applyFill="1" applyBorder="1" applyAlignment="1" applyProtection="1">
      <alignment horizontal="center" vertical="center" textRotation="255" wrapText="1"/>
    </xf>
    <xf numFmtId="49" fontId="86" fillId="4" borderId="203" xfId="0" applyNumberFormat="1" applyFont="1" applyFill="1" applyBorder="1" applyAlignment="1" applyProtection="1">
      <alignment horizontal="left" vertical="center" wrapText="1"/>
      <protection locked="0"/>
    </xf>
    <xf numFmtId="49" fontId="86" fillId="4" borderId="194" xfId="0" applyNumberFormat="1" applyFont="1" applyFill="1" applyBorder="1" applyAlignment="1" applyProtection="1">
      <alignment horizontal="left" vertical="center" wrapText="1"/>
      <protection locked="0"/>
    </xf>
    <xf numFmtId="49" fontId="86" fillId="4" borderId="247" xfId="0" applyNumberFormat="1" applyFont="1" applyFill="1" applyBorder="1" applyAlignment="1" applyProtection="1">
      <alignment horizontal="left" vertical="center" wrapText="1"/>
      <protection locked="0"/>
    </xf>
    <xf numFmtId="49" fontId="86" fillId="0" borderId="229" xfId="0" applyNumberFormat="1" applyFont="1" applyFill="1" applyBorder="1" applyAlignment="1" applyProtection="1">
      <alignment horizontal="left" vertical="center" wrapText="1"/>
      <protection locked="0"/>
    </xf>
    <xf numFmtId="49" fontId="86" fillId="0" borderId="194" xfId="0" applyNumberFormat="1" applyFont="1" applyFill="1" applyBorder="1" applyAlignment="1" applyProtection="1">
      <alignment horizontal="left" vertical="center" wrapText="1"/>
      <protection locked="0"/>
    </xf>
    <xf numFmtId="49" fontId="86" fillId="0" borderId="202" xfId="0" applyNumberFormat="1" applyFont="1" applyFill="1" applyBorder="1" applyAlignment="1" applyProtection="1">
      <alignment horizontal="left" vertical="center" wrapText="1"/>
      <protection locked="0"/>
    </xf>
    <xf numFmtId="0" fontId="79" fillId="11" borderId="200" xfId="0" applyNumberFormat="1" applyFont="1" applyFill="1" applyBorder="1" applyAlignment="1" applyProtection="1">
      <alignment horizontal="center" vertical="center" wrapText="1"/>
    </xf>
    <xf numFmtId="0" fontId="79" fillId="11" borderId="230" xfId="0" applyNumberFormat="1" applyFont="1" applyFill="1" applyBorder="1" applyAlignment="1" applyProtection="1">
      <alignment horizontal="center" vertical="center" wrapText="1"/>
    </xf>
    <xf numFmtId="0" fontId="79" fillId="11" borderId="203" xfId="0" applyNumberFormat="1" applyFont="1" applyFill="1" applyBorder="1" applyAlignment="1" applyProtection="1">
      <alignment horizontal="center" vertical="center" wrapText="1"/>
    </xf>
    <xf numFmtId="0" fontId="79" fillId="11" borderId="202" xfId="0" applyNumberFormat="1" applyFont="1" applyFill="1" applyBorder="1" applyAlignment="1" applyProtection="1">
      <alignment horizontal="center" vertical="center" wrapText="1"/>
    </xf>
    <xf numFmtId="194" fontId="87" fillId="7" borderId="231" xfId="0" applyNumberFormat="1" applyFont="1" applyFill="1" applyBorder="1" applyAlignment="1" applyProtection="1">
      <alignment horizontal="center" vertical="center" shrinkToFit="1"/>
    </xf>
    <xf numFmtId="194" fontId="87" fillId="7" borderId="232" xfId="0" applyNumberFormat="1" applyFont="1" applyFill="1" applyBorder="1" applyAlignment="1" applyProtection="1">
      <alignment horizontal="center" vertical="center" shrinkToFit="1"/>
    </xf>
    <xf numFmtId="194" fontId="87" fillId="7" borderId="233" xfId="0" applyNumberFormat="1" applyFont="1" applyFill="1" applyBorder="1" applyAlignment="1" applyProtection="1">
      <alignment horizontal="center" vertical="center" shrinkToFit="1"/>
    </xf>
    <xf numFmtId="194" fontId="87" fillId="7" borderId="231" xfId="0" applyNumberFormat="1" applyFont="1" applyFill="1" applyBorder="1" applyAlignment="1" applyProtection="1">
      <alignment horizontal="center" vertical="center" wrapText="1"/>
    </xf>
    <xf numFmtId="194" fontId="87" fillId="7" borderId="232" xfId="0" applyNumberFormat="1" applyFont="1" applyFill="1" applyBorder="1" applyAlignment="1" applyProtection="1">
      <alignment horizontal="center" vertical="center" wrapText="1"/>
    </xf>
    <xf numFmtId="194" fontId="87" fillId="7" borderId="233" xfId="0" applyNumberFormat="1" applyFont="1" applyFill="1" applyBorder="1" applyAlignment="1" applyProtection="1">
      <alignment horizontal="center" vertical="center" wrapText="1"/>
    </xf>
    <xf numFmtId="194" fontId="87" fillId="7" borderId="204" xfId="0" applyNumberFormat="1" applyFont="1" applyFill="1" applyBorder="1" applyAlignment="1" applyProtection="1">
      <alignment horizontal="center" vertical="center" wrapText="1"/>
    </xf>
    <xf numFmtId="194" fontId="87" fillId="7" borderId="199" xfId="0" applyNumberFormat="1" applyFont="1" applyFill="1" applyBorder="1" applyAlignment="1" applyProtection="1">
      <alignment horizontal="center" vertical="center" wrapText="1"/>
    </xf>
    <xf numFmtId="194" fontId="87" fillId="7" borderId="205" xfId="0" applyNumberFormat="1" applyFont="1" applyFill="1" applyBorder="1" applyAlignment="1" applyProtection="1">
      <alignment horizontal="center" vertical="center" wrapText="1"/>
    </xf>
    <xf numFmtId="194" fontId="87" fillId="7" borderId="204" xfId="0" applyNumberFormat="1" applyFont="1" applyFill="1" applyBorder="1" applyAlignment="1" applyProtection="1">
      <alignment horizontal="center" vertical="center" shrinkToFit="1"/>
      <protection locked="0"/>
    </xf>
    <xf numFmtId="194" fontId="87" fillId="7" borderId="199" xfId="0" applyNumberFormat="1" applyFont="1" applyFill="1" applyBorder="1" applyAlignment="1" applyProtection="1">
      <alignment horizontal="center" vertical="center" shrinkToFit="1"/>
      <protection locked="0"/>
    </xf>
    <xf numFmtId="194" fontId="87" fillId="7" borderId="205" xfId="0" applyNumberFormat="1" applyFont="1" applyFill="1" applyBorder="1" applyAlignment="1" applyProtection="1">
      <alignment horizontal="center" vertical="center" shrinkToFit="1"/>
      <protection locked="0"/>
    </xf>
    <xf numFmtId="0" fontId="79" fillId="4" borderId="249" xfId="0" applyNumberFormat="1" applyFont="1" applyFill="1" applyBorder="1" applyAlignment="1" applyProtection="1">
      <alignment horizontal="center" vertical="center" wrapText="1"/>
    </xf>
    <xf numFmtId="49" fontId="86" fillId="4" borderId="200" xfId="0" applyNumberFormat="1" applyFont="1" applyFill="1" applyBorder="1" applyAlignment="1" applyProtection="1">
      <alignment horizontal="left" vertical="center" wrapText="1"/>
      <protection locked="0"/>
    </xf>
    <xf numFmtId="49" fontId="86" fillId="4" borderId="192" xfId="0" applyNumberFormat="1" applyFont="1" applyFill="1" applyBorder="1" applyAlignment="1" applyProtection="1">
      <alignment horizontal="left" vertical="center" wrapText="1"/>
      <protection locked="0"/>
    </xf>
    <xf numFmtId="49" fontId="86" fillId="4" borderId="248" xfId="0" applyNumberFormat="1" applyFont="1" applyFill="1" applyBorder="1" applyAlignment="1" applyProtection="1">
      <alignment horizontal="left" vertical="center" wrapText="1"/>
      <protection locked="0"/>
    </xf>
    <xf numFmtId="49" fontId="86" fillId="0" borderId="236" xfId="0" applyNumberFormat="1" applyFont="1" applyFill="1" applyBorder="1" applyAlignment="1" applyProtection="1">
      <alignment horizontal="left" vertical="center" wrapText="1"/>
      <protection locked="0"/>
    </xf>
    <xf numFmtId="49" fontId="86" fillId="0" borderId="192" xfId="0" applyNumberFormat="1" applyFont="1" applyFill="1" applyBorder="1" applyAlignment="1" applyProtection="1">
      <alignment horizontal="left" vertical="center" wrapText="1"/>
      <protection locked="0"/>
    </xf>
    <xf numFmtId="49" fontId="86" fillId="0" borderId="230" xfId="0" applyNumberFormat="1" applyFont="1" applyFill="1" applyBorder="1" applyAlignment="1" applyProtection="1">
      <alignment horizontal="left" vertical="center" wrapText="1"/>
      <protection locked="0"/>
    </xf>
    <xf numFmtId="0" fontId="45" fillId="0" borderId="5" xfId="0" applyFont="1" applyFill="1" applyBorder="1" applyAlignment="1" applyProtection="1">
      <alignment vertical="center" wrapText="1"/>
    </xf>
    <xf numFmtId="0" fontId="40" fillId="0" borderId="2" xfId="0" applyFont="1" applyBorder="1" applyAlignment="1" applyProtection="1">
      <alignment horizontal="center" vertical="center"/>
    </xf>
    <xf numFmtId="0" fontId="40" fillId="3" borderId="1" xfId="0" applyFont="1" applyFill="1" applyBorder="1" applyAlignment="1" applyProtection="1">
      <alignment horizontal="center" vertical="center"/>
    </xf>
    <xf numFmtId="0" fontId="40" fillId="3" borderId="3" xfId="0" applyFont="1" applyFill="1" applyBorder="1" applyAlignment="1" applyProtection="1">
      <alignment horizontal="center" vertical="center"/>
    </xf>
    <xf numFmtId="0" fontId="40" fillId="3" borderId="4" xfId="0" applyFont="1" applyFill="1" applyBorder="1" applyAlignment="1" applyProtection="1">
      <alignment horizontal="center" vertical="center"/>
    </xf>
    <xf numFmtId="0" fontId="40" fillId="3" borderId="6" xfId="0" applyFont="1" applyFill="1" applyBorder="1" applyAlignment="1" applyProtection="1">
      <alignment horizontal="center" vertical="center"/>
    </xf>
    <xf numFmtId="0" fontId="40" fillId="3" borderId="2" xfId="0" applyFont="1" applyFill="1" applyBorder="1" applyAlignment="1" applyProtection="1">
      <alignment horizontal="center" vertical="center"/>
    </xf>
    <xf numFmtId="0" fontId="40" fillId="3" borderId="5"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40" fillId="0" borderId="25" xfId="0" applyFont="1" applyBorder="1" applyAlignment="1" applyProtection="1">
      <alignment horizontal="center" vertical="center" wrapText="1"/>
    </xf>
    <xf numFmtId="0" fontId="40" fillId="0" borderId="32" xfId="0" applyFont="1" applyBorder="1" applyAlignment="1" applyProtection="1">
      <alignment horizontal="center" vertical="center"/>
    </xf>
    <xf numFmtId="0" fontId="40" fillId="0" borderId="8" xfId="0" applyFont="1" applyBorder="1" applyAlignment="1" applyProtection="1">
      <alignment horizontal="center" vertical="center"/>
    </xf>
    <xf numFmtId="0" fontId="88" fillId="0" borderId="25" xfId="0" applyFont="1" applyBorder="1" applyAlignment="1" applyProtection="1">
      <alignment horizontal="center" vertical="center" textRotation="255" wrapText="1"/>
    </xf>
    <xf numFmtId="0" fontId="88" fillId="0" borderId="32" xfId="0" applyFont="1" applyBorder="1" applyAlignment="1" applyProtection="1">
      <alignment horizontal="center" vertical="center" textRotation="255" wrapText="1"/>
    </xf>
    <xf numFmtId="0" fontId="88" fillId="0" borderId="8" xfId="0" applyFont="1" applyBorder="1" applyAlignment="1" applyProtection="1">
      <alignment horizontal="center" vertical="center" textRotation="255" wrapText="1"/>
    </xf>
    <xf numFmtId="0" fontId="86" fillId="0" borderId="1" xfId="0" applyFont="1" applyBorder="1" applyAlignment="1" applyProtection="1">
      <alignment horizontal="left" vertical="center" wrapText="1"/>
      <protection locked="0"/>
    </xf>
    <xf numFmtId="0" fontId="86" fillId="0" borderId="2" xfId="0" applyFont="1" applyBorder="1" applyAlignment="1" applyProtection="1">
      <alignment horizontal="left" vertical="center" wrapText="1"/>
      <protection locked="0"/>
    </xf>
    <xf numFmtId="0" fontId="86" fillId="0" borderId="3" xfId="0" applyFont="1" applyBorder="1" applyAlignment="1" applyProtection="1">
      <alignment horizontal="left" vertical="center" wrapText="1"/>
      <protection locked="0"/>
    </xf>
    <xf numFmtId="0" fontId="86" fillId="0" borderId="9" xfId="0" applyFont="1" applyBorder="1" applyAlignment="1" applyProtection="1">
      <alignment horizontal="left" vertical="center" wrapText="1"/>
      <protection locked="0"/>
    </xf>
    <xf numFmtId="0" fontId="86" fillId="0" borderId="0" xfId="0" applyFont="1" applyBorder="1" applyAlignment="1" applyProtection="1">
      <alignment horizontal="left" vertical="center" wrapText="1"/>
      <protection locked="0"/>
    </xf>
    <xf numFmtId="0" fontId="86" fillId="0" borderId="10" xfId="0" applyFont="1" applyBorder="1" applyAlignment="1" applyProtection="1">
      <alignment horizontal="left" vertical="center" wrapText="1"/>
      <protection locked="0"/>
    </xf>
    <xf numFmtId="0" fontId="86" fillId="0" borderId="4" xfId="0" applyFont="1" applyBorder="1" applyAlignment="1" applyProtection="1">
      <alignment horizontal="left" vertical="center" wrapText="1"/>
      <protection locked="0"/>
    </xf>
    <xf numFmtId="0" fontId="86" fillId="0" borderId="5" xfId="0" applyFont="1" applyBorder="1" applyAlignment="1" applyProtection="1">
      <alignment horizontal="left" vertical="center" wrapText="1"/>
      <protection locked="0"/>
    </xf>
    <xf numFmtId="0" fontId="86" fillId="0" borderId="6" xfId="0" applyFont="1" applyBorder="1" applyAlignment="1" applyProtection="1">
      <alignment horizontal="left" vertical="center" wrapText="1"/>
      <protection locked="0"/>
    </xf>
    <xf numFmtId="0" fontId="46" fillId="3" borderId="73" xfId="11" applyFont="1" applyFill="1" applyBorder="1" applyAlignment="1" applyProtection="1">
      <alignment horizontal="center" vertical="center" wrapText="1"/>
    </xf>
    <xf numFmtId="0" fontId="46" fillId="3" borderId="60" xfId="11" applyFont="1" applyFill="1" applyBorder="1" applyAlignment="1" applyProtection="1">
      <alignment horizontal="center" vertical="center" wrapText="1"/>
    </xf>
    <xf numFmtId="0" fontId="46" fillId="3" borderId="74" xfId="11" applyFont="1" applyFill="1" applyBorder="1" applyAlignment="1" applyProtection="1">
      <alignment horizontal="center" vertical="center" wrapText="1"/>
    </xf>
    <xf numFmtId="0" fontId="46" fillId="3" borderId="75" xfId="11" applyFont="1" applyFill="1" applyBorder="1" applyAlignment="1" applyProtection="1">
      <alignment horizontal="center" vertical="center" wrapText="1"/>
    </xf>
    <xf numFmtId="0" fontId="2" fillId="0" borderId="60" xfId="11" applyFont="1" applyFill="1" applyBorder="1" applyAlignment="1" applyProtection="1">
      <alignment horizontal="left" vertical="top" wrapText="1"/>
      <protection locked="0"/>
    </xf>
    <xf numFmtId="0" fontId="2" fillId="0" borderId="59" xfId="11" applyFont="1" applyFill="1" applyBorder="1" applyAlignment="1" applyProtection="1">
      <alignment horizontal="left" vertical="top" wrapText="1"/>
      <protection locked="0"/>
    </xf>
    <xf numFmtId="0" fontId="2" fillId="0" borderId="75" xfId="11" applyFont="1" applyFill="1" applyBorder="1" applyAlignment="1" applyProtection="1">
      <alignment horizontal="left" vertical="top" wrapText="1"/>
      <protection locked="0"/>
    </xf>
    <xf numFmtId="0" fontId="2" fillId="0" borderId="76" xfId="11" applyFont="1" applyFill="1" applyBorder="1" applyAlignment="1" applyProtection="1">
      <alignment horizontal="left" vertical="top" wrapText="1"/>
      <protection locked="0"/>
    </xf>
    <xf numFmtId="0" fontId="47" fillId="3" borderId="1" xfId="11" applyFont="1" applyFill="1" applyBorder="1" applyAlignment="1" applyProtection="1">
      <alignment horizontal="left" vertical="center" wrapText="1"/>
    </xf>
    <xf numFmtId="0" fontId="47" fillId="3" borderId="2" xfId="11" applyFont="1" applyFill="1" applyBorder="1" applyAlignment="1" applyProtection="1">
      <alignment horizontal="left" vertical="center" wrapText="1"/>
    </xf>
    <xf numFmtId="0" fontId="47" fillId="3" borderId="3" xfId="11" applyFont="1" applyFill="1" applyBorder="1" applyAlignment="1" applyProtection="1">
      <alignment horizontal="left" vertical="center" wrapText="1"/>
    </xf>
    <xf numFmtId="0" fontId="47" fillId="3" borderId="69" xfId="11" applyFont="1" applyFill="1" applyBorder="1" applyAlignment="1" applyProtection="1">
      <alignment horizontal="left" vertical="center" wrapText="1"/>
    </xf>
    <xf numFmtId="0" fontId="47" fillId="3" borderId="43" xfId="11" applyFont="1" applyFill="1" applyBorder="1" applyAlignment="1" applyProtection="1">
      <alignment horizontal="left" vertical="center" wrapText="1"/>
    </xf>
    <xf numFmtId="0" fontId="47" fillId="3" borderId="55" xfId="11" applyFont="1" applyFill="1" applyBorder="1" applyAlignment="1" applyProtection="1">
      <alignment horizontal="left" vertical="center" wrapText="1"/>
    </xf>
    <xf numFmtId="0" fontId="2" fillId="0" borderId="0" xfId="11" applyFont="1" applyBorder="1" applyAlignment="1" applyProtection="1">
      <alignment horizontal="center" vertical="center" wrapText="1"/>
    </xf>
    <xf numFmtId="0" fontId="2" fillId="0" borderId="5" xfId="11" applyFont="1" applyBorder="1" applyAlignment="1" applyProtection="1">
      <alignment horizontal="center" vertical="center" wrapText="1"/>
    </xf>
    <xf numFmtId="0" fontId="2" fillId="0" borderId="10" xfId="11" applyFont="1" applyBorder="1" applyAlignment="1" applyProtection="1">
      <alignment horizontal="center" vertical="center" wrapText="1"/>
    </xf>
    <xf numFmtId="0" fontId="2" fillId="0" borderId="6" xfId="11" applyFont="1" applyBorder="1" applyAlignment="1" applyProtection="1">
      <alignment horizontal="center" vertical="center" wrapText="1"/>
    </xf>
    <xf numFmtId="0" fontId="46" fillId="3" borderId="30" xfId="11" applyFont="1" applyFill="1" applyBorder="1" applyAlignment="1" applyProtection="1">
      <alignment horizontal="center" vertical="center" wrapText="1"/>
    </xf>
    <xf numFmtId="0" fontId="46" fillId="3" borderId="0" xfId="11" applyFont="1" applyFill="1" applyBorder="1" applyAlignment="1" applyProtection="1">
      <alignment horizontal="center" vertical="center" wrapText="1"/>
    </xf>
    <xf numFmtId="0" fontId="46" fillId="3" borderId="57" xfId="11" applyFont="1" applyFill="1" applyBorder="1" applyAlignment="1" applyProtection="1">
      <alignment horizontal="center" vertical="center" wrapText="1"/>
    </xf>
    <xf numFmtId="0" fontId="46" fillId="3" borderId="64" xfId="11" applyFont="1" applyFill="1" applyBorder="1" applyAlignment="1" applyProtection="1">
      <alignment horizontal="center" vertical="center" wrapText="1"/>
    </xf>
    <xf numFmtId="0" fontId="46" fillId="3" borderId="5" xfId="11" applyFont="1" applyFill="1" applyBorder="1" applyAlignment="1" applyProtection="1">
      <alignment horizontal="center" vertical="center" wrapText="1"/>
    </xf>
    <xf numFmtId="0" fontId="46" fillId="3" borderId="58" xfId="11" applyFont="1" applyFill="1" applyBorder="1" applyAlignment="1" applyProtection="1">
      <alignment horizontal="center" vertical="center" wrapText="1"/>
    </xf>
    <xf numFmtId="0" fontId="46" fillId="3" borderId="9" xfId="11" applyFont="1" applyFill="1" applyBorder="1" applyAlignment="1" applyProtection="1">
      <alignment horizontal="center" vertical="center" wrapText="1"/>
    </xf>
    <xf numFmtId="0" fontId="46" fillId="3" borderId="4" xfId="11" applyFont="1" applyFill="1" applyBorder="1" applyAlignment="1" applyProtection="1">
      <alignment horizontal="center" vertical="center" wrapText="1"/>
    </xf>
    <xf numFmtId="38" fontId="2" fillId="8" borderId="0" xfId="1" applyFont="1" applyFill="1" applyBorder="1" applyAlignment="1" applyProtection="1">
      <alignment horizontal="right" vertical="center" wrapText="1"/>
      <protection hidden="1"/>
    </xf>
    <xf numFmtId="38" fontId="2" fillId="8" borderId="5" xfId="1" applyFont="1" applyFill="1" applyBorder="1" applyAlignment="1" applyProtection="1">
      <alignment horizontal="right" vertical="center" wrapText="1"/>
      <protection hidden="1"/>
    </xf>
    <xf numFmtId="0" fontId="2" fillId="0" borderId="9" xfId="11" applyFont="1" applyFill="1" applyBorder="1" applyAlignment="1" applyProtection="1">
      <alignment horizontal="left" vertical="center" wrapText="1"/>
      <protection locked="0"/>
    </xf>
    <xf numFmtId="0" fontId="2" fillId="0" borderId="4" xfId="11" applyFont="1" applyFill="1" applyBorder="1" applyAlignment="1" applyProtection="1">
      <alignment horizontal="left" vertical="center" wrapText="1"/>
      <protection locked="0"/>
    </xf>
    <xf numFmtId="0" fontId="46" fillId="3" borderId="77" xfId="11" applyFont="1" applyFill="1" applyBorder="1" applyAlignment="1" applyProtection="1">
      <alignment horizontal="center" vertical="center" wrapText="1"/>
    </xf>
    <xf numFmtId="0" fontId="46" fillId="3" borderId="86" xfId="11" applyFont="1" applyFill="1" applyBorder="1" applyAlignment="1" applyProtection="1">
      <alignment horizontal="center" vertical="center" wrapText="1"/>
    </xf>
    <xf numFmtId="0" fontId="2" fillId="0" borderId="86" xfId="11" applyFont="1" applyFill="1" applyBorder="1" applyAlignment="1" applyProtection="1">
      <alignment horizontal="center" vertical="center" wrapText="1"/>
      <protection locked="0"/>
    </xf>
    <xf numFmtId="0" fontId="2" fillId="0" borderId="60" xfId="11" applyFont="1" applyFill="1" applyBorder="1" applyAlignment="1" applyProtection="1">
      <alignment horizontal="center" vertical="center" wrapText="1"/>
      <protection locked="0"/>
    </xf>
    <xf numFmtId="0" fontId="2" fillId="0" borderId="87" xfId="11" applyFont="1" applyFill="1" applyBorder="1" applyAlignment="1" applyProtection="1">
      <alignment horizontal="center" vertical="center" wrapText="1"/>
      <protection locked="0"/>
    </xf>
    <xf numFmtId="0" fontId="2" fillId="0" borderId="59" xfId="11" applyFont="1" applyFill="1" applyBorder="1" applyAlignment="1" applyProtection="1">
      <alignment horizontal="center" vertical="center" wrapText="1"/>
      <protection locked="0"/>
    </xf>
    <xf numFmtId="0" fontId="55" fillId="0" borderId="207" xfId="0" applyFont="1" applyFill="1" applyBorder="1" applyAlignment="1" applyProtection="1">
      <alignment horizontal="center" vertical="center" textRotation="255"/>
      <protection locked="0"/>
    </xf>
    <xf numFmtId="0" fontId="55" fillId="0" borderId="60" xfId="0" applyFont="1" applyFill="1" applyBorder="1" applyAlignment="1" applyProtection="1">
      <alignment horizontal="center" vertical="center" textRotation="255"/>
      <protection locked="0"/>
    </xf>
    <xf numFmtId="0" fontId="55" fillId="0" borderId="59" xfId="0" applyFont="1" applyFill="1" applyBorder="1" applyAlignment="1" applyProtection="1">
      <alignment horizontal="center" vertical="center" textRotation="255"/>
      <protection locked="0"/>
    </xf>
    <xf numFmtId="0" fontId="55" fillId="0" borderId="81" xfId="0" applyFont="1" applyFill="1" applyBorder="1" applyAlignment="1" applyProtection="1">
      <alignment horizontal="center" vertical="center" textRotation="255"/>
      <protection locked="0"/>
    </xf>
    <xf numFmtId="0" fontId="55" fillId="3" borderId="41" xfId="0" applyFont="1" applyFill="1" applyBorder="1" applyAlignment="1">
      <alignment horizontal="center" vertical="center" wrapText="1"/>
    </xf>
    <xf numFmtId="0" fontId="55" fillId="3" borderId="228" xfId="0" applyFont="1" applyFill="1" applyBorder="1" applyAlignment="1">
      <alignment horizontal="center" vertical="center" wrapText="1"/>
    </xf>
    <xf numFmtId="0" fontId="55" fillId="0" borderId="214" xfId="0" applyFont="1" applyFill="1" applyBorder="1" applyAlignment="1">
      <alignment horizontal="center" vertical="center" wrapText="1"/>
    </xf>
    <xf numFmtId="0" fontId="55" fillId="4" borderId="94" xfId="0" applyFont="1" applyFill="1" applyBorder="1" applyAlignment="1" applyProtection="1">
      <alignment horizontal="center" vertical="center" wrapText="1"/>
      <protection locked="0"/>
    </xf>
    <xf numFmtId="0" fontId="55" fillId="4" borderId="32" xfId="0" applyFont="1" applyFill="1" applyBorder="1" applyAlignment="1" applyProtection="1">
      <alignment horizontal="center" vertical="center" wrapText="1"/>
      <protection locked="0"/>
    </xf>
    <xf numFmtId="0" fontId="55" fillId="4" borderId="95" xfId="0" applyFont="1" applyFill="1" applyBorder="1" applyAlignment="1" applyProtection="1">
      <alignment horizontal="center" vertical="center" wrapText="1"/>
      <protection locked="0"/>
    </xf>
    <xf numFmtId="0" fontId="55" fillId="4" borderId="36" xfId="0" applyFont="1" applyFill="1" applyBorder="1" applyAlignment="1" applyProtection="1">
      <alignment horizontal="center" vertical="center" wrapText="1"/>
      <protection locked="0"/>
    </xf>
    <xf numFmtId="0" fontId="55" fillId="4" borderId="10" xfId="0" applyFont="1" applyFill="1" applyBorder="1" applyAlignment="1" applyProtection="1">
      <alignment horizontal="center" vertical="center" wrapText="1"/>
      <protection locked="0"/>
    </xf>
    <xf numFmtId="0" fontId="55" fillId="4" borderId="55" xfId="0" applyFont="1" applyFill="1" applyBorder="1" applyAlignment="1" applyProtection="1">
      <alignment horizontal="center" vertical="center" wrapText="1"/>
      <protection locked="0"/>
    </xf>
    <xf numFmtId="0" fontId="55" fillId="0" borderId="221" xfId="0" applyFont="1" applyFill="1" applyBorder="1" applyAlignment="1">
      <alignment horizontal="center" vertical="center" wrapText="1"/>
    </xf>
    <xf numFmtId="0" fontId="55" fillId="4" borderId="41" xfId="0" applyFont="1" applyFill="1" applyBorder="1" applyAlignment="1" applyProtection="1">
      <alignment horizontal="center" vertical="center" wrapText="1"/>
      <protection locked="0"/>
    </xf>
    <xf numFmtId="0" fontId="55" fillId="4" borderId="0" xfId="0" applyFont="1" applyFill="1" applyBorder="1" applyAlignment="1" applyProtection="1">
      <alignment horizontal="center" vertical="center" wrapText="1"/>
      <protection locked="0"/>
    </xf>
    <xf numFmtId="0" fontId="55" fillId="4" borderId="43" xfId="0" applyFont="1" applyFill="1" applyBorder="1" applyAlignment="1" applyProtection="1">
      <alignment horizontal="center" vertical="center" wrapText="1"/>
      <protection locked="0"/>
    </xf>
    <xf numFmtId="0" fontId="55" fillId="0" borderId="73" xfId="0" applyFont="1" applyFill="1" applyBorder="1" applyAlignment="1" applyProtection="1">
      <alignment horizontal="center" vertical="center" textRotation="255"/>
      <protection locked="0"/>
    </xf>
    <xf numFmtId="0" fontId="55" fillId="0" borderId="211" xfId="0" applyFont="1" applyFill="1" applyBorder="1" applyAlignment="1" applyProtection="1">
      <alignment horizontal="center" vertical="center" textRotation="255"/>
      <protection locked="0"/>
    </xf>
    <xf numFmtId="0" fontId="55" fillId="0" borderId="212" xfId="0" applyFont="1" applyFill="1" applyBorder="1" applyAlignment="1" applyProtection="1">
      <alignment horizontal="center" vertical="center" textRotation="255"/>
      <protection locked="0"/>
    </xf>
    <xf numFmtId="0" fontId="55" fillId="0" borderId="217" xfId="0" applyFont="1" applyFill="1" applyBorder="1" applyAlignment="1" applyProtection="1">
      <alignment horizontal="center" vertical="center" textRotation="255"/>
      <protection locked="0"/>
    </xf>
    <xf numFmtId="0" fontId="55" fillId="0" borderId="218" xfId="0" applyFont="1" applyFill="1" applyBorder="1" applyAlignment="1" applyProtection="1">
      <alignment horizontal="center" vertical="center" textRotation="255"/>
      <protection locked="0"/>
    </xf>
    <xf numFmtId="0" fontId="55" fillId="0" borderId="223" xfId="0" applyFont="1" applyFill="1" applyBorder="1" applyAlignment="1">
      <alignment horizontal="center" vertical="center" wrapText="1"/>
    </xf>
    <xf numFmtId="0" fontId="55" fillId="4" borderId="224" xfId="0" applyFont="1" applyFill="1" applyBorder="1" applyAlignment="1" applyProtection="1">
      <alignment horizontal="center" vertical="center" wrapText="1"/>
      <protection locked="0"/>
    </xf>
    <xf numFmtId="0" fontId="55" fillId="4" borderId="194" xfId="0" applyFont="1" applyFill="1" applyBorder="1" applyAlignment="1" applyProtection="1">
      <alignment horizontal="center" vertical="center" wrapText="1"/>
      <protection locked="0"/>
    </xf>
    <xf numFmtId="0" fontId="55" fillId="0" borderId="210" xfId="0" applyFont="1" applyFill="1" applyBorder="1" applyAlignment="1" applyProtection="1">
      <alignment horizontal="center" vertical="center" textRotation="255"/>
      <protection locked="0"/>
    </xf>
    <xf numFmtId="0" fontId="55" fillId="0" borderId="80" xfId="0" applyFont="1" applyFill="1" applyBorder="1" applyAlignment="1" applyProtection="1">
      <alignment horizontal="center" vertical="center" textRotation="255"/>
      <protection locked="0"/>
    </xf>
    <xf numFmtId="0" fontId="55" fillId="0" borderId="225" xfId="0" applyFont="1" applyFill="1" applyBorder="1" applyAlignment="1">
      <alignment horizontal="center" vertical="center" wrapText="1"/>
    </xf>
    <xf numFmtId="0" fontId="55" fillId="4" borderId="60" xfId="0" applyFont="1" applyFill="1" applyBorder="1" applyAlignment="1" applyProtection="1">
      <alignment horizontal="center" vertical="center" textRotation="255"/>
      <protection locked="0"/>
    </xf>
    <xf numFmtId="0" fontId="55" fillId="4" borderId="207" xfId="0" applyFont="1" applyFill="1" applyBorder="1" applyAlignment="1" applyProtection="1">
      <alignment horizontal="center" vertical="center" textRotation="255"/>
      <protection locked="0"/>
    </xf>
    <xf numFmtId="0" fontId="55" fillId="4" borderId="59" xfId="0" applyFont="1" applyFill="1" applyBorder="1" applyAlignment="1" applyProtection="1">
      <alignment horizontal="center" vertical="center" textRotation="255"/>
      <protection locked="0"/>
    </xf>
    <xf numFmtId="0" fontId="55" fillId="4" borderId="81" xfId="0" applyFont="1" applyFill="1" applyBorder="1" applyAlignment="1" applyProtection="1">
      <alignment horizontal="center" vertical="center" textRotation="255"/>
      <protection locked="0"/>
    </xf>
    <xf numFmtId="0" fontId="55" fillId="4" borderId="86" xfId="0" applyFont="1" applyFill="1" applyBorder="1" applyAlignment="1" applyProtection="1">
      <alignment horizontal="center" vertical="center" textRotation="255"/>
      <protection locked="0"/>
    </xf>
    <xf numFmtId="0" fontId="55" fillId="4" borderId="216" xfId="0" applyFont="1" applyFill="1" applyBorder="1" applyAlignment="1" applyProtection="1">
      <alignment horizontal="center" vertical="center" textRotation="255"/>
      <protection locked="0"/>
    </xf>
    <xf numFmtId="0" fontId="55" fillId="4" borderId="87" xfId="0" applyFont="1" applyFill="1" applyBorder="1" applyAlignment="1" applyProtection="1">
      <alignment horizontal="center" vertical="center" textRotation="255"/>
      <protection locked="0"/>
    </xf>
    <xf numFmtId="0" fontId="55" fillId="4" borderId="61" xfId="0" applyFont="1" applyFill="1" applyBorder="1" applyAlignment="1" applyProtection="1">
      <alignment horizontal="center" vertical="center" textRotation="255"/>
      <protection locked="0"/>
    </xf>
    <xf numFmtId="0" fontId="55" fillId="4" borderId="219" xfId="0" applyFont="1" applyFill="1" applyBorder="1" applyAlignment="1">
      <alignment horizontal="center" vertical="center" wrapText="1"/>
    </xf>
    <xf numFmtId="0" fontId="55" fillId="4" borderId="221" xfId="0" applyFont="1" applyFill="1" applyBorder="1" applyAlignment="1">
      <alignment horizontal="center" vertical="center" wrapText="1"/>
    </xf>
    <xf numFmtId="0" fontId="55" fillId="4" borderId="3" xfId="0" applyFont="1" applyFill="1" applyBorder="1" applyAlignment="1" applyProtection="1">
      <alignment horizontal="center" vertical="center" wrapText="1"/>
      <protection locked="0"/>
    </xf>
    <xf numFmtId="0" fontId="55" fillId="3" borderId="219" xfId="0" applyFont="1" applyFill="1" applyBorder="1" applyAlignment="1">
      <alignment horizontal="center" vertical="center"/>
    </xf>
    <xf numFmtId="0" fontId="55" fillId="3" borderId="220" xfId="0" applyFont="1" applyFill="1" applyBorder="1" applyAlignment="1">
      <alignment horizontal="center" vertical="center"/>
    </xf>
    <xf numFmtId="0" fontId="55" fillId="3" borderId="3" xfId="0" applyFont="1" applyFill="1" applyBorder="1" applyAlignment="1">
      <alignment horizontal="center" vertical="center"/>
    </xf>
    <xf numFmtId="0" fontId="55" fillId="3" borderId="6" xfId="0" applyFont="1" applyFill="1" applyBorder="1" applyAlignment="1">
      <alignment horizontal="center" vertical="center"/>
    </xf>
    <xf numFmtId="0" fontId="72" fillId="3" borderId="10" xfId="0" applyFont="1" applyFill="1" applyBorder="1" applyAlignment="1">
      <alignment horizontal="center" vertical="center" wrapText="1"/>
    </xf>
    <xf numFmtId="0" fontId="72" fillId="3" borderId="10" xfId="0" applyFont="1" applyFill="1" applyBorder="1" applyAlignment="1">
      <alignment horizontal="center" vertical="center"/>
    </xf>
    <xf numFmtId="0" fontId="55" fillId="3" borderId="226" xfId="0" applyFont="1" applyFill="1" applyBorder="1" applyAlignment="1">
      <alignment horizontal="left" vertical="center"/>
    </xf>
    <xf numFmtId="0" fontId="55" fillId="3" borderId="23" xfId="0" applyFont="1" applyFill="1" applyBorder="1" applyAlignment="1">
      <alignment horizontal="left" vertical="center"/>
    </xf>
    <xf numFmtId="0" fontId="55" fillId="3" borderId="227" xfId="0" applyFont="1" applyFill="1" applyBorder="1" applyAlignment="1">
      <alignment horizontal="left" vertical="center"/>
    </xf>
    <xf numFmtId="0" fontId="55" fillId="3" borderId="213" xfId="0" applyFont="1" applyFill="1" applyBorder="1" applyAlignment="1">
      <alignment horizontal="center" vertical="center" wrapText="1"/>
    </xf>
    <xf numFmtId="0" fontId="55" fillId="3" borderId="61" xfId="0" applyFont="1" applyFill="1" applyBorder="1" applyAlignment="1">
      <alignment horizontal="center" vertical="center" wrapText="1"/>
    </xf>
    <xf numFmtId="0" fontId="55" fillId="0" borderId="99" xfId="0" applyFont="1" applyFill="1" applyBorder="1" applyAlignment="1">
      <alignment horizontal="left" vertical="center" wrapText="1"/>
    </xf>
    <xf numFmtId="0" fontId="55" fillId="0" borderId="23" xfId="0" applyFont="1" applyFill="1" applyBorder="1" applyAlignment="1">
      <alignment horizontal="left" vertical="center" wrapText="1"/>
    </xf>
    <xf numFmtId="0" fontId="55" fillId="0" borderId="227" xfId="0" applyFont="1" applyFill="1" applyBorder="1" applyAlignment="1">
      <alignment horizontal="left" vertical="center" wrapText="1"/>
    </xf>
    <xf numFmtId="0" fontId="55" fillId="3" borderId="222" xfId="0" applyFont="1" applyFill="1" applyBorder="1" applyAlignment="1">
      <alignment horizontal="center" vertical="center" wrapText="1"/>
    </xf>
    <xf numFmtId="0" fontId="55" fillId="3" borderId="56" xfId="0" applyFont="1" applyFill="1" applyBorder="1" applyAlignment="1">
      <alignment horizontal="center" vertical="center" wrapText="1"/>
    </xf>
    <xf numFmtId="0" fontId="55" fillId="3" borderId="43" xfId="0" applyFont="1" applyFill="1" applyBorder="1" applyAlignment="1">
      <alignment horizontal="center" vertical="center"/>
    </xf>
    <xf numFmtId="0" fontId="55" fillId="3" borderId="215" xfId="0" applyFont="1" applyFill="1" applyBorder="1" applyAlignment="1">
      <alignment horizontal="center" vertical="center"/>
    </xf>
    <xf numFmtId="0" fontId="55" fillId="3" borderId="43" xfId="0" applyNumberFormat="1" applyFont="1" applyFill="1" applyBorder="1" applyAlignment="1">
      <alignment horizontal="center" vertical="center"/>
    </xf>
    <xf numFmtId="0" fontId="76" fillId="0" borderId="43" xfId="0" applyFont="1" applyBorder="1" applyAlignment="1">
      <alignment horizontal="center" vertical="center"/>
    </xf>
    <xf numFmtId="0" fontId="55" fillId="3" borderId="27" xfId="0" applyFont="1" applyFill="1" applyBorder="1" applyAlignment="1">
      <alignment horizontal="center" vertical="center"/>
    </xf>
    <xf numFmtId="0" fontId="76" fillId="0" borderId="28" xfId="0" applyFont="1" applyBorder="1" applyAlignment="1">
      <alignment horizontal="center" vertical="center"/>
    </xf>
    <xf numFmtId="0" fontId="76" fillId="0" borderId="29" xfId="0" applyFont="1" applyBorder="1" applyAlignment="1">
      <alignment horizontal="center" vertical="center"/>
    </xf>
    <xf numFmtId="0" fontId="76" fillId="0" borderId="209" xfId="0" applyFont="1" applyBorder="1" applyAlignment="1">
      <alignment horizontal="center" vertical="center"/>
    </xf>
    <xf numFmtId="0" fontId="55" fillId="10" borderId="43" xfId="0" applyNumberFormat="1" applyFont="1" applyFill="1" applyBorder="1" applyAlignment="1" applyProtection="1">
      <alignment horizontal="center" vertical="center"/>
      <protection locked="0"/>
    </xf>
    <xf numFmtId="0" fontId="0" fillId="10" borderId="43" xfId="0" applyNumberFormat="1" applyFill="1" applyBorder="1" applyAlignment="1" applyProtection="1">
      <alignment horizontal="center" vertical="center"/>
      <protection locked="0"/>
    </xf>
    <xf numFmtId="192" fontId="55" fillId="0" borderId="43"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55" fillId="10" borderId="41" xfId="0" applyNumberFormat="1" applyFont="1" applyFill="1" applyBorder="1" applyAlignment="1" applyProtection="1">
      <alignment horizontal="center" vertical="center"/>
      <protection locked="0"/>
    </xf>
    <xf numFmtId="0" fontId="0" fillId="10" borderId="41" xfId="0" applyNumberFormat="1" applyFill="1" applyBorder="1" applyAlignment="1" applyProtection="1">
      <alignment horizontal="center" vertical="center"/>
      <protection locked="0"/>
    </xf>
    <xf numFmtId="192" fontId="55" fillId="0" borderId="41" xfId="0" applyNumberFormat="1" applyFont="1" applyFill="1" applyBorder="1" applyAlignment="1" applyProtection="1">
      <alignment horizontal="center" vertical="center"/>
      <protection locked="0"/>
    </xf>
    <xf numFmtId="0" fontId="0" fillId="0" borderId="41" xfId="0" applyBorder="1" applyAlignment="1">
      <alignment horizontal="center" vertical="center"/>
    </xf>
    <xf numFmtId="0" fontId="14" fillId="0" borderId="5" xfId="0" applyFont="1" applyFill="1" applyBorder="1" applyAlignment="1" applyProtection="1">
      <alignment horizontal="left" vertical="center"/>
    </xf>
    <xf numFmtId="0" fontId="16" fillId="3" borderId="1" xfId="0" applyFont="1" applyFill="1" applyBorder="1" applyAlignment="1" applyProtection="1">
      <alignment horizontal="left" vertical="center" wrapText="1"/>
    </xf>
    <xf numFmtId="0" fontId="16" fillId="3" borderId="2" xfId="0" applyFont="1" applyFill="1" applyBorder="1" applyAlignment="1" applyProtection="1">
      <alignment horizontal="left" vertical="center" wrapText="1"/>
    </xf>
    <xf numFmtId="0" fontId="16" fillId="3" borderId="3" xfId="0" applyFont="1" applyFill="1" applyBorder="1" applyAlignment="1" applyProtection="1">
      <alignment horizontal="left" vertical="center" wrapText="1"/>
    </xf>
    <xf numFmtId="0" fontId="12" fillId="3" borderId="93" xfId="0" applyFont="1" applyFill="1" applyBorder="1" applyAlignment="1" applyProtection="1">
      <alignment horizontal="center" vertical="center" wrapText="1"/>
    </xf>
    <xf numFmtId="0" fontId="88" fillId="0" borderId="37" xfId="0" applyFont="1" applyFill="1" applyBorder="1" applyAlignment="1" applyProtection="1">
      <alignment horizontal="left" vertical="center" wrapText="1"/>
      <protection locked="0"/>
    </xf>
    <xf numFmtId="0" fontId="88" fillId="0" borderId="38" xfId="0" applyFont="1" applyFill="1" applyBorder="1" applyAlignment="1" applyProtection="1">
      <alignment horizontal="left" vertical="center" wrapText="1"/>
      <protection locked="0"/>
    </xf>
    <xf numFmtId="0" fontId="88" fillId="0" borderId="39" xfId="0" applyFont="1" applyFill="1" applyBorder="1" applyAlignment="1" applyProtection="1">
      <alignment horizontal="left" vertical="center" wrapText="1"/>
      <protection locked="0"/>
    </xf>
    <xf numFmtId="0" fontId="12" fillId="3" borderId="146" xfId="0" applyFont="1" applyFill="1" applyBorder="1" applyAlignment="1" applyProtection="1">
      <alignment horizontal="center" vertical="center" wrapText="1"/>
    </xf>
    <xf numFmtId="0" fontId="12" fillId="3" borderId="33" xfId="0" applyFont="1" applyFill="1" applyBorder="1" applyAlignment="1" applyProtection="1">
      <alignment horizontal="center" vertical="center" wrapText="1"/>
    </xf>
    <xf numFmtId="0" fontId="12" fillId="3" borderId="145" xfId="0" applyFont="1" applyFill="1" applyBorder="1" applyAlignment="1" applyProtection="1">
      <alignment horizontal="center" vertical="center" wrapText="1"/>
    </xf>
    <xf numFmtId="0" fontId="88" fillId="0" borderId="146" xfId="0" applyFont="1" applyFill="1" applyBorder="1" applyAlignment="1" applyProtection="1">
      <alignment horizontal="left" vertical="top" wrapText="1"/>
      <protection locked="0"/>
    </xf>
    <xf numFmtId="0" fontId="88" fillId="0" borderId="33" xfId="0" applyFont="1" applyFill="1" applyBorder="1" applyAlignment="1" applyProtection="1">
      <alignment horizontal="left" vertical="top" wrapText="1"/>
      <protection locked="0"/>
    </xf>
    <xf numFmtId="0" fontId="88" fillId="0" borderId="145" xfId="0" applyFont="1" applyFill="1" applyBorder="1" applyAlignment="1" applyProtection="1">
      <alignment horizontal="left" vertical="top" wrapText="1"/>
      <protection locked="0"/>
    </xf>
    <xf numFmtId="0" fontId="2" fillId="0" borderId="99" xfId="0" applyFon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47" fillId="3" borderId="99" xfId="0" applyFont="1" applyFill="1" applyBorder="1" applyAlignment="1" applyProtection="1">
      <alignment horizontal="left" vertical="center" wrapText="1"/>
    </xf>
    <xf numFmtId="0" fontId="47" fillId="3" borderId="23" xfId="0" applyFont="1" applyFill="1" applyBorder="1" applyAlignment="1" applyProtection="1">
      <alignment horizontal="left" vertical="center" wrapText="1"/>
    </xf>
    <xf numFmtId="0" fontId="0" fillId="0" borderId="23" xfId="0" applyBorder="1" applyAlignment="1">
      <alignment vertical="center"/>
    </xf>
    <xf numFmtId="0" fontId="88" fillId="4" borderId="99" xfId="0" applyFont="1" applyFill="1" applyBorder="1" applyAlignment="1" applyProtection="1">
      <alignment horizontal="left" vertical="top" wrapText="1"/>
      <protection locked="0"/>
    </xf>
    <xf numFmtId="0" fontId="88" fillId="4" borderId="23" xfId="0" applyFont="1" applyFill="1" applyBorder="1" applyAlignment="1" applyProtection="1">
      <alignment horizontal="left" vertical="top" wrapText="1"/>
      <protection locked="0"/>
    </xf>
    <xf numFmtId="0" fontId="88" fillId="4" borderId="24" xfId="0" applyFont="1" applyFill="1" applyBorder="1" applyAlignment="1" applyProtection="1">
      <alignment horizontal="left" vertical="top" wrapText="1"/>
      <protection locked="0"/>
    </xf>
    <xf numFmtId="0" fontId="14" fillId="0" borderId="23" xfId="0" applyFont="1" applyFill="1" applyBorder="1" applyAlignment="1" applyProtection="1">
      <alignment horizontal="left" vertical="center"/>
    </xf>
    <xf numFmtId="0" fontId="88" fillId="0" borderId="99" xfId="0" applyFont="1" applyBorder="1" applyAlignment="1" applyProtection="1">
      <alignment horizontal="left" vertical="top" wrapText="1"/>
      <protection locked="0"/>
    </xf>
    <xf numFmtId="0" fontId="88" fillId="0" borderId="23" xfId="0" applyFont="1" applyBorder="1" applyAlignment="1" applyProtection="1">
      <alignment horizontal="left" vertical="top" wrapText="1"/>
      <protection locked="0"/>
    </xf>
    <xf numFmtId="0" fontId="88" fillId="0" borderId="24" xfId="0" applyFont="1" applyBorder="1" applyAlignment="1" applyProtection="1">
      <alignment horizontal="left" vertical="top" wrapText="1"/>
      <protection locked="0"/>
    </xf>
    <xf numFmtId="0" fontId="12" fillId="3" borderId="40" xfId="0" applyFont="1" applyFill="1" applyBorder="1" applyAlignment="1" applyProtection="1">
      <alignment horizontal="left" vertical="center"/>
    </xf>
    <xf numFmtId="0" fontId="12" fillId="3" borderId="7" xfId="0" applyFont="1" applyFill="1" applyBorder="1" applyAlignment="1" applyProtection="1">
      <alignment horizontal="left" vertical="center"/>
    </xf>
    <xf numFmtId="0" fontId="88" fillId="0" borderId="35" xfId="0" applyFont="1" applyBorder="1" applyAlignment="1" applyProtection="1">
      <alignment horizontal="center" vertical="center"/>
      <protection locked="0"/>
    </xf>
    <xf numFmtId="0" fontId="88" fillId="0" borderId="41" xfId="0" applyFont="1" applyBorder="1" applyAlignment="1" applyProtection="1">
      <alignment horizontal="center" vertical="center"/>
      <protection locked="0"/>
    </xf>
    <xf numFmtId="0" fontId="88" fillId="0" borderId="36" xfId="0" applyFont="1" applyBorder="1" applyAlignment="1" applyProtection="1">
      <alignment horizontal="center" vertical="center"/>
      <protection locked="0"/>
    </xf>
    <xf numFmtId="0" fontId="88" fillId="0" borderId="4" xfId="0" applyFont="1" applyBorder="1" applyAlignment="1" applyProtection="1">
      <alignment horizontal="center" vertical="center"/>
      <protection locked="0"/>
    </xf>
    <xf numFmtId="0" fontId="88" fillId="0" borderId="5" xfId="0" applyFont="1" applyBorder="1" applyAlignment="1" applyProtection="1">
      <alignment horizontal="center" vertical="center"/>
      <protection locked="0"/>
    </xf>
    <xf numFmtId="0" fontId="88" fillId="0" borderId="6" xfId="0" applyFont="1" applyBorder="1" applyAlignment="1" applyProtection="1">
      <alignment horizontal="center" vertical="center"/>
      <protection locked="0"/>
    </xf>
    <xf numFmtId="0" fontId="12" fillId="3" borderId="7" xfId="0" applyFont="1" applyFill="1" applyBorder="1" applyAlignment="1" applyProtection="1">
      <alignment horizontal="left" vertical="center" wrapText="1"/>
    </xf>
    <xf numFmtId="0" fontId="88" fillId="4" borderId="7" xfId="0" applyFont="1" applyFill="1" applyBorder="1" applyAlignment="1" applyProtection="1">
      <alignment horizontal="center" vertical="center"/>
      <protection locked="0"/>
    </xf>
    <xf numFmtId="0" fontId="16" fillId="3" borderId="9"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3" borderId="10" xfId="0" applyFont="1" applyFill="1" applyBorder="1" applyAlignment="1" applyProtection="1">
      <alignment horizontal="left" vertical="center" wrapText="1"/>
    </xf>
    <xf numFmtId="0" fontId="88" fillId="4" borderId="1" xfId="0" applyFont="1" applyFill="1" applyBorder="1" applyAlignment="1" applyProtection="1">
      <alignment horizontal="center" vertical="center" wrapText="1"/>
      <protection locked="0"/>
    </xf>
    <xf numFmtId="0" fontId="88" fillId="4" borderId="2" xfId="0" applyFont="1" applyFill="1" applyBorder="1" applyAlignment="1" applyProtection="1">
      <alignment horizontal="center" vertical="center" wrapText="1"/>
      <protection locked="0"/>
    </xf>
    <xf numFmtId="0" fontId="88" fillId="4" borderId="3" xfId="0" applyFont="1" applyFill="1" applyBorder="1" applyAlignment="1" applyProtection="1">
      <alignment horizontal="center" vertical="center" wrapText="1"/>
      <protection locked="0"/>
    </xf>
    <xf numFmtId="0" fontId="12" fillId="3" borderId="25" xfId="0" applyFont="1" applyFill="1" applyBorder="1" applyAlignment="1" applyProtection="1">
      <alignment horizontal="left" vertical="center" wrapText="1"/>
    </xf>
    <xf numFmtId="0" fontId="88" fillId="4" borderId="25" xfId="0" applyFont="1" applyFill="1" applyBorder="1" applyAlignment="1" applyProtection="1">
      <alignment horizontal="center" vertical="center"/>
      <protection locked="0"/>
    </xf>
    <xf numFmtId="0" fontId="63" fillId="7" borderId="1" xfId="3" applyFont="1" applyFill="1" applyBorder="1" applyAlignment="1" applyProtection="1">
      <alignment horizontal="center" vertical="center" wrapText="1"/>
    </xf>
    <xf numFmtId="0" fontId="63" fillId="7" borderId="3" xfId="3" applyFont="1" applyFill="1" applyBorder="1" applyAlignment="1" applyProtection="1">
      <alignment horizontal="center" vertical="center" wrapText="1"/>
    </xf>
    <xf numFmtId="0" fontId="63" fillId="0" borderId="0" xfId="3" applyFont="1" applyFill="1" applyAlignment="1" applyProtection="1">
      <alignment horizontal="left" vertical="center" wrapText="1"/>
    </xf>
    <xf numFmtId="0" fontId="55" fillId="0" borderId="99" xfId="3" applyFont="1" applyFill="1" applyBorder="1" applyAlignment="1" applyProtection="1">
      <alignment horizontal="center" vertical="center"/>
    </xf>
    <xf numFmtId="0" fontId="55" fillId="0" borderId="24" xfId="3" applyFont="1" applyFill="1" applyBorder="1" applyAlignment="1" applyProtection="1">
      <alignment horizontal="center" vertical="center"/>
    </xf>
    <xf numFmtId="0" fontId="63" fillId="3" borderId="99" xfId="3" applyFont="1" applyFill="1" applyBorder="1" applyAlignment="1" applyProtection="1">
      <alignment horizontal="left" vertical="center"/>
    </xf>
    <xf numFmtId="0" fontId="63" fillId="3" borderId="23" xfId="3" applyFont="1" applyFill="1" applyBorder="1" applyAlignment="1" applyProtection="1">
      <alignment horizontal="left" vertical="center"/>
    </xf>
    <xf numFmtId="0" fontId="63" fillId="3" borderId="24" xfId="3" applyFont="1" applyFill="1" applyBorder="1" applyAlignment="1" applyProtection="1">
      <alignment horizontal="left" vertical="center"/>
    </xf>
    <xf numFmtId="0" fontId="55" fillId="0" borderId="147" xfId="3" applyFont="1" applyFill="1" applyBorder="1" applyAlignment="1" applyProtection="1">
      <alignment horizontal="center" vertical="center" textRotation="255"/>
    </xf>
    <xf numFmtId="0" fontId="55" fillId="0" borderId="62" xfId="3" applyFont="1" applyFill="1" applyBorder="1" applyAlignment="1" applyProtection="1">
      <alignment horizontal="center" vertical="center" textRotation="255"/>
    </xf>
    <xf numFmtId="0" fontId="55" fillId="0" borderId="34" xfId="3" applyFont="1" applyFill="1" applyBorder="1" applyAlignment="1" applyProtection="1">
      <alignment horizontal="center" vertical="center" textRotation="255"/>
    </xf>
    <xf numFmtId="0" fontId="63" fillId="7" borderId="99" xfId="3" applyFont="1" applyFill="1" applyBorder="1" applyAlignment="1" applyProtection="1">
      <alignment horizontal="center" vertical="center" wrapText="1"/>
    </xf>
    <xf numFmtId="0" fontId="63" fillId="7" borderId="24" xfId="3" applyFont="1" applyFill="1" applyBorder="1" applyAlignment="1" applyProtection="1">
      <alignment horizontal="center" vertical="center" wrapText="1"/>
    </xf>
    <xf numFmtId="0" fontId="55" fillId="0" borderId="1" xfId="3" applyFont="1" applyFill="1" applyBorder="1" applyAlignment="1" applyProtection="1">
      <alignment horizontal="center" vertical="center"/>
    </xf>
    <xf numFmtId="0" fontId="55" fillId="0" borderId="3" xfId="3" applyFont="1" applyFill="1" applyBorder="1" applyAlignment="1" applyProtection="1">
      <alignment horizontal="center" vertical="center"/>
    </xf>
    <xf numFmtId="0" fontId="63" fillId="7" borderId="99" xfId="3" applyFont="1" applyFill="1" applyBorder="1" applyAlignment="1" applyProtection="1">
      <alignment horizontal="left" vertical="center"/>
    </xf>
    <xf numFmtId="0" fontId="63" fillId="7" borderId="23" xfId="3" applyFont="1" applyFill="1" applyBorder="1" applyAlignment="1" applyProtection="1">
      <alignment horizontal="left" vertical="center"/>
    </xf>
    <xf numFmtId="0" fontId="63" fillId="7" borderId="24" xfId="3" applyFont="1" applyFill="1" applyBorder="1" applyAlignment="1" applyProtection="1">
      <alignment horizontal="left" vertical="center"/>
    </xf>
    <xf numFmtId="0" fontId="30" fillId="0" borderId="147" xfId="3" applyFont="1" applyFill="1" applyBorder="1" applyAlignment="1" applyProtection="1">
      <alignment horizontal="center" vertical="center" textRotation="255"/>
    </xf>
    <xf numFmtId="0" fontId="30" fillId="0" borderId="34" xfId="3" applyFont="1" applyFill="1" applyBorder="1" applyAlignment="1" applyProtection="1">
      <alignment horizontal="center" vertical="center" textRotation="255"/>
    </xf>
    <xf numFmtId="0" fontId="72" fillId="7" borderId="93" xfId="3" applyFont="1" applyFill="1" applyBorder="1" applyAlignment="1" applyProtection="1">
      <alignment horizontal="left" vertical="center"/>
    </xf>
    <xf numFmtId="0" fontId="72" fillId="7" borderId="8" xfId="3" applyFont="1" applyFill="1" applyBorder="1" applyAlignment="1" applyProtection="1">
      <alignment horizontal="left" vertical="center"/>
    </xf>
    <xf numFmtId="0" fontId="55" fillId="7" borderId="7" xfId="3" applyFont="1" applyFill="1" applyBorder="1" applyAlignment="1" applyProtection="1">
      <alignment horizontal="center" vertical="center"/>
    </xf>
    <xf numFmtId="0" fontId="63" fillId="7" borderId="91" xfId="3" applyFont="1" applyFill="1" applyBorder="1" applyAlignment="1" applyProtection="1">
      <alignment horizontal="center" vertical="center"/>
    </xf>
    <xf numFmtId="0" fontId="63" fillId="7" borderId="92" xfId="3" applyFont="1" applyFill="1" applyBorder="1" applyAlignment="1" applyProtection="1">
      <alignment horizontal="center" vertical="center"/>
    </xf>
    <xf numFmtId="0" fontId="55" fillId="3" borderId="99" xfId="3" applyFont="1" applyFill="1" applyBorder="1" applyAlignment="1" applyProtection="1">
      <alignment horizontal="center" vertical="center"/>
    </xf>
    <xf numFmtId="0" fontId="55" fillId="3" borderId="24" xfId="3" applyFont="1" applyFill="1" applyBorder="1" applyAlignment="1" applyProtection="1">
      <alignment horizontal="center" vertical="center"/>
    </xf>
    <xf numFmtId="0" fontId="72" fillId="7" borderId="96" xfId="3" applyFont="1" applyFill="1" applyBorder="1" applyAlignment="1" applyProtection="1">
      <alignment horizontal="left" vertical="center"/>
    </xf>
    <xf numFmtId="0" fontId="72" fillId="7" borderId="32" xfId="3" applyFont="1" applyFill="1" applyBorder="1" applyAlignment="1" applyProtection="1">
      <alignment horizontal="left" vertical="center"/>
    </xf>
    <xf numFmtId="177" fontId="71" fillId="0" borderId="241" xfId="3" applyNumberFormat="1" applyFont="1" applyFill="1" applyBorder="1" applyAlignment="1" applyProtection="1">
      <alignment horizontal="right" vertical="center"/>
      <protection hidden="1"/>
    </xf>
    <xf numFmtId="0" fontId="0" fillId="0" borderId="241" xfId="0" applyBorder="1" applyAlignment="1">
      <alignment horizontal="right" vertical="center"/>
    </xf>
    <xf numFmtId="0" fontId="13" fillId="3" borderId="23" xfId="3" applyNumberFormat="1" applyFont="1" applyFill="1" applyBorder="1" applyAlignment="1" applyProtection="1">
      <alignment horizontal="center" vertical="center"/>
    </xf>
    <xf numFmtId="0" fontId="13" fillId="3" borderId="135" xfId="3" applyNumberFormat="1" applyFont="1" applyFill="1" applyBorder="1" applyAlignment="1" applyProtection="1">
      <alignment horizontal="center" vertical="center"/>
    </xf>
    <xf numFmtId="0" fontId="19" fillId="3" borderId="99" xfId="3" applyFont="1" applyFill="1" applyBorder="1" applyAlignment="1" applyProtection="1">
      <alignment horizontal="left" vertical="center" wrapText="1"/>
    </xf>
    <xf numFmtId="0" fontId="19" fillId="3" borderId="23" xfId="3" applyFont="1" applyFill="1" applyBorder="1" applyAlignment="1" applyProtection="1">
      <alignment horizontal="left" vertical="center" wrapText="1"/>
    </xf>
    <xf numFmtId="0" fontId="19" fillId="3" borderId="24" xfId="3" applyFont="1" applyFill="1" applyBorder="1" applyAlignment="1" applyProtection="1">
      <alignment horizontal="left" vertical="center" wrapText="1"/>
    </xf>
    <xf numFmtId="0" fontId="17" fillId="4" borderId="99" xfId="3" applyFont="1" applyFill="1" applyBorder="1" applyAlignment="1" applyProtection="1">
      <alignment horizontal="left" vertical="center" wrapText="1"/>
      <protection locked="0"/>
    </xf>
    <xf numFmtId="0" fontId="17" fillId="4" borderId="23" xfId="3" applyFont="1" applyFill="1" applyBorder="1" applyAlignment="1" applyProtection="1">
      <alignment horizontal="left" vertical="center" wrapText="1"/>
      <protection locked="0"/>
    </xf>
    <xf numFmtId="0" fontId="17" fillId="4" borderId="135" xfId="3" applyFont="1" applyFill="1" applyBorder="1" applyAlignment="1" applyProtection="1">
      <alignment horizontal="left" vertical="center" wrapText="1"/>
      <protection locked="0"/>
    </xf>
    <xf numFmtId="0" fontId="13" fillId="3" borderId="122" xfId="3" applyFont="1" applyFill="1" applyBorder="1" applyAlignment="1" applyProtection="1">
      <alignment horizontal="center" vertical="center" shrinkToFit="1"/>
    </xf>
    <xf numFmtId="0" fontId="13" fillId="3" borderId="123" xfId="3" applyFont="1" applyFill="1" applyBorder="1" applyAlignment="1" applyProtection="1">
      <alignment horizontal="center" vertical="center" shrinkToFit="1"/>
    </xf>
    <xf numFmtId="0" fontId="13" fillId="0" borderId="139" xfId="3" applyNumberFormat="1" applyFont="1" applyFill="1" applyBorder="1" applyAlignment="1" applyProtection="1">
      <alignment horizontal="center" vertical="center"/>
      <protection locked="0"/>
    </xf>
    <xf numFmtId="0" fontId="13" fillId="0" borderId="130" xfId="3" applyNumberFormat="1" applyFont="1" applyFill="1" applyBorder="1" applyAlignment="1" applyProtection="1">
      <alignment horizontal="center" vertical="center"/>
      <protection locked="0"/>
    </xf>
    <xf numFmtId="0" fontId="13" fillId="0" borderId="131" xfId="3" applyNumberFormat="1" applyFont="1" applyFill="1" applyBorder="1" applyAlignment="1" applyProtection="1">
      <alignment horizontal="center" vertical="center"/>
      <protection locked="0"/>
    </xf>
    <xf numFmtId="38" fontId="17" fillId="0" borderId="99" xfId="1" applyFont="1" applyBorder="1" applyAlignment="1" applyProtection="1">
      <alignment horizontal="right" vertical="center"/>
      <protection locked="0"/>
    </xf>
    <xf numFmtId="38" fontId="17" fillId="0" borderId="23" xfId="1" applyFont="1" applyBorder="1" applyAlignment="1" applyProtection="1">
      <alignment horizontal="right" vertical="center"/>
      <protection locked="0"/>
    </xf>
    <xf numFmtId="180" fontId="13" fillId="3" borderId="23" xfId="3" applyNumberFormat="1" applyFont="1" applyFill="1" applyBorder="1" applyAlignment="1" applyProtection="1">
      <alignment horizontal="center" vertical="center"/>
    </xf>
    <xf numFmtId="180" fontId="13" fillId="3" borderId="135" xfId="3" applyNumberFormat="1" applyFont="1" applyFill="1" applyBorder="1" applyAlignment="1" applyProtection="1">
      <alignment horizontal="center" vertical="center"/>
    </xf>
    <xf numFmtId="0" fontId="17" fillId="3" borderId="134" xfId="3" applyFont="1" applyFill="1" applyBorder="1" applyAlignment="1" applyProtection="1">
      <alignment horizontal="center" vertical="center" wrapText="1"/>
    </xf>
    <xf numFmtId="0" fontId="17" fillId="3" borderId="23" xfId="3" applyFont="1" applyFill="1" applyBorder="1" applyAlignment="1" applyProtection="1">
      <alignment horizontal="center" vertical="center"/>
    </xf>
    <xf numFmtId="0" fontId="17" fillId="3" borderId="24" xfId="3" applyFont="1" applyFill="1" applyBorder="1" applyAlignment="1" applyProtection="1">
      <alignment horizontal="center" vertical="center"/>
    </xf>
    <xf numFmtId="0" fontId="13" fillId="0" borderId="99" xfId="3" applyNumberFormat="1" applyFont="1" applyBorder="1" applyAlignment="1" applyProtection="1">
      <alignment horizontal="left" vertical="center" wrapText="1"/>
      <protection locked="0"/>
    </xf>
    <xf numFmtId="0" fontId="13" fillId="0" borderId="23" xfId="3" applyNumberFormat="1" applyFont="1" applyBorder="1" applyAlignment="1" applyProtection="1">
      <alignment horizontal="left" vertical="center" wrapText="1"/>
      <protection locked="0"/>
    </xf>
    <xf numFmtId="0" fontId="13" fillId="0" borderId="135" xfId="3" applyNumberFormat="1" applyFont="1" applyBorder="1" applyAlignment="1" applyProtection="1">
      <alignment horizontal="left" vertical="center" wrapText="1"/>
      <protection locked="0"/>
    </xf>
    <xf numFmtId="0" fontId="13" fillId="3" borderId="137" xfId="3" applyFont="1" applyFill="1" applyBorder="1" applyAlignment="1" applyProtection="1">
      <alignment horizontal="center" vertical="center"/>
    </xf>
    <xf numFmtId="0" fontId="13" fillId="3" borderId="2" xfId="3" applyFont="1" applyFill="1" applyBorder="1" applyAlignment="1" applyProtection="1">
      <alignment horizontal="center" vertical="center"/>
    </xf>
    <xf numFmtId="0" fontId="13" fillId="3" borderId="3" xfId="3" applyFont="1" applyFill="1" applyBorder="1" applyAlignment="1" applyProtection="1">
      <alignment horizontal="center" vertical="center"/>
    </xf>
    <xf numFmtId="0" fontId="13" fillId="3" borderId="136" xfId="3" applyFont="1" applyFill="1" applyBorder="1" applyAlignment="1" applyProtection="1">
      <alignment horizontal="center" vertical="center"/>
    </xf>
    <xf numFmtId="0" fontId="13" fillId="3" borderId="5" xfId="3" applyFont="1" applyFill="1" applyBorder="1" applyAlignment="1" applyProtection="1">
      <alignment horizontal="center" vertical="center"/>
    </xf>
    <xf numFmtId="0" fontId="13" fillId="3" borderId="6" xfId="3" applyFont="1" applyFill="1" applyBorder="1" applyAlignment="1" applyProtection="1">
      <alignment horizontal="center" vertical="center"/>
    </xf>
    <xf numFmtId="0" fontId="13" fillId="3" borderId="7" xfId="3" applyNumberFormat="1" applyFont="1" applyFill="1" applyBorder="1" applyAlignment="1" applyProtection="1">
      <alignment horizontal="center" vertical="center"/>
    </xf>
    <xf numFmtId="38" fontId="13" fillId="0" borderId="99" xfId="1" applyFont="1" applyBorder="1" applyAlignment="1" applyProtection="1">
      <alignment horizontal="right" vertical="center"/>
      <protection locked="0"/>
    </xf>
    <xf numFmtId="38" fontId="13" fillId="0" borderId="23" xfId="1" applyFont="1" applyBorder="1" applyAlignment="1" applyProtection="1">
      <alignment horizontal="right" vertical="center"/>
      <protection locked="0"/>
    </xf>
    <xf numFmtId="0" fontId="13" fillId="3" borderId="24" xfId="3" applyNumberFormat="1" applyFont="1" applyFill="1" applyBorder="1" applyAlignment="1" applyProtection="1">
      <alignment horizontal="center" vertical="center"/>
    </xf>
    <xf numFmtId="38" fontId="13" fillId="0" borderId="99" xfId="1" applyFont="1" applyBorder="1" applyAlignment="1" applyProtection="1">
      <alignment horizontal="right" vertical="center" wrapText="1"/>
      <protection locked="0"/>
    </xf>
    <xf numFmtId="38" fontId="13" fillId="0" borderId="23" xfId="1" applyFont="1" applyBorder="1" applyAlignment="1" applyProtection="1">
      <alignment horizontal="right" vertical="center" wrapText="1"/>
      <protection locked="0"/>
    </xf>
    <xf numFmtId="0" fontId="13" fillId="0" borderId="99" xfId="3" applyFont="1" applyBorder="1" applyAlignment="1" applyProtection="1">
      <alignment horizontal="center" vertical="center" wrapText="1"/>
      <protection locked="0"/>
    </xf>
    <xf numFmtId="0" fontId="13" fillId="0" borderId="23" xfId="3" applyFont="1" applyBorder="1" applyAlignment="1" applyProtection="1">
      <alignment horizontal="center" vertical="center" wrapText="1"/>
      <protection locked="0"/>
    </xf>
    <xf numFmtId="0" fontId="13" fillId="0" borderId="24" xfId="3" applyFont="1" applyBorder="1" applyAlignment="1" applyProtection="1">
      <alignment horizontal="center" vertical="center" wrapText="1"/>
      <protection locked="0"/>
    </xf>
    <xf numFmtId="0" fontId="13" fillId="3" borderId="7" xfId="3" applyFont="1" applyFill="1" applyBorder="1" applyAlignment="1" applyProtection="1">
      <alignment horizontal="center" vertical="center" shrinkToFit="1"/>
    </xf>
    <xf numFmtId="0" fontId="13" fillId="0" borderId="99" xfId="3" applyFont="1" applyBorder="1" applyAlignment="1" applyProtection="1">
      <alignment horizontal="center" vertical="center"/>
      <protection locked="0"/>
    </xf>
    <xf numFmtId="0" fontId="13" fillId="0" borderId="23" xfId="3" applyFont="1" applyBorder="1" applyAlignment="1" applyProtection="1">
      <alignment horizontal="center" vertical="center"/>
      <protection locked="0"/>
    </xf>
    <xf numFmtId="0" fontId="13" fillId="0" borderId="135" xfId="3" applyFont="1" applyBorder="1" applyAlignment="1" applyProtection="1">
      <alignment horizontal="center" vertical="center"/>
      <protection locked="0"/>
    </xf>
    <xf numFmtId="0" fontId="13" fillId="3" borderId="120" xfId="3" applyFont="1" applyFill="1" applyBorder="1" applyAlignment="1" applyProtection="1">
      <alignment horizontal="center" vertical="center"/>
    </xf>
    <xf numFmtId="0" fontId="13" fillId="3" borderId="7" xfId="3" applyFont="1" applyFill="1" applyBorder="1" applyAlignment="1" applyProtection="1">
      <alignment horizontal="center" vertical="center"/>
    </xf>
    <xf numFmtId="180" fontId="13" fillId="3" borderId="99" xfId="3" applyNumberFormat="1" applyFont="1" applyFill="1" applyBorder="1" applyAlignment="1" applyProtection="1">
      <alignment horizontal="center" vertical="center" shrinkToFit="1"/>
    </xf>
    <xf numFmtId="180" fontId="13" fillId="3" borderId="23" xfId="3" applyNumberFormat="1" applyFont="1" applyFill="1" applyBorder="1" applyAlignment="1" applyProtection="1">
      <alignment horizontal="center" vertical="center" shrinkToFit="1"/>
    </xf>
    <xf numFmtId="0" fontId="13" fillId="0" borderId="23" xfId="3" applyNumberFormat="1" applyFont="1" applyBorder="1" applyAlignment="1" applyProtection="1">
      <alignment horizontal="center" vertical="center"/>
      <protection locked="0"/>
    </xf>
    <xf numFmtId="0" fontId="13" fillId="3" borderId="23" xfId="3" applyFont="1" applyFill="1" applyBorder="1" applyAlignment="1" applyProtection="1">
      <alignment horizontal="center" vertical="center"/>
    </xf>
    <xf numFmtId="0" fontId="13" fillId="0" borderId="23" xfId="3" applyFont="1" applyFill="1" applyBorder="1" applyAlignment="1" applyProtection="1">
      <alignment horizontal="center" vertical="center"/>
      <protection locked="0"/>
    </xf>
    <xf numFmtId="0" fontId="13" fillId="3" borderId="24" xfId="3" applyFont="1" applyFill="1" applyBorder="1" applyAlignment="1" applyProtection="1">
      <alignment horizontal="center" vertical="center"/>
    </xf>
    <xf numFmtId="0" fontId="13" fillId="3" borderId="99" xfId="3" applyFont="1" applyFill="1" applyBorder="1" applyAlignment="1" applyProtection="1">
      <alignment horizontal="center" vertical="center"/>
    </xf>
    <xf numFmtId="0" fontId="13" fillId="3" borderId="105" xfId="3" applyFont="1" applyFill="1" applyBorder="1" applyAlignment="1" applyProtection="1">
      <alignment horizontal="center" vertical="center"/>
    </xf>
    <xf numFmtId="0" fontId="13" fillId="3" borderId="0" xfId="3" applyFont="1" applyFill="1" applyBorder="1" applyAlignment="1" applyProtection="1">
      <alignment horizontal="center" vertical="center"/>
    </xf>
    <xf numFmtId="0" fontId="13" fillId="3" borderId="10" xfId="3" applyFont="1" applyFill="1" applyBorder="1" applyAlignment="1" applyProtection="1">
      <alignment horizontal="center" vertical="center"/>
    </xf>
    <xf numFmtId="179" fontId="13" fillId="3" borderId="7" xfId="3" applyNumberFormat="1" applyFont="1" applyFill="1" applyBorder="1" applyAlignment="1" applyProtection="1">
      <alignment horizontal="center" vertical="center"/>
    </xf>
    <xf numFmtId="0" fontId="13" fillId="0" borderId="24" xfId="3" applyFont="1" applyBorder="1" applyAlignment="1" applyProtection="1">
      <alignment horizontal="center" vertical="center"/>
      <protection locked="0"/>
    </xf>
    <xf numFmtId="49" fontId="13" fillId="0" borderId="99" xfId="3" applyNumberFormat="1" applyFont="1" applyBorder="1" applyAlignment="1" applyProtection="1">
      <alignment horizontal="center" vertical="center"/>
      <protection locked="0"/>
    </xf>
    <xf numFmtId="49" fontId="13" fillId="0" borderId="23" xfId="3" applyNumberFormat="1" applyFont="1" applyBorder="1" applyAlignment="1" applyProtection="1">
      <alignment horizontal="center" vertical="center"/>
      <protection locked="0"/>
    </xf>
    <xf numFmtId="49" fontId="13" fillId="0" borderId="135" xfId="3" applyNumberFormat="1" applyFont="1" applyBorder="1" applyAlignment="1" applyProtection="1">
      <alignment horizontal="center" vertical="center"/>
      <protection locked="0"/>
    </xf>
    <xf numFmtId="0" fontId="13" fillId="0" borderId="99" xfId="3" applyFont="1" applyBorder="1" applyAlignment="1" applyProtection="1">
      <alignment horizontal="left" vertical="center" wrapText="1"/>
      <protection locked="0"/>
    </xf>
    <xf numFmtId="0" fontId="13" fillId="0" borderId="23" xfId="3" applyFont="1" applyBorder="1" applyAlignment="1" applyProtection="1">
      <alignment horizontal="left" vertical="center" wrapText="1"/>
      <protection locked="0"/>
    </xf>
    <xf numFmtId="0" fontId="13" fillId="0" borderId="135" xfId="3" applyFont="1" applyBorder="1" applyAlignment="1" applyProtection="1">
      <alignment horizontal="left" vertical="center" wrapText="1"/>
      <protection locked="0"/>
    </xf>
    <xf numFmtId="0" fontId="23" fillId="3" borderId="127" xfId="3" applyFont="1" applyFill="1" applyBorder="1" applyAlignment="1" applyProtection="1">
      <alignment horizontal="center" vertical="center" wrapText="1"/>
    </xf>
    <xf numFmtId="0" fontId="23" fillId="3" borderId="128" xfId="3" applyFont="1" applyFill="1" applyBorder="1" applyAlignment="1" applyProtection="1">
      <alignment horizontal="center" vertical="center"/>
    </xf>
    <xf numFmtId="0" fontId="13" fillId="0" borderId="133" xfId="3" applyFont="1" applyFill="1" applyBorder="1" applyAlignment="1" applyProtection="1">
      <alignment horizontal="center" vertical="center"/>
      <protection locked="0"/>
    </xf>
    <xf numFmtId="0" fontId="13" fillId="0" borderId="128" xfId="3" applyFont="1" applyFill="1" applyBorder="1" applyAlignment="1" applyProtection="1">
      <alignment horizontal="center" vertical="center"/>
      <protection locked="0"/>
    </xf>
    <xf numFmtId="0" fontId="13" fillId="0" borderId="132" xfId="3" applyFont="1" applyFill="1" applyBorder="1" applyAlignment="1" applyProtection="1">
      <alignment horizontal="center" vertical="center"/>
      <protection locked="0"/>
    </xf>
    <xf numFmtId="0" fontId="13" fillId="3" borderId="128" xfId="3" applyFont="1" applyFill="1" applyBorder="1" applyAlignment="1" applyProtection="1">
      <alignment horizontal="center" vertical="center"/>
    </xf>
    <xf numFmtId="0" fontId="13" fillId="3" borderId="132" xfId="3" applyFont="1" applyFill="1" applyBorder="1" applyAlignment="1" applyProtection="1">
      <alignment horizontal="center" vertical="center"/>
    </xf>
    <xf numFmtId="0" fontId="13" fillId="0" borderId="133" xfId="3" applyFont="1" applyFill="1" applyBorder="1" applyAlignment="1" applyProtection="1">
      <alignment horizontal="center" vertical="center" wrapText="1"/>
      <protection locked="0"/>
    </xf>
    <xf numFmtId="0" fontId="13" fillId="0" borderId="128" xfId="3" applyFont="1" applyFill="1" applyBorder="1" applyAlignment="1" applyProtection="1">
      <alignment horizontal="center" vertical="center" wrapText="1"/>
      <protection locked="0"/>
    </xf>
    <xf numFmtId="0" fontId="13" fillId="0" borderId="132" xfId="3" applyFont="1" applyFill="1" applyBorder="1" applyAlignment="1" applyProtection="1">
      <alignment horizontal="center" vertical="center" wrapText="1"/>
      <protection locked="0"/>
    </xf>
    <xf numFmtId="0" fontId="13" fillId="3" borderId="102" xfId="3" applyFont="1" applyFill="1" applyBorder="1" applyAlignment="1" applyProtection="1">
      <alignment horizontal="center" vertical="center" wrapText="1"/>
    </xf>
    <xf numFmtId="0" fontId="13" fillId="3" borderId="102" xfId="3" applyFont="1" applyFill="1" applyBorder="1" applyAlignment="1" applyProtection="1">
      <alignment horizontal="center" vertical="center"/>
    </xf>
    <xf numFmtId="0" fontId="13" fillId="0" borderId="141" xfId="3" applyFont="1" applyFill="1" applyBorder="1" applyAlignment="1" applyProtection="1">
      <alignment horizontal="left" vertical="center" wrapText="1"/>
      <protection locked="0"/>
    </xf>
    <xf numFmtId="0" fontId="13" fillId="0" borderId="102" xfId="3" applyFont="1" applyFill="1" applyBorder="1" applyAlignment="1" applyProtection="1">
      <alignment horizontal="left" vertical="center"/>
      <protection locked="0"/>
    </xf>
    <xf numFmtId="0" fontId="13" fillId="0" borderId="104" xfId="3" applyFont="1" applyFill="1" applyBorder="1" applyAlignment="1" applyProtection="1">
      <alignment horizontal="left" vertical="center"/>
      <protection locked="0"/>
    </xf>
    <xf numFmtId="0" fontId="13" fillId="0" borderId="4" xfId="3" applyFont="1" applyFill="1" applyBorder="1" applyAlignment="1" applyProtection="1">
      <alignment horizontal="left" vertical="center"/>
      <protection locked="0"/>
    </xf>
    <xf numFmtId="0" fontId="13" fillId="0" borderId="5" xfId="3" applyFont="1" applyFill="1" applyBorder="1" applyAlignment="1" applyProtection="1">
      <alignment horizontal="left" vertical="center"/>
      <protection locked="0"/>
    </xf>
    <xf numFmtId="0" fontId="13" fillId="0" borderId="140" xfId="3" applyFont="1" applyFill="1" applyBorder="1" applyAlignment="1" applyProtection="1">
      <alignment horizontal="left" vertical="center"/>
      <protection locked="0"/>
    </xf>
    <xf numFmtId="0" fontId="13" fillId="3" borderId="134" xfId="3" applyFont="1" applyFill="1" applyBorder="1" applyAlignment="1" applyProtection="1">
      <alignment horizontal="center" vertical="center"/>
    </xf>
    <xf numFmtId="0" fontId="13" fillId="0" borderId="99" xfId="3" applyFont="1" applyFill="1" applyBorder="1" applyAlignment="1" applyProtection="1">
      <alignment horizontal="left" vertical="center"/>
      <protection locked="0"/>
    </xf>
    <xf numFmtId="0" fontId="13" fillId="0" borderId="23" xfId="3" applyFont="1" applyFill="1" applyBorder="1" applyAlignment="1" applyProtection="1">
      <alignment horizontal="left" vertical="center"/>
      <protection locked="0"/>
    </xf>
    <xf numFmtId="0" fontId="13" fillId="0" borderId="24" xfId="3" applyFont="1" applyFill="1" applyBorder="1" applyAlignment="1" applyProtection="1">
      <alignment horizontal="left" vertical="center"/>
      <protection locked="0"/>
    </xf>
    <xf numFmtId="0" fontId="13" fillId="0" borderId="99" xfId="3" applyFont="1" applyFill="1" applyBorder="1" applyAlignment="1" applyProtection="1">
      <alignment horizontal="left" vertical="center" wrapText="1"/>
      <protection locked="0"/>
    </xf>
    <xf numFmtId="0" fontId="13" fillId="0" borderId="23" xfId="3" applyFont="1" applyFill="1" applyBorder="1" applyAlignment="1" applyProtection="1">
      <alignment horizontal="left" vertical="center" wrapText="1"/>
      <protection locked="0"/>
    </xf>
    <xf numFmtId="0" fontId="13" fillId="0" borderId="24" xfId="3" applyFont="1" applyFill="1" applyBorder="1" applyAlignment="1" applyProtection="1">
      <alignment horizontal="left" vertical="center" wrapText="1"/>
      <protection locked="0"/>
    </xf>
    <xf numFmtId="0" fontId="13" fillId="3" borderId="107" xfId="3" applyFont="1" applyFill="1" applyBorder="1" applyAlignment="1" applyProtection="1">
      <alignment horizontal="center" vertical="center" shrinkToFit="1"/>
    </xf>
    <xf numFmtId="0" fontId="13" fillId="3" borderId="130" xfId="3" applyFont="1" applyFill="1" applyBorder="1" applyAlignment="1" applyProtection="1">
      <alignment horizontal="center" vertical="center" shrinkToFit="1"/>
    </xf>
    <xf numFmtId="0" fontId="13" fillId="3" borderId="138" xfId="3" applyFont="1" applyFill="1" applyBorder="1" applyAlignment="1" applyProtection="1">
      <alignment horizontal="center" vertical="center" shrinkToFit="1"/>
    </xf>
    <xf numFmtId="0" fontId="13" fillId="3" borderId="99" xfId="3" applyNumberFormat="1" applyFont="1" applyFill="1" applyBorder="1" applyAlignment="1" applyProtection="1">
      <alignment horizontal="center" vertical="center"/>
    </xf>
    <xf numFmtId="0" fontId="17" fillId="3" borderId="23" xfId="3" applyFont="1" applyFill="1" applyBorder="1" applyAlignment="1" applyProtection="1">
      <alignment horizontal="center" vertical="center" wrapText="1"/>
    </xf>
    <xf numFmtId="0" fontId="17" fillId="3" borderId="24" xfId="3" applyFont="1" applyFill="1" applyBorder="1" applyAlignment="1" applyProtection="1">
      <alignment horizontal="center" vertical="center" wrapText="1"/>
    </xf>
    <xf numFmtId="0" fontId="23" fillId="3" borderId="128" xfId="3" applyFont="1" applyFill="1" applyBorder="1" applyAlignment="1" applyProtection="1">
      <alignment horizontal="center" vertical="center" wrapText="1"/>
    </xf>
    <xf numFmtId="0" fontId="23" fillId="3" borderId="132" xfId="3" applyFont="1" applyFill="1" applyBorder="1" applyAlignment="1" applyProtection="1">
      <alignment horizontal="center" vertical="center" wrapText="1"/>
    </xf>
    <xf numFmtId="0" fontId="13" fillId="3" borderId="133" xfId="3" applyFont="1" applyFill="1" applyBorder="1" applyAlignment="1" applyProtection="1">
      <alignment horizontal="center" vertical="center"/>
    </xf>
    <xf numFmtId="0" fontId="13" fillId="3" borderId="141" xfId="3" applyFont="1" applyFill="1" applyBorder="1" applyAlignment="1" applyProtection="1">
      <alignment horizontal="center" vertical="center" wrapText="1"/>
    </xf>
    <xf numFmtId="0" fontId="13" fillId="3" borderId="150" xfId="3" applyFont="1" applyFill="1" applyBorder="1" applyAlignment="1" applyProtection="1">
      <alignment horizontal="center" vertical="center" wrapText="1"/>
    </xf>
    <xf numFmtId="0" fontId="13" fillId="3" borderId="4" xfId="3" applyFont="1" applyFill="1" applyBorder="1" applyAlignment="1" applyProtection="1">
      <alignment horizontal="center" vertical="center" wrapText="1"/>
    </xf>
    <xf numFmtId="0" fontId="13" fillId="3" borderId="5" xfId="3" applyFont="1" applyFill="1" applyBorder="1" applyAlignment="1" applyProtection="1">
      <alignment horizontal="center" vertical="center" wrapText="1"/>
    </xf>
    <xf numFmtId="0" fontId="13" fillId="3" borderId="6" xfId="3" applyFont="1" applyFill="1" applyBorder="1" applyAlignment="1" applyProtection="1">
      <alignment horizontal="center" vertical="center" wrapText="1"/>
    </xf>
    <xf numFmtId="0" fontId="13" fillId="0" borderId="102" xfId="3" applyFont="1" applyFill="1" applyBorder="1" applyAlignment="1" applyProtection="1">
      <alignment horizontal="left" vertical="center" wrapText="1"/>
      <protection locked="0"/>
    </xf>
    <xf numFmtId="0" fontId="13" fillId="0" borderId="104" xfId="3" applyFont="1" applyFill="1" applyBorder="1" applyAlignment="1" applyProtection="1">
      <alignment horizontal="left" vertical="center" wrapText="1"/>
      <protection locked="0"/>
    </xf>
    <xf numFmtId="0" fontId="13" fillId="0" borderId="4" xfId="3" applyFont="1" applyFill="1" applyBorder="1" applyAlignment="1" applyProtection="1">
      <alignment horizontal="left" vertical="center" wrapText="1"/>
      <protection locked="0"/>
    </xf>
    <xf numFmtId="0" fontId="13" fillId="0" borderId="5" xfId="3" applyFont="1" applyFill="1" applyBorder="1" applyAlignment="1" applyProtection="1">
      <alignment horizontal="left" vertical="center" wrapText="1"/>
      <protection locked="0"/>
    </xf>
    <xf numFmtId="0" fontId="13" fillId="0" borderId="140" xfId="3" applyFont="1" applyFill="1" applyBorder="1" applyAlignment="1" applyProtection="1">
      <alignment horizontal="left" vertical="center" wrapText="1"/>
      <protection locked="0"/>
    </xf>
    <xf numFmtId="0" fontId="13" fillId="3" borderId="99" xfId="3" applyFont="1" applyFill="1" applyBorder="1" applyAlignment="1" applyProtection="1">
      <alignment horizontal="center" vertical="center" shrinkToFit="1"/>
    </xf>
    <xf numFmtId="0" fontId="13" fillId="3" borderId="23" xfId="3" applyFont="1" applyFill="1" applyBorder="1" applyAlignment="1" applyProtection="1">
      <alignment horizontal="center" vertical="center" shrinkToFit="1"/>
    </xf>
    <xf numFmtId="0" fontId="13" fillId="3" borderId="24" xfId="3" applyFont="1" applyFill="1" applyBorder="1" applyAlignment="1" applyProtection="1">
      <alignment horizontal="center" vertical="center" shrinkToFit="1"/>
    </xf>
    <xf numFmtId="179" fontId="13" fillId="3" borderId="99" xfId="3" applyNumberFormat="1" applyFont="1" applyFill="1" applyBorder="1" applyAlignment="1" applyProtection="1">
      <alignment horizontal="center" vertical="center"/>
    </xf>
    <xf numFmtId="179" fontId="13" fillId="3" borderId="23" xfId="3" applyNumberFormat="1" applyFont="1" applyFill="1" applyBorder="1" applyAlignment="1" applyProtection="1">
      <alignment horizontal="center" vertical="center"/>
    </xf>
    <xf numFmtId="179" fontId="13" fillId="3" borderId="24" xfId="3" applyNumberFormat="1" applyFont="1" applyFill="1" applyBorder="1" applyAlignment="1" applyProtection="1">
      <alignment horizontal="center" vertical="center"/>
    </xf>
    <xf numFmtId="0" fontId="13" fillId="3" borderId="135" xfId="3" applyFont="1" applyFill="1" applyBorder="1" applyAlignment="1" applyProtection="1">
      <alignment horizontal="center" vertical="center"/>
    </xf>
    <xf numFmtId="0" fontId="13" fillId="3" borderId="111" xfId="3" applyFont="1" applyFill="1" applyBorder="1" applyAlignment="1" applyProtection="1">
      <alignment horizontal="center" vertical="center" shrinkToFit="1"/>
    </xf>
    <xf numFmtId="0" fontId="13" fillId="0" borderId="139" xfId="3" applyFont="1" applyBorder="1" applyAlignment="1" applyProtection="1">
      <alignment horizontal="center" vertical="center" wrapText="1"/>
      <protection locked="0"/>
    </xf>
    <xf numFmtId="0" fontId="13" fillId="0" borderId="130" xfId="3" applyFont="1" applyBorder="1" applyAlignment="1" applyProtection="1">
      <alignment horizontal="center" vertical="center" wrapText="1"/>
      <protection locked="0"/>
    </xf>
    <xf numFmtId="0" fontId="13" fillId="0" borderId="131" xfId="3" applyFont="1" applyBorder="1" applyAlignment="1" applyProtection="1">
      <alignment horizontal="center" vertical="center" wrapText="1"/>
      <protection locked="0"/>
    </xf>
    <xf numFmtId="0" fontId="13" fillId="3" borderId="137" xfId="3" applyFont="1" applyFill="1" applyBorder="1" applyAlignment="1" applyProtection="1">
      <alignment horizontal="center" vertical="center" wrapText="1"/>
    </xf>
    <xf numFmtId="0" fontId="13" fillId="3" borderId="107" xfId="3" applyFont="1" applyFill="1" applyBorder="1" applyAlignment="1" applyProtection="1">
      <alignment horizontal="center" vertical="center" wrapText="1"/>
    </xf>
    <xf numFmtId="0" fontId="13" fillId="3" borderId="130" xfId="3" applyFont="1" applyFill="1" applyBorder="1" applyAlignment="1" applyProtection="1">
      <alignment horizontal="center" vertical="center" wrapText="1"/>
    </xf>
    <xf numFmtId="0" fontId="13" fillId="3" borderId="131" xfId="3" applyFont="1" applyFill="1" applyBorder="1" applyAlignment="1" applyProtection="1">
      <alignment horizontal="center" vertical="center" wrapText="1"/>
    </xf>
    <xf numFmtId="0" fontId="13" fillId="3" borderId="127" xfId="3" applyFont="1" applyFill="1" applyBorder="1" applyAlignment="1" applyProtection="1">
      <alignment horizontal="center" vertical="center" wrapText="1"/>
    </xf>
    <xf numFmtId="0" fontId="13" fillId="3" borderId="128" xfId="3" applyFont="1" applyFill="1" applyBorder="1" applyAlignment="1" applyProtection="1">
      <alignment horizontal="center" vertical="center" wrapText="1"/>
    </xf>
    <xf numFmtId="0" fontId="13" fillId="3" borderId="129" xfId="3" applyFont="1" applyFill="1" applyBorder="1" applyAlignment="1" applyProtection="1">
      <alignment horizontal="center" vertical="center" wrapText="1"/>
    </xf>
    <xf numFmtId="38" fontId="13" fillId="0" borderId="23" xfId="1" applyFont="1" applyBorder="1" applyAlignment="1" applyProtection="1">
      <alignment vertical="center" wrapText="1"/>
      <protection locked="0"/>
    </xf>
    <xf numFmtId="0" fontId="13" fillId="3" borderId="23" xfId="3" applyFont="1" applyFill="1" applyBorder="1" applyAlignment="1" applyProtection="1">
      <alignment horizontal="center" vertical="center" wrapText="1"/>
    </xf>
    <xf numFmtId="0" fontId="13" fillId="3" borderId="24" xfId="3" applyFont="1" applyFill="1" applyBorder="1" applyAlignment="1" applyProtection="1">
      <alignment horizontal="center" vertical="center" wrapText="1"/>
    </xf>
    <xf numFmtId="0" fontId="17" fillId="3" borderId="99" xfId="3" applyFont="1" applyFill="1" applyBorder="1" applyAlignment="1" applyProtection="1">
      <alignment horizontal="center" vertical="center"/>
    </xf>
    <xf numFmtId="0" fontId="13" fillId="3" borderId="7" xfId="3" applyFont="1" applyFill="1" applyBorder="1" applyAlignment="1" applyProtection="1">
      <alignment horizontal="center" vertical="center" wrapText="1"/>
    </xf>
    <xf numFmtId="0" fontId="13" fillId="3" borderId="121" xfId="3" applyFont="1" applyFill="1" applyBorder="1" applyAlignment="1" applyProtection="1">
      <alignment horizontal="center" vertical="center" wrapText="1"/>
    </xf>
    <xf numFmtId="0" fontId="13" fillId="3" borderId="134" xfId="3" applyFont="1" applyFill="1" applyBorder="1" applyAlignment="1" applyProtection="1">
      <alignment horizontal="center" vertical="center" wrapText="1"/>
    </xf>
    <xf numFmtId="0" fontId="13" fillId="0" borderId="1" xfId="3" applyFont="1" applyBorder="1" applyAlignment="1" applyProtection="1">
      <alignment horizontal="left" vertical="center" wrapText="1"/>
      <protection locked="0"/>
    </xf>
    <xf numFmtId="0" fontId="13" fillId="0" borderId="2" xfId="3" applyFont="1" applyBorder="1" applyAlignment="1" applyProtection="1">
      <alignment horizontal="left" vertical="center" wrapText="1"/>
      <protection locked="0"/>
    </xf>
    <xf numFmtId="181" fontId="13" fillId="3" borderId="23" xfId="3" applyNumberFormat="1" applyFont="1" applyFill="1" applyBorder="1" applyAlignment="1" applyProtection="1">
      <alignment horizontal="left" vertical="center"/>
    </xf>
    <xf numFmtId="181" fontId="13" fillId="3" borderId="135" xfId="3" applyNumberFormat="1" applyFont="1" applyFill="1" applyBorder="1" applyAlignment="1" applyProtection="1">
      <alignment horizontal="left" vertical="center"/>
    </xf>
    <xf numFmtId="0" fontId="13" fillId="3" borderId="136" xfId="3" applyFont="1" applyFill="1" applyBorder="1" applyAlignment="1" applyProtection="1">
      <alignment horizontal="center" vertical="center" wrapText="1" shrinkToFit="1"/>
    </xf>
    <xf numFmtId="0" fontId="13" fillId="3" borderId="5" xfId="3" applyFont="1" applyFill="1" applyBorder="1" applyAlignment="1" applyProtection="1">
      <alignment horizontal="center" vertical="center" wrapText="1" shrinkToFit="1"/>
    </xf>
    <xf numFmtId="0" fontId="13" fillId="3" borderId="6" xfId="3" applyFont="1" applyFill="1" applyBorder="1" applyAlignment="1" applyProtection="1">
      <alignment horizontal="center" vertical="center" wrapText="1" shrinkToFit="1"/>
    </xf>
    <xf numFmtId="0" fontId="13" fillId="0" borderId="99" xfId="3" applyFont="1" applyFill="1" applyBorder="1" applyAlignment="1" applyProtection="1">
      <alignment horizontal="left" vertical="center" wrapText="1" shrinkToFit="1"/>
      <protection locked="0"/>
    </xf>
    <xf numFmtId="0" fontId="13" fillId="0" borderId="23" xfId="3" applyFont="1" applyFill="1" applyBorder="1" applyAlignment="1" applyProtection="1">
      <alignment horizontal="left" vertical="center" wrapText="1" shrinkToFit="1"/>
      <protection locked="0"/>
    </xf>
    <xf numFmtId="0" fontId="13" fillId="0" borderId="135" xfId="3" applyFont="1" applyFill="1" applyBorder="1" applyAlignment="1" applyProtection="1">
      <alignment horizontal="left" vertical="center" wrapText="1" shrinkToFit="1"/>
      <protection locked="0"/>
    </xf>
    <xf numFmtId="179" fontId="13" fillId="0" borderId="99" xfId="3" applyNumberFormat="1" applyFont="1" applyFill="1" applyBorder="1" applyAlignment="1" applyProtection="1">
      <alignment horizontal="center" vertical="center"/>
      <protection locked="0"/>
    </xf>
    <xf numFmtId="179" fontId="13" fillId="0" borderId="23" xfId="3" applyNumberFormat="1" applyFont="1" applyFill="1" applyBorder="1" applyAlignment="1" applyProtection="1">
      <alignment horizontal="center" vertical="center"/>
      <protection locked="0"/>
    </xf>
    <xf numFmtId="0" fontId="13" fillId="3" borderId="99"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24" xfId="0" applyFont="1" applyFill="1" applyBorder="1" applyAlignment="1" applyProtection="1">
      <alignment horizontal="center" vertical="center"/>
    </xf>
    <xf numFmtId="179" fontId="13" fillId="3" borderId="134" xfId="3" applyNumberFormat="1" applyFont="1" applyFill="1" applyBorder="1" applyAlignment="1" applyProtection="1">
      <alignment horizontal="center" vertical="center"/>
    </xf>
    <xf numFmtId="179" fontId="13" fillId="0" borderId="99" xfId="3" applyNumberFormat="1" applyFont="1" applyFill="1" applyBorder="1" applyAlignment="1" applyProtection="1">
      <alignment horizontal="left" vertical="center"/>
      <protection locked="0"/>
    </xf>
    <xf numFmtId="179" fontId="13" fillId="0" borderId="23" xfId="3" applyNumberFormat="1" applyFont="1" applyFill="1" applyBorder="1" applyAlignment="1" applyProtection="1">
      <alignment horizontal="left" vertical="center"/>
      <protection locked="0"/>
    </xf>
    <xf numFmtId="179" fontId="13" fillId="0" borderId="135" xfId="3" applyNumberFormat="1" applyFont="1" applyFill="1" applyBorder="1" applyAlignment="1" applyProtection="1">
      <alignment horizontal="left" vertical="center"/>
      <protection locked="0"/>
    </xf>
    <xf numFmtId="179" fontId="13" fillId="0" borderId="4" xfId="3" applyNumberFormat="1" applyFont="1" applyFill="1" applyBorder="1" applyAlignment="1" applyProtection="1">
      <alignment horizontal="center" vertical="center"/>
      <protection locked="0"/>
    </xf>
    <xf numFmtId="179" fontId="13" fillId="0" borderId="5" xfId="3" applyNumberFormat="1"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xf>
    <xf numFmtId="0" fontId="13" fillId="3" borderId="5" xfId="0" applyFont="1" applyFill="1" applyBorder="1" applyAlignment="1" applyProtection="1">
      <alignment horizontal="center" vertical="center"/>
    </xf>
    <xf numFmtId="0" fontId="13" fillId="3" borderId="6" xfId="0" applyFont="1" applyFill="1" applyBorder="1" applyAlignment="1" applyProtection="1">
      <alignment horizontal="center" vertical="center"/>
    </xf>
    <xf numFmtId="49" fontId="13" fillId="0" borderId="5" xfId="3" applyNumberFormat="1" applyFont="1" applyBorder="1" applyAlignment="1" applyProtection="1">
      <alignment horizontal="center" vertical="center"/>
      <protection locked="0"/>
    </xf>
    <xf numFmtId="49" fontId="13" fillId="0" borderId="140" xfId="3" applyNumberFormat="1" applyFont="1" applyBorder="1" applyAlignment="1" applyProtection="1">
      <alignment horizontal="center" vertical="center"/>
      <protection locked="0"/>
    </xf>
    <xf numFmtId="0" fontId="13" fillId="3" borderId="127" xfId="3" applyFont="1" applyFill="1" applyBorder="1" applyAlignment="1" applyProtection="1">
      <alignment horizontal="center" vertical="center"/>
    </xf>
    <xf numFmtId="179" fontId="13" fillId="3" borderId="124" xfId="3" applyNumberFormat="1" applyFont="1" applyFill="1" applyBorder="1" applyAlignment="1" applyProtection="1">
      <alignment horizontal="center" vertical="center" wrapText="1"/>
    </xf>
    <xf numFmtId="179" fontId="13" fillId="3" borderId="125" xfId="3" applyNumberFormat="1" applyFont="1" applyFill="1" applyBorder="1" applyAlignment="1" applyProtection="1">
      <alignment horizontal="center" vertical="center" wrapText="1"/>
    </xf>
    <xf numFmtId="0" fontId="13" fillId="0" borderId="124" xfId="3" applyFont="1" applyFill="1" applyBorder="1" applyAlignment="1" applyProtection="1">
      <alignment horizontal="center" vertical="center"/>
      <protection locked="0"/>
    </xf>
    <xf numFmtId="0" fontId="13" fillId="0" borderId="125" xfId="3" applyFont="1" applyFill="1" applyBorder="1" applyAlignment="1" applyProtection="1">
      <alignment horizontal="center" vertical="center"/>
      <protection locked="0"/>
    </xf>
    <xf numFmtId="0" fontId="13" fillId="0" borderId="126" xfId="3" applyFont="1" applyFill="1" applyBorder="1" applyAlignment="1" applyProtection="1">
      <alignment horizontal="center" vertical="center"/>
      <protection locked="0"/>
    </xf>
    <xf numFmtId="0" fontId="13" fillId="0" borderId="5" xfId="3" applyFont="1" applyFill="1" applyBorder="1" applyAlignment="1" applyProtection="1">
      <alignment horizontal="center" vertical="center" wrapText="1" shrinkToFit="1"/>
    </xf>
    <xf numFmtId="0" fontId="13" fillId="0" borderId="5" xfId="3" applyFont="1" applyBorder="1" applyAlignment="1" applyProtection="1">
      <alignment horizontal="center" vertical="center"/>
    </xf>
    <xf numFmtId="0" fontId="13" fillId="3" borderId="25" xfId="3" applyNumberFormat="1" applyFont="1" applyFill="1" applyBorder="1" applyAlignment="1" applyProtection="1">
      <alignment horizontal="center" vertical="distributed" wrapText="1"/>
    </xf>
    <xf numFmtId="0" fontId="13" fillId="3" borderId="32" xfId="3" applyNumberFormat="1" applyFont="1" applyFill="1" applyBorder="1" applyAlignment="1" applyProtection="1">
      <alignment horizontal="center" vertical="distributed" wrapText="1"/>
    </xf>
    <xf numFmtId="0" fontId="13" fillId="3" borderId="8" xfId="3" applyNumberFormat="1" applyFont="1" applyFill="1" applyBorder="1" applyAlignment="1" applyProtection="1">
      <alignment horizontal="center" vertical="distributed" wrapText="1"/>
    </xf>
    <xf numFmtId="178" fontId="13" fillId="3" borderId="82" xfId="3" applyNumberFormat="1" applyFont="1" applyFill="1" applyBorder="1" applyAlignment="1" applyProtection="1">
      <alignment horizontal="center" vertical="center" wrapText="1"/>
    </xf>
    <xf numFmtId="178" fontId="13" fillId="3" borderId="71" xfId="3" applyNumberFormat="1" applyFont="1" applyFill="1" applyBorder="1" applyAlignment="1" applyProtection="1">
      <alignment horizontal="center" vertical="center" wrapText="1"/>
    </xf>
    <xf numFmtId="178" fontId="13" fillId="3" borderId="72" xfId="3" applyNumberFormat="1" applyFont="1" applyFill="1" applyBorder="1" applyAlignment="1" applyProtection="1">
      <alignment horizontal="center" vertical="center" wrapText="1"/>
    </xf>
    <xf numFmtId="178" fontId="13" fillId="3" borderId="73" xfId="3" applyNumberFormat="1" applyFont="1" applyFill="1" applyBorder="1" applyAlignment="1" applyProtection="1">
      <alignment horizontal="center" vertical="center" wrapText="1"/>
    </xf>
    <xf numFmtId="178" fontId="13" fillId="3" borderId="60" xfId="3" applyNumberFormat="1" applyFont="1" applyFill="1" applyBorder="1" applyAlignment="1" applyProtection="1">
      <alignment horizontal="center" vertical="center" wrapText="1"/>
    </xf>
    <xf numFmtId="178" fontId="13" fillId="3" borderId="59" xfId="3" applyNumberFormat="1" applyFont="1" applyFill="1" applyBorder="1" applyAlignment="1" applyProtection="1">
      <alignment horizontal="center" vertical="center" wrapText="1"/>
    </xf>
    <xf numFmtId="0" fontId="13" fillId="3" borderId="37" xfId="0" applyFont="1" applyFill="1" applyBorder="1" applyAlignment="1" applyProtection="1">
      <alignment horizontal="center" vertical="center" wrapText="1"/>
    </xf>
    <xf numFmtId="0" fontId="0" fillId="0" borderId="39" xfId="0" applyBorder="1" applyAlignment="1">
      <alignment horizontal="center" vertical="center" wrapText="1"/>
    </xf>
    <xf numFmtId="0" fontId="13" fillId="3" borderId="27" xfId="0" applyFont="1" applyFill="1" applyBorder="1" applyAlignment="1" applyProtection="1">
      <alignment horizontal="center" vertical="center" wrapText="1"/>
    </xf>
    <xf numFmtId="0" fontId="0" fillId="0" borderId="29" xfId="0" applyBorder="1" applyAlignment="1">
      <alignment horizontal="center" vertical="center" wrapText="1"/>
    </xf>
    <xf numFmtId="0" fontId="17" fillId="0" borderId="0" xfId="3" applyFont="1" applyBorder="1" applyAlignment="1" applyProtection="1">
      <alignment horizontal="left" vertical="center" wrapText="1"/>
    </xf>
    <xf numFmtId="0" fontId="17" fillId="0" borderId="0" xfId="3" applyFont="1" applyAlignment="1" applyProtection="1">
      <alignment horizontal="left" vertical="center" wrapText="1"/>
    </xf>
    <xf numFmtId="0" fontId="13" fillId="3" borderId="99" xfId="11" applyFont="1" applyFill="1" applyBorder="1" applyAlignment="1" applyProtection="1">
      <alignment horizontal="center" vertical="center" wrapText="1"/>
    </xf>
    <xf numFmtId="0" fontId="13" fillId="3" borderId="24" xfId="11" applyFont="1" applyFill="1" applyBorder="1" applyAlignment="1" applyProtection="1">
      <alignment horizontal="center" vertical="center"/>
    </xf>
    <xf numFmtId="0" fontId="13" fillId="3" borderId="99" xfId="11" applyFont="1" applyFill="1" applyBorder="1" applyAlignment="1" applyProtection="1">
      <alignment horizontal="center" vertical="center"/>
    </xf>
    <xf numFmtId="0" fontId="13" fillId="3" borderId="23" xfId="11" applyFont="1" applyFill="1" applyBorder="1" applyAlignment="1" applyProtection="1">
      <alignment horizontal="center" vertical="center"/>
    </xf>
    <xf numFmtId="0" fontId="13" fillId="0" borderId="99" xfId="11" applyFont="1" applyBorder="1" applyAlignment="1" applyProtection="1">
      <alignment horizontal="left" vertical="center" wrapText="1"/>
      <protection locked="0"/>
    </xf>
    <xf numFmtId="0" fontId="13" fillId="0" borderId="24" xfId="11" applyFont="1" applyBorder="1" applyAlignment="1" applyProtection="1">
      <alignment horizontal="left" vertical="center" wrapText="1"/>
      <protection locked="0"/>
    </xf>
    <xf numFmtId="193" fontId="13" fillId="0" borderId="99" xfId="11" applyNumberFormat="1" applyFont="1" applyBorder="1" applyAlignment="1" applyProtection="1">
      <alignment horizontal="center" vertical="center"/>
      <protection locked="0"/>
    </xf>
    <xf numFmtId="193" fontId="13" fillId="0" borderId="23" xfId="11" applyNumberFormat="1" applyFont="1" applyBorder="1" applyAlignment="1" applyProtection="1">
      <alignment horizontal="center" vertical="center"/>
      <protection locked="0"/>
    </xf>
    <xf numFmtId="193" fontId="13" fillId="0" borderId="24" xfId="11" applyNumberFormat="1" applyFont="1" applyBorder="1" applyAlignment="1" applyProtection="1">
      <alignment horizontal="center" vertical="center"/>
      <protection locked="0"/>
    </xf>
    <xf numFmtId="0" fontId="13" fillId="0" borderId="23" xfId="11" applyFont="1" applyBorder="1" applyAlignment="1" applyProtection="1">
      <alignment horizontal="left" vertical="center" wrapText="1"/>
      <protection locked="0"/>
    </xf>
    <xf numFmtId="0" fontId="11" fillId="0" borderId="0" xfId="3" applyFont="1" applyAlignment="1" applyProtection="1">
      <alignment vertical="center" wrapText="1"/>
    </xf>
    <xf numFmtId="0" fontId="0" fillId="0" borderId="0" xfId="0" applyAlignment="1">
      <alignment vertical="center" wrapText="1"/>
    </xf>
    <xf numFmtId="0" fontId="11" fillId="0" borderId="0" xfId="3" applyFont="1" applyAlignment="1" applyProtection="1">
      <alignment vertical="center"/>
    </xf>
    <xf numFmtId="0" fontId="0" fillId="0" borderId="0" xfId="0" applyAlignment="1">
      <alignment vertical="center"/>
    </xf>
    <xf numFmtId="0" fontId="13" fillId="3" borderId="1" xfId="0" applyFont="1" applyFill="1" applyBorder="1" applyAlignment="1" applyProtection="1">
      <alignment horizontal="center" vertical="center" wrapText="1"/>
    </xf>
    <xf numFmtId="0" fontId="0" fillId="0" borderId="3" xfId="0" applyBorder="1" applyAlignment="1">
      <alignment horizontal="center" vertical="center" wrapText="1"/>
    </xf>
    <xf numFmtId="191" fontId="13" fillId="0" borderId="99" xfId="0" applyNumberFormat="1" applyFont="1" applyFill="1" applyBorder="1" applyAlignment="1" applyProtection="1">
      <alignment horizontal="left" vertical="center" wrapText="1"/>
      <protection locked="0"/>
    </xf>
    <xf numFmtId="191" fontId="13" fillId="0" borderId="24" xfId="0" applyNumberFormat="1" applyFont="1" applyFill="1" applyBorder="1" applyAlignment="1" applyProtection="1">
      <alignment horizontal="left" vertical="center" wrapText="1"/>
      <protection locked="0"/>
    </xf>
    <xf numFmtId="190" fontId="13" fillId="0" borderId="99" xfId="0" applyNumberFormat="1" applyFont="1" applyFill="1" applyBorder="1" applyAlignment="1" applyProtection="1">
      <alignment horizontal="center" vertical="center" wrapText="1"/>
      <protection locked="0"/>
    </xf>
    <xf numFmtId="190" fontId="13" fillId="0" borderId="24" xfId="0" applyNumberFormat="1" applyFont="1" applyFill="1" applyBorder="1" applyAlignment="1" applyProtection="1">
      <alignment horizontal="center" vertical="center" wrapText="1"/>
      <protection locked="0"/>
    </xf>
    <xf numFmtId="0" fontId="13" fillId="3" borderId="133" xfId="3" applyNumberFormat="1" applyFont="1" applyFill="1" applyBorder="1" applyAlignment="1">
      <alignment horizontal="center" vertical="center" wrapText="1"/>
    </xf>
    <xf numFmtId="0" fontId="13" fillId="3" borderId="132" xfId="3" applyNumberFormat="1" applyFont="1" applyFill="1" applyBorder="1" applyAlignment="1">
      <alignment horizontal="center" vertical="center" wrapText="1"/>
    </xf>
    <xf numFmtId="0" fontId="23" fillId="0" borderId="99" xfId="0" applyFont="1" applyBorder="1" applyAlignment="1" applyProtection="1">
      <alignment horizontal="left" vertical="center" wrapText="1"/>
      <protection locked="0"/>
    </xf>
    <xf numFmtId="0" fontId="23" fillId="0" borderId="24" xfId="0" applyFont="1" applyBorder="1" applyAlignment="1" applyProtection="1">
      <alignment horizontal="left" vertical="center" wrapText="1"/>
      <protection locked="0"/>
    </xf>
    <xf numFmtId="0" fontId="13" fillId="0" borderId="99"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cellXfs>
  <cellStyles count="13">
    <cellStyle name="パーセント" xfId="2" builtinId="5"/>
    <cellStyle name="ハイパーリンク" xfId="5" builtinId="8"/>
    <cellStyle name="桁区切り" xfId="1" builtinId="6"/>
    <cellStyle name="桁区切り 2" xfId="4"/>
    <cellStyle name="標準" xfId="0" builtinId="0"/>
    <cellStyle name="標準 2" xfId="3"/>
    <cellStyle name="標準 2 2" xfId="10"/>
    <cellStyle name="標準 2 2 2" xfId="11"/>
    <cellStyle name="標準 3" xfId="6"/>
    <cellStyle name="標準 3 2" xfId="12"/>
    <cellStyle name="標準 4" xfId="7"/>
    <cellStyle name="標準 5" xfId="8"/>
    <cellStyle name="標準 6" xfId="9"/>
  </cellStyles>
  <dxfs count="299">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Ｐゴシック"/>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theme="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style="thin">
          <color theme="1"/>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horizontal="right" vertical="center" textRotation="0" wrapText="1" indent="0" justifyLastLine="0" shrinkToFit="0" readingOrder="0"/>
      <border diagonalUp="0" diagonalDown="0">
        <left/>
        <right style="thin">
          <color theme="1"/>
        </right>
        <top/>
        <bottom/>
        <vertical/>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horizontal="right"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strike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strike val="0"/>
        <outline val="0"/>
        <shadow val="0"/>
        <u val="none"/>
        <vertAlign val="baseline"/>
        <sz val="10"/>
        <color theme="1"/>
        <name val="ＭＳ Ｐゴシック"/>
        <scheme val="none"/>
      </font>
      <numFmt numFmtId="6" formatCode="#,##0;[Red]\-#,##0"/>
      <fill>
        <patternFill patternType="solid">
          <fgColor indexed="64"/>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78" formatCode="#,##0_ "/>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78" formatCode="#,##0_ "/>
      <fill>
        <patternFill patternType="solid">
          <fgColor indexed="64"/>
          <bgColor theme="4" tint="0.7999816888943144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1"/>
        </left>
        <right/>
        <top/>
        <bottom style="thin">
          <color theme="1"/>
        </bottom>
      </border>
      <protection locked="1" hidden="0"/>
    </dxf>
    <dxf>
      <font>
        <b val="0"/>
        <i val="0"/>
        <strike val="0"/>
        <condense val="0"/>
        <extend val="0"/>
        <outline val="0"/>
        <shadow val="0"/>
        <u val="none"/>
        <vertAlign val="baseline"/>
        <sz val="10"/>
        <color auto="1"/>
        <name val="ＭＳ Ｐゴシック"/>
        <scheme val="none"/>
      </font>
      <numFmt numFmtId="195" formatCode="&quot;人ｶ&quot;\-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left>
        <right/>
        <top/>
        <bottom/>
        <vertical/>
        <horizontal/>
      </border>
      <protection locked="1" hidden="1"/>
    </dxf>
    <dxf>
      <font>
        <strike val="0"/>
        <outline val="0"/>
        <shadow val="0"/>
        <u val="none"/>
        <vertAlign val="baseline"/>
        <sz val="10"/>
        <name val="ＭＳ Ｐゴシック"/>
        <scheme val="none"/>
      </font>
      <numFmt numFmtId="178" formatCode="#,##0_ "/>
      <fill>
        <patternFill patternType="solid">
          <fgColor rgb="FF000000"/>
          <bgColor rgb="FFD9D9D9"/>
        </patternFill>
      </fill>
      <protection locked="1" hidden="0"/>
    </dxf>
    <dxf>
      <font>
        <strike val="0"/>
        <outline val="0"/>
        <shadow val="0"/>
        <u val="none"/>
        <vertAlign val="baseline"/>
        <sz val="10"/>
        <name val="ＭＳ Ｐゴシック"/>
        <scheme val="none"/>
      </font>
      <numFmt numFmtId="178" formatCode="#,##0_ "/>
      <protection locked="1" hidden="0"/>
    </dxf>
    <dxf>
      <font>
        <b val="0"/>
        <i val="0"/>
        <strike val="0"/>
        <condense val="0"/>
        <extend val="0"/>
        <outline val="0"/>
        <shadow val="0"/>
        <u val="none"/>
        <vertAlign val="baseline"/>
        <sz val="10"/>
        <color theme="1"/>
        <name val="ＭＳ Ｐゴシック"/>
        <scheme val="none"/>
      </font>
      <numFmt numFmtId="178" formatCode="#,##0_ "/>
      <fill>
        <patternFill patternType="solid">
          <fgColor indexed="64"/>
          <bgColor theme="0" tint="-0.14999847407452621"/>
        </patternFill>
      </fill>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0"/>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0"/>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86" formatCode="&quot;委&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theme="1"/>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border diagonalDown="0" outline="0">
        <left/>
        <right style="thin">
          <color theme="1"/>
        </right>
        <top/>
        <bottom/>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85" formatCode="&quot;機&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patternType="none">
          <bgColor auto="1"/>
        </patternFill>
      </fill>
    </dxf>
    <dxf>
      <font>
        <b val="0"/>
        <i val="0"/>
        <strike val="0"/>
        <condense val="0"/>
        <extend val="0"/>
        <outline val="0"/>
        <shadow val="0"/>
        <u val="none"/>
        <vertAlign val="baseline"/>
        <sz val="11"/>
        <color theme="1"/>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ＭＳ Ｐゴシック"/>
        <scheme val="none"/>
      </font>
      <numFmt numFmtId="0" formatCode="General"/>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top/>
        <bottom/>
        <vertical/>
        <horizontal/>
      </border>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auto="1"/>
        <name val="ＭＳ Ｐゴシック"/>
        <scheme val="none"/>
      </font>
      <numFmt numFmtId="184" formatCode="&quot;原&quot;\-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bottom/>
        <vertical/>
        <horizontal/>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Ｐゴシック"/>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theme="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style="thin">
          <color theme="1"/>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horizontal="right" vertical="center" textRotation="0" wrapText="1" indent="0" justifyLastLine="0" shrinkToFit="0" readingOrder="0"/>
      <border diagonalUp="0" diagonalDown="0">
        <left/>
        <right style="thin">
          <color theme="1"/>
        </right>
        <top/>
        <bottom/>
        <vertical/>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horizontal="right"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strike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strike val="0"/>
        <outline val="0"/>
        <shadow val="0"/>
        <u val="none"/>
        <vertAlign val="baseline"/>
        <sz val="10"/>
        <color theme="1"/>
        <name val="ＭＳ Ｐゴシック"/>
        <scheme val="none"/>
      </font>
      <fill>
        <patternFill patternType="solid">
          <fgColor indexed="64"/>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78" formatCode="#,##0_ "/>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78" formatCode="#,##0_ "/>
      <fill>
        <patternFill patternType="solid">
          <fgColor indexed="64"/>
          <bgColor theme="4" tint="0.7999816888943144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1"/>
        </left>
        <right/>
        <top/>
        <bottom style="thin">
          <color theme="1"/>
        </bottom>
      </border>
      <protection locked="1" hidden="0"/>
    </dxf>
    <dxf>
      <font>
        <b val="0"/>
        <i val="0"/>
        <strike val="0"/>
        <condense val="0"/>
        <extend val="0"/>
        <outline val="0"/>
        <shadow val="0"/>
        <u val="none"/>
        <vertAlign val="baseline"/>
        <sz val="10"/>
        <color auto="1"/>
        <name val="ＭＳ Ｐゴシック"/>
        <scheme val="none"/>
      </font>
      <numFmt numFmtId="195" formatCode="&quot;人ｶ&quot;\-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left>
        <right/>
        <top/>
        <bottom/>
        <vertical/>
        <horizontal/>
      </border>
      <protection locked="1" hidden="1"/>
    </dxf>
    <dxf>
      <font>
        <strike val="0"/>
        <outline val="0"/>
        <shadow val="0"/>
        <u val="none"/>
        <vertAlign val="baseline"/>
        <sz val="10"/>
        <name val="ＭＳ Ｐゴシック"/>
        <scheme val="none"/>
      </font>
      <numFmt numFmtId="178" formatCode="#,##0_ "/>
      <fill>
        <patternFill patternType="solid">
          <fgColor indexed="64"/>
          <bgColor theme="0" tint="-0.14999847407452621"/>
        </patternFill>
      </fill>
      <protection locked="1" hidden="0"/>
    </dxf>
    <dxf>
      <font>
        <strike val="0"/>
        <outline val="0"/>
        <shadow val="0"/>
        <u val="none"/>
        <vertAlign val="baseline"/>
        <sz val="10"/>
        <name val="ＭＳ Ｐゴシック"/>
        <scheme val="none"/>
      </font>
      <numFmt numFmtId="178" formatCode="#,##0_ "/>
      <protection locked="1" hidden="0"/>
    </dxf>
    <dxf>
      <font>
        <b val="0"/>
        <i val="0"/>
        <strike val="0"/>
        <condense val="0"/>
        <extend val="0"/>
        <outline val="0"/>
        <shadow val="0"/>
        <u val="none"/>
        <vertAlign val="baseline"/>
        <sz val="10"/>
        <color theme="1"/>
        <name val="ＭＳ Ｐゴシック"/>
        <scheme val="none"/>
      </font>
      <numFmt numFmtId="178" formatCode="#,##0_ "/>
      <fill>
        <patternFill patternType="solid">
          <fgColor indexed="64"/>
          <bgColor theme="0" tint="-0.14999847407452621"/>
        </patternFill>
      </fill>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fgColor indexed="64"/>
          <bgColor theme="0"/>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border diagonalUp="0" diagonalDown="0">
        <left/>
        <right style="thin">
          <color theme="1"/>
        </right>
        <top/>
        <bottom style="thin">
          <color theme="1"/>
        </bottom>
      </border>
      <protection locked="1" hidden="1"/>
    </dxf>
    <dxf>
      <font>
        <strike val="0"/>
        <outline val="0"/>
        <shadow val="0"/>
        <u val="none"/>
        <vertAlign val="baseline"/>
        <sz val="10"/>
        <color theme="1"/>
        <name val="ＭＳ Ｐゴシック"/>
        <scheme val="none"/>
      </font>
      <fill>
        <patternFill patternType="solid">
          <fgColor indexed="64"/>
          <bgColor theme="4" tint="0.79998168889431442"/>
        </patternFill>
      </fill>
      <border diagonalUp="0" diagonalDown="0">
        <left/>
        <right style="thin">
          <color theme="1"/>
        </right>
        <top/>
        <bottom/>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96" formatCode="&quot;産ｶ&quot;\-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left>
        <right/>
        <top/>
        <bottom/>
      </border>
      <protection locked="1" hidden="1"/>
    </dxf>
    <dxf>
      <font>
        <strike val="0"/>
        <outline val="0"/>
        <shadow val="0"/>
        <u val="none"/>
        <vertAlign val="baseline"/>
        <sz val="10"/>
        <name val="ＭＳ Ｐ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0"/>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0"/>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97" formatCode="&quot;委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theme="1"/>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border diagonalDown="0">
        <left/>
        <right style="thin">
          <color theme="1"/>
        </right>
        <top/>
        <bottom/>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98" formatCode="&quot;機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theme="1"/>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ＭＳ Ｐゴシック"/>
        <scheme val="none"/>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theme="1"/>
        <name val="ＭＳ Ｐゴシック"/>
        <scheme val="none"/>
      </font>
      <numFmt numFmtId="199" formatCode="&quot;原ｶ&quot;\-General"/>
      <fill>
        <patternFill patternType="solid">
          <fgColor indexed="64"/>
          <bgColor theme="0" tint="-0.14999847407452621"/>
        </patternFill>
      </fill>
      <alignment horizontal="center" vertical="center" textRotation="0" wrapText="1" indent="0" justifyLastLine="0" shrinkToFit="0" readingOrder="0"/>
      <border diagonalDown="0" outline="0">
        <left style="thin">
          <color indexed="64"/>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0625">
          <bgColor rgb="FFFFC000"/>
        </patternFill>
      </fill>
    </dxf>
    <dxf>
      <fill>
        <patternFill>
          <bgColor theme="0"/>
        </patternFill>
      </fill>
    </dxf>
    <dxf>
      <fill>
        <patternFill>
          <bgColor theme="0"/>
        </patternFill>
      </fill>
    </dxf>
    <dxf>
      <fill>
        <patternFill>
          <bgColor theme="0"/>
        </patternFill>
      </fill>
    </dxf>
    <dxf>
      <font>
        <strike val="0"/>
        <outline val="0"/>
        <shadow val="0"/>
        <u val="none"/>
        <vertAlign val="baseline"/>
        <sz val="11"/>
        <color theme="1"/>
        <name val="ＭＳ Ｐゴシック"/>
        <scheme val="minor"/>
      </font>
      <numFmt numFmtId="176" formatCode="0.0%"/>
      <fill>
        <patternFill>
          <fgColor indexed="64"/>
          <bgColor theme="4" tint="0.79998168889431442"/>
        </patternFill>
      </fill>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1"/>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right"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tint="0.24994659260841701"/>
        </left>
        <right style="thin">
          <color theme="1" tint="0.24994659260841701"/>
        </right>
        <top/>
        <bottom/>
      </border>
      <protection locked="1"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8"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298"/>
      <tableStyleElement type="firstColumn" dxfId="297"/>
    </tableStyle>
    <tableStyle name="テーブル スタイル 4" pivot="0" count="3">
      <tableStyleElement type="headerRow" dxfId="296"/>
      <tableStyleElement type="totalRow" dxfId="295"/>
      <tableStyleElement type="firstColumn" dxfId="294"/>
    </tableStyle>
    <tableStyle name="テーブル スタイル 5" pivot="0" count="3">
      <tableStyleElement type="headerRow" dxfId="293"/>
      <tableStyleElement type="totalRow" dxfId="292"/>
      <tableStyleElement type="firstColumn" dxfId="291"/>
    </tableStyle>
    <tableStyle name="テーブル スタイル 6" pivot="0" count="3">
      <tableStyleElement type="headerRow" dxfId="290"/>
      <tableStyleElement type="totalRow" dxfId="289"/>
      <tableStyleElement type="firstColumn" dxfId="288"/>
    </tableStyle>
    <tableStyle name="テーブル スタイル 7" pivot="0" count="3">
      <tableStyleElement type="headerRow" dxfId="287"/>
      <tableStyleElement type="totalRow" dxfId="286"/>
      <tableStyleElement type="firstColumn" dxfId="285"/>
    </tableStyle>
    <tableStyle name="テーブル スタイル 8" pivot="0" count="4">
      <tableStyleElement type="wholeTable" dxfId="284"/>
      <tableStyleElement type="headerRow" dxfId="283"/>
      <tableStyleElement type="totalRow" dxfId="282"/>
      <tableStyleElement type="firstColumn" dxfId="281"/>
    </tableStyle>
  </tableStyles>
  <colors>
    <mruColors>
      <color rgb="FFFF99CC"/>
      <color rgb="FFFF99FF"/>
      <color rgb="FFFFCCFF"/>
      <color rgb="FF00206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184150</xdr:colOff>
          <xdr:row>27</xdr:row>
          <xdr:rowOff>50800</xdr:rowOff>
        </xdr:from>
        <xdr:to>
          <xdr:col>25</xdr:col>
          <xdr:colOff>203200</xdr:colOff>
          <xdr:row>28</xdr:row>
          <xdr:rowOff>139700</xdr:rowOff>
        </xdr:to>
        <xdr:sp macro="" textlink="">
          <xdr:nvSpPr>
            <xdr:cNvPr id="16389" name="Check Box 5" hidden="1">
              <a:extLst>
                <a:ext uri="{63B3BB69-23CF-44E3-9099-C40C66FF867C}">
                  <a14:compatExt spid="_x0000_s1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32</xdr:col>
      <xdr:colOff>106429</xdr:colOff>
      <xdr:row>0</xdr:row>
      <xdr:rowOff>20930</xdr:rowOff>
    </xdr:from>
    <xdr:ext cx="3486404" cy="825867"/>
    <xdr:sp macro="" textlink="">
      <xdr:nvSpPr>
        <xdr:cNvPr id="9" name="正方形/長方形 8"/>
        <xdr:cNvSpPr/>
      </xdr:nvSpPr>
      <xdr:spPr>
        <a:xfrm>
          <a:off x="7094996" y="20930"/>
          <a:ext cx="3486404" cy="8258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・様式の変更はしないでください。</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・必要箇所は過不足なく記入してください。</a:t>
          </a:r>
          <a:endParaRPr lang="ja-JP" altLang="ja-JP" b="0">
            <a:effectLst/>
          </a:endParaRPr>
        </a:p>
        <a:p>
          <a:r>
            <a:rPr lang="ja-JP" altLang="ja-JP" sz="1100" b="0">
              <a:solidFill>
                <a:schemeClr val="dk1"/>
              </a:solidFill>
              <a:effectLst/>
              <a:latin typeface="+mn-lt"/>
              <a:ea typeface="+mn-ea"/>
              <a:cs typeface="+mn-cs"/>
            </a:rPr>
            <a:t>・青いセルは自動転記されますので直接記入不要です。</a:t>
          </a:r>
          <a:endParaRPr lang="ja-JP" altLang="ja-JP" b="0" u="none">
            <a:effectLst/>
          </a:endParaRPr>
        </a:p>
        <a:p>
          <a:r>
            <a:rPr kumimoji="1" lang="ja-JP" altLang="ja-JP" sz="1100" b="0" u="none">
              <a:solidFill>
                <a:schemeClr val="dk1"/>
              </a:solidFill>
              <a:effectLst/>
              <a:latin typeface="+mn-lt"/>
              <a:ea typeface="+mn-ea"/>
              <a:cs typeface="+mn-cs"/>
            </a:rPr>
            <a:t>・文字が</a:t>
          </a:r>
          <a:r>
            <a:rPr kumimoji="1" lang="ja-JP" altLang="en-US" sz="1100" b="0" u="none">
              <a:solidFill>
                <a:schemeClr val="dk1"/>
              </a:solidFill>
              <a:effectLst/>
              <a:latin typeface="+mn-lt"/>
              <a:ea typeface="+mn-ea"/>
              <a:cs typeface="+mn-cs"/>
            </a:rPr>
            <a:t>見えるよう、</a:t>
          </a:r>
          <a:r>
            <a:rPr kumimoji="1" lang="ja-JP" altLang="ja-JP" sz="1100" b="0" u="none">
              <a:solidFill>
                <a:schemeClr val="dk1"/>
              </a:solidFill>
              <a:effectLst/>
              <a:latin typeface="+mn-lt"/>
              <a:ea typeface="+mn-ea"/>
              <a:cs typeface="+mn-cs"/>
            </a:rPr>
            <a:t>行・列を調節してください</a:t>
          </a:r>
          <a:r>
            <a:rPr kumimoji="1" lang="ja-JP" altLang="en-US" sz="1100" b="0" u="none">
              <a:solidFill>
                <a:schemeClr val="dk1"/>
              </a:solidFill>
              <a:effectLst/>
              <a:latin typeface="+mn-lt"/>
              <a:ea typeface="+mn-ea"/>
              <a:cs typeface="+mn-cs"/>
            </a:rPr>
            <a:t>。</a:t>
          </a:r>
          <a:endParaRPr kumimoji="0" lang="en-US" altLang="ja-JP" sz="1100" b="0" u="none">
            <a:solidFill>
              <a:schemeClr val="dk1"/>
            </a:solidFill>
            <a:effectLst/>
            <a:latin typeface="+mn-lt"/>
            <a:ea typeface="+mn-ea"/>
            <a:cs typeface="+mn-cs"/>
          </a:endParaRPr>
        </a:p>
      </xdr:txBody>
    </xdr:sp>
    <xdr:clientData/>
  </xdr:oneCellAnchor>
  <xdr:twoCellAnchor>
    <xdr:from>
      <xdr:col>32</xdr:col>
      <xdr:colOff>6350</xdr:colOff>
      <xdr:row>9</xdr:row>
      <xdr:rowOff>107950</xdr:rowOff>
    </xdr:from>
    <xdr:to>
      <xdr:col>34</xdr:col>
      <xdr:colOff>38100</xdr:colOff>
      <xdr:row>10</xdr:row>
      <xdr:rowOff>196850</xdr:rowOff>
    </xdr:to>
    <xdr:sp macro="" textlink="">
      <xdr:nvSpPr>
        <xdr:cNvPr id="4" name="左矢印 3"/>
        <xdr:cNvSpPr/>
      </xdr:nvSpPr>
      <xdr:spPr>
        <a:xfrm>
          <a:off x="7912100" y="182880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34</xdr:col>
      <xdr:colOff>158750</xdr:colOff>
      <xdr:row>8</xdr:row>
      <xdr:rowOff>196850</xdr:rowOff>
    </xdr:from>
    <xdr:to>
      <xdr:col>41</xdr:col>
      <xdr:colOff>19050</xdr:colOff>
      <xdr:row>11</xdr:row>
      <xdr:rowOff>107950</xdr:rowOff>
    </xdr:to>
    <xdr:sp macro="" textlink="">
      <xdr:nvSpPr>
        <xdr:cNvPr id="5" name="正方形/長方形 4"/>
        <xdr:cNvSpPr/>
      </xdr:nvSpPr>
      <xdr:spPr>
        <a:xfrm>
          <a:off x="8432800" y="1663700"/>
          <a:ext cx="1149350" cy="5778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1</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31</xdr:col>
      <xdr:colOff>95250</xdr:colOff>
      <xdr:row>21</xdr:row>
      <xdr:rowOff>101600</xdr:rowOff>
    </xdr:from>
    <xdr:to>
      <xdr:col>34</xdr:col>
      <xdr:colOff>12700</xdr:colOff>
      <xdr:row>21</xdr:row>
      <xdr:rowOff>349250</xdr:rowOff>
    </xdr:to>
    <xdr:sp macro="" textlink="">
      <xdr:nvSpPr>
        <xdr:cNvPr id="6" name="左矢印 5"/>
        <xdr:cNvSpPr/>
      </xdr:nvSpPr>
      <xdr:spPr>
        <a:xfrm>
          <a:off x="7886700" y="409575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34</xdr:col>
      <xdr:colOff>146050</xdr:colOff>
      <xdr:row>20</xdr:row>
      <xdr:rowOff>273050</xdr:rowOff>
    </xdr:from>
    <xdr:to>
      <xdr:col>41</xdr:col>
      <xdr:colOff>6350</xdr:colOff>
      <xdr:row>22</xdr:row>
      <xdr:rowOff>38100</xdr:rowOff>
    </xdr:to>
    <xdr:sp macro="" textlink="">
      <xdr:nvSpPr>
        <xdr:cNvPr id="8" name="正方形/長方形 7"/>
        <xdr:cNvSpPr/>
      </xdr:nvSpPr>
      <xdr:spPr>
        <a:xfrm>
          <a:off x="8420100" y="3949700"/>
          <a:ext cx="1149350" cy="5778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4-1</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editAs="absolute">
    <xdr:from>
      <xdr:col>34</xdr:col>
      <xdr:colOff>19050</xdr:colOff>
      <xdr:row>40</xdr:row>
      <xdr:rowOff>215900</xdr:rowOff>
    </xdr:from>
    <xdr:to>
      <xdr:col>40</xdr:col>
      <xdr:colOff>63500</xdr:colOff>
      <xdr:row>42</xdr:row>
      <xdr:rowOff>69850</xdr:rowOff>
    </xdr:to>
    <xdr:sp macro="" textlink="">
      <xdr:nvSpPr>
        <xdr:cNvPr id="10" name="正方形/長方形 9"/>
        <xdr:cNvSpPr/>
      </xdr:nvSpPr>
      <xdr:spPr>
        <a:xfrm>
          <a:off x="8293100" y="9645650"/>
          <a:ext cx="1149350" cy="5778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8</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31</xdr:col>
      <xdr:colOff>31750</xdr:colOff>
      <xdr:row>41</xdr:row>
      <xdr:rowOff>25400</xdr:rowOff>
    </xdr:from>
    <xdr:to>
      <xdr:col>33</xdr:col>
      <xdr:colOff>133350</xdr:colOff>
      <xdr:row>41</xdr:row>
      <xdr:rowOff>273050</xdr:rowOff>
    </xdr:to>
    <xdr:sp macro="" textlink="">
      <xdr:nvSpPr>
        <xdr:cNvPr id="11" name="左矢印 10"/>
        <xdr:cNvSpPr/>
      </xdr:nvSpPr>
      <xdr:spPr>
        <a:xfrm>
          <a:off x="7823200" y="977265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20</xdr:col>
      <xdr:colOff>55279</xdr:colOff>
      <xdr:row>45</xdr:row>
      <xdr:rowOff>3735</xdr:rowOff>
    </xdr:from>
    <xdr:ext cx="5681385" cy="1192634"/>
    <xdr:sp macro="" textlink="">
      <xdr:nvSpPr>
        <xdr:cNvPr id="4" name="正方形/長方形 3"/>
        <xdr:cNvSpPr/>
      </xdr:nvSpPr>
      <xdr:spPr>
        <a:xfrm>
          <a:off x="7040279" y="8744323"/>
          <a:ext cx="5681385" cy="119263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時系列で分かりやすく記入してください。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記入例）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19</xdr:col>
      <xdr:colOff>56030</xdr:colOff>
      <xdr:row>46</xdr:row>
      <xdr:rowOff>2</xdr:rowOff>
    </xdr:from>
    <xdr:to>
      <xdr:col>20</xdr:col>
      <xdr:colOff>40865</xdr:colOff>
      <xdr:row>46</xdr:row>
      <xdr:rowOff>3</xdr:rowOff>
    </xdr:to>
    <xdr:cxnSp macro="">
      <xdr:nvCxnSpPr>
        <xdr:cNvPr id="6" name="直線矢印コネクタ 5"/>
        <xdr:cNvCxnSpPr/>
      </xdr:nvCxnSpPr>
      <xdr:spPr>
        <a:xfrm flipV="1">
          <a:off x="6727265" y="8972178"/>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82176</xdr:colOff>
      <xdr:row>1</xdr:row>
      <xdr:rowOff>104588</xdr:rowOff>
    </xdr:from>
    <xdr:to>
      <xdr:col>36</xdr:col>
      <xdr:colOff>7471</xdr:colOff>
      <xdr:row>11</xdr:row>
      <xdr:rowOff>14941</xdr:rowOff>
    </xdr:to>
    <xdr:sp macro="" textlink="">
      <xdr:nvSpPr>
        <xdr:cNvPr id="5" name="正方形/長方形 4"/>
        <xdr:cNvSpPr/>
      </xdr:nvSpPr>
      <xdr:spPr>
        <a:xfrm>
          <a:off x="7067176" y="298823"/>
          <a:ext cx="5543177" cy="185270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1" u="sng">
              <a:solidFill>
                <a:sysClr val="windowText" lastClr="000000"/>
              </a:solidFill>
              <a:effectLst/>
              <a:latin typeface="+mn-ea"/>
              <a:ea typeface="+mn-ea"/>
              <a:cs typeface="+mn-cs"/>
            </a:rPr>
            <a:t>組織図やプロセス図等を用いて、主に以下の点を分かりやすく説明してください。</a:t>
          </a:r>
          <a:r>
            <a:rPr kumimoji="1" lang="ja-JP" altLang="en-US" sz="1200" b="1" u="none">
              <a:solidFill>
                <a:sysClr val="windowText" lastClr="000000"/>
              </a:solidFill>
              <a:effectLst/>
              <a:latin typeface="+mn-ea"/>
              <a:ea typeface="+mn-ea"/>
              <a:cs typeface="+mn-cs"/>
            </a:rPr>
            <a:t>　　</a:t>
          </a:r>
          <a:endParaRPr kumimoji="1" lang="en-US" altLang="ja-JP" sz="12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（ア）開発又は改良の実施体制</a:t>
          </a:r>
        </a:p>
        <a:p>
          <a:r>
            <a:rPr kumimoji="1" lang="ja-JP" altLang="en-US" sz="1200" b="1" u="none">
              <a:solidFill>
                <a:sysClr val="windowText" lastClr="000000"/>
              </a:solidFill>
              <a:effectLst/>
              <a:latin typeface="+mn-ea"/>
              <a:ea typeface="+mn-ea"/>
              <a:cs typeface="+mn-cs"/>
            </a:rPr>
            <a:t>        （実施責任者、開発従事者、経理担当者等、社内の人員配置）</a:t>
          </a:r>
        </a:p>
        <a:p>
          <a:r>
            <a:rPr kumimoji="1" lang="ja-JP" altLang="en-US" sz="1200" b="1" u="none">
              <a:solidFill>
                <a:sysClr val="windowText" lastClr="000000"/>
              </a:solidFill>
              <a:effectLst/>
              <a:latin typeface="+mn-ea"/>
              <a:ea typeface="+mn-ea"/>
              <a:cs typeface="+mn-cs"/>
            </a:rPr>
            <a:t>　　（イ）他企業との連携体制、役割分担等</a:t>
          </a:r>
        </a:p>
        <a:p>
          <a:r>
            <a:rPr kumimoji="1" lang="ja-JP" altLang="en-US" sz="1200" b="1" u="none">
              <a:solidFill>
                <a:sysClr val="windowText" lastClr="000000"/>
              </a:solidFill>
              <a:effectLst/>
              <a:latin typeface="+mn-ea"/>
              <a:ea typeface="+mn-ea"/>
              <a:cs typeface="+mn-cs"/>
            </a:rPr>
            <a:t>　　（ウ）本開発又は改良における主担当者のかかわり方</a:t>
          </a:r>
          <a:endParaRPr kumimoji="1" lang="en-US" altLang="ja-JP" sz="1200" b="1" u="none">
            <a:solidFill>
              <a:sysClr val="windowText" lastClr="000000"/>
            </a:solidFill>
            <a:effectLst/>
            <a:latin typeface="+mn-ea"/>
            <a:ea typeface="+mn-ea"/>
            <a:cs typeface="+mn-cs"/>
          </a:endParaRPr>
        </a:p>
        <a:p>
          <a:endParaRPr kumimoji="1" lang="en-US" altLang="ja-JP" sz="12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a:t>
          </a:r>
          <a:r>
            <a:rPr kumimoji="1" lang="en-US" altLang="ja-JP" sz="1100" b="1" u="none">
              <a:solidFill>
                <a:sysClr val="windowText" lastClr="000000"/>
              </a:solidFill>
              <a:effectLst/>
              <a:latin typeface="+mn-ea"/>
              <a:ea typeface="+mn-ea"/>
              <a:cs typeface="+mn-cs"/>
            </a:rPr>
            <a:t>※</a:t>
          </a:r>
          <a:r>
            <a:rPr kumimoji="1" lang="ja-JP" altLang="en-US" sz="1100" b="1" u="none">
              <a:solidFill>
                <a:sysClr val="windowText" lastClr="000000"/>
              </a:solidFill>
              <a:effectLst/>
              <a:latin typeface="+mn-ea"/>
              <a:ea typeface="+mn-ea"/>
              <a:cs typeface="+mn-cs"/>
            </a:rPr>
            <a:t>直接人件費・委託・外注費等、経費の支出に係る人員</a:t>
          </a:r>
          <a:r>
            <a:rPr kumimoji="1" lang="ja-JP" altLang="ja-JP" sz="1100" b="1">
              <a:solidFill>
                <a:schemeClr val="dk1"/>
              </a:solidFill>
              <a:effectLst/>
              <a:latin typeface="+mn-lt"/>
              <a:ea typeface="+mn-ea"/>
              <a:cs typeface="+mn-cs"/>
            </a:rPr>
            <a:t>について</a:t>
          </a:r>
          <a:r>
            <a:rPr kumimoji="1" lang="ja-JP" altLang="en-US" sz="1100" b="1">
              <a:solidFill>
                <a:schemeClr val="dk1"/>
              </a:solidFill>
              <a:effectLst/>
              <a:latin typeface="+mn-lt"/>
              <a:ea typeface="+mn-ea"/>
              <a:cs typeface="+mn-cs"/>
            </a:rPr>
            <a:t>は、</a:t>
          </a:r>
          <a:endParaRPr kumimoji="1" lang="en-US" altLang="ja-JP" sz="1100" b="1" u="none">
            <a:solidFill>
              <a:sysClr val="windowText" lastClr="000000"/>
            </a:solidFill>
            <a:effectLst/>
            <a:latin typeface="+mn-ea"/>
            <a:ea typeface="+mn-ea"/>
            <a:cs typeface="+mn-cs"/>
          </a:endParaRPr>
        </a:p>
        <a:p>
          <a:r>
            <a:rPr kumimoji="1" lang="ja-JP" altLang="en-US" sz="1100" b="1" u="none">
              <a:solidFill>
                <a:sysClr val="windowText" lastClr="000000"/>
              </a:solidFill>
              <a:effectLst/>
              <a:latin typeface="+mn-ea"/>
              <a:ea typeface="+mn-ea"/>
              <a:cs typeface="+mn-cs"/>
            </a:rPr>
            <a:t>　　　可能な限り記載してください。</a:t>
          </a:r>
          <a:endParaRPr kumimoji="1" lang="en-US" altLang="ja-JP" sz="11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a:t>
          </a:r>
        </a:p>
        <a:p>
          <a:pPr algn="l"/>
          <a:endParaRPr kumimoji="1" lang="ja-JP" altLang="en-US" sz="1200" b="1" u="sng">
            <a:solidFill>
              <a:srgbClr val="FF0000"/>
            </a:solidFill>
          </a:endParaRPr>
        </a:p>
      </xdr:txBody>
    </xdr:sp>
    <xdr:clientData/>
  </xdr:twoCellAnchor>
  <xdr:twoCellAnchor editAs="oneCell">
    <xdr:from>
      <xdr:col>20</xdr:col>
      <xdr:colOff>74707</xdr:colOff>
      <xdr:row>14</xdr:row>
      <xdr:rowOff>104588</xdr:rowOff>
    </xdr:from>
    <xdr:to>
      <xdr:col>38</xdr:col>
      <xdr:colOff>162250</xdr:colOff>
      <xdr:row>28</xdr:row>
      <xdr:rowOff>45944</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9707" y="2823882"/>
          <a:ext cx="6407661" cy="26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40</xdr:col>
      <xdr:colOff>261471</xdr:colOff>
      <xdr:row>0</xdr:row>
      <xdr:rowOff>149412</xdr:rowOff>
    </xdr:from>
    <xdr:to>
      <xdr:col>50</xdr:col>
      <xdr:colOff>45943</xdr:colOff>
      <xdr:row>13</xdr:row>
      <xdr:rowOff>81803</xdr:rowOff>
    </xdr:to>
    <xdr:sp macro="" textlink="">
      <xdr:nvSpPr>
        <xdr:cNvPr id="8" name="正方形/長方形 7"/>
        <xdr:cNvSpPr/>
      </xdr:nvSpPr>
      <xdr:spPr>
        <a:xfrm>
          <a:off x="14268824" y="149412"/>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absolute">
    <xdr:from>
      <xdr:col>20</xdr:col>
      <xdr:colOff>224117</xdr:colOff>
      <xdr:row>53</xdr:row>
      <xdr:rowOff>37353</xdr:rowOff>
    </xdr:from>
    <xdr:to>
      <xdr:col>31</xdr:col>
      <xdr:colOff>14940</xdr:colOff>
      <xdr:row>57</xdr:row>
      <xdr:rowOff>126999</xdr:rowOff>
    </xdr:to>
    <xdr:sp macro="" textlink="">
      <xdr:nvSpPr>
        <xdr:cNvPr id="9" name="正方形/長方形 8"/>
        <xdr:cNvSpPr/>
      </xdr:nvSpPr>
      <xdr:spPr>
        <a:xfrm>
          <a:off x="7209117" y="10630647"/>
          <a:ext cx="3653117" cy="866587"/>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rgbClr val="FF0000"/>
              </a:solidFill>
            </a:rPr>
            <a:t>直近売上高→</a:t>
          </a:r>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1</a:t>
          </a:r>
          <a:r>
            <a:rPr kumimoji="1" lang="en-US" altLang="ja-JP" sz="1200" b="1">
              <a:solidFill>
                <a:srgbClr val="FF0000"/>
              </a:solidFill>
            </a:rPr>
            <a:t>】</a:t>
          </a:r>
          <a:r>
            <a:rPr kumimoji="1" lang="ja-JP" altLang="en-US" sz="1200" b="1">
              <a:solidFill>
                <a:srgbClr val="FF0000"/>
              </a:solidFill>
            </a:rPr>
            <a:t>より自動転記</a:t>
          </a:r>
          <a:endParaRPr kumimoji="1" lang="en-US" altLang="ja-JP" sz="1200" b="1">
            <a:solidFill>
              <a:srgbClr val="FF0000"/>
            </a:solidFill>
          </a:endParaRPr>
        </a:p>
        <a:p>
          <a:pPr algn="l"/>
          <a:endParaRPr lang="en-US" altLang="ja-JP" sz="1600">
            <a:solidFill>
              <a:srgbClr val="FF0000"/>
            </a:solidFill>
            <a:effectLst/>
          </a:endParaRPr>
        </a:p>
        <a:p>
          <a:pPr algn="l"/>
          <a:r>
            <a:rPr lang="ja-JP" altLang="en-US" sz="1200" b="1">
              <a:solidFill>
                <a:srgbClr val="FF0000"/>
              </a:solidFill>
              <a:effectLst/>
            </a:rPr>
            <a:t>助成事業に要する経費→</a:t>
          </a:r>
          <a:r>
            <a:rPr lang="en-US" altLang="ja-JP" sz="1200" b="1">
              <a:solidFill>
                <a:srgbClr val="FF0000"/>
              </a:solidFill>
              <a:effectLst/>
            </a:rPr>
            <a:t>【</a:t>
          </a:r>
          <a:r>
            <a:rPr lang="ja-JP" altLang="en-US" sz="1200" b="1">
              <a:solidFill>
                <a:srgbClr val="FF0000"/>
              </a:solidFill>
              <a:effectLst/>
            </a:rPr>
            <a:t>シート</a:t>
          </a:r>
          <a:r>
            <a:rPr lang="en-US" altLang="ja-JP" sz="1200" b="1">
              <a:solidFill>
                <a:srgbClr val="FF0000"/>
              </a:solidFill>
              <a:effectLst/>
            </a:rPr>
            <a:t>10】</a:t>
          </a:r>
          <a:r>
            <a:rPr lang="ja-JP" altLang="en-US" sz="1200" b="1">
              <a:solidFill>
                <a:srgbClr val="FF0000"/>
              </a:solidFill>
              <a:effectLst/>
            </a:rPr>
            <a:t>より自動転記</a:t>
          </a:r>
          <a:endParaRPr lang="ja-JP" altLang="ja-JP" sz="1200" b="1">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19</xdr:col>
      <xdr:colOff>52294</xdr:colOff>
      <xdr:row>54</xdr:row>
      <xdr:rowOff>149412</xdr:rowOff>
    </xdr:from>
    <xdr:to>
      <xdr:col>20</xdr:col>
      <xdr:colOff>141567</xdr:colOff>
      <xdr:row>56</xdr:row>
      <xdr:rowOff>8591</xdr:rowOff>
    </xdr:to>
    <xdr:sp macro="" textlink="">
      <xdr:nvSpPr>
        <xdr:cNvPr id="10" name="左矢印 9"/>
        <xdr:cNvSpPr/>
      </xdr:nvSpPr>
      <xdr:spPr>
        <a:xfrm>
          <a:off x="6723529" y="10936941"/>
          <a:ext cx="403038"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26</xdr:col>
      <xdr:colOff>21425</xdr:colOff>
      <xdr:row>2</xdr:row>
      <xdr:rowOff>0</xdr:rowOff>
    </xdr:from>
    <xdr:ext cx="4347883" cy="459100"/>
    <xdr:sp macro="" textlink="">
      <xdr:nvSpPr>
        <xdr:cNvPr id="2" name="正方形/長方形 1"/>
        <xdr:cNvSpPr/>
      </xdr:nvSpPr>
      <xdr:spPr>
        <a:xfrm>
          <a:off x="7260425" y="685800"/>
          <a:ext cx="4347883" cy="459100"/>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b="0">
              <a:solidFill>
                <a:srgbClr val="FF0000"/>
              </a:solidFill>
              <a:effectLst/>
              <a:latin typeface="+mn-lt"/>
              <a:ea typeface="+mn-ea"/>
              <a:cs typeface="+mn-cs"/>
            </a:rPr>
            <a:t>開発・改良</a:t>
          </a:r>
          <a:r>
            <a:rPr kumimoji="1" lang="ja-JP" altLang="en-US" sz="1100" b="0">
              <a:solidFill>
                <a:schemeClr val="tx1"/>
              </a:solidFill>
              <a:effectLst/>
              <a:latin typeface="+mn-lt"/>
              <a:ea typeface="+mn-ea"/>
              <a:cs typeface="+mn-cs"/>
            </a:rPr>
            <a:t>フェーズの</a:t>
          </a:r>
          <a:r>
            <a:rPr kumimoji="1" lang="ja-JP" altLang="en-US" sz="1100" b="1" u="sng">
              <a:solidFill>
                <a:schemeClr val="tx1"/>
              </a:solidFill>
              <a:effectLst/>
              <a:latin typeface="+mn-lt"/>
              <a:ea typeface="+mn-ea"/>
              <a:cs typeface="+mn-cs"/>
            </a:rPr>
            <a:t>完了検査</a:t>
          </a:r>
          <a:r>
            <a:rPr kumimoji="1" lang="ja-JP" altLang="en-US" sz="1100" b="0">
              <a:solidFill>
                <a:schemeClr val="tx1"/>
              </a:solidFill>
              <a:effectLst/>
              <a:latin typeface="+mn-lt"/>
              <a:ea typeface="+mn-ea"/>
              <a:cs typeface="+mn-cs"/>
            </a:rPr>
            <a:t>が終了するまでは、実用化製品等を</a:t>
          </a:r>
          <a:r>
            <a:rPr kumimoji="1" lang="ja-JP" altLang="ja-JP" sz="1100" b="0">
              <a:solidFill>
                <a:schemeClr val="tx1"/>
              </a:solidFill>
              <a:effectLst/>
              <a:latin typeface="+mn-lt"/>
              <a:ea typeface="+mn-ea"/>
              <a:cs typeface="+mn-cs"/>
            </a:rPr>
            <a:t>販売</a:t>
          </a:r>
          <a:r>
            <a:rPr kumimoji="1" lang="ja-JP" altLang="en-US" sz="1100" b="0">
              <a:solidFill>
                <a:srgbClr val="0070C0"/>
              </a:solidFill>
              <a:effectLst/>
              <a:latin typeface="+mn-lt"/>
              <a:ea typeface="+mn-ea"/>
              <a:cs typeface="+mn-cs"/>
            </a:rPr>
            <a:t>（市場投入）</a:t>
          </a:r>
          <a:r>
            <a:rPr kumimoji="1" lang="ja-JP" altLang="ja-JP" sz="1100" b="0">
              <a:solidFill>
                <a:schemeClr val="tx1"/>
              </a:solidFill>
              <a:effectLst/>
              <a:latin typeface="+mn-lt"/>
              <a:ea typeface="+mn-ea"/>
              <a:cs typeface="+mn-cs"/>
            </a:rPr>
            <a:t>することはできませんのでご注意ください</a:t>
          </a:r>
          <a:r>
            <a:rPr kumimoji="1" lang="ja-JP" altLang="en-US" sz="1100" b="0">
              <a:solidFill>
                <a:schemeClr val="tx1"/>
              </a:solidFill>
              <a:effectLst/>
              <a:latin typeface="+mn-lt"/>
              <a:ea typeface="+mn-ea"/>
              <a:cs typeface="+mn-cs"/>
            </a:rPr>
            <a:t>。</a:t>
          </a:r>
          <a:endParaRPr kumimoji="1" lang="en-US" altLang="ja-JP" sz="1100" b="0">
            <a:solidFill>
              <a:schemeClr val="tx1"/>
            </a:solidFill>
          </a:endParaRPr>
        </a:p>
      </xdr:txBody>
    </xdr:sp>
    <xdr:clientData/>
  </xdr:oneCellAnchor>
  <xdr:twoCellAnchor>
    <xdr:from>
      <xdr:col>24</xdr:col>
      <xdr:colOff>52335</xdr:colOff>
      <xdr:row>2</xdr:row>
      <xdr:rowOff>179296</xdr:rowOff>
    </xdr:from>
    <xdr:to>
      <xdr:col>26</xdr:col>
      <xdr:colOff>20456</xdr:colOff>
      <xdr:row>2</xdr:row>
      <xdr:rowOff>179297</xdr:rowOff>
    </xdr:to>
    <xdr:cxnSp macro="">
      <xdr:nvCxnSpPr>
        <xdr:cNvPr id="3" name="直線矢印コネクタ 2"/>
        <xdr:cNvCxnSpPr/>
      </xdr:nvCxnSpPr>
      <xdr:spPr>
        <a:xfrm flipV="1">
          <a:off x="6897775" y="870120"/>
          <a:ext cx="3240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104588</xdr:colOff>
      <xdr:row>1</xdr:row>
      <xdr:rowOff>74705</xdr:rowOff>
    </xdr:from>
    <xdr:to>
      <xdr:col>75</xdr:col>
      <xdr:colOff>113177</xdr:colOff>
      <xdr:row>6</xdr:row>
      <xdr:rowOff>14567</xdr:rowOff>
    </xdr:to>
    <xdr:sp macro="" textlink="">
      <xdr:nvSpPr>
        <xdr:cNvPr id="4" name="正方形/長方形 3"/>
        <xdr:cNvSpPr/>
      </xdr:nvSpPr>
      <xdr:spPr>
        <a:xfrm>
          <a:off x="13170647" y="328705"/>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112417</xdr:colOff>
      <xdr:row>4</xdr:row>
      <xdr:rowOff>541106</xdr:rowOff>
    </xdr:from>
    <xdr:to>
      <xdr:col>19</xdr:col>
      <xdr:colOff>51066</xdr:colOff>
      <xdr:row>4</xdr:row>
      <xdr:rowOff>546709</xdr:rowOff>
    </xdr:to>
    <xdr:cxnSp macro="">
      <xdr:nvCxnSpPr>
        <xdr:cNvPr id="2" name="直線矢印コネクタ 1"/>
        <xdr:cNvCxnSpPr/>
      </xdr:nvCxnSpPr>
      <xdr:spPr>
        <a:xfrm flipH="1">
          <a:off x="7896770" y="2632871"/>
          <a:ext cx="551237"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94863</xdr:colOff>
      <xdr:row>6</xdr:row>
      <xdr:rowOff>222219</xdr:rowOff>
    </xdr:from>
    <xdr:to>
      <xdr:col>18</xdr:col>
      <xdr:colOff>550942</xdr:colOff>
      <xdr:row>8</xdr:row>
      <xdr:rowOff>62401</xdr:rowOff>
    </xdr:to>
    <xdr:cxnSp macro="">
      <xdr:nvCxnSpPr>
        <xdr:cNvPr id="3" name="直線矢印コネクタ 2"/>
        <xdr:cNvCxnSpPr/>
      </xdr:nvCxnSpPr>
      <xdr:spPr>
        <a:xfrm flipH="1" flipV="1">
          <a:off x="7848213" y="4438619"/>
          <a:ext cx="456079" cy="47518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71455</xdr:colOff>
      <xdr:row>9</xdr:row>
      <xdr:rowOff>359801</xdr:rowOff>
    </xdr:from>
    <xdr:to>
      <xdr:col>18</xdr:col>
      <xdr:colOff>590411</xdr:colOff>
      <xdr:row>9</xdr:row>
      <xdr:rowOff>552686</xdr:rowOff>
    </xdr:to>
    <xdr:cxnSp macro="">
      <xdr:nvCxnSpPr>
        <xdr:cNvPr id="4" name="直線矢印コネクタ 3"/>
        <xdr:cNvCxnSpPr/>
      </xdr:nvCxnSpPr>
      <xdr:spPr>
        <a:xfrm flipH="1">
          <a:off x="7824805" y="5528701"/>
          <a:ext cx="518956" cy="19288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186252</xdr:colOff>
      <xdr:row>3</xdr:row>
      <xdr:rowOff>725115</xdr:rowOff>
    </xdr:from>
    <xdr:to>
      <xdr:col>25</xdr:col>
      <xdr:colOff>590175</xdr:colOff>
      <xdr:row>4</xdr:row>
      <xdr:rowOff>1075764</xdr:rowOff>
    </xdr:to>
    <xdr:sp macro="" textlink="">
      <xdr:nvSpPr>
        <xdr:cNvPr id="5" name="正方形/長方形 4"/>
        <xdr:cNvSpPr/>
      </xdr:nvSpPr>
      <xdr:spPr>
        <a:xfrm>
          <a:off x="8583193" y="1823291"/>
          <a:ext cx="4079453" cy="134423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箇条書きでも構いませんので、類似特許との相違点を示してください。</a:t>
          </a:r>
        </a:p>
        <a:p>
          <a:pPr algn="l"/>
          <a:r>
            <a:rPr kumimoji="1" lang="ja-JP" altLang="en-US" sz="1200" b="0"/>
            <a:t>先行技術調査や産業財産権に関して不明な点は東京都知的財産総合センターで相談可能です。</a:t>
          </a:r>
        </a:p>
        <a:p>
          <a:pPr algn="l"/>
          <a:r>
            <a:rPr kumimoji="1" lang="ja-JP" altLang="en-US" sz="1200" b="0"/>
            <a:t>相談窓口（</a:t>
          </a:r>
          <a:r>
            <a:rPr kumimoji="1" lang="en-US" altLang="ja-JP" sz="1200" b="0"/>
            <a:t>TEL</a:t>
          </a:r>
          <a:r>
            <a:rPr kumimoji="1" lang="ja-JP" altLang="en-US" sz="1200" b="0"/>
            <a:t>：０３－３８３２－３６５６）</a:t>
          </a:r>
          <a:endParaRPr kumimoji="1" lang="en-US" altLang="ja-JP" sz="1200" b="0"/>
        </a:p>
        <a:p>
          <a:pPr algn="l"/>
          <a:r>
            <a:rPr kumimoji="1" lang="en-US" altLang="ja-JP" sz="1200" b="0"/>
            <a:t>https://www.tokyo-kosha.or.jp/chizai/consultant/index.html</a:t>
          </a:r>
          <a:endParaRPr kumimoji="1" lang="ja-JP" altLang="en-US" sz="1200" b="0"/>
        </a:p>
      </xdr:txBody>
    </xdr:sp>
    <xdr:clientData/>
  </xdr:twoCellAnchor>
  <xdr:twoCellAnchor>
    <xdr:from>
      <xdr:col>18</xdr:col>
      <xdr:colOff>608346</xdr:colOff>
      <xdr:row>7</xdr:row>
      <xdr:rowOff>56494</xdr:rowOff>
    </xdr:from>
    <xdr:to>
      <xdr:col>24</xdr:col>
      <xdr:colOff>199893</xdr:colOff>
      <xdr:row>9</xdr:row>
      <xdr:rowOff>66725</xdr:rowOff>
    </xdr:to>
    <xdr:sp macro="" textlink="">
      <xdr:nvSpPr>
        <xdr:cNvPr id="6" name="正方形/長方形 5"/>
        <xdr:cNvSpPr/>
      </xdr:nvSpPr>
      <xdr:spPr>
        <a:xfrm>
          <a:off x="8361696" y="4590394"/>
          <a:ext cx="3249147" cy="64523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u="none"/>
            <a:t>※</a:t>
          </a:r>
          <a:r>
            <a:rPr kumimoji="1" lang="ja-JP" altLang="en-US" sz="1200" b="0" u="none"/>
            <a:t>保有する産業財産権が１つ以上ある場合は、</a:t>
          </a:r>
          <a:endParaRPr kumimoji="1" lang="en-US" altLang="ja-JP" sz="1200" b="0" u="none"/>
        </a:p>
        <a:p>
          <a:pPr algn="l"/>
          <a:r>
            <a:rPr kumimoji="1" lang="ja-JP" altLang="en-US" sz="1200" b="0" u="none"/>
            <a:t>　最も主となる権利を記入してください。</a:t>
          </a:r>
        </a:p>
      </xdr:txBody>
    </xdr:sp>
    <xdr:clientData/>
  </xdr:twoCellAnchor>
  <xdr:twoCellAnchor>
    <xdr:from>
      <xdr:col>18</xdr:col>
      <xdr:colOff>608346</xdr:colOff>
      <xdr:row>11</xdr:row>
      <xdr:rowOff>258198</xdr:rowOff>
    </xdr:from>
    <xdr:to>
      <xdr:col>24</xdr:col>
      <xdr:colOff>199893</xdr:colOff>
      <xdr:row>14</xdr:row>
      <xdr:rowOff>164352</xdr:rowOff>
    </xdr:to>
    <xdr:sp macro="" textlink="">
      <xdr:nvSpPr>
        <xdr:cNvPr id="7" name="正方形/長方形 6"/>
        <xdr:cNvSpPr/>
      </xdr:nvSpPr>
      <xdr:spPr>
        <a:xfrm>
          <a:off x="8392699" y="6399022"/>
          <a:ext cx="3267076" cy="124338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u="none">
              <a:latin typeface="+mn-ea"/>
              <a:ea typeface="+mn-ea"/>
            </a:rPr>
            <a:t>※</a:t>
          </a:r>
          <a:r>
            <a:rPr kumimoji="1" lang="ja-JP" altLang="en-US" sz="1200" b="0" u="none">
              <a:latin typeface="+mn-ea"/>
              <a:ea typeface="+mn-ea"/>
            </a:rPr>
            <a:t>（３）又は（４）に記載した産業財産権の特許等公報を、</a:t>
          </a:r>
          <a:r>
            <a:rPr kumimoji="1" lang="en-US" altLang="ja-JP" sz="1200" b="0" u="none">
              <a:latin typeface="+mn-ea"/>
              <a:ea typeface="+mn-ea"/>
            </a:rPr>
            <a:t>PDF</a:t>
          </a:r>
          <a:r>
            <a:rPr kumimoji="1" lang="ja-JP" altLang="en-US" sz="1200" b="0" u="none">
              <a:latin typeface="+mn-ea"/>
              <a:ea typeface="+mn-ea"/>
            </a:rPr>
            <a:t>形式等で１ファイルにまとめて、申請フォームから提出してください。</a:t>
          </a:r>
        </a:p>
        <a:p>
          <a:pPr algn="l"/>
          <a:r>
            <a:rPr kumimoji="1" lang="en-US" altLang="ja-JP" sz="1200" b="0" u="none">
              <a:latin typeface="+mn-ea"/>
              <a:ea typeface="+mn-ea"/>
            </a:rPr>
            <a:t>※</a:t>
          </a:r>
          <a:r>
            <a:rPr kumimoji="1" lang="ja-JP" altLang="en-US" sz="1200" b="0" u="none">
              <a:latin typeface="+mn-ea"/>
              <a:ea typeface="+mn-ea"/>
            </a:rPr>
            <a:t>出願公開前の出願明細書は、記入及び提出書類として添付不要です。</a:t>
          </a:r>
        </a:p>
      </xdr:txBody>
    </xdr:sp>
    <xdr:clientData/>
  </xdr:twoCellAnchor>
  <xdr:twoCellAnchor>
    <xdr:from>
      <xdr:col>18</xdr:col>
      <xdr:colOff>608346</xdr:colOff>
      <xdr:row>9</xdr:row>
      <xdr:rowOff>190964</xdr:rowOff>
    </xdr:from>
    <xdr:to>
      <xdr:col>24</xdr:col>
      <xdr:colOff>199893</xdr:colOff>
      <xdr:row>11</xdr:row>
      <xdr:rowOff>34829</xdr:rowOff>
    </xdr:to>
    <xdr:sp macro="" textlink="">
      <xdr:nvSpPr>
        <xdr:cNvPr id="8" name="正方形/長方形 7"/>
        <xdr:cNvSpPr/>
      </xdr:nvSpPr>
      <xdr:spPr>
        <a:xfrm>
          <a:off x="8361696" y="5359864"/>
          <a:ext cx="3249147" cy="79636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u="none"/>
            <a:t>※</a:t>
          </a:r>
          <a:r>
            <a:rPr kumimoji="1" lang="ja-JP" altLang="en-US" sz="1200" b="0" u="none"/>
            <a:t>許諾を受ける産業財産権が１つ以上ある場合は、最も主となる権利を記入してください。</a:t>
          </a:r>
        </a:p>
      </xdr:txBody>
    </xdr:sp>
    <xdr:clientData/>
  </xdr:twoCellAnchor>
  <xdr:twoCellAnchor>
    <xdr:from>
      <xdr:col>26</xdr:col>
      <xdr:colOff>373529</xdr:colOff>
      <xdr:row>0</xdr:row>
      <xdr:rowOff>254000</xdr:rowOff>
    </xdr:from>
    <xdr:to>
      <xdr:col>31</xdr:col>
      <xdr:colOff>606236</xdr:colOff>
      <xdr:row>4</xdr:row>
      <xdr:rowOff>1097803</xdr:rowOff>
    </xdr:to>
    <xdr:sp macro="" textlink="">
      <xdr:nvSpPr>
        <xdr:cNvPr id="10" name="正方形/長方形 9"/>
        <xdr:cNvSpPr/>
      </xdr:nvSpPr>
      <xdr:spPr>
        <a:xfrm>
          <a:off x="13058588" y="254000"/>
          <a:ext cx="3295648" cy="29355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18</xdr:col>
      <xdr:colOff>102878</xdr:colOff>
      <xdr:row>1</xdr:row>
      <xdr:rowOff>306294</xdr:rowOff>
    </xdr:from>
    <xdr:to>
      <xdr:col>19</xdr:col>
      <xdr:colOff>44824</xdr:colOff>
      <xdr:row>1</xdr:row>
      <xdr:rowOff>312832</xdr:rowOff>
    </xdr:to>
    <xdr:cxnSp macro="">
      <xdr:nvCxnSpPr>
        <xdr:cNvPr id="12" name="直線矢印コネクタ 11"/>
        <xdr:cNvCxnSpPr/>
      </xdr:nvCxnSpPr>
      <xdr:spPr>
        <a:xfrm flipH="1">
          <a:off x="7887231" y="582706"/>
          <a:ext cx="554534" cy="653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224118</xdr:colOff>
      <xdr:row>1</xdr:row>
      <xdr:rowOff>14942</xdr:rowOff>
    </xdr:from>
    <xdr:to>
      <xdr:col>24</xdr:col>
      <xdr:colOff>428253</xdr:colOff>
      <xdr:row>2</xdr:row>
      <xdr:rowOff>134472</xdr:rowOff>
    </xdr:to>
    <xdr:sp macro="" textlink="">
      <xdr:nvSpPr>
        <xdr:cNvPr id="13" name="正方形/長方形 12"/>
        <xdr:cNvSpPr/>
      </xdr:nvSpPr>
      <xdr:spPr>
        <a:xfrm>
          <a:off x="8621059" y="291354"/>
          <a:ext cx="3267076" cy="59764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本助成事業の内容が他者の特許等に抵触していないかについて十分に確認してください。</a:t>
          </a:r>
          <a:endParaRPr kumimoji="1" lang="en-US" altLang="ja-JP" sz="1200" b="0"/>
        </a:p>
      </xdr:txBody>
    </xdr:sp>
    <xdr:clientData/>
  </xdr:twoCellAnchor>
  <xdr:twoCellAnchor>
    <xdr:from>
      <xdr:col>19</xdr:col>
      <xdr:colOff>22411</xdr:colOff>
      <xdr:row>15</xdr:row>
      <xdr:rowOff>478118</xdr:rowOff>
    </xdr:from>
    <xdr:to>
      <xdr:col>28</xdr:col>
      <xdr:colOff>500529</xdr:colOff>
      <xdr:row>15</xdr:row>
      <xdr:rowOff>1721507</xdr:rowOff>
    </xdr:to>
    <xdr:sp macro="" textlink="">
      <xdr:nvSpPr>
        <xdr:cNvPr id="15" name="正方形/長方形 14"/>
        <xdr:cNvSpPr/>
      </xdr:nvSpPr>
      <xdr:spPr>
        <a:xfrm>
          <a:off x="8419352" y="8718177"/>
          <a:ext cx="5991412" cy="124338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u="none">
              <a:latin typeface="+mn-ea"/>
              <a:ea typeface="+mn-ea"/>
            </a:rPr>
            <a:t>主に以下の点について説明すること</a:t>
          </a:r>
          <a:endParaRPr kumimoji="1" lang="en-US" altLang="ja-JP" sz="1200" b="0" u="none">
            <a:latin typeface="+mn-ea"/>
            <a:ea typeface="+mn-ea"/>
          </a:endParaRPr>
        </a:p>
        <a:p>
          <a:pPr algn="l"/>
          <a:r>
            <a:rPr kumimoji="1" lang="ja-JP" altLang="en-US" sz="1200" b="0" u="none">
              <a:latin typeface="+mn-ea"/>
              <a:ea typeface="+mn-ea"/>
            </a:rPr>
            <a:t>（ア）本開発又は改良の成果物に対する安全性対策</a:t>
          </a:r>
          <a:endParaRPr kumimoji="1" lang="en-US" altLang="ja-JP" sz="1200" b="0" u="none">
            <a:latin typeface="+mn-ea"/>
            <a:ea typeface="+mn-ea"/>
          </a:endParaRPr>
        </a:p>
        <a:p>
          <a:pPr algn="l"/>
          <a:r>
            <a:rPr kumimoji="1" lang="ja-JP" altLang="en-US" sz="1200" b="0" u="none">
              <a:latin typeface="+mn-ea"/>
              <a:ea typeface="+mn-ea"/>
            </a:rPr>
            <a:t>（イ）本開発又は改良を含む従来の企業活動における法令遵守への取り組み</a:t>
          </a:r>
          <a:endParaRPr kumimoji="1" lang="en-US" altLang="ja-JP" sz="1200" b="0" u="none">
            <a:latin typeface="+mn-ea"/>
            <a:ea typeface="+mn-ea"/>
          </a:endParaRPr>
        </a:p>
        <a:p>
          <a:pPr algn="l"/>
          <a:endParaRPr kumimoji="1" lang="en-US" altLang="ja-JP" sz="1200" b="0" u="none">
            <a:latin typeface="+mn-ea"/>
            <a:ea typeface="+mn-ea"/>
          </a:endParaRPr>
        </a:p>
        <a:p>
          <a:pPr algn="l"/>
          <a:r>
            <a:rPr kumimoji="1" lang="ja-JP" altLang="en-US" sz="1200" b="0" u="none">
              <a:latin typeface="+mn-ea"/>
              <a:ea typeface="+mn-ea"/>
            </a:rPr>
            <a:t>その他必要に応じ各自で説明項目を追加してください。</a:t>
          </a:r>
        </a:p>
      </xdr:txBody>
    </xdr:sp>
    <xdr:clientData/>
  </xdr:twoCellAnchor>
  <xdr:twoCellAnchor>
    <xdr:from>
      <xdr:col>18</xdr:col>
      <xdr:colOff>14941</xdr:colOff>
      <xdr:row>15</xdr:row>
      <xdr:rowOff>1060824</xdr:rowOff>
    </xdr:from>
    <xdr:to>
      <xdr:col>18</xdr:col>
      <xdr:colOff>566178</xdr:colOff>
      <xdr:row>15</xdr:row>
      <xdr:rowOff>1066427</xdr:rowOff>
    </xdr:to>
    <xdr:cxnSp macro="">
      <xdr:nvCxnSpPr>
        <xdr:cNvPr id="17" name="直線矢印コネクタ 16"/>
        <xdr:cNvCxnSpPr/>
      </xdr:nvCxnSpPr>
      <xdr:spPr>
        <a:xfrm flipH="1">
          <a:off x="7799294" y="9300883"/>
          <a:ext cx="551237"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212724</xdr:colOff>
      <xdr:row>22</xdr:row>
      <xdr:rowOff>75018</xdr:rowOff>
    </xdr:from>
    <xdr:to>
      <xdr:col>25</xdr:col>
      <xdr:colOff>208301</xdr:colOff>
      <xdr:row>30</xdr:row>
      <xdr:rowOff>266700</xdr:rowOff>
    </xdr:to>
    <xdr:pic>
      <xdr:nvPicPr>
        <xdr:cNvPr id="4" name="図 3"/>
        <xdr:cNvPicPr>
          <a:picLocks noChangeAspect="1"/>
        </xdr:cNvPicPr>
      </xdr:nvPicPr>
      <xdr:blipFill>
        <a:blip xmlns:r="http://schemas.openxmlformats.org/officeDocument/2006/relationships" r:embed="rId1"/>
        <a:stretch>
          <a:fillRect/>
        </a:stretch>
      </xdr:blipFill>
      <xdr:spPr>
        <a:xfrm>
          <a:off x="6537324" y="6088468"/>
          <a:ext cx="5850277" cy="2477682"/>
        </a:xfrm>
        <a:prstGeom prst="rect">
          <a:avLst/>
        </a:prstGeom>
      </xdr:spPr>
    </xdr:pic>
    <xdr:clientData/>
  </xdr:twoCellAnchor>
  <xdr:twoCellAnchor>
    <xdr:from>
      <xdr:col>10</xdr:col>
      <xdr:colOff>101600</xdr:colOff>
      <xdr:row>4</xdr:row>
      <xdr:rowOff>38100</xdr:rowOff>
    </xdr:from>
    <xdr:to>
      <xdr:col>18</xdr:col>
      <xdr:colOff>10345</xdr:colOff>
      <xdr:row>7</xdr:row>
      <xdr:rowOff>57150</xdr:rowOff>
    </xdr:to>
    <xdr:sp macro="" textlink="">
      <xdr:nvSpPr>
        <xdr:cNvPr id="12" name="四角形吹き出し 11"/>
        <xdr:cNvSpPr/>
      </xdr:nvSpPr>
      <xdr:spPr>
        <a:xfrm>
          <a:off x="7981950" y="908050"/>
          <a:ext cx="1997895" cy="876300"/>
        </a:xfrm>
        <a:prstGeom prst="wedgeRectCallout">
          <a:avLst>
            <a:gd name="adj1" fmla="val -49737"/>
            <a:gd name="adj2" fmla="val 79402"/>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900">
              <a:solidFill>
                <a:sysClr val="windowText" lastClr="000000"/>
              </a:solidFill>
            </a:rPr>
            <a:t>・助成金交付申請額が上限を超えている場合、下記の該当の経費区分に調整したい金額を入力して、助成金交付申請額が限度内におさまるよう調整してください。</a:t>
          </a:r>
        </a:p>
      </xdr:txBody>
    </xdr:sp>
    <xdr:clientData/>
  </xdr:twoCellAnchor>
  <xdr:twoCellAnchor>
    <xdr:from>
      <xdr:col>19</xdr:col>
      <xdr:colOff>139700</xdr:colOff>
      <xdr:row>5</xdr:row>
      <xdr:rowOff>190500</xdr:rowOff>
    </xdr:from>
    <xdr:to>
      <xdr:col>38</xdr:col>
      <xdr:colOff>126999</xdr:colOff>
      <xdr:row>8</xdr:row>
      <xdr:rowOff>177800</xdr:rowOff>
    </xdr:to>
    <xdr:sp macro="" textlink="">
      <xdr:nvSpPr>
        <xdr:cNvPr id="5" name="正方形/長方形 4"/>
        <xdr:cNvSpPr/>
      </xdr:nvSpPr>
      <xdr:spPr>
        <a:xfrm>
          <a:off x="10490200" y="1346200"/>
          <a:ext cx="4241799" cy="8445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0">
              <a:solidFill>
                <a:schemeClr val="dk1"/>
              </a:solidFill>
              <a:effectLst/>
              <a:latin typeface="+mn-ea"/>
              <a:ea typeface="+mn-ea"/>
              <a:cs typeface="+mn-cs"/>
            </a:rPr>
            <a:t>・</a:t>
          </a:r>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開発・改良フェーズ</a:t>
          </a:r>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の上限は</a:t>
          </a:r>
          <a:r>
            <a:rPr kumimoji="1" lang="en-US" altLang="ja-JP" sz="1200" b="0">
              <a:solidFill>
                <a:schemeClr val="dk1"/>
              </a:solidFill>
              <a:effectLst/>
              <a:latin typeface="+mn-ea"/>
              <a:ea typeface="+mn-ea"/>
              <a:cs typeface="+mn-cs"/>
            </a:rPr>
            <a:t>1,500</a:t>
          </a:r>
          <a:r>
            <a:rPr kumimoji="1" lang="ja-JP" altLang="en-US" sz="1200" b="0">
              <a:solidFill>
                <a:schemeClr val="dk1"/>
              </a:solidFill>
              <a:effectLst/>
              <a:latin typeface="+mn-ea"/>
              <a:ea typeface="+mn-ea"/>
              <a:cs typeface="+mn-cs"/>
            </a:rPr>
            <a:t>万円です。</a:t>
          </a:r>
          <a:endParaRPr kumimoji="1" lang="en-US" altLang="ja-JP" sz="1200" b="0">
            <a:solidFill>
              <a:schemeClr val="dk1"/>
            </a:solidFill>
            <a:effectLst/>
            <a:latin typeface="+mn-ea"/>
            <a:ea typeface="+mn-ea"/>
            <a:cs typeface="+mn-cs"/>
          </a:endParaRPr>
        </a:p>
        <a:p>
          <a:r>
            <a:rPr kumimoji="1" lang="ja-JP" altLang="en-US" sz="1200" b="0" u="sng">
              <a:solidFill>
                <a:srgbClr val="FF0000"/>
              </a:solidFill>
            </a:rPr>
            <a:t>上限を超える場合、</a:t>
          </a:r>
          <a:r>
            <a:rPr kumimoji="1" lang="en-US" altLang="ja-JP" sz="1200" b="0" u="sng">
              <a:solidFill>
                <a:srgbClr val="FF0000"/>
              </a:solidFill>
            </a:rPr>
            <a:t>(1)</a:t>
          </a:r>
          <a:r>
            <a:rPr kumimoji="1" lang="ja-JP" altLang="en-US" sz="1200" b="0" u="sng">
              <a:solidFill>
                <a:srgbClr val="FF0000"/>
              </a:solidFill>
            </a:rPr>
            <a:t>～</a:t>
          </a:r>
          <a:r>
            <a:rPr kumimoji="1" lang="en-US" altLang="ja-JP" sz="1200" b="0" u="sng">
              <a:solidFill>
                <a:srgbClr val="FF0000"/>
              </a:solidFill>
            </a:rPr>
            <a:t>(5)</a:t>
          </a:r>
          <a:r>
            <a:rPr kumimoji="1" lang="ja-JP" altLang="en-US" sz="1200" b="0" u="sng">
              <a:solidFill>
                <a:srgbClr val="FF0000"/>
              </a:solidFill>
            </a:rPr>
            <a:t>の助成金交付申請額を調整して、限度内におさまるようにしてください。</a:t>
          </a:r>
          <a:endParaRPr kumimoji="1" lang="en-US" altLang="ja-JP" sz="1200" b="0" u="sng">
            <a:solidFill>
              <a:srgbClr val="FF0000"/>
            </a:solidFill>
          </a:endParaRPr>
        </a:p>
        <a:p>
          <a:endParaRPr kumimoji="1" lang="en-US" altLang="ja-JP" sz="1200" b="0" u="sng">
            <a:solidFill>
              <a:srgbClr val="FF0000"/>
            </a:solidFill>
          </a:endParaRPr>
        </a:p>
      </xdr:txBody>
    </xdr:sp>
    <xdr:clientData/>
  </xdr:twoCellAnchor>
  <xdr:twoCellAnchor>
    <xdr:from>
      <xdr:col>19</xdr:col>
      <xdr:colOff>165100</xdr:colOff>
      <xdr:row>10</xdr:row>
      <xdr:rowOff>266700</xdr:rowOff>
    </xdr:from>
    <xdr:to>
      <xdr:col>39</xdr:col>
      <xdr:colOff>6349</xdr:colOff>
      <xdr:row>15</xdr:row>
      <xdr:rowOff>184150</xdr:rowOff>
    </xdr:to>
    <xdr:sp macro="" textlink="">
      <xdr:nvSpPr>
        <xdr:cNvPr id="8" name="正方形/長方形 7"/>
        <xdr:cNvSpPr/>
      </xdr:nvSpPr>
      <xdr:spPr>
        <a:xfrm>
          <a:off x="10515600" y="2851150"/>
          <a:ext cx="4241799" cy="13462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0" u="none">
              <a:solidFill>
                <a:sysClr val="windowText" lastClr="000000"/>
              </a:solidFill>
            </a:rPr>
            <a:t>・</a:t>
          </a:r>
          <a:r>
            <a:rPr kumimoji="1" lang="en-US" altLang="ja-JP" sz="1200" b="0" u="none">
              <a:solidFill>
                <a:sysClr val="windowText" lastClr="000000"/>
              </a:solidFill>
            </a:rPr>
            <a:t>【</a:t>
          </a:r>
          <a:r>
            <a:rPr kumimoji="1" lang="ja-JP" altLang="en-US" sz="1200" b="0" u="none">
              <a:solidFill>
                <a:sysClr val="windowText" lastClr="000000"/>
              </a:solidFill>
            </a:rPr>
            <a:t>普及促進フェーズ</a:t>
          </a:r>
          <a:r>
            <a:rPr kumimoji="1" lang="en-US" altLang="ja-JP" sz="1200" b="0" u="none">
              <a:solidFill>
                <a:sysClr val="windowText" lastClr="000000"/>
              </a:solidFill>
            </a:rPr>
            <a:t>】</a:t>
          </a:r>
          <a:r>
            <a:rPr kumimoji="1" lang="ja-JP" altLang="en-US" sz="1200" b="0" u="none">
              <a:solidFill>
                <a:sysClr val="windowText" lastClr="000000"/>
              </a:solidFill>
            </a:rPr>
            <a:t>先導的ユーザーへの導入費用の上限は</a:t>
          </a:r>
          <a:r>
            <a:rPr kumimoji="1" lang="en-US" altLang="ja-JP" sz="1200" b="0" u="none">
              <a:solidFill>
                <a:sysClr val="windowText" lastClr="000000"/>
              </a:solidFill>
            </a:rPr>
            <a:t>200</a:t>
          </a:r>
          <a:r>
            <a:rPr kumimoji="1" lang="ja-JP" altLang="en-US" sz="1200" b="0" u="none">
              <a:solidFill>
                <a:sysClr val="windowText" lastClr="000000"/>
              </a:solidFill>
            </a:rPr>
            <a:t>万円で、特例適用時は</a:t>
          </a:r>
          <a:r>
            <a:rPr kumimoji="1" lang="en-US" altLang="ja-JP" sz="1200" b="0" u="none">
              <a:solidFill>
                <a:sysClr val="windowText" lastClr="000000"/>
              </a:solidFill>
            </a:rPr>
            <a:t>300</a:t>
          </a:r>
          <a:r>
            <a:rPr kumimoji="1" lang="ja-JP" altLang="en-US" sz="1200" b="0" u="none">
              <a:solidFill>
                <a:sysClr val="windowText" lastClr="000000"/>
              </a:solidFill>
            </a:rPr>
            <a:t>万円です。</a:t>
          </a:r>
          <a:endParaRPr kumimoji="1" lang="en-US" altLang="ja-JP" sz="1200" b="0" u="none">
            <a:solidFill>
              <a:sysClr val="windowText" lastClr="000000"/>
            </a:solidFill>
          </a:endParaRPr>
        </a:p>
        <a:p>
          <a:r>
            <a:rPr kumimoji="1" lang="ja-JP" altLang="en-US" sz="1200" b="0" u="sng">
              <a:solidFill>
                <a:srgbClr val="FF0000"/>
              </a:solidFill>
            </a:rPr>
            <a:t>展示会出展・広告費の助成金交付申請額が</a:t>
          </a:r>
          <a:r>
            <a:rPr kumimoji="1" lang="en-US" altLang="ja-JP" sz="1200" b="0" u="sng">
              <a:solidFill>
                <a:srgbClr val="FF0000"/>
              </a:solidFill>
            </a:rPr>
            <a:t>50</a:t>
          </a:r>
          <a:r>
            <a:rPr kumimoji="1" lang="ja-JP" altLang="en-US" sz="1200" b="0" u="sng">
              <a:solidFill>
                <a:srgbClr val="FF0000"/>
              </a:solidFill>
            </a:rPr>
            <a:t>万円以上の場合、上限が</a:t>
          </a:r>
          <a:r>
            <a:rPr kumimoji="1" lang="en-US" altLang="ja-JP" sz="1200" b="0" u="sng">
              <a:solidFill>
                <a:srgbClr val="FF0000"/>
              </a:solidFill>
            </a:rPr>
            <a:t>300</a:t>
          </a:r>
          <a:r>
            <a:rPr kumimoji="1" lang="ja-JP" altLang="en-US" sz="1200" b="0" u="sng">
              <a:solidFill>
                <a:srgbClr val="FF0000"/>
              </a:solidFill>
            </a:rPr>
            <a:t>万円まで引き上げられます。</a:t>
          </a:r>
        </a:p>
        <a:p>
          <a:r>
            <a:rPr kumimoji="1" lang="ja-JP" altLang="en-US" sz="1200" b="0" u="sng">
              <a:solidFill>
                <a:srgbClr val="FF0000"/>
              </a:solidFill>
            </a:rPr>
            <a:t>該当の上限を超える場合、</a:t>
          </a:r>
          <a:r>
            <a:rPr kumimoji="1" lang="en-US" altLang="ja-JP" sz="1200" b="0" u="sng">
              <a:solidFill>
                <a:srgbClr val="FF0000"/>
              </a:solidFill>
            </a:rPr>
            <a:t>(6)</a:t>
          </a:r>
          <a:r>
            <a:rPr kumimoji="1" lang="ja-JP" altLang="en-US" sz="1200" b="0" u="sng">
              <a:solidFill>
                <a:srgbClr val="FF0000"/>
              </a:solidFill>
            </a:rPr>
            <a:t>～</a:t>
          </a:r>
          <a:r>
            <a:rPr kumimoji="1" lang="en-US" altLang="ja-JP" sz="1200" b="0" u="sng">
              <a:solidFill>
                <a:srgbClr val="FF0000"/>
              </a:solidFill>
            </a:rPr>
            <a:t>(9)</a:t>
          </a:r>
          <a:r>
            <a:rPr kumimoji="1" lang="ja-JP" altLang="en-US" sz="1200" b="0" u="sng">
              <a:solidFill>
                <a:srgbClr val="FF0000"/>
              </a:solidFill>
            </a:rPr>
            <a:t>の助成金交付申請額を調整して、限度内におさまるようにしてください。</a:t>
          </a:r>
        </a:p>
      </xdr:txBody>
    </xdr:sp>
    <xdr:clientData/>
  </xdr:twoCellAnchor>
  <xdr:twoCellAnchor>
    <xdr:from>
      <xdr:col>19</xdr:col>
      <xdr:colOff>171450</xdr:colOff>
      <xdr:row>16</xdr:row>
      <xdr:rowOff>260350</xdr:rowOff>
    </xdr:from>
    <xdr:to>
      <xdr:col>39</xdr:col>
      <xdr:colOff>12699</xdr:colOff>
      <xdr:row>21</xdr:row>
      <xdr:rowOff>177800</xdr:rowOff>
    </xdr:to>
    <xdr:sp macro="" textlink="">
      <xdr:nvSpPr>
        <xdr:cNvPr id="9" name="正方形/長方形 8"/>
        <xdr:cNvSpPr/>
      </xdr:nvSpPr>
      <xdr:spPr>
        <a:xfrm>
          <a:off x="10521950" y="4559300"/>
          <a:ext cx="4241799" cy="13462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0" u="none">
              <a:solidFill>
                <a:sysClr val="windowText" lastClr="000000"/>
              </a:solidFill>
            </a:rPr>
            <a:t>・</a:t>
          </a:r>
          <a:r>
            <a:rPr kumimoji="1" lang="en-US" altLang="ja-JP" sz="1200" b="0" u="none">
              <a:solidFill>
                <a:sysClr val="windowText" lastClr="000000"/>
              </a:solidFill>
            </a:rPr>
            <a:t>【</a:t>
          </a:r>
          <a:r>
            <a:rPr kumimoji="1" lang="ja-JP" altLang="en-US" sz="1200" b="0" u="none">
              <a:solidFill>
                <a:sysClr val="windowText" lastClr="000000"/>
              </a:solidFill>
            </a:rPr>
            <a:t>普及促進フェーズ</a:t>
          </a:r>
          <a:r>
            <a:rPr kumimoji="1" lang="en-US" altLang="ja-JP" sz="1200" b="0" u="none">
              <a:solidFill>
                <a:sysClr val="windowText" lastClr="000000"/>
              </a:solidFill>
            </a:rPr>
            <a:t>】</a:t>
          </a:r>
          <a:r>
            <a:rPr kumimoji="1" lang="ja-JP" altLang="en-US" sz="1200" b="0" u="none">
              <a:solidFill>
                <a:sysClr val="windowText" lastClr="000000"/>
              </a:solidFill>
            </a:rPr>
            <a:t>展示会出展・広告費の上限は上限</a:t>
          </a:r>
          <a:r>
            <a:rPr kumimoji="1" lang="en-US" altLang="ja-JP" sz="1200" b="0" u="none">
              <a:solidFill>
                <a:sysClr val="windowText" lastClr="000000"/>
              </a:solidFill>
            </a:rPr>
            <a:t>150</a:t>
          </a:r>
          <a:r>
            <a:rPr kumimoji="1" lang="ja-JP" altLang="en-US" sz="1200" b="0" u="none">
              <a:solidFill>
                <a:sysClr val="windowText" lastClr="000000"/>
              </a:solidFill>
            </a:rPr>
            <a:t>万円で、特例適用時は</a:t>
          </a:r>
          <a:r>
            <a:rPr kumimoji="1" lang="en-US" altLang="ja-JP" sz="1200" b="0" u="none">
              <a:solidFill>
                <a:sysClr val="windowText" lastClr="000000"/>
              </a:solidFill>
            </a:rPr>
            <a:t>250</a:t>
          </a:r>
          <a:r>
            <a:rPr kumimoji="1" lang="ja-JP" altLang="en-US" sz="1200" b="0" u="none">
              <a:solidFill>
                <a:sysClr val="windowText" lastClr="000000"/>
              </a:solidFill>
            </a:rPr>
            <a:t>万円です。</a:t>
          </a:r>
          <a:endParaRPr kumimoji="1" lang="en-US" altLang="ja-JP" sz="1200" b="0" u="none">
            <a:solidFill>
              <a:sysClr val="windowText" lastClr="000000"/>
            </a:solidFill>
          </a:endParaRPr>
        </a:p>
        <a:p>
          <a:r>
            <a:rPr kumimoji="1" lang="ja-JP" altLang="en-US" sz="1200" b="0" u="sng">
              <a:solidFill>
                <a:srgbClr val="FF0000"/>
              </a:solidFill>
            </a:rPr>
            <a:t>先導的ユーザーへの導入費用の助成交付申請額が</a:t>
          </a:r>
          <a:r>
            <a:rPr kumimoji="1" lang="en-US" altLang="ja-JP" sz="1200" b="0" u="sng">
              <a:solidFill>
                <a:srgbClr val="FF0000"/>
              </a:solidFill>
            </a:rPr>
            <a:t>100</a:t>
          </a:r>
          <a:r>
            <a:rPr kumimoji="1" lang="ja-JP" altLang="en-US" sz="1200" b="0" u="sng">
              <a:solidFill>
                <a:srgbClr val="FF0000"/>
              </a:solidFill>
            </a:rPr>
            <a:t>万円を超える場合、上限が</a:t>
          </a:r>
          <a:r>
            <a:rPr kumimoji="1" lang="en-US" altLang="ja-JP" sz="1200" b="0" u="sng">
              <a:solidFill>
                <a:srgbClr val="FF0000"/>
              </a:solidFill>
            </a:rPr>
            <a:t>250</a:t>
          </a:r>
          <a:r>
            <a:rPr kumimoji="1" lang="ja-JP" altLang="en-US" sz="1200" b="0" u="sng">
              <a:solidFill>
                <a:srgbClr val="FF0000"/>
              </a:solidFill>
            </a:rPr>
            <a:t>万円まで引き上げられます。</a:t>
          </a:r>
        </a:p>
        <a:p>
          <a:r>
            <a:rPr kumimoji="1" lang="ja-JP" altLang="en-US" sz="1200" b="0" u="sng">
              <a:solidFill>
                <a:srgbClr val="FF0000"/>
              </a:solidFill>
            </a:rPr>
            <a:t>該当の上限を超える場合、</a:t>
          </a:r>
          <a:r>
            <a:rPr kumimoji="1" lang="en-US" altLang="ja-JP" sz="1200" b="0" u="sng">
              <a:solidFill>
                <a:srgbClr val="FF0000"/>
              </a:solidFill>
            </a:rPr>
            <a:t>(10)</a:t>
          </a:r>
          <a:r>
            <a:rPr kumimoji="1" lang="ja-JP" altLang="en-US" sz="1200" b="0" u="sng">
              <a:solidFill>
                <a:srgbClr val="FF0000"/>
              </a:solidFill>
            </a:rPr>
            <a:t>～</a:t>
          </a:r>
          <a:r>
            <a:rPr kumimoji="1" lang="en-US" altLang="ja-JP" sz="1200" b="0" u="sng">
              <a:solidFill>
                <a:srgbClr val="FF0000"/>
              </a:solidFill>
            </a:rPr>
            <a:t>(11)</a:t>
          </a:r>
          <a:r>
            <a:rPr kumimoji="1" lang="ja-JP" altLang="en-US" sz="1200" b="0" u="sng">
              <a:solidFill>
                <a:srgbClr val="FF0000"/>
              </a:solidFill>
            </a:rPr>
            <a:t>の助成金交付申請額を調整して、限度内におさまるようにしてください。</a:t>
          </a:r>
        </a:p>
      </xdr:txBody>
    </xdr:sp>
    <xdr:clientData/>
  </xdr:twoCellAnchor>
  <xdr:twoCellAnchor>
    <xdr:from>
      <xdr:col>8</xdr:col>
      <xdr:colOff>120650</xdr:colOff>
      <xdr:row>0</xdr:row>
      <xdr:rowOff>82550</xdr:rowOff>
    </xdr:from>
    <xdr:to>
      <xdr:col>19</xdr:col>
      <xdr:colOff>279400</xdr:colOff>
      <xdr:row>3</xdr:row>
      <xdr:rowOff>12700</xdr:rowOff>
    </xdr:to>
    <xdr:sp macro="" textlink="">
      <xdr:nvSpPr>
        <xdr:cNvPr id="28674" name="Text Box 2"/>
        <xdr:cNvSpPr txBox="1">
          <a:spLocks noChangeArrowheads="1"/>
        </xdr:cNvSpPr>
      </xdr:nvSpPr>
      <xdr:spPr bwMode="auto">
        <a:xfrm>
          <a:off x="6445250" y="82550"/>
          <a:ext cx="4184650" cy="5143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FF0000"/>
              </a:solidFill>
              <a:latin typeface="ＭＳ Ｐゴシック"/>
              <a:ea typeface="ＭＳ Ｐゴシック"/>
            </a:rPr>
            <a:t>まずは、シート</a:t>
          </a:r>
          <a:r>
            <a:rPr lang="en-US" altLang="ja-JP" sz="1100" b="0" i="0" u="none" strike="noStrike" baseline="0">
              <a:solidFill>
                <a:srgbClr val="FF0000"/>
              </a:solidFill>
              <a:latin typeface="ＭＳ Ｐゴシック"/>
              <a:ea typeface="ＭＳ Ｐゴシック"/>
            </a:rPr>
            <a:t>11</a:t>
          </a:r>
          <a:r>
            <a:rPr lang="ja-JP" altLang="en-US" sz="1100" b="0" i="0" u="none" strike="noStrike" baseline="0">
              <a:solidFill>
                <a:srgbClr val="FF0000"/>
              </a:solidFill>
              <a:latin typeface="ＭＳ Ｐゴシック"/>
              <a:ea typeface="ＭＳ Ｐゴシック"/>
            </a:rPr>
            <a:t>「1</a:t>
          </a:r>
          <a:r>
            <a:rPr lang="en-US" altLang="ja-JP" sz="1100" b="0" i="0" u="none" strike="noStrike" baseline="0">
              <a:solidFill>
                <a:srgbClr val="FF0000"/>
              </a:solidFill>
              <a:latin typeface="ＭＳ Ｐゴシック"/>
              <a:ea typeface="ＭＳ Ｐゴシック"/>
            </a:rPr>
            <a:t>7</a:t>
          </a:r>
          <a:r>
            <a:rPr lang="ja-JP" altLang="en-US" sz="1100" b="0" i="0" u="none" strike="noStrike" baseline="0">
              <a:solidFill>
                <a:srgbClr val="FF0000"/>
              </a:solidFill>
              <a:latin typeface="ＭＳ Ｐゴシック"/>
              <a:ea typeface="ＭＳ Ｐゴシック"/>
            </a:rPr>
            <a:t>．資金支出明細」以降のシートを作成してください。</a:t>
          </a:r>
          <a:endParaRPr lang="en-US" altLang="ja-JP" sz="1100" b="0" i="0" u="none" strike="noStrike" baseline="0">
            <a:solidFill>
              <a:srgbClr val="FF0000"/>
            </a:solidFill>
            <a:latin typeface="ＭＳ Ｐゴシック"/>
            <a:ea typeface="ＭＳ Ｐゴシック"/>
          </a:endParaRPr>
        </a:p>
        <a:p>
          <a:pPr algn="l" rtl="0">
            <a:defRPr sz="1000"/>
          </a:pPr>
          <a:r>
            <a:rPr kumimoji="1" lang="ja-JP" altLang="en-US" sz="1100" b="0">
              <a:solidFill>
                <a:srgbClr val="FF0000"/>
              </a:solidFill>
              <a:effectLst/>
              <a:latin typeface="+mn-ea"/>
              <a:ea typeface="+mn-ea"/>
              <a:cs typeface="+mn-cs"/>
            </a:rPr>
            <a:t>（１）経費区分別内訳は、</a:t>
          </a:r>
          <a:r>
            <a:rPr lang="ja-JP" altLang="en-US" sz="1100" b="0" i="0" u="none" strike="noStrike" baseline="0">
              <a:solidFill>
                <a:srgbClr val="FF0000"/>
              </a:solidFill>
              <a:latin typeface="ＭＳ Ｐゴシック"/>
              <a:ea typeface="ＭＳ Ｐゴシック"/>
            </a:rPr>
            <a:t>その後に</a:t>
          </a:r>
          <a:r>
            <a:rPr lang="ja-JP" altLang="en-US" sz="1400" b="0" i="0" u="sng" strike="noStrike" baseline="0">
              <a:solidFill>
                <a:srgbClr val="FF0000"/>
              </a:solidFill>
              <a:latin typeface="ＭＳ Ｐゴシック"/>
              <a:ea typeface="ＭＳ Ｐゴシック"/>
            </a:rPr>
            <a:t>自動転記されます</a:t>
          </a:r>
          <a:r>
            <a:rPr lang="ja-JP" altLang="en-US" sz="1100" b="0" i="0" u="none" strike="noStrike" baseline="0">
              <a:solidFill>
                <a:srgbClr val="FF0000"/>
              </a:solidFill>
              <a:latin typeface="ＭＳ Ｐゴシック"/>
              <a:ea typeface="ＭＳ Ｐゴシック"/>
            </a:rPr>
            <a:t>。</a:t>
          </a:r>
        </a:p>
      </xdr:txBody>
    </xdr:sp>
    <xdr:clientData/>
  </xdr:twoCellAnchor>
  <xdr:twoCellAnchor>
    <xdr:from>
      <xdr:col>39</xdr:col>
      <xdr:colOff>120650</xdr:colOff>
      <xdr:row>0</xdr:row>
      <xdr:rowOff>82550</xdr:rowOff>
    </xdr:from>
    <xdr:to>
      <xdr:col>62</xdr:col>
      <xdr:colOff>57148</xdr:colOff>
      <xdr:row>9</xdr:row>
      <xdr:rowOff>241300</xdr:rowOff>
    </xdr:to>
    <xdr:sp macro="" textlink="">
      <xdr:nvSpPr>
        <xdr:cNvPr id="16" name="正方形/長方形 15"/>
        <xdr:cNvSpPr/>
      </xdr:nvSpPr>
      <xdr:spPr>
        <a:xfrm>
          <a:off x="14871700" y="82550"/>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11</xdr:col>
      <xdr:colOff>44824</xdr:colOff>
      <xdr:row>0</xdr:row>
      <xdr:rowOff>78441</xdr:rowOff>
    </xdr:from>
    <xdr:ext cx="4432752" cy="275717"/>
    <xdr:sp macro="" textlink="">
      <xdr:nvSpPr>
        <xdr:cNvPr id="9" name="正方形/長方形 8"/>
        <xdr:cNvSpPr/>
      </xdr:nvSpPr>
      <xdr:spPr>
        <a:xfrm>
          <a:off x="7645774" y="78441"/>
          <a:ext cx="4432752" cy="27571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１</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１１</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計上する経費のページのみ記入及び提出</a:t>
          </a:r>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0" lang="en-US" altLang="ja-JP" sz="1100" b="0" u="none">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24</xdr:col>
      <xdr:colOff>6684</xdr:colOff>
      <xdr:row>1</xdr:row>
      <xdr:rowOff>26737</xdr:rowOff>
    </xdr:from>
    <xdr:to>
      <xdr:col>46</xdr:col>
      <xdr:colOff>67175</xdr:colOff>
      <xdr:row>8</xdr:row>
      <xdr:rowOff>91240</xdr:rowOff>
    </xdr:to>
    <xdr:sp macro="" textlink="">
      <xdr:nvSpPr>
        <xdr:cNvPr id="3" name="正方形/長方形 2"/>
        <xdr:cNvSpPr/>
      </xdr:nvSpPr>
      <xdr:spPr>
        <a:xfrm>
          <a:off x="11770895" y="220579"/>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12</xdr:col>
      <xdr:colOff>22412</xdr:colOff>
      <xdr:row>3</xdr:row>
      <xdr:rowOff>100850</xdr:rowOff>
    </xdr:from>
    <xdr:ext cx="4359086" cy="1009251"/>
    <xdr:sp macro="" textlink="">
      <xdr:nvSpPr>
        <xdr:cNvPr id="11" name="正方形/長方形 10"/>
        <xdr:cNvSpPr/>
      </xdr:nvSpPr>
      <xdr:spPr>
        <a:xfrm>
          <a:off x="7620000" y="672350"/>
          <a:ext cx="4359086" cy="1009251"/>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１件</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あたりの単価が税抜</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機械装置・工具器具購入計画書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sng">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併せて</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44</xdr:col>
      <xdr:colOff>120316</xdr:colOff>
      <xdr:row>1</xdr:row>
      <xdr:rowOff>20052</xdr:rowOff>
    </xdr:from>
    <xdr:to>
      <xdr:col>67</xdr:col>
      <xdr:colOff>33753</xdr:colOff>
      <xdr:row>7</xdr:row>
      <xdr:rowOff>418765</xdr:rowOff>
    </xdr:to>
    <xdr:sp macro="" textlink="">
      <xdr:nvSpPr>
        <xdr:cNvPr id="3" name="正方形/長方形 2"/>
        <xdr:cNvSpPr/>
      </xdr:nvSpPr>
      <xdr:spPr>
        <a:xfrm>
          <a:off x="11744158" y="213894"/>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63</xdr:col>
      <xdr:colOff>13369</xdr:colOff>
      <xdr:row>0</xdr:row>
      <xdr:rowOff>80210</xdr:rowOff>
    </xdr:from>
    <xdr:to>
      <xdr:col>85</xdr:col>
      <xdr:colOff>73859</xdr:colOff>
      <xdr:row>11</xdr:row>
      <xdr:rowOff>31081</xdr:rowOff>
    </xdr:to>
    <xdr:sp macro="" textlink="">
      <xdr:nvSpPr>
        <xdr:cNvPr id="2" name="正方形/長方形 1"/>
        <xdr:cNvSpPr/>
      </xdr:nvSpPr>
      <xdr:spPr>
        <a:xfrm>
          <a:off x="9264316" y="80210"/>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9</xdr:col>
      <xdr:colOff>19915</xdr:colOff>
      <xdr:row>2</xdr:row>
      <xdr:rowOff>131262</xdr:rowOff>
    </xdr:from>
    <xdr:ext cx="6132641" cy="642484"/>
    <xdr:sp macro="" textlink="">
      <xdr:nvSpPr>
        <xdr:cNvPr id="5" name="正方形/長方形 4"/>
        <xdr:cNvSpPr/>
      </xdr:nvSpPr>
      <xdr:spPr>
        <a:xfrm>
          <a:off x="7561474" y="512262"/>
          <a:ext cx="6132641"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ページの「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委託計画書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42</xdr:col>
      <xdr:colOff>25919</xdr:colOff>
      <xdr:row>1</xdr:row>
      <xdr:rowOff>6479</xdr:rowOff>
    </xdr:from>
    <xdr:to>
      <xdr:col>64</xdr:col>
      <xdr:colOff>42893</xdr:colOff>
      <xdr:row>8</xdr:row>
      <xdr:rowOff>105357</xdr:rowOff>
    </xdr:to>
    <xdr:sp macro="" textlink="">
      <xdr:nvSpPr>
        <xdr:cNvPr id="3" name="正方形/長方形 2"/>
        <xdr:cNvSpPr/>
      </xdr:nvSpPr>
      <xdr:spPr>
        <a:xfrm>
          <a:off x="13309082" y="194387"/>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48</xdr:col>
      <xdr:colOff>136071</xdr:colOff>
      <xdr:row>0</xdr:row>
      <xdr:rowOff>129592</xdr:rowOff>
    </xdr:from>
    <xdr:to>
      <xdr:col>68</xdr:col>
      <xdr:colOff>62331</xdr:colOff>
      <xdr:row>9</xdr:row>
      <xdr:rowOff>163675</xdr:rowOff>
    </xdr:to>
    <xdr:sp macro="" textlink="">
      <xdr:nvSpPr>
        <xdr:cNvPr id="2" name="正方形/長方形 1"/>
        <xdr:cNvSpPr/>
      </xdr:nvSpPr>
      <xdr:spPr>
        <a:xfrm>
          <a:off x="8902959" y="129592"/>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24</xdr:col>
      <xdr:colOff>86895</xdr:colOff>
      <xdr:row>1</xdr:row>
      <xdr:rowOff>60158</xdr:rowOff>
    </xdr:from>
    <xdr:to>
      <xdr:col>47</xdr:col>
      <xdr:colOff>332</xdr:colOff>
      <xdr:row>7</xdr:row>
      <xdr:rowOff>4345</xdr:rowOff>
    </xdr:to>
    <xdr:sp macro="" textlink="">
      <xdr:nvSpPr>
        <xdr:cNvPr id="2" name="正方形/長方形 1"/>
        <xdr:cNvSpPr/>
      </xdr:nvSpPr>
      <xdr:spPr>
        <a:xfrm>
          <a:off x="9204158" y="254000"/>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25</xdr:col>
      <xdr:colOff>16329</xdr:colOff>
      <xdr:row>19</xdr:row>
      <xdr:rowOff>17686</xdr:rowOff>
    </xdr:from>
    <xdr:ext cx="5766707" cy="2176237"/>
    <xdr:sp macro="" textlink="">
      <xdr:nvSpPr>
        <xdr:cNvPr id="4" name="正方形/長方形 3"/>
        <xdr:cNvSpPr/>
      </xdr:nvSpPr>
      <xdr:spPr>
        <a:xfrm>
          <a:off x="9486900" y="7365543"/>
          <a:ext cx="5766707" cy="217623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・情報通信業のうち、「ソフトウエア業、情報処理・提供サービス」は、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19</xdr:col>
      <xdr:colOff>27214</xdr:colOff>
      <xdr:row>20</xdr:row>
      <xdr:rowOff>13610</xdr:rowOff>
    </xdr:from>
    <xdr:to>
      <xdr:col>21</xdr:col>
      <xdr:colOff>10179</xdr:colOff>
      <xdr:row>20</xdr:row>
      <xdr:rowOff>13610</xdr:rowOff>
    </xdr:to>
    <xdr:cxnSp macro="">
      <xdr:nvCxnSpPr>
        <xdr:cNvPr id="5" name="直線矢印コネクタ 4"/>
        <xdr:cNvCxnSpPr/>
      </xdr:nvCxnSpPr>
      <xdr:spPr>
        <a:xfrm>
          <a:off x="9048750" y="7892146"/>
          <a:ext cx="43200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oneCellAnchor>
    <xdr:from>
      <xdr:col>13</xdr:col>
      <xdr:colOff>172944</xdr:colOff>
      <xdr:row>5</xdr:row>
      <xdr:rowOff>168088</xdr:rowOff>
    </xdr:from>
    <xdr:ext cx="4880503" cy="825867"/>
    <xdr:sp macro="" textlink="">
      <xdr:nvSpPr>
        <xdr:cNvPr id="2" name="正方形/長方形 1"/>
        <xdr:cNvSpPr/>
      </xdr:nvSpPr>
      <xdr:spPr>
        <a:xfrm>
          <a:off x="6502891" y="2761562"/>
          <a:ext cx="4880503" cy="8258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ソフトウェアの開発・改良に係る工程</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及び</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ソフトウェア以外の開発・改良における</a:t>
          </a: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設計工程に直接従事する時間のみが助成対象</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となります。</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合計従事時間の上限は、１人につき１日８時間、年間１，８００時間です。</a:t>
          </a:r>
          <a:endParaRPr lang="ja-JP" altLang="ja-JP" u="sng">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38</xdr:col>
      <xdr:colOff>120316</xdr:colOff>
      <xdr:row>0</xdr:row>
      <xdr:rowOff>113632</xdr:rowOff>
    </xdr:from>
    <xdr:to>
      <xdr:col>57</xdr:col>
      <xdr:colOff>113964</xdr:colOff>
      <xdr:row>4</xdr:row>
      <xdr:rowOff>1595187</xdr:rowOff>
    </xdr:to>
    <xdr:sp macro="" textlink="">
      <xdr:nvSpPr>
        <xdr:cNvPr id="3" name="正方形/長方形 2"/>
        <xdr:cNvSpPr/>
      </xdr:nvSpPr>
      <xdr:spPr>
        <a:xfrm>
          <a:off x="11476790" y="113632"/>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82550</xdr:colOff>
      <xdr:row>1</xdr:row>
      <xdr:rowOff>63500</xdr:rowOff>
    </xdr:from>
    <xdr:to>
      <xdr:col>36</xdr:col>
      <xdr:colOff>120648</xdr:colOff>
      <xdr:row>6</xdr:row>
      <xdr:rowOff>158750</xdr:rowOff>
    </xdr:to>
    <xdr:sp macro="" textlink="">
      <xdr:nvSpPr>
        <xdr:cNvPr id="2" name="正方形/長方形 1"/>
        <xdr:cNvSpPr/>
      </xdr:nvSpPr>
      <xdr:spPr>
        <a:xfrm>
          <a:off x="9836150" y="254000"/>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20</xdr:col>
      <xdr:colOff>32398</xdr:colOff>
      <xdr:row>0</xdr:row>
      <xdr:rowOff>149030</xdr:rowOff>
    </xdr:from>
    <xdr:to>
      <xdr:col>42</xdr:col>
      <xdr:colOff>49373</xdr:colOff>
      <xdr:row>8</xdr:row>
      <xdr:rowOff>66480</xdr:rowOff>
    </xdr:to>
    <xdr:sp macro="" textlink="">
      <xdr:nvSpPr>
        <xdr:cNvPr id="2" name="正方形/長方形 1"/>
        <xdr:cNvSpPr/>
      </xdr:nvSpPr>
      <xdr:spPr>
        <a:xfrm>
          <a:off x="9706429" y="149030"/>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25</xdr:col>
      <xdr:colOff>119811</xdr:colOff>
      <xdr:row>0</xdr:row>
      <xdr:rowOff>179718</xdr:rowOff>
    </xdr:from>
    <xdr:to>
      <xdr:col>48</xdr:col>
      <xdr:colOff>108667</xdr:colOff>
      <xdr:row>8</xdr:row>
      <xdr:rowOff>204998</xdr:rowOff>
    </xdr:to>
    <xdr:sp macro="" textlink="">
      <xdr:nvSpPr>
        <xdr:cNvPr id="2" name="正方形/長方形 1"/>
        <xdr:cNvSpPr/>
      </xdr:nvSpPr>
      <xdr:spPr>
        <a:xfrm>
          <a:off x="9465094" y="179718"/>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9</xdr:col>
      <xdr:colOff>19915</xdr:colOff>
      <xdr:row>2</xdr:row>
      <xdr:rowOff>131262</xdr:rowOff>
    </xdr:from>
    <xdr:ext cx="6132063" cy="642484"/>
    <xdr:sp macro="" textlink="">
      <xdr:nvSpPr>
        <xdr:cNvPr id="5" name="正方形/長方形 4"/>
        <xdr:cNvSpPr/>
      </xdr:nvSpPr>
      <xdr:spPr>
        <a:xfrm>
          <a:off x="7561474" y="512262"/>
          <a:ext cx="6132063"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について、次ページの「</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(3) </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委託・外注計画書 ／ 専門家指導計画書</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u="sng">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19915</xdr:colOff>
      <xdr:row>2</xdr:row>
      <xdr:rowOff>131262</xdr:rowOff>
    </xdr:from>
    <xdr:ext cx="6132641" cy="642484"/>
    <xdr:sp macro="" textlink="">
      <xdr:nvSpPr>
        <xdr:cNvPr id="3" name="正方形/長方形 2"/>
        <xdr:cNvSpPr/>
      </xdr:nvSpPr>
      <xdr:spPr>
        <a:xfrm>
          <a:off x="7582765" y="512262"/>
          <a:ext cx="6132641"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ページの「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委託計画書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42</xdr:col>
      <xdr:colOff>65897</xdr:colOff>
      <xdr:row>0</xdr:row>
      <xdr:rowOff>83868</xdr:rowOff>
    </xdr:from>
    <xdr:to>
      <xdr:col>65</xdr:col>
      <xdr:colOff>54752</xdr:colOff>
      <xdr:row>7</xdr:row>
      <xdr:rowOff>492544</xdr:rowOff>
    </xdr:to>
    <xdr:sp macro="" textlink="">
      <xdr:nvSpPr>
        <xdr:cNvPr id="4" name="正方形/長方形 3"/>
        <xdr:cNvSpPr/>
      </xdr:nvSpPr>
      <xdr:spPr>
        <a:xfrm>
          <a:off x="13191227" y="83868"/>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53</xdr:col>
      <xdr:colOff>168468</xdr:colOff>
      <xdr:row>0</xdr:row>
      <xdr:rowOff>103673</xdr:rowOff>
    </xdr:from>
    <xdr:to>
      <xdr:col>73</xdr:col>
      <xdr:colOff>94729</xdr:colOff>
      <xdr:row>9</xdr:row>
      <xdr:rowOff>137756</xdr:rowOff>
    </xdr:to>
    <xdr:sp macro="" textlink="">
      <xdr:nvSpPr>
        <xdr:cNvPr id="2" name="正方形/長方形 1"/>
        <xdr:cNvSpPr/>
      </xdr:nvSpPr>
      <xdr:spPr>
        <a:xfrm>
          <a:off x="9777703" y="103673"/>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15</xdr:col>
      <xdr:colOff>32573</xdr:colOff>
      <xdr:row>6</xdr:row>
      <xdr:rowOff>1524983</xdr:rowOff>
    </xdr:from>
    <xdr:ext cx="5161057" cy="1001648"/>
    <xdr:sp macro="" textlink="">
      <xdr:nvSpPr>
        <xdr:cNvPr id="2" name="正方形/長方形 1"/>
        <xdr:cNvSpPr/>
      </xdr:nvSpPr>
      <xdr:spPr>
        <a:xfrm>
          <a:off x="7391889" y="3075720"/>
          <a:ext cx="5161057" cy="1001648"/>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mn-ea"/>
              <a:cs typeface="+mn-cs"/>
            </a:rPr>
            <a:t>ソフトウェアのカスタマイズに係る工程</a:t>
          </a:r>
          <a:r>
            <a:rPr kumimoji="1" lang="ja-JP" altLang="en-US" sz="1100" b="0" u="none">
              <a:solidFill>
                <a:sysClr val="windowText" lastClr="000000"/>
              </a:solidFill>
              <a:effectLst/>
              <a:latin typeface="ＭＳ Ｐゴシック" panose="020B0600070205080204" pitchFamily="50" charset="-128"/>
              <a:ea typeface="+mn-ea"/>
              <a:cs typeface="+mn-cs"/>
            </a:rPr>
            <a:t>及び</a:t>
          </a:r>
          <a:r>
            <a:rPr kumimoji="1" lang="ja-JP" altLang="en-US" sz="1100" b="1" u="sng">
              <a:solidFill>
                <a:sysClr val="windowText" lastClr="000000"/>
              </a:solidFill>
              <a:effectLst/>
              <a:latin typeface="ＭＳ Ｐゴシック" panose="020B0600070205080204" pitchFamily="50" charset="-128"/>
              <a:ea typeface="+mn-ea"/>
              <a:cs typeface="+mn-cs"/>
            </a:rPr>
            <a:t>ソフトウェア以外のカスタマイズにおける</a:t>
          </a:r>
          <a:endParaRPr kumimoji="1" lang="en-US" altLang="ja-JP" sz="1100" b="1" u="sng">
            <a:solidFill>
              <a:sysClr val="windowText" lastClr="000000"/>
            </a:solidFill>
            <a:effectLst/>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mn-ea"/>
              <a:cs typeface="+mn-cs"/>
            </a:rPr>
            <a:t>設計工程に直接従事する時間のみが助成対象</a:t>
          </a:r>
          <a:r>
            <a:rPr kumimoji="1" lang="ja-JP" altLang="en-US" sz="1100" b="0" u="none">
              <a:solidFill>
                <a:sysClr val="windowText" lastClr="000000"/>
              </a:solidFill>
              <a:effectLst/>
              <a:latin typeface="ＭＳ Ｐゴシック" panose="020B0600070205080204" pitchFamily="50" charset="-128"/>
              <a:ea typeface="+mn-ea"/>
              <a:cs typeface="+mn-cs"/>
            </a:rPr>
            <a:t>となります。</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合計従事時間の上限は、１人につき１日８時間、年間１，８００時間です。</a:t>
          </a:r>
          <a:endParaRPr lang="ja-JP" altLang="ja-JP" u="sng">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35</xdr:col>
      <xdr:colOff>153737</xdr:colOff>
      <xdr:row>0</xdr:row>
      <xdr:rowOff>133685</xdr:rowOff>
    </xdr:from>
    <xdr:to>
      <xdr:col>54</xdr:col>
      <xdr:colOff>147385</xdr:colOff>
      <xdr:row>6</xdr:row>
      <xdr:rowOff>1040398</xdr:rowOff>
    </xdr:to>
    <xdr:sp macro="" textlink="">
      <xdr:nvSpPr>
        <xdr:cNvPr id="3" name="正方形/長方形 2"/>
        <xdr:cNvSpPr/>
      </xdr:nvSpPr>
      <xdr:spPr>
        <a:xfrm>
          <a:off x="10988842" y="133685"/>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18</xdr:col>
      <xdr:colOff>39687</xdr:colOff>
      <xdr:row>0</xdr:row>
      <xdr:rowOff>138906</xdr:rowOff>
    </xdr:from>
    <xdr:to>
      <xdr:col>37</xdr:col>
      <xdr:colOff>67731</xdr:colOff>
      <xdr:row>6</xdr:row>
      <xdr:rowOff>36512</xdr:rowOff>
    </xdr:to>
    <xdr:sp macro="" textlink="">
      <xdr:nvSpPr>
        <xdr:cNvPr id="2" name="正方形/長方形 1"/>
        <xdr:cNvSpPr/>
      </xdr:nvSpPr>
      <xdr:spPr>
        <a:xfrm>
          <a:off x="9961562" y="138906"/>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11</xdr:col>
      <xdr:colOff>76200</xdr:colOff>
      <xdr:row>0</xdr:row>
      <xdr:rowOff>28576</xdr:rowOff>
    </xdr:from>
    <xdr:ext cx="4598375" cy="742949"/>
    <xdr:sp macro="" textlink="">
      <xdr:nvSpPr>
        <xdr:cNvPr id="2" name="正方形/長方形 1"/>
        <xdr:cNvSpPr/>
      </xdr:nvSpPr>
      <xdr:spPr>
        <a:xfrm>
          <a:off x="7077075" y="28576"/>
          <a:ext cx="4598375" cy="742949"/>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オンライン展示会に関する出展小間料の助成上限額は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20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オンライン展示会</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全体で「助成対象経費（税抜）（</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B</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）」が</a:t>
          </a: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40</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万円以内</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になるよう、下の表であらかじめ調整してください</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11</xdr:col>
      <xdr:colOff>76200</xdr:colOff>
      <xdr:row>10</xdr:row>
      <xdr:rowOff>133351</xdr:rowOff>
    </xdr:from>
    <xdr:ext cx="4191000" cy="1238250"/>
    <xdr:sp macro="" textlink="">
      <xdr:nvSpPr>
        <xdr:cNvPr id="4" name="正方形/長方形 3"/>
        <xdr:cNvSpPr/>
      </xdr:nvSpPr>
      <xdr:spPr>
        <a:xfrm>
          <a:off x="7077075" y="2857501"/>
          <a:ext cx="4191000" cy="1238250"/>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印刷物製作費の助成上限額は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40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PR</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映像制作費の助成上限額は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30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それぞれの</a:t>
          </a:r>
          <a:r>
            <a:rPr kumimoji="1" lang="ja-JP" altLang="ja-JP" sz="1100" b="1" u="sng">
              <a:solidFill>
                <a:schemeClr val="dk1"/>
              </a:solidFill>
              <a:effectLst/>
              <a:latin typeface="+mn-lt"/>
              <a:ea typeface="+mn-ea"/>
              <a:cs typeface="+mn-cs"/>
            </a:rPr>
            <a:t>「助成対象経費</a:t>
          </a:r>
          <a:r>
            <a:rPr kumimoji="1" lang="ja-JP" altLang="ja-JP" sz="1100" b="1" u="sng">
              <a:solidFill>
                <a:schemeClr val="dk1"/>
              </a:solidFill>
              <a:effectLst/>
              <a:latin typeface="+mj-ea"/>
              <a:ea typeface="+mj-ea"/>
              <a:cs typeface="+mn-cs"/>
            </a:rPr>
            <a:t>（税抜）（</a:t>
          </a:r>
          <a:r>
            <a:rPr kumimoji="1" lang="en-US" altLang="ja-JP" sz="1100" b="1" u="sng">
              <a:solidFill>
                <a:schemeClr val="dk1"/>
              </a:solidFill>
              <a:effectLst/>
              <a:latin typeface="+mj-ea"/>
              <a:ea typeface="+mj-ea"/>
              <a:cs typeface="+mn-cs"/>
            </a:rPr>
            <a:t>A</a:t>
          </a:r>
          <a:r>
            <a:rPr kumimoji="1" lang="ja-JP" altLang="ja-JP" sz="1100" b="1" u="sng">
              <a:solidFill>
                <a:schemeClr val="dk1"/>
              </a:solidFill>
              <a:effectLst/>
              <a:latin typeface="+mj-ea"/>
              <a:ea typeface="+mj-ea"/>
              <a:cs typeface="+mn-cs"/>
            </a:rPr>
            <a:t>）</a:t>
          </a:r>
          <a:r>
            <a:rPr kumimoji="1" lang="en-US" altLang="ja-JP" sz="1100" b="1" u="sng">
              <a:solidFill>
                <a:schemeClr val="dk1"/>
              </a:solidFill>
              <a:effectLst/>
              <a:latin typeface="+mj-ea"/>
              <a:ea typeface="+mj-ea"/>
              <a:cs typeface="+mn-cs"/>
            </a:rPr>
            <a:t>×</a:t>
          </a:r>
          <a:r>
            <a:rPr kumimoji="1" lang="ja-JP" altLang="ja-JP" sz="1100" b="1" u="sng">
              <a:solidFill>
                <a:schemeClr val="dk1"/>
              </a:solidFill>
              <a:effectLst/>
              <a:latin typeface="+mj-ea"/>
              <a:ea typeface="+mj-ea"/>
              <a:cs typeface="+mn-cs"/>
            </a:rPr>
            <a:t>（</a:t>
          </a:r>
          <a:r>
            <a:rPr kumimoji="1" lang="en-US" altLang="ja-JP" sz="1100" b="1" u="sng">
              <a:solidFill>
                <a:schemeClr val="dk1"/>
              </a:solidFill>
              <a:effectLst/>
              <a:latin typeface="+mj-ea"/>
              <a:ea typeface="+mj-ea"/>
              <a:cs typeface="+mn-cs"/>
            </a:rPr>
            <a:t>B</a:t>
          </a:r>
          <a:r>
            <a:rPr kumimoji="1" lang="ja-JP" altLang="ja-JP" sz="1100" b="1" u="sng">
              <a:solidFill>
                <a:schemeClr val="dk1"/>
              </a:solidFill>
              <a:effectLst/>
              <a:latin typeface="+mj-ea"/>
              <a:ea typeface="+mj-ea"/>
              <a:cs typeface="+mn-cs"/>
            </a:rPr>
            <a:t>）」が</a:t>
          </a:r>
          <a:endParaRPr lang="en-US" altLang="ja-JP" b="1" u="sng">
            <a:effectLst/>
            <a:latin typeface="+mj-ea"/>
            <a:ea typeface="+mj-ea"/>
          </a:endParaRPr>
        </a:p>
        <a:p>
          <a:pPr eaLnBrk="1" fontAlgn="auto" latinLnBrk="0" hangingPunct="1"/>
          <a:r>
            <a:rPr kumimoji="1" lang="ja-JP" altLang="en-US" sz="1100" b="0">
              <a:solidFill>
                <a:schemeClr val="dk1"/>
              </a:solidFill>
              <a:effectLst/>
              <a:latin typeface="+mj-ea"/>
              <a:ea typeface="+mj-ea"/>
              <a:cs typeface="+mn-cs"/>
            </a:rPr>
            <a:t>　　</a:t>
          </a:r>
          <a:r>
            <a:rPr kumimoji="1" lang="ja-JP" altLang="en-US" sz="1100" b="0" u="none">
              <a:solidFill>
                <a:schemeClr val="dk1"/>
              </a:solidFill>
              <a:effectLst/>
              <a:latin typeface="+mj-ea"/>
              <a:ea typeface="+mj-ea"/>
              <a:cs typeface="+mn-cs"/>
            </a:rPr>
            <a:t>・印刷物製作費</a:t>
          </a:r>
          <a:r>
            <a:rPr kumimoji="1" lang="ja-JP" altLang="en-US" sz="1100" b="1" u="sng">
              <a:solidFill>
                <a:schemeClr val="dk1"/>
              </a:solidFill>
              <a:effectLst/>
              <a:latin typeface="+mj-ea"/>
              <a:ea typeface="+mj-ea"/>
              <a:cs typeface="+mn-cs"/>
            </a:rPr>
            <a:t>全体で</a:t>
          </a:r>
          <a:r>
            <a:rPr kumimoji="1" lang="en-US" altLang="ja-JP" sz="1100" b="1" u="sng">
              <a:solidFill>
                <a:schemeClr val="dk1"/>
              </a:solidFill>
              <a:effectLst/>
              <a:latin typeface="+mj-ea"/>
              <a:ea typeface="+mj-ea"/>
              <a:cs typeface="+mn-cs"/>
            </a:rPr>
            <a:t>80</a:t>
          </a:r>
          <a:r>
            <a:rPr kumimoji="1" lang="ja-JP" altLang="en-US" sz="1100" b="1" u="sng">
              <a:solidFill>
                <a:schemeClr val="dk1"/>
              </a:solidFill>
              <a:effectLst/>
              <a:latin typeface="+mj-ea"/>
              <a:ea typeface="+mj-ea"/>
              <a:cs typeface="+mn-cs"/>
            </a:rPr>
            <a:t>万円以内</a:t>
          </a:r>
          <a:endParaRPr kumimoji="1" lang="en-US" altLang="ja-JP" sz="1100" b="1" u="sng">
            <a:solidFill>
              <a:schemeClr val="dk1"/>
            </a:solidFill>
            <a:effectLst/>
            <a:latin typeface="+mj-ea"/>
            <a:ea typeface="+mj-ea"/>
            <a:cs typeface="+mn-cs"/>
          </a:endParaRPr>
        </a:p>
        <a:p>
          <a:pPr eaLnBrk="1" fontAlgn="auto" latinLnBrk="0" hangingPunct="1"/>
          <a:r>
            <a:rPr kumimoji="1" lang="ja-JP" altLang="en-US" sz="1100" b="0" u="none">
              <a:solidFill>
                <a:schemeClr val="dk1"/>
              </a:solidFill>
              <a:effectLst/>
              <a:latin typeface="+mj-ea"/>
              <a:ea typeface="+mj-ea"/>
              <a:cs typeface="+mn-cs"/>
            </a:rPr>
            <a:t>　　・</a:t>
          </a:r>
          <a:r>
            <a:rPr kumimoji="1" lang="en-US" altLang="ja-JP" sz="1100" b="0" u="none">
              <a:solidFill>
                <a:schemeClr val="dk1"/>
              </a:solidFill>
              <a:effectLst/>
              <a:latin typeface="+mj-ea"/>
              <a:ea typeface="+mj-ea"/>
              <a:cs typeface="+mn-cs"/>
            </a:rPr>
            <a:t>PR</a:t>
          </a:r>
          <a:r>
            <a:rPr kumimoji="1" lang="ja-JP" altLang="en-US" sz="1100" b="0" u="none">
              <a:solidFill>
                <a:schemeClr val="dk1"/>
              </a:solidFill>
              <a:effectLst/>
              <a:latin typeface="+mj-ea"/>
              <a:ea typeface="+mj-ea"/>
              <a:cs typeface="+mn-cs"/>
            </a:rPr>
            <a:t>映像制作費</a:t>
          </a:r>
          <a:r>
            <a:rPr kumimoji="1" lang="ja-JP" altLang="en-US" sz="1100" b="1" u="sng">
              <a:solidFill>
                <a:schemeClr val="dk1"/>
              </a:solidFill>
              <a:effectLst/>
              <a:latin typeface="+mj-ea"/>
              <a:ea typeface="+mj-ea"/>
              <a:cs typeface="+mn-cs"/>
            </a:rPr>
            <a:t>全体で</a:t>
          </a:r>
          <a:r>
            <a:rPr kumimoji="1" lang="en-US" altLang="ja-JP" sz="1100" b="1" u="sng">
              <a:solidFill>
                <a:schemeClr val="dk1"/>
              </a:solidFill>
              <a:effectLst/>
              <a:latin typeface="+mj-ea"/>
              <a:ea typeface="+mj-ea"/>
              <a:cs typeface="+mn-cs"/>
            </a:rPr>
            <a:t>60</a:t>
          </a:r>
          <a:r>
            <a:rPr kumimoji="1" lang="ja-JP" altLang="en-US" sz="1100" b="1" u="sng">
              <a:solidFill>
                <a:schemeClr val="dk1"/>
              </a:solidFill>
              <a:effectLst/>
              <a:latin typeface="+mj-ea"/>
              <a:ea typeface="+mj-ea"/>
              <a:cs typeface="+mn-cs"/>
            </a:rPr>
            <a:t>万円以内</a:t>
          </a:r>
          <a:endParaRPr kumimoji="1" lang="en-US" altLang="ja-JP" sz="1100" b="1" u="sng">
            <a:solidFill>
              <a:schemeClr val="dk1"/>
            </a:solidFill>
            <a:effectLst/>
            <a:latin typeface="+mj-ea"/>
            <a:ea typeface="+mj-ea"/>
            <a:cs typeface="+mn-cs"/>
          </a:endParaRPr>
        </a:p>
        <a:p>
          <a:pPr eaLnBrk="1" fontAlgn="auto" latinLnBrk="0" hangingPunct="1"/>
          <a:r>
            <a:rPr kumimoji="1" lang="ja-JP" altLang="ja-JP" sz="1100" b="0">
              <a:solidFill>
                <a:schemeClr val="dk1"/>
              </a:solidFill>
              <a:effectLst/>
              <a:latin typeface="+mj-ea"/>
              <a:ea typeface="+mj-ea"/>
              <a:cs typeface="+mn-cs"/>
            </a:rPr>
            <a:t>　</a:t>
          </a:r>
          <a:r>
            <a:rPr kumimoji="1" lang="ja-JP" altLang="en-US" sz="1100" b="0">
              <a:solidFill>
                <a:schemeClr val="dk1"/>
              </a:solidFill>
              <a:effectLst/>
              <a:latin typeface="+mj-ea"/>
              <a:ea typeface="+mj-ea"/>
              <a:cs typeface="+mn-cs"/>
            </a:rPr>
            <a:t>　</a:t>
          </a:r>
          <a:r>
            <a:rPr kumimoji="1" lang="ja-JP" altLang="ja-JP" sz="1100" b="0">
              <a:solidFill>
                <a:schemeClr val="dk1"/>
              </a:solidFill>
              <a:effectLst/>
              <a:latin typeface="+mj-ea"/>
              <a:ea typeface="+mj-ea"/>
              <a:cs typeface="+mn-cs"/>
            </a:rPr>
            <a:t>になるよう、下の表であらかじめ調整してください</a:t>
          </a:r>
          <a:endParaRPr lang="ja-JP" altLang="ja-JP">
            <a:effectLst/>
            <a:latin typeface="+mj-ea"/>
            <a:ea typeface="+mj-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20</xdr:col>
      <xdr:colOff>381000</xdr:colOff>
      <xdr:row>1</xdr:row>
      <xdr:rowOff>38100</xdr:rowOff>
    </xdr:from>
    <xdr:to>
      <xdr:col>26</xdr:col>
      <xdr:colOff>19048</xdr:colOff>
      <xdr:row>9</xdr:row>
      <xdr:rowOff>273050</xdr:rowOff>
    </xdr:to>
    <xdr:sp macro="" textlink="">
      <xdr:nvSpPr>
        <xdr:cNvPr id="5" name="正方形/長方形 4"/>
        <xdr:cNvSpPr/>
      </xdr:nvSpPr>
      <xdr:spPr>
        <a:xfrm>
          <a:off x="11791950" y="215900"/>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26894</xdr:colOff>
      <xdr:row>0</xdr:row>
      <xdr:rowOff>109255</xdr:rowOff>
    </xdr:from>
    <xdr:to>
      <xdr:col>6</xdr:col>
      <xdr:colOff>458894</xdr:colOff>
      <xdr:row>0</xdr:row>
      <xdr:rowOff>109256</xdr:rowOff>
    </xdr:to>
    <xdr:cxnSp macro="">
      <xdr:nvCxnSpPr>
        <xdr:cNvPr id="2" name="直線矢印コネクタ 1"/>
        <xdr:cNvCxnSpPr/>
      </xdr:nvCxnSpPr>
      <xdr:spPr>
        <a:xfrm flipV="1">
          <a:off x="7445188" y="109255"/>
          <a:ext cx="4320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4626</xdr:colOff>
      <xdr:row>0</xdr:row>
      <xdr:rowOff>10027</xdr:rowOff>
    </xdr:from>
    <xdr:ext cx="5225862" cy="1009251"/>
    <xdr:sp macro="" textlink="">
      <xdr:nvSpPr>
        <xdr:cNvPr id="5" name="正方形/長方形 4"/>
        <xdr:cNvSpPr/>
      </xdr:nvSpPr>
      <xdr:spPr>
        <a:xfrm>
          <a:off x="7233857" y="10027"/>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smtClean="0">
              <a:solidFill>
                <a:sysClr val="windowText" lastClr="000000"/>
              </a:solidFill>
              <a:latin typeface="+mn-lt"/>
              <a:ea typeface="+mn-ea"/>
              <a:cs typeface="+mn-cs"/>
            </a:rPr>
            <a:t>申請にあたっては、以下の要件を満たす必要があります。</a:t>
          </a:r>
          <a:endParaRPr lang="en-US" altLang="ja-JP" sz="1100" b="0" i="0" u="none" strike="noStrike" baseline="0" smtClean="0">
            <a:solidFill>
              <a:sysClr val="windowText" lastClr="000000"/>
            </a:solidFill>
            <a:latin typeface="+mn-lt"/>
            <a:ea typeface="+mn-ea"/>
            <a:cs typeface="+mn-cs"/>
          </a:endParaRPr>
        </a:p>
        <a:p>
          <a:r>
            <a:rPr lang="ja-JP" altLang="en-US" sz="1100" b="0" i="0" u="none" strike="noStrike" baseline="0" smtClean="0">
              <a:solidFill>
                <a:sysClr val="windowText" lastClr="000000"/>
              </a:solidFill>
              <a:latin typeface="+mn-lt"/>
              <a:ea typeface="+mn-ea"/>
              <a:cs typeface="+mn-cs"/>
            </a:rPr>
            <a:t>①</a:t>
          </a:r>
          <a:r>
            <a:rPr lang="ja-JP" altLang="en-US" sz="1100" b="1" i="0" u="sng" strike="noStrike" baseline="0" smtClean="0">
              <a:solidFill>
                <a:sysClr val="windowText" lastClr="000000"/>
              </a:solidFill>
              <a:latin typeface="+mn-lt"/>
              <a:ea typeface="+mn-ea"/>
              <a:cs typeface="+mn-cs"/>
            </a:rPr>
            <a:t>同一のテーマ・内容（経費）</a:t>
          </a:r>
          <a:r>
            <a:rPr lang="ja-JP" altLang="en-US" sz="1100" b="0" i="0" u="sng" strike="noStrike" baseline="0" smtClean="0">
              <a:solidFill>
                <a:sysClr val="windowText" lastClr="000000"/>
              </a:solidFill>
              <a:latin typeface="+mn-lt"/>
              <a:ea typeface="+mn-ea"/>
              <a:cs typeface="+mn-cs"/>
            </a:rPr>
            <a:t>で、公社・国・都道府県・区市町村等から重複して助成又　　　は補助を受けていない（過去に受けたことがある場合も含む）。</a:t>
          </a:r>
        </a:p>
        <a:p>
          <a:r>
            <a:rPr lang="ja-JP" altLang="en-US" sz="1100" b="0" i="0" u="none" strike="noStrike" baseline="0" smtClean="0">
              <a:solidFill>
                <a:sysClr val="windowText" lastClr="000000"/>
              </a:solidFill>
              <a:latin typeface="+mn-lt"/>
              <a:ea typeface="+mn-ea"/>
              <a:cs typeface="+mn-cs"/>
            </a:rPr>
            <a:t>②</a:t>
          </a:r>
          <a:r>
            <a:rPr lang="ja-JP" altLang="en-US" sz="1100" b="0" i="0" u="sng" strike="noStrike" baseline="0" smtClean="0">
              <a:solidFill>
                <a:sysClr val="windowText" lastClr="000000"/>
              </a:solidFill>
              <a:latin typeface="+mn-lt"/>
              <a:ea typeface="+mn-ea"/>
              <a:cs typeface="+mn-cs"/>
            </a:rPr>
            <a:t>本助成事業の同一年度の申請は、一事業者につき一申請に限る。</a:t>
          </a:r>
          <a:endParaRPr kumimoji="1" lang="en-US" altLang="ja-JP" sz="1100" b="0" i="0" u="sng" strike="noStrike" baseline="0" smtClean="0">
            <a:solidFill>
              <a:sysClr val="windowText" lastClr="000000"/>
            </a:solidFill>
            <a:latin typeface="+mn-lt"/>
            <a:ea typeface="+mn-ea"/>
            <a:cs typeface="+mn-cs"/>
          </a:endParaRPr>
        </a:p>
        <a:p>
          <a:r>
            <a:rPr kumimoji="1" lang="ja-JP" altLang="en-US" sz="1100" b="0" i="0" u="none" strike="noStrike" baseline="0" smtClean="0">
              <a:solidFill>
                <a:sysClr val="windowText" lastClr="000000"/>
              </a:solidFill>
              <a:latin typeface="+mn-lt"/>
              <a:ea typeface="+mn-ea"/>
              <a:cs typeface="+mn-cs"/>
            </a:rPr>
            <a:t>③</a:t>
          </a:r>
          <a:r>
            <a:rPr kumimoji="1" lang="ja-JP" altLang="en-US" sz="1100" b="1" i="0" u="sng" strike="noStrike" baseline="0" smtClean="0">
              <a:solidFill>
                <a:sysClr val="windowText" lastClr="000000"/>
              </a:solidFill>
              <a:latin typeface="+mn-lt"/>
              <a:ea typeface="+mn-ea"/>
              <a:cs typeface="+mn-cs"/>
            </a:rPr>
            <a:t>同一のテーマ・内容（経費）</a:t>
          </a:r>
          <a:r>
            <a:rPr kumimoji="1" lang="ja-JP" altLang="en-US" sz="1100" b="0" i="0" u="sng" strike="noStrike" baseline="0" smtClean="0">
              <a:solidFill>
                <a:sysClr val="windowText" lastClr="000000"/>
              </a:solidFill>
              <a:latin typeface="+mn-lt"/>
              <a:ea typeface="+mn-ea"/>
              <a:cs typeface="+mn-cs"/>
            </a:rPr>
            <a:t>で、公社が実施する他の助成事業に併願申請していない。</a:t>
          </a:r>
          <a:endParaRPr kumimoji="1" lang="en-US" altLang="ja-JP" sz="1100" u="sng">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257594</xdr:colOff>
      <xdr:row>5</xdr:row>
      <xdr:rowOff>17971</xdr:rowOff>
    </xdr:from>
    <xdr:to>
      <xdr:col>13</xdr:col>
      <xdr:colOff>335472</xdr:colOff>
      <xdr:row>6</xdr:row>
      <xdr:rowOff>0</xdr:rowOff>
    </xdr:to>
    <xdr:sp macro="" textlink="">
      <xdr:nvSpPr>
        <xdr:cNvPr id="2" name="正方形/長方形 1"/>
        <xdr:cNvSpPr/>
      </xdr:nvSpPr>
      <xdr:spPr>
        <a:xfrm>
          <a:off x="7038915" y="2120660"/>
          <a:ext cx="4037642" cy="36542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0">
              <a:solidFill>
                <a:schemeClr val="dk1"/>
              </a:solidFill>
              <a:effectLst/>
              <a:latin typeface="+mn-ea"/>
              <a:ea typeface="+mn-ea"/>
              <a:cs typeface="+mn-cs"/>
            </a:rPr>
            <a:t>複数の企業で申請する場合は、申請企業ごとに作成してください</a:t>
          </a:r>
          <a:r>
            <a:rPr lang="ja-JP" altLang="ja-JP" sz="1100" b="0">
              <a:solidFill>
                <a:schemeClr val="dk1"/>
              </a:solidFill>
              <a:effectLst/>
              <a:latin typeface="+mn-lt"/>
              <a:ea typeface="+mn-ea"/>
              <a:cs typeface="+mn-cs"/>
            </a:rPr>
            <a:t>。</a:t>
          </a:r>
          <a:endParaRPr lang="ja-JP" altLang="ja-JP" sz="1200" b="0">
            <a:effectLst/>
          </a:endParaRPr>
        </a:p>
      </xdr:txBody>
    </xdr:sp>
    <xdr:clientData/>
  </xdr:twoCellAnchor>
  <xdr:twoCellAnchor>
    <xdr:from>
      <xdr:col>7</xdr:col>
      <xdr:colOff>17974</xdr:colOff>
      <xdr:row>15</xdr:row>
      <xdr:rowOff>167736</xdr:rowOff>
    </xdr:from>
    <xdr:to>
      <xdr:col>8</xdr:col>
      <xdr:colOff>113821</xdr:colOff>
      <xdr:row>15</xdr:row>
      <xdr:rowOff>173498</xdr:rowOff>
    </xdr:to>
    <xdr:cxnSp macro="">
      <xdr:nvCxnSpPr>
        <xdr:cNvPr id="3" name="直線矢印コネクタ 2"/>
        <xdr:cNvCxnSpPr/>
      </xdr:nvCxnSpPr>
      <xdr:spPr>
        <a:xfrm flipH="1">
          <a:off x="6799295" y="6104387"/>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119812</xdr:colOff>
      <xdr:row>15</xdr:row>
      <xdr:rowOff>11981</xdr:rowOff>
    </xdr:from>
    <xdr:to>
      <xdr:col>12</xdr:col>
      <xdr:colOff>591269</xdr:colOff>
      <xdr:row>15</xdr:row>
      <xdr:rowOff>341462</xdr:rowOff>
    </xdr:to>
    <xdr:sp macro="" textlink="">
      <xdr:nvSpPr>
        <xdr:cNvPr id="6" name="正方形/長方形 5"/>
        <xdr:cNvSpPr/>
      </xdr:nvSpPr>
      <xdr:spPr>
        <a:xfrm>
          <a:off x="7530142" y="5948632"/>
          <a:ext cx="3143250" cy="32948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0">
              <a:solidFill>
                <a:schemeClr val="dk1"/>
              </a:solidFill>
              <a:effectLst/>
              <a:latin typeface="+mn-lt"/>
              <a:ea typeface="+mn-ea"/>
              <a:cs typeface="+mn-cs"/>
            </a:rPr>
            <a:t>「その他の株主」の持ち株数</a:t>
          </a:r>
          <a:r>
            <a:rPr lang="ja-JP" altLang="en-US" sz="1100" b="0">
              <a:solidFill>
                <a:schemeClr val="dk1"/>
              </a:solidFill>
              <a:effectLst/>
              <a:latin typeface="+mn-lt"/>
              <a:ea typeface="+mn-ea"/>
              <a:cs typeface="+mn-cs"/>
            </a:rPr>
            <a:t>についても記入。</a:t>
          </a:r>
          <a:endParaRPr lang="ja-JP" altLang="ja-JP" b="0">
            <a:effectLst/>
          </a:endParaRPr>
        </a:p>
      </xdr:txBody>
    </xdr:sp>
    <xdr:clientData/>
  </xdr:twoCellAnchor>
  <xdr:twoCellAnchor>
    <xdr:from>
      <xdr:col>8</xdr:col>
      <xdr:colOff>101839</xdr:colOff>
      <xdr:row>18</xdr:row>
      <xdr:rowOff>275567</xdr:rowOff>
    </xdr:from>
    <xdr:to>
      <xdr:col>14</xdr:col>
      <xdr:colOff>353323</xdr:colOff>
      <xdr:row>18</xdr:row>
      <xdr:rowOff>790755</xdr:rowOff>
    </xdr:to>
    <xdr:sp macro="" textlink="">
      <xdr:nvSpPr>
        <xdr:cNvPr id="7" name="正方形/長方形 6"/>
        <xdr:cNvSpPr/>
      </xdr:nvSpPr>
      <xdr:spPr>
        <a:xfrm>
          <a:off x="7512169" y="7362407"/>
          <a:ext cx="4019550" cy="51518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solidFill>
                <a:schemeClr val="dk1"/>
              </a:solidFill>
              <a:effectLst/>
              <a:latin typeface="+mn-ea"/>
              <a:ea typeface="+mn-ea"/>
              <a:cs typeface="+mn-cs"/>
            </a:rPr>
            <a:t>令和５年７</a:t>
          </a:r>
          <a:r>
            <a:rPr kumimoji="1" lang="ja-JP" altLang="ja-JP" sz="1100">
              <a:solidFill>
                <a:schemeClr val="dk1"/>
              </a:solidFill>
              <a:effectLst/>
              <a:latin typeface="+mn-ea"/>
              <a:ea typeface="+mn-ea"/>
              <a:cs typeface="+mn-cs"/>
            </a:rPr>
            <a:t>月</a:t>
          </a:r>
          <a:r>
            <a:rPr kumimoji="1" lang="ja-JP" altLang="en-US" sz="1100">
              <a:solidFill>
                <a:schemeClr val="dk1"/>
              </a:solidFill>
              <a:effectLst/>
              <a:latin typeface="+mn-ea"/>
              <a:ea typeface="+mn-ea"/>
              <a:cs typeface="+mn-cs"/>
            </a:rPr>
            <a:t>１</a:t>
          </a:r>
          <a:r>
            <a:rPr kumimoji="1" lang="ja-JP" altLang="ja-JP" sz="1100">
              <a:solidFill>
                <a:schemeClr val="dk1"/>
              </a:solidFill>
              <a:effectLst/>
              <a:latin typeface="+mn-ea"/>
              <a:ea typeface="+mn-ea"/>
              <a:cs typeface="+mn-cs"/>
            </a:rPr>
            <a:t>日以降に、役員・株主・資本金・従業員数等に変更が生じる可能性が高い場合も</a:t>
          </a:r>
          <a:r>
            <a:rPr kumimoji="1" lang="ja-JP" altLang="en-US" sz="1100">
              <a:solidFill>
                <a:schemeClr val="dk1"/>
              </a:solidFill>
              <a:effectLst/>
              <a:latin typeface="+mn-ea"/>
              <a:ea typeface="+mn-ea"/>
              <a:cs typeface="+mn-cs"/>
            </a:rPr>
            <a:t>、</a:t>
          </a:r>
          <a:r>
            <a:rPr kumimoji="1" lang="ja-JP" altLang="ja-JP" sz="1100">
              <a:solidFill>
                <a:schemeClr val="dk1"/>
              </a:solidFill>
              <a:effectLst/>
              <a:latin typeface="+mn-ea"/>
              <a:ea typeface="+mn-ea"/>
              <a:cs typeface="+mn-cs"/>
            </a:rPr>
            <a:t>異なる理由内にご記入ください</a:t>
          </a:r>
          <a:r>
            <a:rPr kumimoji="1" lang="ja-JP" altLang="en-US" sz="1100">
              <a:solidFill>
                <a:schemeClr val="dk1"/>
              </a:solidFill>
              <a:effectLst/>
              <a:latin typeface="+mn-ea"/>
              <a:ea typeface="+mn-ea"/>
              <a:cs typeface="+mn-cs"/>
            </a:rPr>
            <a:t>。</a:t>
          </a:r>
          <a:endParaRPr lang="ja-JP" altLang="ja-JP" sz="1100">
            <a:effectLst/>
            <a:latin typeface="+mn-ea"/>
            <a:ea typeface="+mn-ea"/>
          </a:endParaRPr>
        </a:p>
      </xdr:txBody>
    </xdr:sp>
    <xdr:clientData/>
  </xdr:twoCellAnchor>
  <xdr:twoCellAnchor>
    <xdr:from>
      <xdr:col>7</xdr:col>
      <xdr:colOff>17972</xdr:colOff>
      <xdr:row>18</xdr:row>
      <xdr:rowOff>502978</xdr:rowOff>
    </xdr:from>
    <xdr:to>
      <xdr:col>8</xdr:col>
      <xdr:colOff>89858</xdr:colOff>
      <xdr:row>18</xdr:row>
      <xdr:rowOff>503207</xdr:rowOff>
    </xdr:to>
    <xdr:cxnSp macro="">
      <xdr:nvCxnSpPr>
        <xdr:cNvPr id="8" name="直線矢印コネクタ 7"/>
        <xdr:cNvCxnSpPr/>
      </xdr:nvCxnSpPr>
      <xdr:spPr>
        <a:xfrm flipH="1" flipV="1">
          <a:off x="6799293" y="7589818"/>
          <a:ext cx="700895" cy="22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167104</xdr:colOff>
      <xdr:row>5</xdr:row>
      <xdr:rowOff>20054</xdr:rowOff>
    </xdr:from>
    <xdr:to>
      <xdr:col>33</xdr:col>
      <xdr:colOff>100263</xdr:colOff>
      <xdr:row>5</xdr:row>
      <xdr:rowOff>334212</xdr:rowOff>
    </xdr:to>
    <xdr:sp macro="" textlink="">
      <xdr:nvSpPr>
        <xdr:cNvPr id="2" name="正方形/長方形 1"/>
        <xdr:cNvSpPr/>
      </xdr:nvSpPr>
      <xdr:spPr>
        <a:xfrm>
          <a:off x="7573209" y="1203159"/>
          <a:ext cx="4104107" cy="31415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0">
              <a:effectLst/>
            </a:rPr>
            <a:t>必ず「新規開発」か「改良」のどちらか一方を選択してください。</a:t>
          </a:r>
          <a:endParaRPr lang="en-US" altLang="ja-JP" b="0">
            <a:effectLst/>
          </a:endParaRPr>
        </a:p>
      </xdr:txBody>
    </xdr:sp>
    <xdr:clientData/>
  </xdr:twoCellAnchor>
  <xdr:twoCellAnchor>
    <xdr:from>
      <xdr:col>19</xdr:col>
      <xdr:colOff>40105</xdr:colOff>
      <xdr:row>5</xdr:row>
      <xdr:rowOff>173789</xdr:rowOff>
    </xdr:from>
    <xdr:to>
      <xdr:col>21</xdr:col>
      <xdr:colOff>103224</xdr:colOff>
      <xdr:row>5</xdr:row>
      <xdr:rowOff>179551</xdr:rowOff>
    </xdr:to>
    <xdr:cxnSp macro="">
      <xdr:nvCxnSpPr>
        <xdr:cNvPr id="3" name="直線矢印コネクタ 2"/>
        <xdr:cNvCxnSpPr/>
      </xdr:nvCxnSpPr>
      <xdr:spPr>
        <a:xfrm flipH="1">
          <a:off x="6784473" y="1356894"/>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37352</xdr:colOff>
      <xdr:row>0</xdr:row>
      <xdr:rowOff>82176</xdr:rowOff>
    </xdr:from>
    <xdr:to>
      <xdr:col>43</xdr:col>
      <xdr:colOff>172941</xdr:colOff>
      <xdr:row>7</xdr:row>
      <xdr:rowOff>664508</xdr:rowOff>
    </xdr:to>
    <xdr:sp macro="" textlink="">
      <xdr:nvSpPr>
        <xdr:cNvPr id="4" name="正方形/長方形 3"/>
        <xdr:cNvSpPr/>
      </xdr:nvSpPr>
      <xdr:spPr>
        <a:xfrm>
          <a:off x="12333940" y="82176"/>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80552</xdr:colOff>
      <xdr:row>53</xdr:row>
      <xdr:rowOff>93144</xdr:rowOff>
    </xdr:from>
    <xdr:ext cx="2873963" cy="642484"/>
    <xdr:sp macro="" textlink="">
      <xdr:nvSpPr>
        <xdr:cNvPr id="2" name="正方形/長方形 1"/>
        <xdr:cNvSpPr/>
      </xdr:nvSpPr>
      <xdr:spPr>
        <a:xfrm>
          <a:off x="7027452" y="9427644"/>
          <a:ext cx="2873963" cy="64248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spAutoFit/>
        </a:bodyPr>
        <a:lstStyle/>
        <a:p>
          <a:pPr algn="l"/>
          <a:r>
            <a:rPr kumimoji="1" lang="ja-JP" altLang="en-US" sz="1100">
              <a:solidFill>
                <a:schemeClr val="tx1"/>
              </a:solidFill>
            </a:rPr>
            <a:t>助成金で製作した試作品は助成事業完了後５年間保存する義務がありますので、ご注意ください。</a:t>
          </a:r>
        </a:p>
      </xdr:txBody>
    </xdr:sp>
    <xdr:clientData/>
  </xdr:oneCellAnchor>
  <xdr:twoCellAnchor>
    <xdr:from>
      <xdr:col>20</xdr:col>
      <xdr:colOff>42956</xdr:colOff>
      <xdr:row>55</xdr:row>
      <xdr:rowOff>12700</xdr:rowOff>
    </xdr:from>
    <xdr:to>
      <xdr:col>21</xdr:col>
      <xdr:colOff>30406</xdr:colOff>
      <xdr:row>55</xdr:row>
      <xdr:rowOff>12701</xdr:rowOff>
    </xdr:to>
    <xdr:cxnSp macro="">
      <xdr:nvCxnSpPr>
        <xdr:cNvPr id="3" name="直線矢印コネクタ 2"/>
        <xdr:cNvCxnSpPr/>
      </xdr:nvCxnSpPr>
      <xdr:spPr>
        <a:xfrm flipV="1">
          <a:off x="6678706" y="9728200"/>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156967</xdr:colOff>
      <xdr:row>30</xdr:row>
      <xdr:rowOff>142695</xdr:rowOff>
    </xdr:from>
    <xdr:to>
      <xdr:col>37</xdr:col>
      <xdr:colOff>0</xdr:colOff>
      <xdr:row>38</xdr:row>
      <xdr:rowOff>11043</xdr:rowOff>
    </xdr:to>
    <xdr:sp macro="" textlink="">
      <xdr:nvSpPr>
        <xdr:cNvPr id="4" name="正方形/長方形 3"/>
        <xdr:cNvSpPr/>
      </xdr:nvSpPr>
      <xdr:spPr>
        <a:xfrm>
          <a:off x="7423576" y="5940521"/>
          <a:ext cx="5061076" cy="141443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0">
              <a:effectLst/>
            </a:rPr>
            <a:t>以下の点を踏まえた上で、図、写真、文章等により、分かりやすく説明してください。</a:t>
          </a:r>
          <a:endParaRPr lang="en-US" altLang="ja-JP" b="0">
            <a:effectLst/>
          </a:endParaRPr>
        </a:p>
        <a:p>
          <a:endParaRPr lang="en-US" altLang="ja-JP" b="0">
            <a:effectLst/>
          </a:endParaRPr>
        </a:p>
        <a:p>
          <a:r>
            <a:rPr lang="ja-JP" altLang="en-US" b="0">
              <a:effectLst/>
            </a:rPr>
            <a:t>①申請事業の全体像</a:t>
          </a:r>
          <a:endParaRPr lang="en-US" altLang="ja-JP" b="0">
            <a:effectLst/>
          </a:endParaRPr>
        </a:p>
        <a:p>
          <a:r>
            <a:rPr lang="ja-JP" altLang="en-US" b="0">
              <a:effectLst/>
            </a:rPr>
            <a:t>・製品開発・改良　→　製造工程・機能・仕様　等</a:t>
          </a:r>
          <a:endParaRPr lang="en-US" altLang="ja-JP" b="0">
            <a:effectLst/>
          </a:endParaRPr>
        </a:p>
        <a:p>
          <a:r>
            <a:rPr lang="ja-JP" altLang="en-US" b="0">
              <a:effectLst/>
            </a:rPr>
            <a:t>・サービス開発・改良　→　人・物・サービスの流れ　等</a:t>
          </a:r>
          <a:endParaRPr lang="en-US" altLang="ja-JP" b="0">
            <a:effectLst/>
          </a:endParaRPr>
        </a:p>
        <a:p>
          <a:r>
            <a:rPr lang="ja-JP" altLang="en-US" b="0">
              <a:effectLst/>
            </a:rPr>
            <a:t>②開発又は改良要素</a:t>
          </a:r>
          <a:endParaRPr lang="en-US" altLang="ja-JP" b="0">
            <a:effectLst/>
          </a:endParaRPr>
        </a:p>
        <a:p>
          <a:r>
            <a:rPr lang="ja-JP" altLang="en-US" b="0">
              <a:effectLst/>
            </a:rPr>
            <a:t>上段「（５）開発又は改良要素の説明」で記載した内容について明記</a:t>
          </a:r>
          <a:endParaRPr lang="en-US" altLang="ja-JP" b="0">
            <a:effectLst/>
          </a:endParaRPr>
        </a:p>
      </xdr:txBody>
    </xdr:sp>
    <xdr:clientData/>
  </xdr:twoCellAnchor>
  <xdr:twoCellAnchor>
    <xdr:from>
      <xdr:col>20</xdr:col>
      <xdr:colOff>14269</xdr:colOff>
      <xdr:row>31</xdr:row>
      <xdr:rowOff>92753</xdr:rowOff>
    </xdr:from>
    <xdr:to>
      <xdr:col>22</xdr:col>
      <xdr:colOff>75586</xdr:colOff>
      <xdr:row>31</xdr:row>
      <xdr:rowOff>98515</xdr:rowOff>
    </xdr:to>
    <xdr:cxnSp macro="">
      <xdr:nvCxnSpPr>
        <xdr:cNvPr id="5" name="直線矢印コネクタ 4"/>
        <xdr:cNvCxnSpPr/>
      </xdr:nvCxnSpPr>
      <xdr:spPr>
        <a:xfrm flipH="1">
          <a:off x="6656797" y="2789719"/>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196850</xdr:colOff>
      <xdr:row>0</xdr:row>
      <xdr:rowOff>133350</xdr:rowOff>
    </xdr:from>
    <xdr:to>
      <xdr:col>38</xdr:col>
      <xdr:colOff>349248</xdr:colOff>
      <xdr:row>13</xdr:row>
      <xdr:rowOff>114300</xdr:rowOff>
    </xdr:to>
    <xdr:sp macro="" textlink="">
      <xdr:nvSpPr>
        <xdr:cNvPr id="6" name="正方形/長方形 5"/>
        <xdr:cNvSpPr/>
      </xdr:nvSpPr>
      <xdr:spPr>
        <a:xfrm>
          <a:off x="9937750" y="133350"/>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20</xdr:col>
      <xdr:colOff>44823</xdr:colOff>
      <xdr:row>38</xdr:row>
      <xdr:rowOff>67235</xdr:rowOff>
    </xdr:from>
    <xdr:to>
      <xdr:col>22</xdr:col>
      <xdr:colOff>216647</xdr:colOff>
      <xdr:row>47</xdr:row>
      <xdr:rowOff>179294</xdr:rowOff>
    </xdr:to>
    <xdr:cxnSp macro="">
      <xdr:nvCxnSpPr>
        <xdr:cNvPr id="7" name="直線矢印コネクタ 6"/>
        <xdr:cNvCxnSpPr/>
      </xdr:nvCxnSpPr>
      <xdr:spPr>
        <a:xfrm flipH="1">
          <a:off x="7067176" y="7448176"/>
          <a:ext cx="836706" cy="186017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59764</xdr:colOff>
      <xdr:row>0</xdr:row>
      <xdr:rowOff>119530</xdr:rowOff>
    </xdr:from>
    <xdr:to>
      <xdr:col>39</xdr:col>
      <xdr:colOff>195354</xdr:colOff>
      <xdr:row>12</xdr:row>
      <xdr:rowOff>163980</xdr:rowOff>
    </xdr:to>
    <xdr:sp macro="" textlink="">
      <xdr:nvSpPr>
        <xdr:cNvPr id="2" name="正方形/長方形 1"/>
        <xdr:cNvSpPr/>
      </xdr:nvSpPr>
      <xdr:spPr>
        <a:xfrm>
          <a:off x="10951882" y="119530"/>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50800</xdr:colOff>
      <xdr:row>10</xdr:row>
      <xdr:rowOff>104880</xdr:rowOff>
    </xdr:from>
    <xdr:to>
      <xdr:col>19</xdr:col>
      <xdr:colOff>1495</xdr:colOff>
      <xdr:row>10</xdr:row>
      <xdr:rowOff>104880</xdr:rowOff>
    </xdr:to>
    <xdr:cxnSp macro="">
      <xdr:nvCxnSpPr>
        <xdr:cNvPr id="2" name="直線矢印コネクタ 1"/>
        <xdr:cNvCxnSpPr/>
      </xdr:nvCxnSpPr>
      <xdr:spPr>
        <a:xfrm flipH="1">
          <a:off x="8299450" y="6727930"/>
          <a:ext cx="56029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476250</xdr:colOff>
      <xdr:row>9</xdr:row>
      <xdr:rowOff>127000</xdr:rowOff>
    </xdr:from>
    <xdr:to>
      <xdr:col>24</xdr:col>
      <xdr:colOff>120650</xdr:colOff>
      <xdr:row>12</xdr:row>
      <xdr:rowOff>165100</xdr:rowOff>
    </xdr:to>
    <xdr:sp macro="" textlink="">
      <xdr:nvSpPr>
        <xdr:cNvPr id="3" name="正方形/長方形 2"/>
        <xdr:cNvSpPr/>
      </xdr:nvSpPr>
      <xdr:spPr>
        <a:xfrm>
          <a:off x="8724900" y="6426200"/>
          <a:ext cx="3302000" cy="9334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twoCellAnchor>
    <xdr:from>
      <xdr:col>23</xdr:col>
      <xdr:colOff>89648</xdr:colOff>
      <xdr:row>0</xdr:row>
      <xdr:rowOff>164351</xdr:rowOff>
    </xdr:from>
    <xdr:to>
      <xdr:col>28</xdr:col>
      <xdr:colOff>322355</xdr:colOff>
      <xdr:row>1</xdr:row>
      <xdr:rowOff>2300566</xdr:rowOff>
    </xdr:to>
    <xdr:sp macro="" textlink="">
      <xdr:nvSpPr>
        <xdr:cNvPr id="6" name="正方形/長方形 5"/>
        <xdr:cNvSpPr/>
      </xdr:nvSpPr>
      <xdr:spPr>
        <a:xfrm>
          <a:off x="11661589" y="16435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18</xdr:col>
      <xdr:colOff>463176</xdr:colOff>
      <xdr:row>1</xdr:row>
      <xdr:rowOff>2883644</xdr:rowOff>
    </xdr:from>
    <xdr:to>
      <xdr:col>30</xdr:col>
      <xdr:colOff>605117</xdr:colOff>
      <xdr:row>5</xdr:row>
      <xdr:rowOff>291352</xdr:rowOff>
    </xdr:to>
    <xdr:sp macro="" textlink="">
      <xdr:nvSpPr>
        <xdr:cNvPr id="8" name="正方形/長方形 7"/>
        <xdr:cNvSpPr/>
      </xdr:nvSpPr>
      <xdr:spPr>
        <a:xfrm>
          <a:off x="8972176" y="3204879"/>
          <a:ext cx="7493000" cy="186764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0">
              <a:solidFill>
                <a:schemeClr val="dk1"/>
              </a:solidFill>
              <a:effectLst/>
              <a:latin typeface="+mn-lt"/>
              <a:ea typeface="+mn-ea"/>
              <a:cs typeface="+mn-cs"/>
            </a:rPr>
            <a:t>・機能は、目標のうち数値で表現できないもの</a:t>
          </a:r>
          <a:endParaRPr lang="ja-JP" altLang="ja-JP" sz="1200">
            <a:effectLst/>
          </a:endParaRPr>
        </a:p>
        <a:p>
          <a:r>
            <a:rPr kumimoji="1" lang="ja-JP" altLang="ja-JP" sz="1100" b="0">
              <a:solidFill>
                <a:schemeClr val="dk1"/>
              </a:solidFill>
              <a:effectLst/>
              <a:latin typeface="+mn-lt"/>
              <a:ea typeface="+mn-ea"/>
              <a:cs typeface="+mn-cs"/>
            </a:rPr>
            <a:t>・性能は、数値で表現できるもの</a:t>
          </a:r>
          <a:endParaRPr lang="ja-JP" altLang="ja-JP" sz="1200">
            <a:effectLst/>
          </a:endParaRPr>
        </a:p>
        <a:p>
          <a:r>
            <a:rPr kumimoji="1" lang="ja-JP" altLang="ja-JP" sz="1100" b="0">
              <a:solidFill>
                <a:schemeClr val="dk1"/>
              </a:solidFill>
              <a:effectLst/>
              <a:latin typeface="+mn-lt"/>
              <a:ea typeface="+mn-ea"/>
              <a:cs typeface="+mn-cs"/>
            </a:rPr>
            <a:t>・目標は、確認方法と切り分けて、簡潔に記入すること</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目標１は必ず設定すること</a:t>
          </a:r>
          <a:endParaRPr lang="ja-JP" altLang="ja-JP" sz="1200">
            <a:effectLst/>
          </a:endParaRPr>
        </a:p>
        <a:p>
          <a:pPr algn="l"/>
          <a:endParaRPr kumimoji="1" lang="en-US" altLang="ja-JP" sz="1200" b="0">
            <a:solidFill>
              <a:srgbClr val="FF0000"/>
            </a:solidFill>
          </a:endParaRPr>
        </a:p>
        <a:p>
          <a:pPr algn="l"/>
          <a:r>
            <a:rPr kumimoji="1" lang="en-US" altLang="ja-JP" sz="1200" b="0">
              <a:solidFill>
                <a:srgbClr val="FF0000"/>
              </a:solidFill>
            </a:rPr>
            <a:t>【</a:t>
          </a:r>
          <a:r>
            <a:rPr kumimoji="1" lang="ja-JP" altLang="en-US" sz="1200" b="0">
              <a:solidFill>
                <a:srgbClr val="FF0000"/>
              </a:solidFill>
            </a:rPr>
            <a:t>備考</a:t>
          </a:r>
          <a:r>
            <a:rPr kumimoji="1" lang="en-US" altLang="ja-JP" sz="1200" b="0">
              <a:solidFill>
                <a:srgbClr val="FF0000"/>
              </a:solidFill>
            </a:rPr>
            <a:t>】</a:t>
          </a:r>
        </a:p>
        <a:p>
          <a:pPr algn="l"/>
          <a:r>
            <a:rPr kumimoji="1" lang="ja-JP" altLang="en-US" sz="1200" b="0">
              <a:solidFill>
                <a:srgbClr val="FF0000"/>
              </a:solidFill>
            </a:rPr>
            <a:t>・７（５）で「新規性」のみ説明する場合　→　目標には「新規性」についてのみ記入する</a:t>
          </a:r>
        </a:p>
        <a:p>
          <a:pPr algn="l"/>
          <a:r>
            <a:rPr kumimoji="1" lang="ja-JP" altLang="en-US" sz="1200" b="0">
              <a:solidFill>
                <a:srgbClr val="FF0000"/>
              </a:solidFill>
            </a:rPr>
            <a:t>・７（５）で「優秀性」のみ説明する場合　→　目標には「優秀性」についてのみ記入する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a:t>
          </a:r>
          <a:r>
            <a:rPr kumimoji="1" lang="ja-JP" altLang="ja-JP" sz="1200" b="0">
              <a:solidFill>
                <a:srgbClr val="FF0000"/>
              </a:solidFill>
              <a:effectLst/>
              <a:latin typeface="+mn-lt"/>
              <a:ea typeface="+mn-ea"/>
              <a:cs typeface="+mn-cs"/>
            </a:rPr>
            <a:t>７（５）で</a:t>
          </a:r>
          <a:r>
            <a:rPr kumimoji="1" lang="ja-JP" altLang="en-US" sz="1200" b="0">
              <a:solidFill>
                <a:srgbClr val="FF0000"/>
              </a:solidFill>
              <a:effectLst/>
              <a:latin typeface="+mn-lt"/>
              <a:ea typeface="+mn-ea"/>
              <a:cs typeface="+mn-cs"/>
            </a:rPr>
            <a:t>「新規性」</a:t>
          </a:r>
          <a:r>
            <a:rPr kumimoji="1" lang="ja-JP" altLang="ja-JP" sz="1200" b="0">
              <a:solidFill>
                <a:srgbClr val="FF0000"/>
              </a:solidFill>
              <a:effectLst/>
              <a:latin typeface="+mn-lt"/>
              <a:ea typeface="+mn-ea"/>
              <a:cs typeface="+mn-cs"/>
            </a:rPr>
            <a:t>「優秀性」の</a:t>
          </a:r>
          <a:r>
            <a:rPr kumimoji="1" lang="ja-JP" altLang="en-US" sz="1200" b="0">
              <a:solidFill>
                <a:srgbClr val="FF0000"/>
              </a:solidFill>
              <a:effectLst/>
              <a:latin typeface="+mn-lt"/>
              <a:ea typeface="+mn-ea"/>
              <a:cs typeface="+mn-cs"/>
            </a:rPr>
            <a:t>両方を説明する</a:t>
          </a:r>
          <a:r>
            <a:rPr kumimoji="1" lang="ja-JP" altLang="ja-JP" sz="1200" b="0">
              <a:solidFill>
                <a:srgbClr val="FF0000"/>
              </a:solidFill>
              <a:effectLst/>
              <a:latin typeface="+mn-lt"/>
              <a:ea typeface="+mn-ea"/>
              <a:cs typeface="+mn-cs"/>
            </a:rPr>
            <a:t>場合　→　目標には「</a:t>
          </a:r>
          <a:r>
            <a:rPr kumimoji="1" lang="ja-JP" altLang="en-US" sz="1200" b="0">
              <a:solidFill>
                <a:srgbClr val="FF0000"/>
              </a:solidFill>
              <a:effectLst/>
              <a:latin typeface="+mn-lt"/>
              <a:ea typeface="+mn-ea"/>
              <a:cs typeface="+mn-cs"/>
            </a:rPr>
            <a:t>新規</a:t>
          </a:r>
          <a:r>
            <a:rPr kumimoji="1" lang="ja-JP" altLang="ja-JP" sz="1200" b="0">
              <a:solidFill>
                <a:srgbClr val="FF0000"/>
              </a:solidFill>
              <a:effectLst/>
              <a:latin typeface="+mn-lt"/>
              <a:ea typeface="+mn-ea"/>
              <a:cs typeface="+mn-cs"/>
            </a:rPr>
            <a:t>性」</a:t>
          </a:r>
          <a:r>
            <a:rPr kumimoji="1" lang="ja-JP" altLang="en-US" sz="1200" b="0">
              <a:solidFill>
                <a:srgbClr val="FF0000"/>
              </a:solidFill>
              <a:effectLst/>
              <a:latin typeface="+mn-lt"/>
              <a:ea typeface="+mn-ea"/>
              <a:cs typeface="+mn-cs"/>
            </a:rPr>
            <a:t>「優秀性」の両方</a:t>
          </a:r>
          <a:r>
            <a:rPr kumimoji="1" lang="ja-JP" altLang="ja-JP" sz="1200" b="0">
              <a:solidFill>
                <a:srgbClr val="FF0000"/>
              </a:solidFill>
              <a:effectLst/>
              <a:latin typeface="+mn-lt"/>
              <a:ea typeface="+mn-ea"/>
              <a:cs typeface="+mn-cs"/>
            </a:rPr>
            <a:t>について</a:t>
          </a:r>
          <a:r>
            <a:rPr kumimoji="1" lang="ja-JP" altLang="en-US" sz="1200" b="0">
              <a:solidFill>
                <a:srgbClr val="FF0000"/>
              </a:solidFill>
              <a:effectLst/>
              <a:latin typeface="+mn-lt"/>
              <a:ea typeface="+mn-ea"/>
              <a:cs typeface="+mn-cs"/>
            </a:rPr>
            <a:t>を</a:t>
          </a:r>
          <a:r>
            <a:rPr kumimoji="1" lang="ja-JP" altLang="ja-JP" sz="1200" b="0">
              <a:solidFill>
                <a:srgbClr val="FF0000"/>
              </a:solidFill>
              <a:effectLst/>
              <a:latin typeface="+mn-lt"/>
              <a:ea typeface="+mn-ea"/>
              <a:cs typeface="+mn-cs"/>
            </a:rPr>
            <a:t>記入する</a:t>
          </a:r>
          <a:endParaRPr kumimoji="1" lang="en-US" altLang="ja-JP" sz="1200" b="0">
            <a:solidFill>
              <a:srgbClr val="FF0000"/>
            </a:solidFill>
            <a:effectLst/>
            <a:latin typeface="+mn-lt"/>
            <a:ea typeface="+mn-ea"/>
            <a:cs typeface="+mn-cs"/>
          </a:endParaRPr>
        </a:p>
      </xdr:txBody>
    </xdr:sp>
    <xdr:clientData/>
  </xdr:twoCellAnchor>
  <xdr:twoCellAnchor>
    <xdr:from>
      <xdr:col>18</xdr:col>
      <xdr:colOff>74706</xdr:colOff>
      <xdr:row>1</xdr:row>
      <xdr:rowOff>1232647</xdr:rowOff>
    </xdr:from>
    <xdr:to>
      <xdr:col>18</xdr:col>
      <xdr:colOff>552825</xdr:colOff>
      <xdr:row>1</xdr:row>
      <xdr:rowOff>2853766</xdr:rowOff>
    </xdr:to>
    <xdr:cxnSp macro="">
      <xdr:nvCxnSpPr>
        <xdr:cNvPr id="10" name="直線矢印コネクタ 9"/>
        <xdr:cNvCxnSpPr/>
      </xdr:nvCxnSpPr>
      <xdr:spPr>
        <a:xfrm flipH="1" flipV="1">
          <a:off x="8583706" y="1553882"/>
          <a:ext cx="478119" cy="162111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279401</xdr:colOff>
      <xdr:row>4</xdr:row>
      <xdr:rowOff>50801</xdr:rowOff>
    </xdr:from>
    <xdr:to>
      <xdr:col>29</xdr:col>
      <xdr:colOff>254000</xdr:colOff>
      <xdr:row>7</xdr:row>
      <xdr:rowOff>127001</xdr:rowOff>
    </xdr:to>
    <xdr:sp macro="" textlink="">
      <xdr:nvSpPr>
        <xdr:cNvPr id="2" name="正方形/長方形 1"/>
        <xdr:cNvSpPr/>
      </xdr:nvSpPr>
      <xdr:spPr>
        <a:xfrm>
          <a:off x="7499351" y="920751"/>
          <a:ext cx="4241799" cy="9525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200" b="1">
              <a:solidFill>
                <a:schemeClr val="dk1"/>
              </a:solidFill>
              <a:effectLst/>
              <a:latin typeface="+mn-ea"/>
              <a:ea typeface="+mn-ea"/>
              <a:cs typeface="+mn-cs"/>
            </a:rPr>
            <a:t>「</a:t>
          </a:r>
          <a:r>
            <a:rPr kumimoji="1" lang="ja-JP" altLang="en-US" sz="1200" b="1">
              <a:solidFill>
                <a:schemeClr val="dk1"/>
              </a:solidFill>
              <a:effectLst/>
              <a:latin typeface="+mn-ea"/>
              <a:ea typeface="+mn-ea"/>
              <a:cs typeface="+mn-cs"/>
            </a:rPr>
            <a:t>９．</a:t>
          </a:r>
          <a:r>
            <a:rPr kumimoji="1" lang="ja-JP" altLang="ja-JP" sz="1200" b="1">
              <a:solidFill>
                <a:schemeClr val="dk1"/>
              </a:solidFill>
              <a:effectLst/>
              <a:latin typeface="+mn-ea"/>
              <a:ea typeface="+mn-ea"/>
              <a:cs typeface="+mn-cs"/>
            </a:rPr>
            <a:t>達成目標」に記載した目標を達成するために、</a:t>
          </a:r>
          <a:endParaRPr lang="ja-JP" altLang="ja-JP" sz="1200">
            <a:effectLst/>
            <a:latin typeface="+mn-ea"/>
            <a:ea typeface="+mn-ea"/>
          </a:endParaRPr>
        </a:p>
        <a:p>
          <a:r>
            <a:rPr kumimoji="1" lang="ja-JP" altLang="ja-JP" sz="1200" b="1" u="sng">
              <a:solidFill>
                <a:schemeClr val="dk1"/>
              </a:solidFill>
              <a:effectLst/>
              <a:latin typeface="+mn-ea"/>
              <a:ea typeface="+mn-ea"/>
              <a:cs typeface="+mn-cs"/>
            </a:rPr>
            <a:t>開発</a:t>
          </a:r>
          <a:r>
            <a:rPr kumimoji="1" lang="ja-JP" altLang="en-US" sz="1200" b="1" u="sng">
              <a:solidFill>
                <a:schemeClr val="dk1"/>
              </a:solidFill>
              <a:effectLst/>
              <a:latin typeface="+mn-ea"/>
              <a:ea typeface="+mn-ea"/>
              <a:cs typeface="+mn-cs"/>
            </a:rPr>
            <a:t>又は改良</a:t>
          </a:r>
          <a:r>
            <a:rPr kumimoji="1" lang="ja-JP" altLang="ja-JP" sz="1200" b="1" u="sng">
              <a:solidFill>
                <a:schemeClr val="dk1"/>
              </a:solidFill>
              <a:effectLst/>
              <a:latin typeface="+mn-ea"/>
              <a:ea typeface="+mn-ea"/>
              <a:cs typeface="+mn-cs"/>
            </a:rPr>
            <a:t>上想定される技術的課題とその解決方法</a:t>
          </a:r>
          <a:r>
            <a:rPr kumimoji="1" lang="ja-JP" altLang="ja-JP" sz="1200" b="1">
              <a:solidFill>
                <a:schemeClr val="dk1"/>
              </a:solidFill>
              <a:effectLst/>
              <a:latin typeface="+mn-ea"/>
              <a:ea typeface="+mn-ea"/>
              <a:cs typeface="+mn-cs"/>
            </a:rPr>
            <a:t>について記入</a:t>
          </a:r>
          <a:r>
            <a:rPr kumimoji="1" lang="ja-JP" altLang="en-US" sz="1200" b="1">
              <a:solidFill>
                <a:schemeClr val="dk1"/>
              </a:solidFill>
              <a:effectLst/>
              <a:latin typeface="+mn-ea"/>
              <a:ea typeface="+mn-ea"/>
              <a:cs typeface="+mn-cs"/>
            </a:rPr>
            <a:t>してください。</a:t>
          </a:r>
          <a:endParaRPr lang="ja-JP" altLang="ja-JP" sz="1200">
            <a:effectLst/>
            <a:latin typeface="+mn-ea"/>
            <a:ea typeface="+mn-ea"/>
          </a:endParaRPr>
        </a:p>
        <a:p>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課題が複数ある場合には、箇条書きで記入すること</a:t>
          </a:r>
          <a:endParaRPr lang="ja-JP" altLang="ja-JP" sz="1200">
            <a:effectLst/>
            <a:latin typeface="+mn-ea"/>
            <a:ea typeface="+mn-ea"/>
          </a:endParaRPr>
        </a:p>
        <a:p>
          <a:pPr algn="l"/>
          <a:endParaRPr kumimoji="1" lang="ja-JP" altLang="en-US" sz="1200" b="1" u="sng">
            <a:solidFill>
              <a:srgbClr val="FF0000"/>
            </a:solidFill>
          </a:endParaRPr>
        </a:p>
      </xdr:txBody>
    </xdr:sp>
    <xdr:clientData/>
  </xdr:twoCellAnchor>
  <xdr:twoCellAnchor>
    <xdr:from>
      <xdr:col>30</xdr:col>
      <xdr:colOff>508000</xdr:colOff>
      <xdr:row>0</xdr:row>
      <xdr:rowOff>179294</xdr:rowOff>
    </xdr:from>
    <xdr:to>
      <xdr:col>36</xdr:col>
      <xdr:colOff>128119</xdr:colOff>
      <xdr:row>8</xdr:row>
      <xdr:rowOff>156509</xdr:rowOff>
    </xdr:to>
    <xdr:sp macro="" textlink="">
      <xdr:nvSpPr>
        <xdr:cNvPr id="5" name="正方形/長方形 4"/>
        <xdr:cNvSpPr/>
      </xdr:nvSpPr>
      <xdr:spPr>
        <a:xfrm>
          <a:off x="12573000" y="179294"/>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tables/table1.xml><?xml version="1.0" encoding="utf-8"?>
<table xmlns="http://schemas.openxmlformats.org/spreadsheetml/2006/main" id="1" name="テーブル61024" displayName="テーブル61024" ref="A4:F9" totalsRowShown="0" headerRowDxfId="280" dataDxfId="279">
  <tableColumns count="6">
    <tableColumn id="1" name="申請_x000a_年度" dataDxfId="278"/>
    <tableColumn id="2" name="申 請 先" dataDxfId="277"/>
    <tableColumn id="3" name="助 成 事 業 名" dataDxfId="276"/>
    <tableColumn id="4" name="申 請 テ ー マ" dataDxfId="275"/>
    <tableColumn id="5" name="助成金額（円）" dataDxfId="274" dataCellStyle="桁区切り"/>
    <tableColumn id="6" name="本助成事業の_x000a_テーマとの関連" dataDxfId="273"/>
  </tableColumns>
  <tableStyleInfo name="テーブル スタイル 8" showFirstColumn="0" showLastColumn="0" showRowStripes="1" showColumnStripes="0"/>
</table>
</file>

<file path=xl/tables/table10.xml><?xml version="1.0" encoding="utf-8"?>
<table xmlns="http://schemas.openxmlformats.org/spreadsheetml/2006/main" id="3" name="機械装置・工具器具費15" displayName="機械装置・工具器具費15" ref="A7:L25" totalsRowCount="1" headerRowDxfId="81" dataDxfId="80" totalsRowDxfId="79" dataCellStyle="標準 2">
  <tableColumns count="12">
    <tableColumn id="1" name="経費_x000a_番号" dataDxfId="78" totalsRowDxfId="77" dataCellStyle="標準 2">
      <calculatedColumnFormula>ROW()-7</calculatedColumnFormula>
    </tableColumn>
    <tableColumn id="2" name="品　名" dataDxfId="76" totalsRowDxfId="75" dataCellStyle="標準 2"/>
    <tableColumn id="4" name="用　途" dataDxfId="74" totalsRowDxfId="73" dataCellStyle="標準 2"/>
    <tableColumn id="10" name="調達_x000a_方法" dataDxfId="72" totalsRowDxfId="71" dataCellStyle="標準 2"/>
    <tableColumn id="3" name="ﾘｰｽ・_x000a_ﾚﾝﾀﾙ_x000a_月数" dataDxfId="70" totalsRowDxfId="69"/>
    <tableColumn id="5" name="数量_x000a_(A)" dataDxfId="68" totalsRowDxfId="67" dataCellStyle="桁区切り"/>
    <tableColumn id="13" name="単位" dataDxfId="66" totalsRowDxfId="65" dataCellStyle="桁区切り"/>
    <tableColumn id="6" name="ﾘｰｽ･ﾚﾝﾀﾙ料_x000a_合計（税抜）_x000a_(B)" totalsRowLabel="計" dataDxfId="64" totalsRowDxfId="63" dataCellStyle="桁区切り"/>
    <tableColumn id="7" name="助成対象_x000a_経費_x000a_（税抜）_x000a_(A)×(B）" totalsRowFunction="sum" dataDxfId="62" totalsRowDxfId="61" dataCellStyle="桁区切り">
      <calculatedColumnFormula>機械装置・工具器具費15[[#This Row],[数量
(A)]]*機械装置・工具器具費15[[#This Row],[ﾘｰｽ･ﾚﾝﾀﾙ料
合計（税抜）
(B)]]</calculatedColumnFormula>
    </tableColumn>
    <tableColumn id="8" name="助成事業に_x000a_要する経費_x000a_（税込）" totalsRowFunction="sum" dataDxfId="60" totalsRowDxfId="59" dataCellStyle="桁区切り">
      <calculatedColumnFormula>ROUNDDOWN(機械装置・工具器具費15[[#This Row],[助成対象
経費
（税抜）
(A)×(B）]]*1.1,0)</calculatedColumnFormula>
    </tableColumn>
    <tableColumn id="9" name="ﾘｰｽ･ﾚﾝﾀﾙ先_x000a_事業者名" dataDxfId="58" totalsRowDxfId="57" dataCellStyle="標準 2"/>
    <tableColumn id="12" name="列1" dataDxfId="56" totalsRowDxfId="55" dataCellStyle="標準 2">
      <calculatedColumnFormula>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8" name="委託16" displayName="委託16" ref="A6:I24" totalsRowCount="1" headerRowDxfId="47" dataDxfId="46" totalsRowDxfId="45" dataCellStyle="標準 2">
  <tableColumns count="9">
    <tableColumn id="1" name="経費_x000a_番号" dataDxfId="44" totalsRowDxfId="43" dataCellStyle="標準 2">
      <calculatedColumnFormula>ROW()-6</calculatedColumnFormula>
    </tableColumn>
    <tableColumn id="2" name="委託内容" dataDxfId="42" totalsRowDxfId="41" dataCellStyle="標準 2"/>
    <tableColumn id="4" name="数量_x000a_(A)" dataDxfId="40" totalsRowDxfId="39" dataCellStyle="桁区切り"/>
    <tableColumn id="6" name="単位" dataDxfId="38" totalsRowDxfId="37" dataCellStyle="桁区切り"/>
    <tableColumn id="10" name="単価_x000a_（税抜）_x000a_(B)" totalsRowLabel="計" dataDxfId="36" totalsRowDxfId="35" dataCellStyle="桁区切り"/>
    <tableColumn id="7" name="助成対象経費_x000a_（税抜）_x000a_(A)×(B）" totalsRowFunction="sum" dataDxfId="34" totalsRowDxfId="33" dataCellStyle="桁区切り">
      <calculatedColumnFormula>委託16[[#This Row],[数量
(A)]]*委託16[[#This Row],[単価
（税抜）
(B)]]</calculatedColumnFormula>
    </tableColumn>
    <tableColumn id="8" name="助成事業に_x000a_要する経費_x000a_（税込）" totalsRowFunction="sum" dataDxfId="32" totalsRowDxfId="31" dataCellStyle="桁区切り">
      <calculatedColumnFormula>ROUNDDOWN(委託16[[#This Row],[助成対象経費
（税抜）
(A)×(B）]]*1.1,0)</calculatedColumnFormula>
    </tableColumn>
    <tableColumn id="9" name="委託先事業者名  " dataDxfId="30" totalsRowDxfId="29" dataCellStyle="標準 2"/>
    <tableColumn id="12" name="列1" dataDxfId="28" totalsRowDxfId="27" dataCellStyle="標準 2">
      <calculatedColumnFormula>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6" name="直接人件費172" displayName="直接人件費172" ref="A3:I19" totalsRowCount="1" headerRowDxfId="24" dataDxfId="23" totalsRowDxfId="22" headerRowCellStyle="標準 2">
  <tableColumns count="9">
    <tableColumn id="1" name="経費_x000a_番号" dataDxfId="21" totalsRowDxfId="20" dataCellStyle="標準 2">
      <calculatedColumnFormula>ROW()-3</calculatedColumnFormula>
    </tableColumn>
    <tableColumn id="2" name="従事者氏名" dataDxfId="19" totalsRowDxfId="18" dataCellStyle="標準 2">
      <calculatedColumnFormula>IF(AND('19-1'!B8=""),"",'19-1'!B8)</calculatedColumnFormula>
    </tableColumn>
    <tableColumn id="3" name="所属・役職" dataDxfId="17" totalsRowDxfId="16" dataCellStyle="標準 2"/>
    <tableColumn id="4" name="従事内容" dataDxfId="15" totalsRowDxfId="14" dataCellStyle="桁区切り"/>
    <tableColumn id="5" name="従事時間_x000a_(A)" dataDxfId="13" totalsRowDxfId="12" dataCellStyle="桁区切り">
      <calculatedColumnFormula>'19-1'!M8</calculatedColumnFormula>
    </tableColumn>
    <tableColumn id="6" name="時間単価_x000a_(B)" totalsRowLabel="計" dataDxfId="11" totalsRowDxfId="10" dataCellStyle="桁区切り"/>
    <tableColumn id="7" name="助成対象経費_x000a_(A)×(B)" totalsRowFunction="sum" dataDxfId="9" totalsRowDxfId="8" dataCellStyle="桁区切り">
      <calculatedColumnFormula>直接人件費172[[#This Row],[従事時間
(A)]]*直接人件費172[[#This Row],[時間単価
(B)]]</calculatedColumnFormula>
    </tableColumn>
    <tableColumn id="11" name="助成事業に_x000a_要する経費" totalsRowFunction="sum" dataDxfId="7" totalsRowDxfId="6" dataCellStyle="桁区切り">
      <calculatedColumnFormula>直接人件費172[[#This Row],[従事時間
(A)]]*直接人件費172[[#This Row],[時間単価
(B)]]</calculatedColumnFormula>
    </tableColumn>
    <tableColumn id="8" name="列2" dataDxfId="5" totalsRowDxfId="4" dataCellStyle="標準 2">
      <calculatedColumnFormula>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id="7" name="テーブル6101235" displayName="テーブル6101235" ref="A12:F17" totalsRowShown="0" headerRowDxfId="272" dataDxfId="271">
  <tableColumns count="6">
    <tableColumn id="1" name="申請_x000a_年度" dataDxfId="270"/>
    <tableColumn id="2" name="申 請 先" dataDxfId="269"/>
    <tableColumn id="3" name="助 成 事 業 名" dataDxfId="268"/>
    <tableColumn id="4" name="申 請 テ ー マ" dataDxfId="267"/>
    <tableColumn id="5" name="助成金額（円）" dataDxfId="266" dataCellStyle="桁区切り"/>
    <tableColumn id="6" name="本助成事業の_x000a_テーマとの関連" dataDxfId="265"/>
  </tableColumns>
  <tableStyleInfo name="テーブル スタイル 8" showFirstColumn="0" showLastColumn="0" showRowStripes="1" showColumnStripes="0"/>
</table>
</file>

<file path=xl/tables/table3.xml><?xml version="1.0" encoding="utf-8"?>
<table xmlns="http://schemas.openxmlformats.org/spreadsheetml/2006/main" id="9" name="テーブル17" displayName="テーブル17" ref="A4:G16" totalsRowShown="0" headerRowDxfId="264" dataDxfId="262" headerRowBorderDxfId="263" tableBorderDxfId="261" totalsRowBorderDxfId="260">
  <tableColumns count="7">
    <tableColumn id="8" name="No." dataDxfId="259">
      <calculatedColumnFormula>ROW()-ROW(テーブル17[[#Headers],[No.]])</calculatedColumnFormula>
    </tableColumn>
    <tableColumn id="1" name="氏　　　名" dataDxfId="258" totalsRowDxfId="257"/>
    <tableColumn id="2" name="役　員" dataDxfId="256" totalsRowDxfId="255"/>
    <tableColumn id="3" name="株　主" dataDxfId="254" totalsRowDxfId="253"/>
    <tableColumn id="4" name="役職／申請事業者_x000a_との関係又は職業" dataDxfId="252" totalsRowDxfId="251"/>
    <tableColumn id="5" name="持ち株数" dataDxfId="250" totalsRowDxfId="249" dataCellStyle="桁区切り"/>
    <tableColumn id="6" name="持ち株比率" dataDxfId="248"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2" name="原材料・副資材費" displayName="原材料・副資材費" ref="A6:K24" totalsRowCount="1" headerRowDxfId="239" dataDxfId="238" totalsRowDxfId="237" dataCellStyle="標準 2">
  <tableColumns count="11">
    <tableColumn id="1" name="経費_x000a_番号" dataDxfId="236" totalsRowDxfId="235" dataCellStyle="標準 2">
      <calculatedColumnFormula>ROW()-6</calculatedColumnFormula>
    </tableColumn>
    <tableColumn id="2" name="品　名" dataDxfId="234" totalsRowDxfId="233" dataCellStyle="標準 2"/>
    <tableColumn id="3" name="仕　様" dataDxfId="232" totalsRowDxfId="231" dataCellStyle="標準 2"/>
    <tableColumn id="4" name="用　途" dataDxfId="230" totalsRowDxfId="229" dataCellStyle="標準 2"/>
    <tableColumn id="5" name="数量_x000a_(A)" dataDxfId="228" totalsRowDxfId="227" dataCellStyle="桁区切り"/>
    <tableColumn id="10" name="単位" dataDxfId="226" totalsRowDxfId="225" dataCellStyle="桁区切り"/>
    <tableColumn id="6" name="単価_x000a_（税抜）_x000a_(B)" totalsRowLabel="計" dataDxfId="224" totalsRowDxfId="223" dataCellStyle="桁区切り"/>
    <tableColumn id="7" name="助成対象経費_x000a_（税抜）_x000a_(A)×(B)" totalsRowFunction="sum" dataDxfId="222" totalsRowDxfId="221" dataCellStyle="桁区切り">
      <calculatedColumnFormula>原材料・副資材費[[#This Row],[数量
(A)]]*原材料・副資材費[[#This Row],[単価
（税抜）
(B)]]</calculatedColumnFormula>
    </tableColumn>
    <tableColumn id="8" name="助成事業に_x000a_要する経費_x000a_（税込）" totalsRowFunction="sum" dataDxfId="220" totalsRowDxfId="219" dataCellStyle="桁区切り">
      <calculatedColumnFormula>ROUNDDOWN(原材料・副資材費[[#This Row],[助成対象経費
（税抜）
(A)×(B)]]*1.1,0)</calculatedColumnFormula>
    </tableColumn>
    <tableColumn id="9" name="購入先事業者名" dataDxfId="218" totalsRowDxfId="217" dataCellStyle="標準 2"/>
    <tableColumn id="12" name="列1" dataDxfId="216" totalsRowDxfId="215" dataCellStyle="標準 2">
      <calculatedColumnFormula>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4" name="機械装置・工具器具費10" displayName="機械装置・工具器具費10" ref="A6:L24" totalsRowCount="1" headerRowDxfId="211" dataDxfId="210" totalsRowDxfId="209" dataCellStyle="標準 2">
  <tableColumns count="12">
    <tableColumn id="1" name="経費_x000a_番号" dataDxfId="208" totalsRowDxfId="207" dataCellStyle="標準 2">
      <calculatedColumnFormula>ROW()-6</calculatedColumnFormula>
    </tableColumn>
    <tableColumn id="2" name="品　名" dataDxfId="206" totalsRowDxfId="205" dataCellStyle="標準 2"/>
    <tableColumn id="4" name="用　途" dataDxfId="204" totalsRowDxfId="203" dataCellStyle="標準 2"/>
    <tableColumn id="10" name="調達_x000a_方法" dataDxfId="202" totalsRowDxfId="201" dataCellStyle="標準 2"/>
    <tableColumn id="3" name="ﾘｰｽ・_x000a_ﾚﾝﾀﾙ_x000a_月数" dataDxfId="200" totalsRowDxfId="199"/>
    <tableColumn id="5" name="数量_x000a_(A)" dataDxfId="198" totalsRowDxfId="197" dataCellStyle="桁区切り"/>
    <tableColumn id="13" name="単位" dataDxfId="196" totalsRowDxfId="195" dataCellStyle="桁区切り"/>
    <tableColumn id="6" name="購入単価_x000a_又は_x000a_ﾘｰｽ･ﾚﾝﾀﾙ料_x000a_合計（税抜）_x000a_(B)" totalsRowLabel="計" dataDxfId="194" totalsRowDxfId="193" dataCellStyle="桁区切り"/>
    <tableColumn id="7" name="助成対象_x000a_経費_x000a_（税抜）_x000a_(A)×(B）" totalsRowFunction="sum" dataDxfId="192" totalsRowDxfId="191" dataCellStyle="桁区切り">
      <calculatedColumnFormula>機械装置・工具器具費10[[#This Row],[数量
(A)]]*機械装置・工具器具費10[[#This Row],[購入単価
又は
ﾘｰｽ･ﾚﾝﾀﾙ料
合計（税抜）
(B)]]</calculatedColumnFormula>
    </tableColumn>
    <tableColumn id="8" name="助成事業に_x000a_要する経費_x000a_（税込）" totalsRowFunction="sum" dataDxfId="190" totalsRowDxfId="189" dataCellStyle="桁区切り">
      <calculatedColumnFormula>ROUNDDOWN(機械装置・工具器具費10[[#This Row],[助成対象
経費
（税抜）
(A)×(B）]]*1.1,0)</calculatedColumnFormula>
    </tableColumn>
    <tableColumn id="9" name="購入先又は_x000a_ﾘｰｽ･ﾚﾝﾀﾙ先_x000a_事業者名" dataDxfId="188" totalsRowDxfId="187" dataCellStyle="標準 2"/>
    <tableColumn id="12" name="列1" dataDxfId="186" totalsRowDxfId="185" dataCellStyle="標準 2">
      <calculatedColumnFormula>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5" name="委託費11" displayName="委託費11" ref="A6:I24" totalsRowCount="1" headerRowDxfId="177" dataDxfId="176" totalsRowDxfId="175" dataCellStyle="標準 2">
  <tableColumns count="9">
    <tableColumn id="1" name="経費_x000a_番号" dataDxfId="174" totalsRowDxfId="173" dataCellStyle="標準 2">
      <calculatedColumnFormula>ROW()-6</calculatedColumnFormula>
    </tableColumn>
    <tableColumn id="2" name="委託内容／_x000a_指導内容" dataDxfId="172" totalsRowDxfId="171" dataCellStyle="標準 2"/>
    <tableColumn id="4" name="数量／_x000a_指導日数_x000a_(A)" dataDxfId="170" totalsRowDxfId="169" dataCellStyle="桁区切り"/>
    <tableColumn id="6" name="単位" dataDxfId="168" totalsRowDxfId="167" dataCellStyle="桁区切り"/>
    <tableColumn id="10" name="単価_x000a_（税抜）_x000a_(B)" totalsRowLabel="計" dataDxfId="166" totalsRowDxfId="165" dataCellStyle="桁区切り"/>
    <tableColumn id="7" name="助成対象経費_x000a_（税抜）_x000a_(A)×(B）" totalsRowFunction="sum" dataDxfId="164" totalsRowDxfId="163" dataCellStyle="桁区切り">
      <calculatedColumnFormula>委託費11[[#This Row],[数量／
指導日数
(A)]]*委託費11[[#This Row],[単価
（税抜）
(B)]]</calculatedColumnFormula>
    </tableColumn>
    <tableColumn id="8" name="助成事業に_x000a_要する経費_x000a_（税込）" totalsRowFunction="sum" dataDxfId="162" totalsRowDxfId="161" dataCellStyle="桁区切り">
      <calculatedColumnFormula>ROUNDDOWN(委託費11[[#This Row],[助成対象経費
（税抜）
(A)×(B）]]*1.1,0)</calculatedColumnFormula>
    </tableColumn>
    <tableColumn id="9" name="委託先事業者名／_x000a_専門家所属・氏名   " dataDxfId="160" totalsRowDxfId="159" dataCellStyle="標準 2"/>
    <tableColumn id="12" name="列1" dataDxfId="158" totalsRowDxfId="157" dataCellStyle="標準 2">
      <calculatedColumnFormula>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13" name="産業財産権・出願導入費" displayName="産業財産権・出願導入費" ref="A4:I15" totalsRowCount="1" headerRowDxfId="155" dataDxfId="154" totalsRowDxfId="153" dataCellStyle="標準 2">
  <tableColumns count="9">
    <tableColumn id="1" name="経費_x000a_番号" dataDxfId="152" totalsRowDxfId="151" dataCellStyle="標準 2">
      <calculatedColumnFormula>ROW()-4</calculatedColumnFormula>
    </tableColumn>
    <tableColumn id="2" name="対象製品等" dataDxfId="150" totalsRowDxfId="149" dataCellStyle="標準 2"/>
    <tableColumn id="3" name="権利名" dataDxfId="148" totalsRowDxfId="147" dataCellStyle="標準 2"/>
    <tableColumn id="10" name="内容" dataDxfId="146" totalsRowDxfId="145" dataCellStyle="桁区切り"/>
    <tableColumn id="5" name="弁理士事務所_x000a_又は_x000a_権利所有事業者名" dataDxfId="144" totalsRowDxfId="143" dataCellStyle="桁区切り"/>
    <tableColumn id="8" name="単価_x000a_（税抜）" totalsRowLabel="計" dataDxfId="142" totalsRowDxfId="141" dataCellStyle="桁区切り"/>
    <tableColumn id="6" name="助成対象経費_x000a_（税抜）" totalsRowFunction="sum" dataDxfId="140" totalsRowDxfId="139" dataCellStyle="桁区切り">
      <calculatedColumnFormula>産業財産権・出願導入費[[#This Row],[単価
（税抜）]]</calculatedColumnFormula>
    </tableColumn>
    <tableColumn id="12" name="助成事業に_x000a_要する経費_x000a_（税込）" totalsRowFunction="sum" dataDxfId="138" totalsRowDxfId="137" dataCellStyle="桁区切り">
      <calculatedColumnFormula>ROUNDDOWN(産業財産権・出願導入費[[#This Row],[助成対象経費
（税抜）]]*1.1,0)</calculatedColumnFormula>
    </tableColumn>
    <tableColumn id="4" name="列2" dataDxfId="136" totalsRowDxfId="135" dataCellStyle="標準 2">
      <calculatedColumnFormula>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12" name="直接人件費" displayName="直接人件費" ref="A3:I19" totalsRowCount="1" headerRowDxfId="133" dataDxfId="132" totalsRowDxfId="131" headerRowCellStyle="標準 2">
  <tableColumns count="9">
    <tableColumn id="1" name="経費_x000a_番号" dataDxfId="130" totalsRowDxfId="129" dataCellStyle="標準 2">
      <calculatedColumnFormula>ROW()-3</calculatedColumnFormula>
    </tableColumn>
    <tableColumn id="2" name="従事者氏名" dataDxfId="128" totalsRowDxfId="127" dataCellStyle="標準 2">
      <calculatedColumnFormula>IF(AND('15-1'!B6=""),"",'15-1'!B6)</calculatedColumnFormula>
    </tableColumn>
    <tableColumn id="3" name="所属・役職" dataDxfId="126" totalsRowDxfId="125" dataCellStyle="標準 2"/>
    <tableColumn id="4" name="従事内容" dataDxfId="124" totalsRowDxfId="123" dataCellStyle="桁区切り"/>
    <tableColumn id="5" name="従事時間_x000a_(A)" dataDxfId="122" totalsRowDxfId="121" dataCellStyle="桁区切り">
      <calculatedColumnFormula>'15-1'!M6</calculatedColumnFormula>
    </tableColumn>
    <tableColumn id="6" name="時間単価_x000a_(B)" totalsRowLabel="計" dataDxfId="120" totalsRowDxfId="119" dataCellStyle="桁区切り"/>
    <tableColumn id="7" name="助成対象経費_x000a_(A)×(B)" totalsRowFunction="sum" dataDxfId="118" totalsRowDxfId="117" dataCellStyle="桁区切り">
      <calculatedColumnFormula>直接人件費[[#This Row],[従事時間
(A)]]*直接人件費[[#This Row],[時間単価
(B)]]</calculatedColumnFormula>
    </tableColumn>
    <tableColumn id="11" name="助成事業に_x000a_要する経費" totalsRowFunction="sum" dataDxfId="116" totalsRowDxfId="115" dataCellStyle="桁区切り">
      <calculatedColumnFormula>直接人件費[[#This Row],[従事時間
(A)]]*直接人件費[[#This Row],[時間単価
(B)]]</calculatedColumnFormula>
    </tableColumn>
    <tableColumn id="8" name="列2" dataDxfId="114" totalsRowDxfId="113" dataCellStyle="標準 2">
      <calculatedColumnFormula>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0" name="原材料・副資材費14" displayName="原材料・副資材費14" ref="A16:K27" totalsRowCount="1" headerRowDxfId="109" dataDxfId="108" totalsRowDxfId="107" dataCellStyle="標準 2">
  <tableColumns count="11">
    <tableColumn id="1" name="経費_x000a_番号" dataDxfId="106" totalsRowDxfId="105" dataCellStyle="標準 2">
      <calculatedColumnFormula>ROW()-16</calculatedColumnFormula>
    </tableColumn>
    <tableColumn id="2" name="品　名" dataDxfId="104" totalsRowDxfId="103" dataCellStyle="標準 2"/>
    <tableColumn id="3" name="仕　様" dataDxfId="102" totalsRowDxfId="101" dataCellStyle="標準 2"/>
    <tableColumn id="4" name="用　途" dataDxfId="100" totalsRowDxfId="99" dataCellStyle="標準 2"/>
    <tableColumn id="5" name="数量_x000a_(A)" dataDxfId="98" totalsRowDxfId="97" dataCellStyle="桁区切り"/>
    <tableColumn id="10" name="単位" dataDxfId="96" totalsRowDxfId="95" dataCellStyle="桁区切り"/>
    <tableColumn id="6" name="単価_x000a_（税抜）_x000a_(B)" totalsRowLabel="計" dataDxfId="94" totalsRowDxfId="93" dataCellStyle="桁区切り"/>
    <tableColumn id="7" name="助成対象経費_x000a_（税抜）_x000a_(A)×(B)" totalsRowFunction="sum" dataDxfId="92" totalsRowDxfId="91" dataCellStyle="桁区切り">
      <calculatedColumnFormula>原材料・副資材費14[[#This Row],[数量
(A)]]*原材料・副資材費14[[#This Row],[単価
（税抜）
(B)]]</calculatedColumnFormula>
    </tableColumn>
    <tableColumn id="8" name="助成事業に_x000a_要する経費_x000a_（税込）" totalsRowFunction="sum" dataDxfId="90" totalsRowDxfId="89" dataCellStyle="桁区切り">
      <calculatedColumnFormula>ROUNDDOWN(原材料・副資材費14[[#This Row],[助成対象経費
（税抜）
(A)×(B)]]*1.1,0)</calculatedColumnFormula>
    </tableColumn>
    <tableColumn id="9" name="購入先事業者名" dataDxfId="88" totalsRowDxfId="87" dataCellStyle="標準 2"/>
    <tableColumn id="12" name="列1" dataDxfId="86" totalsRowDxfId="85" dataCellStyle="標準 2">
      <calculatedColumnFormula>IF(OR(AND($B17="",$C17="",$D17="",$E17="",$F17="",$G17="",$J17=""),AND($B17&lt;&gt;"",$C17&lt;&gt;"",$D17&lt;&gt;"",$E17&lt;&gt;"",$F17&lt;&gt;"",$G17&lt;&gt;"",$J17&lt;&gt;"")),"","←全ての項目を入力してください。")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3"/>
  <sheetViews>
    <sheetView showGridLines="0" showZeros="0" tabSelected="1" view="pageBreakPreview" topLeftCell="A3" zoomScaleNormal="100" zoomScaleSheetLayoutView="100" workbookViewId="0">
      <selection activeCell="AU32" sqref="AU32"/>
    </sheetView>
  </sheetViews>
  <sheetFormatPr defaultColWidth="2.6328125" defaultRowHeight="12.5" x14ac:dyDescent="0.2"/>
  <cols>
    <col min="1" max="1" width="2.453125" style="161" customWidth="1"/>
    <col min="2" max="31" width="3.6328125" style="161" customWidth="1"/>
    <col min="32" max="32" width="1.6328125" style="161" customWidth="1"/>
    <col min="33" max="16384" width="2.6328125" style="161"/>
  </cols>
  <sheetData>
    <row r="1" spans="1:36" x14ac:dyDescent="0.2">
      <c r="A1" s="161" t="s">
        <v>452</v>
      </c>
      <c r="F1" s="162"/>
      <c r="G1" s="162"/>
      <c r="H1" s="162"/>
      <c r="I1" s="162"/>
      <c r="W1" s="163" t="s">
        <v>335</v>
      </c>
      <c r="X1" s="164"/>
      <c r="Y1" s="164"/>
      <c r="Z1" s="164"/>
      <c r="AA1" s="164"/>
      <c r="AB1" s="164"/>
      <c r="AC1" s="164"/>
      <c r="AD1" s="164"/>
      <c r="AE1" s="165"/>
    </row>
    <row r="2" spans="1:36" ht="15" customHeight="1" x14ac:dyDescent="0.2">
      <c r="F2" s="162"/>
      <c r="G2" s="162"/>
      <c r="H2" s="162"/>
      <c r="I2" s="162"/>
      <c r="W2" s="166" t="s">
        <v>334</v>
      </c>
      <c r="X2" s="167"/>
      <c r="Y2" s="168"/>
      <c r="Z2" s="169"/>
      <c r="AA2" s="170"/>
      <c r="AB2" s="170"/>
      <c r="AC2" s="170"/>
      <c r="AD2" s="170"/>
      <c r="AE2" s="171"/>
    </row>
    <row r="3" spans="1:36" ht="15" customHeight="1" x14ac:dyDescent="0.2">
      <c r="A3" s="161" t="s">
        <v>333</v>
      </c>
      <c r="F3" s="162"/>
      <c r="G3" s="162"/>
      <c r="H3" s="162"/>
      <c r="I3" s="162"/>
      <c r="V3" s="162"/>
      <c r="W3" s="166" t="s">
        <v>332</v>
      </c>
      <c r="X3" s="167"/>
      <c r="Y3" s="168"/>
      <c r="Z3" s="172"/>
      <c r="AA3" s="172"/>
      <c r="AB3" s="172"/>
      <c r="AC3" s="172"/>
      <c r="AD3" s="172"/>
      <c r="AE3" s="173"/>
    </row>
    <row r="4" spans="1:36" ht="15" customHeight="1" x14ac:dyDescent="0.2">
      <c r="A4" s="161" t="s">
        <v>331</v>
      </c>
      <c r="F4" s="162"/>
      <c r="G4" s="162"/>
      <c r="H4" s="162"/>
      <c r="I4" s="162"/>
      <c r="W4" s="174" t="s">
        <v>330</v>
      </c>
      <c r="X4" s="175"/>
      <c r="Y4" s="176"/>
      <c r="Z4" s="177"/>
      <c r="AA4" s="177"/>
      <c r="AB4" s="177"/>
      <c r="AC4" s="177"/>
      <c r="AD4" s="177"/>
      <c r="AE4" s="178"/>
    </row>
    <row r="5" spans="1:36" ht="13" thickBot="1" x14ac:dyDescent="0.25">
      <c r="F5" s="162"/>
      <c r="G5" s="162"/>
      <c r="H5" s="162"/>
      <c r="I5" s="162"/>
      <c r="X5" s="162"/>
      <c r="Y5" s="179"/>
      <c r="Z5" s="179"/>
      <c r="AA5" s="180"/>
      <c r="AB5" s="180"/>
      <c r="AC5" s="180"/>
      <c r="AD5" s="180"/>
    </row>
    <row r="6" spans="1:36" ht="15" customHeight="1" x14ac:dyDescent="0.2">
      <c r="A6" s="181"/>
      <c r="B6" s="181"/>
      <c r="C6" s="181"/>
      <c r="D6" s="181"/>
      <c r="E6" s="181"/>
      <c r="F6" s="181"/>
      <c r="G6" s="181"/>
      <c r="H6" s="181"/>
      <c r="I6" s="181"/>
      <c r="J6" s="181"/>
      <c r="K6" s="181"/>
      <c r="L6" s="181"/>
      <c r="M6" s="181"/>
      <c r="N6" s="181"/>
      <c r="O6" s="622" t="s">
        <v>329</v>
      </c>
      <c r="P6" s="623"/>
      <c r="Q6" s="623"/>
      <c r="R6" s="623"/>
      <c r="S6" s="596">
        <f>'1'!G7</f>
        <v>0</v>
      </c>
      <c r="T6" s="597"/>
      <c r="U6" s="597"/>
      <c r="V6" s="597"/>
      <c r="W6" s="597"/>
      <c r="X6" s="597"/>
      <c r="Y6" s="597"/>
      <c r="Z6" s="597"/>
      <c r="AA6" s="597"/>
      <c r="AB6" s="597"/>
      <c r="AC6" s="597"/>
      <c r="AD6" s="598"/>
    </row>
    <row r="7" spans="1:36" ht="15" customHeight="1" x14ac:dyDescent="0.2">
      <c r="A7" s="181"/>
      <c r="B7" s="182"/>
      <c r="C7" s="181"/>
      <c r="D7" s="181"/>
      <c r="E7" s="181"/>
      <c r="F7" s="181"/>
      <c r="G7" s="181"/>
      <c r="H7" s="181"/>
      <c r="I7" s="181"/>
      <c r="J7" s="181"/>
      <c r="K7" s="181"/>
      <c r="L7" s="181"/>
      <c r="M7" s="181"/>
      <c r="N7" s="181"/>
      <c r="O7" s="624"/>
      <c r="P7" s="625"/>
      <c r="Q7" s="625"/>
      <c r="R7" s="625"/>
      <c r="S7" s="599"/>
      <c r="T7" s="600"/>
      <c r="U7" s="600"/>
      <c r="V7" s="600"/>
      <c r="W7" s="600"/>
      <c r="X7" s="600"/>
      <c r="Y7" s="600"/>
      <c r="Z7" s="600"/>
      <c r="AA7" s="600"/>
      <c r="AB7" s="600"/>
      <c r="AC7" s="600"/>
      <c r="AD7" s="601"/>
    </row>
    <row r="8" spans="1:36" ht="15" customHeight="1" x14ac:dyDescent="0.2">
      <c r="A8" s="181"/>
      <c r="B8" s="181"/>
      <c r="C8" s="181"/>
      <c r="D8" s="181"/>
      <c r="E8" s="181"/>
      <c r="F8" s="181"/>
      <c r="G8" s="181"/>
      <c r="H8" s="181"/>
      <c r="I8" s="181"/>
      <c r="J8" s="181"/>
      <c r="K8" s="181"/>
      <c r="L8" s="181"/>
      <c r="M8" s="181"/>
      <c r="N8" s="181"/>
      <c r="O8" s="626"/>
      <c r="P8" s="627"/>
      <c r="Q8" s="627"/>
      <c r="R8" s="627"/>
      <c r="S8" s="602"/>
      <c r="T8" s="603"/>
      <c r="U8" s="603"/>
      <c r="V8" s="603"/>
      <c r="W8" s="603"/>
      <c r="X8" s="603"/>
      <c r="Y8" s="603"/>
      <c r="Z8" s="603"/>
      <c r="AA8" s="603"/>
      <c r="AB8" s="603"/>
      <c r="AC8" s="603"/>
      <c r="AD8" s="604"/>
    </row>
    <row r="9" spans="1:36" ht="20.149999999999999" customHeight="1" x14ac:dyDescent="0.2">
      <c r="A9" s="181"/>
      <c r="B9" s="181"/>
      <c r="C9" s="181"/>
      <c r="D9" s="181"/>
      <c r="E9" s="181"/>
      <c r="F9" s="181"/>
      <c r="G9" s="181"/>
      <c r="H9" s="181"/>
      <c r="I9" s="181"/>
      <c r="J9" s="181"/>
      <c r="K9" s="181"/>
      <c r="L9" s="181"/>
      <c r="M9" s="181"/>
      <c r="N9" s="502"/>
      <c r="O9" s="646" t="s">
        <v>328</v>
      </c>
      <c r="P9" s="647"/>
      <c r="Q9" s="647"/>
      <c r="R9" s="648"/>
      <c r="S9" s="640">
        <f>'1'!C5</f>
        <v>0</v>
      </c>
      <c r="T9" s="641"/>
      <c r="U9" s="641"/>
      <c r="V9" s="641"/>
      <c r="W9" s="641"/>
      <c r="X9" s="641"/>
      <c r="Y9" s="641"/>
      <c r="Z9" s="641"/>
      <c r="AA9" s="641"/>
      <c r="AB9" s="641"/>
      <c r="AC9" s="641"/>
      <c r="AD9" s="642"/>
      <c r="AE9" s="504"/>
    </row>
    <row r="10" spans="1:36" x14ac:dyDescent="0.2">
      <c r="A10" s="181"/>
      <c r="B10" s="182"/>
      <c r="C10" s="181"/>
      <c r="D10" s="181"/>
      <c r="E10" s="181"/>
      <c r="F10" s="181"/>
      <c r="G10" s="181"/>
      <c r="H10" s="181"/>
      <c r="I10" s="181"/>
      <c r="J10" s="181"/>
      <c r="K10" s="181"/>
      <c r="L10" s="181"/>
      <c r="M10" s="181"/>
      <c r="N10" s="502"/>
      <c r="O10" s="649"/>
      <c r="P10" s="644"/>
      <c r="Q10" s="644"/>
      <c r="R10" s="650"/>
      <c r="S10" s="643"/>
      <c r="T10" s="644"/>
      <c r="U10" s="644"/>
      <c r="V10" s="644"/>
      <c r="W10" s="644"/>
      <c r="X10" s="644"/>
      <c r="Y10" s="644"/>
      <c r="Z10" s="644"/>
      <c r="AA10" s="644"/>
      <c r="AB10" s="644"/>
      <c r="AC10" s="644"/>
      <c r="AD10" s="645"/>
      <c r="AE10" s="504"/>
    </row>
    <row r="11" spans="1:36" ht="20.149999999999999" customHeight="1" x14ac:dyDescent="0.2">
      <c r="A11" s="181"/>
      <c r="B11" s="181"/>
      <c r="C11" s="181"/>
      <c r="D11" s="181"/>
      <c r="E11" s="181"/>
      <c r="F11" s="181"/>
      <c r="G11" s="181"/>
      <c r="H11" s="181"/>
      <c r="I11" s="181"/>
      <c r="J11" s="181"/>
      <c r="K11" s="181"/>
      <c r="L11" s="181"/>
      <c r="M11" s="181"/>
      <c r="N11" s="181"/>
      <c r="O11" s="628" t="s">
        <v>327</v>
      </c>
      <c r="P11" s="627"/>
      <c r="Q11" s="627"/>
      <c r="R11" s="629"/>
      <c r="S11" s="654" t="s">
        <v>326</v>
      </c>
      <c r="T11" s="627"/>
      <c r="U11" s="629"/>
      <c r="V11" s="659">
        <f>'1'!L6</f>
        <v>0</v>
      </c>
      <c r="W11" s="660"/>
      <c r="X11" s="660"/>
      <c r="Y11" s="660"/>
      <c r="Z11" s="660"/>
      <c r="AA11" s="660"/>
      <c r="AB11" s="660"/>
      <c r="AC11" s="660"/>
      <c r="AD11" s="661"/>
      <c r="AE11" s="504"/>
    </row>
    <row r="12" spans="1:36" ht="20.149999999999999" customHeight="1" thickBot="1" x14ac:dyDescent="0.25">
      <c r="A12" s="181"/>
      <c r="B12" s="182"/>
      <c r="C12" s="181"/>
      <c r="D12" s="181"/>
      <c r="E12" s="181"/>
      <c r="F12" s="181"/>
      <c r="G12" s="181"/>
      <c r="H12" s="181"/>
      <c r="I12" s="181"/>
      <c r="J12" s="181"/>
      <c r="K12" s="181"/>
      <c r="L12" s="181"/>
      <c r="M12" s="181"/>
      <c r="N12" s="181"/>
      <c r="O12" s="630"/>
      <c r="P12" s="631"/>
      <c r="Q12" s="631"/>
      <c r="R12" s="632"/>
      <c r="S12" s="655" t="s">
        <v>325</v>
      </c>
      <c r="T12" s="656"/>
      <c r="U12" s="657"/>
      <c r="V12" s="651">
        <f>'1'!L5</f>
        <v>0</v>
      </c>
      <c r="W12" s="652"/>
      <c r="X12" s="652"/>
      <c r="Y12" s="652"/>
      <c r="Z12" s="652"/>
      <c r="AA12" s="652"/>
      <c r="AB12" s="652"/>
      <c r="AC12" s="652"/>
      <c r="AD12" s="653"/>
      <c r="AE12" s="505"/>
    </row>
    <row r="13" spans="1:36" x14ac:dyDescent="0.2">
      <c r="A13" s="181"/>
      <c r="B13" s="181"/>
      <c r="C13" s="181"/>
      <c r="D13" s="181"/>
      <c r="E13" s="181"/>
      <c r="F13" s="181"/>
      <c r="G13" s="181"/>
      <c r="H13" s="181"/>
      <c r="I13" s="181"/>
      <c r="J13" s="181"/>
      <c r="K13" s="181"/>
      <c r="L13" s="181"/>
      <c r="M13" s="181"/>
      <c r="N13" s="181"/>
      <c r="O13" s="503"/>
      <c r="P13" s="503"/>
      <c r="Q13" s="503"/>
      <c r="R13" s="503"/>
      <c r="S13" s="503"/>
      <c r="T13" s="503"/>
      <c r="U13" s="503"/>
      <c r="V13" s="183"/>
      <c r="W13" s="183"/>
      <c r="X13" s="183"/>
      <c r="Y13" s="183"/>
      <c r="Z13" s="183"/>
      <c r="AA13" s="183"/>
      <c r="AB13" s="183"/>
      <c r="AC13" s="183"/>
      <c r="AD13" s="181"/>
    </row>
    <row r="14" spans="1:36" ht="14" x14ac:dyDescent="0.2">
      <c r="A14" s="605" t="s">
        <v>609</v>
      </c>
      <c r="B14" s="605"/>
      <c r="C14" s="605"/>
      <c r="D14" s="605"/>
      <c r="E14" s="605"/>
      <c r="F14" s="605"/>
      <c r="G14" s="605"/>
      <c r="H14" s="605"/>
      <c r="I14" s="605"/>
      <c r="J14" s="605"/>
      <c r="K14" s="605"/>
      <c r="L14" s="605"/>
      <c r="M14" s="605"/>
      <c r="N14" s="605"/>
      <c r="O14" s="605"/>
      <c r="P14" s="605"/>
      <c r="Q14" s="605"/>
      <c r="R14" s="605"/>
      <c r="S14" s="605"/>
      <c r="T14" s="605"/>
      <c r="U14" s="605"/>
      <c r="V14" s="605"/>
      <c r="W14" s="605"/>
      <c r="X14" s="605"/>
      <c r="Y14" s="605"/>
      <c r="Z14" s="605"/>
      <c r="AA14" s="605"/>
      <c r="AB14" s="605"/>
      <c r="AC14" s="605"/>
      <c r="AD14" s="605"/>
      <c r="AF14" s="185"/>
      <c r="AG14" s="185"/>
      <c r="AJ14" s="162"/>
    </row>
    <row r="15" spans="1:36" x14ac:dyDescent="0.2">
      <c r="A15" s="181"/>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row>
    <row r="16" spans="1:36" x14ac:dyDescent="0.2">
      <c r="A16" s="181"/>
      <c r="B16" s="181" t="s">
        <v>324</v>
      </c>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row>
    <row r="17" spans="1:69" x14ac:dyDescent="0.2">
      <c r="A17" s="181"/>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F17" s="185"/>
      <c r="AG17" s="185"/>
    </row>
    <row r="18" spans="1:69" x14ac:dyDescent="0.2">
      <c r="A18" s="181"/>
      <c r="B18" s="181"/>
      <c r="C18" s="181"/>
      <c r="D18" s="181"/>
      <c r="E18" s="181"/>
      <c r="F18" s="181"/>
      <c r="G18" s="181"/>
      <c r="H18" s="181"/>
      <c r="I18" s="181"/>
      <c r="J18" s="181"/>
      <c r="K18" s="181"/>
      <c r="L18" s="181"/>
      <c r="M18" s="181"/>
      <c r="N18" s="181"/>
      <c r="O18" s="181"/>
      <c r="P18" s="181" t="s">
        <v>323</v>
      </c>
      <c r="Q18" s="181"/>
      <c r="R18" s="181"/>
      <c r="S18" s="181"/>
      <c r="T18" s="181"/>
      <c r="U18" s="181"/>
      <c r="V18" s="181"/>
      <c r="W18" s="181"/>
      <c r="X18" s="181"/>
      <c r="Y18" s="181"/>
      <c r="Z18" s="181"/>
      <c r="AA18" s="181"/>
      <c r="AB18" s="181"/>
      <c r="AC18" s="181"/>
      <c r="AD18" s="181"/>
    </row>
    <row r="19" spans="1:69" x14ac:dyDescent="0.2">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row>
    <row r="20" spans="1:69" x14ac:dyDescent="0.2">
      <c r="A20" s="181"/>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row>
    <row r="21" spans="1:69" s="185" customFormat="1" ht="25" customHeight="1" x14ac:dyDescent="0.2">
      <c r="A21" s="186">
        <v>1</v>
      </c>
      <c r="B21" s="187" t="s">
        <v>322</v>
      </c>
      <c r="C21" s="184"/>
      <c r="D21" s="184"/>
      <c r="E21" s="184"/>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6"/>
      <c r="AH21" s="188"/>
    </row>
    <row r="22" spans="1:69" ht="39" customHeight="1" x14ac:dyDescent="0.2">
      <c r="A22" s="181"/>
      <c r="B22" s="606">
        <f>'4-1'!E2</f>
        <v>0</v>
      </c>
      <c r="C22" s="607"/>
      <c r="D22" s="607"/>
      <c r="E22" s="607"/>
      <c r="F22" s="607"/>
      <c r="G22" s="607"/>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8"/>
    </row>
    <row r="23" spans="1:69" x14ac:dyDescent="0.2">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9"/>
    </row>
    <row r="24" spans="1:69" x14ac:dyDescent="0.2">
      <c r="A24" s="181"/>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9"/>
    </row>
    <row r="25" spans="1:69" ht="25" customHeight="1" x14ac:dyDescent="0.2">
      <c r="A25" s="186">
        <v>2</v>
      </c>
      <c r="B25" s="195" t="s">
        <v>458</v>
      </c>
      <c r="C25" s="181"/>
      <c r="D25" s="181"/>
      <c r="E25" s="181"/>
      <c r="F25" s="181"/>
      <c r="G25" s="499"/>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500"/>
      <c r="AF25" s="185"/>
      <c r="AG25" s="185"/>
    </row>
    <row r="26" spans="1:69" s="185" customFormat="1" ht="27" customHeight="1" x14ac:dyDescent="0.2">
      <c r="A26" s="186"/>
      <c r="B26" s="613" t="s">
        <v>484</v>
      </c>
      <c r="C26" s="614"/>
      <c r="D26" s="614"/>
      <c r="E26" s="614"/>
      <c r="F26" s="614"/>
      <c r="G26" s="552"/>
      <c r="H26" s="617" t="s">
        <v>459</v>
      </c>
      <c r="I26" s="618"/>
      <c r="J26" s="618"/>
      <c r="K26" s="618"/>
      <c r="L26" s="618"/>
      <c r="M26" s="552"/>
      <c r="N26" s="619" t="s">
        <v>460</v>
      </c>
      <c r="O26" s="620"/>
      <c r="P26" s="620"/>
      <c r="Q26" s="620"/>
      <c r="R26" s="621"/>
      <c r="S26" s="552"/>
      <c r="T26" s="633" t="s">
        <v>461</v>
      </c>
      <c r="U26" s="634"/>
      <c r="V26" s="634"/>
      <c r="W26" s="634"/>
      <c r="X26" s="634"/>
      <c r="Y26" s="549"/>
      <c r="Z26" s="675" t="s">
        <v>462</v>
      </c>
      <c r="AA26" s="676"/>
      <c r="AB26" s="676"/>
      <c r="AC26" s="676"/>
      <c r="AD26" s="676"/>
      <c r="AE26" s="677"/>
      <c r="AG26" s="188"/>
      <c r="AH26" s="188"/>
      <c r="AI26" s="188"/>
      <c r="AJ26" s="161"/>
      <c r="AM26" s="161"/>
      <c r="AN26" s="161"/>
      <c r="AO26" s="188"/>
      <c r="AP26" s="161"/>
      <c r="AQ26" s="161"/>
      <c r="AR26" s="161"/>
      <c r="AS26" s="188"/>
      <c r="AT26" s="188"/>
      <c r="AU26" s="161"/>
      <c r="AV26" s="161"/>
      <c r="AW26" s="161"/>
      <c r="AX26" s="188"/>
      <c r="AY26" s="161"/>
      <c r="BB26" s="188"/>
      <c r="BC26" s="188"/>
      <c r="BD26" s="188"/>
    </row>
    <row r="27" spans="1:69" ht="27" customHeight="1" x14ac:dyDescent="0.2">
      <c r="A27" s="183"/>
      <c r="B27" s="615"/>
      <c r="C27" s="616"/>
      <c r="D27" s="616"/>
      <c r="E27" s="616"/>
      <c r="F27" s="616"/>
      <c r="G27" s="550"/>
      <c r="H27" s="635" t="s">
        <v>463</v>
      </c>
      <c r="I27" s="570"/>
      <c r="J27" s="570"/>
      <c r="K27" s="570"/>
      <c r="L27" s="570"/>
      <c r="M27" s="550"/>
      <c r="N27" s="635" t="s">
        <v>464</v>
      </c>
      <c r="O27" s="570"/>
      <c r="P27" s="570"/>
      <c r="Q27" s="570"/>
      <c r="R27" s="570"/>
      <c r="S27" s="555"/>
      <c r="T27" s="636" t="s">
        <v>465</v>
      </c>
      <c r="U27" s="570"/>
      <c r="V27" s="570"/>
      <c r="W27" s="570"/>
      <c r="X27" s="570"/>
      <c r="Y27" s="554"/>
      <c r="Z27" s="678" t="s">
        <v>466</v>
      </c>
      <c r="AA27" s="570"/>
      <c r="AB27" s="570"/>
      <c r="AC27" s="570"/>
      <c r="AD27" s="570"/>
      <c r="AE27" s="679"/>
      <c r="AF27" s="188"/>
      <c r="AG27" s="190"/>
      <c r="AI27" s="188"/>
      <c r="AK27" s="188"/>
      <c r="BG27" s="188"/>
      <c r="BH27" s="188"/>
      <c r="BI27" s="188"/>
      <c r="BK27" s="188"/>
      <c r="BL27" s="188"/>
      <c r="BM27" s="188"/>
      <c r="BN27" s="188"/>
      <c r="BP27" s="188"/>
      <c r="BQ27" s="188"/>
    </row>
    <row r="28" spans="1:69" ht="27" customHeight="1" x14ac:dyDescent="0.2">
      <c r="A28" s="183"/>
      <c r="B28" s="662" t="s">
        <v>628</v>
      </c>
      <c r="C28" s="663"/>
      <c r="D28" s="663"/>
      <c r="E28" s="663"/>
      <c r="F28" s="663"/>
      <c r="G28" s="554"/>
      <c r="H28" s="569" t="s">
        <v>467</v>
      </c>
      <c r="I28" s="570"/>
      <c r="J28" s="570"/>
      <c r="K28" s="570"/>
      <c r="L28" s="571"/>
      <c r="M28" s="554"/>
      <c r="N28" s="635" t="s">
        <v>468</v>
      </c>
      <c r="O28" s="570"/>
      <c r="P28" s="570"/>
      <c r="Q28" s="570"/>
      <c r="R28" s="570"/>
      <c r="S28" s="555"/>
      <c r="T28" s="569" t="s">
        <v>469</v>
      </c>
      <c r="U28" s="570"/>
      <c r="V28" s="570"/>
      <c r="W28" s="570"/>
      <c r="X28" s="571"/>
      <c r="Y28" s="555"/>
      <c r="Z28" s="680" t="s">
        <v>470</v>
      </c>
      <c r="AA28" s="681"/>
      <c r="AB28" s="681"/>
      <c r="AC28" s="681"/>
      <c r="AD28" s="681"/>
      <c r="AE28" s="679"/>
      <c r="AF28" s="188"/>
      <c r="AG28" s="190"/>
      <c r="AH28" s="183"/>
      <c r="AI28" s="183"/>
      <c r="AJ28" s="183"/>
      <c r="AP28" s="183"/>
      <c r="AR28" s="183"/>
      <c r="AS28" s="183"/>
      <c r="AT28" s="183"/>
      <c r="AU28" s="183"/>
      <c r="AV28" s="183"/>
      <c r="AW28" s="183"/>
      <c r="AX28" s="183"/>
      <c r="AY28" s="183"/>
      <c r="AZ28" s="183"/>
      <c r="BD28" s="183"/>
      <c r="BF28" s="183"/>
      <c r="BG28" s="188"/>
      <c r="BH28" s="188"/>
      <c r="BI28" s="188"/>
      <c r="BK28" s="188"/>
      <c r="BL28" s="188"/>
      <c r="BM28" s="188"/>
      <c r="BN28" s="188"/>
      <c r="BP28" s="188"/>
      <c r="BQ28" s="188"/>
    </row>
    <row r="29" spans="1:69" ht="27" customHeight="1" x14ac:dyDescent="0.2">
      <c r="A29" s="183"/>
      <c r="B29" s="664" t="s">
        <v>629</v>
      </c>
      <c r="C29" s="665"/>
      <c r="D29" s="665"/>
      <c r="E29" s="665"/>
      <c r="F29" s="665"/>
      <c r="G29" s="555"/>
      <c r="H29" s="635" t="s">
        <v>471</v>
      </c>
      <c r="I29" s="570"/>
      <c r="J29" s="570"/>
      <c r="K29" s="570"/>
      <c r="L29" s="570"/>
      <c r="M29" s="550"/>
      <c r="N29" s="635" t="s">
        <v>621</v>
      </c>
      <c r="O29" s="570"/>
      <c r="P29" s="570"/>
      <c r="Q29" s="570"/>
      <c r="R29" s="570"/>
      <c r="S29" s="550"/>
      <c r="T29" s="636" t="s">
        <v>472</v>
      </c>
      <c r="U29" s="570"/>
      <c r="V29" s="570"/>
      <c r="W29" s="570"/>
      <c r="X29" s="570"/>
      <c r="Y29" s="555"/>
      <c r="Z29" s="680" t="s">
        <v>473</v>
      </c>
      <c r="AA29" s="681"/>
      <c r="AB29" s="681"/>
      <c r="AC29" s="681"/>
      <c r="AD29" s="681"/>
      <c r="AE29" s="679"/>
      <c r="AF29" s="190"/>
      <c r="AG29" s="183"/>
      <c r="AH29" s="183"/>
      <c r="AI29" s="183"/>
      <c r="AO29" s="183"/>
      <c r="AQ29" s="183"/>
      <c r="AR29" s="183"/>
      <c r="AS29" s="183"/>
      <c r="AT29" s="183"/>
      <c r="AU29" s="183"/>
      <c r="AV29" s="183"/>
      <c r="AW29" s="183"/>
      <c r="AX29" s="183"/>
      <c r="AY29" s="183"/>
      <c r="BC29" s="183"/>
      <c r="BE29" s="183"/>
      <c r="BF29" s="188"/>
      <c r="BG29" s="188"/>
      <c r="BH29" s="188"/>
      <c r="BJ29" s="188"/>
      <c r="BK29" s="188"/>
      <c r="BL29" s="188"/>
      <c r="BM29" s="188"/>
      <c r="BO29" s="188"/>
      <c r="BP29" s="188"/>
    </row>
    <row r="30" spans="1:69" ht="27" customHeight="1" x14ac:dyDescent="0.2">
      <c r="A30" s="183"/>
      <c r="B30" s="609" t="s">
        <v>485</v>
      </c>
      <c r="C30" s="610"/>
      <c r="D30" s="610"/>
      <c r="E30" s="610"/>
      <c r="F30" s="610"/>
      <c r="G30" s="555"/>
      <c r="H30" s="635" t="s">
        <v>474</v>
      </c>
      <c r="I30" s="570"/>
      <c r="J30" s="570"/>
      <c r="K30" s="570"/>
      <c r="L30" s="570"/>
      <c r="M30" s="554"/>
      <c r="N30" s="635" t="s">
        <v>475</v>
      </c>
      <c r="O30" s="570"/>
      <c r="P30" s="570"/>
      <c r="Q30" s="570"/>
      <c r="R30" s="570"/>
      <c r="S30" s="554"/>
      <c r="T30" s="569" t="s">
        <v>476</v>
      </c>
      <c r="U30" s="570"/>
      <c r="V30" s="570"/>
      <c r="W30" s="570"/>
      <c r="X30" s="571"/>
      <c r="Y30" s="550"/>
      <c r="Z30" s="680" t="s">
        <v>477</v>
      </c>
      <c r="AA30" s="681"/>
      <c r="AB30" s="681"/>
      <c r="AC30" s="681"/>
      <c r="AD30" s="681"/>
      <c r="AE30" s="679"/>
      <c r="AH30" s="183"/>
      <c r="AI30" s="183"/>
      <c r="AJ30" s="183"/>
      <c r="AK30" s="183"/>
      <c r="AN30" s="183"/>
      <c r="AO30" s="183"/>
      <c r="AP30" s="183"/>
      <c r="AQ30" s="183"/>
      <c r="AR30" s="183"/>
      <c r="AS30" s="183"/>
      <c r="AT30" s="183"/>
      <c r="AU30" s="183"/>
      <c r="AV30" s="183"/>
      <c r="AW30" s="183"/>
      <c r="AX30" s="183"/>
      <c r="AY30" s="183"/>
      <c r="AZ30" s="183"/>
      <c r="BD30" s="183"/>
      <c r="BF30" s="183"/>
    </row>
    <row r="31" spans="1:69" ht="27" customHeight="1" x14ac:dyDescent="0.2">
      <c r="A31" s="183"/>
      <c r="B31" s="611"/>
      <c r="C31" s="612"/>
      <c r="D31" s="612"/>
      <c r="E31" s="612"/>
      <c r="F31" s="612"/>
      <c r="G31" s="555"/>
      <c r="H31" s="639" t="s">
        <v>486</v>
      </c>
      <c r="I31" s="638"/>
      <c r="J31" s="638"/>
      <c r="K31" s="638"/>
      <c r="L31" s="638"/>
      <c r="M31" s="555"/>
      <c r="N31" s="637" t="s">
        <v>478</v>
      </c>
      <c r="O31" s="638"/>
      <c r="P31" s="638"/>
      <c r="Q31" s="638"/>
      <c r="R31" s="638"/>
      <c r="S31" s="550"/>
      <c r="T31" s="637" t="s">
        <v>479</v>
      </c>
      <c r="U31" s="638"/>
      <c r="V31" s="638"/>
      <c r="W31" s="638"/>
      <c r="X31" s="638"/>
      <c r="Y31" s="672"/>
      <c r="Z31" s="673"/>
      <c r="AA31" s="673"/>
      <c r="AB31" s="673"/>
      <c r="AC31" s="673"/>
      <c r="AD31" s="673"/>
      <c r="AE31" s="674"/>
      <c r="AH31" s="183"/>
      <c r="AI31" s="183"/>
      <c r="AJ31" s="183"/>
      <c r="AK31" s="183"/>
      <c r="AN31" s="183"/>
      <c r="AO31" s="183"/>
      <c r="AP31" s="183"/>
      <c r="AQ31" s="183"/>
      <c r="AR31" s="183"/>
      <c r="AS31" s="183"/>
      <c r="AT31" s="183"/>
      <c r="AU31" s="183"/>
      <c r="AV31" s="183"/>
      <c r="AW31" s="183"/>
      <c r="AX31" s="183"/>
      <c r="AY31" s="183"/>
      <c r="AZ31" s="183"/>
      <c r="BD31" s="183"/>
      <c r="BF31" s="183"/>
    </row>
    <row r="32" spans="1:69" ht="27" customHeight="1" x14ac:dyDescent="0.2">
      <c r="A32" s="183"/>
      <c r="B32" s="666" t="s">
        <v>630</v>
      </c>
      <c r="C32" s="667"/>
      <c r="D32" s="667"/>
      <c r="E32" s="667"/>
      <c r="F32" s="667"/>
      <c r="G32" s="551"/>
      <c r="H32" s="668" t="s">
        <v>480</v>
      </c>
      <c r="I32" s="669"/>
      <c r="J32" s="669"/>
      <c r="K32" s="669"/>
      <c r="L32" s="669"/>
      <c r="M32" s="551"/>
      <c r="N32" s="668" t="s">
        <v>481</v>
      </c>
      <c r="O32" s="669"/>
      <c r="P32" s="669"/>
      <c r="Q32" s="669"/>
      <c r="R32" s="669"/>
      <c r="S32" s="553"/>
      <c r="T32" s="668" t="s">
        <v>482</v>
      </c>
      <c r="U32" s="669"/>
      <c r="V32" s="669"/>
      <c r="W32" s="669"/>
      <c r="X32" s="669"/>
      <c r="Y32" s="551"/>
      <c r="Z32" s="670" t="s">
        <v>483</v>
      </c>
      <c r="AA32" s="669"/>
      <c r="AB32" s="669"/>
      <c r="AC32" s="669"/>
      <c r="AD32" s="669"/>
      <c r="AE32" s="671"/>
      <c r="AL32" s="162"/>
    </row>
    <row r="33" spans="1:33" x14ac:dyDescent="0.2">
      <c r="A33" s="181"/>
      <c r="B33" s="181"/>
      <c r="C33" s="181"/>
      <c r="D33" s="181"/>
      <c r="E33" s="181"/>
      <c r="F33" s="181"/>
      <c r="G33" s="501"/>
      <c r="H33" s="181"/>
      <c r="I33" s="181"/>
      <c r="J33" s="181"/>
      <c r="K33" s="181"/>
      <c r="L33" s="181"/>
      <c r="M33" s="501"/>
      <c r="N33" s="181"/>
      <c r="O33" s="181"/>
      <c r="P33" s="181"/>
      <c r="Q33" s="181"/>
      <c r="R33" s="181"/>
      <c r="S33" s="501"/>
      <c r="T33" s="183"/>
      <c r="U33" s="183"/>
      <c r="V33" s="183"/>
      <c r="W33" s="183"/>
      <c r="X33" s="183"/>
      <c r="Y33" s="501"/>
      <c r="Z33" s="183"/>
      <c r="AA33" s="183"/>
      <c r="AB33" s="183"/>
      <c r="AC33" s="183"/>
      <c r="AD33" s="183"/>
      <c r="AE33" s="162"/>
      <c r="AF33" s="191"/>
      <c r="AG33" s="185"/>
    </row>
    <row r="34" spans="1:33" x14ac:dyDescent="0.2">
      <c r="A34" s="181"/>
      <c r="B34" s="181"/>
      <c r="C34" s="181"/>
      <c r="D34" s="181"/>
      <c r="E34" s="181"/>
      <c r="F34" s="181"/>
      <c r="G34" s="183"/>
      <c r="H34" s="181"/>
      <c r="I34" s="181"/>
      <c r="J34" s="181"/>
      <c r="K34" s="181"/>
      <c r="L34" s="181"/>
      <c r="M34" s="183"/>
      <c r="N34" s="181"/>
      <c r="O34" s="181"/>
      <c r="P34" s="181"/>
      <c r="Q34" s="181"/>
      <c r="R34" s="181"/>
      <c r="S34" s="183"/>
      <c r="T34" s="183"/>
      <c r="U34" s="183"/>
      <c r="V34" s="183"/>
      <c r="W34" s="183"/>
      <c r="X34" s="183"/>
      <c r="Y34" s="183"/>
      <c r="Z34" s="183"/>
      <c r="AA34" s="183"/>
      <c r="AB34" s="183"/>
      <c r="AC34" s="183"/>
      <c r="AD34" s="183"/>
      <c r="AE34" s="162"/>
      <c r="AF34" s="191"/>
      <c r="AG34" s="185"/>
    </row>
    <row r="35" spans="1:33" s="185" customFormat="1" ht="25" customHeight="1" x14ac:dyDescent="0.2">
      <c r="A35" s="186">
        <v>3</v>
      </c>
      <c r="B35" s="658" t="s">
        <v>321</v>
      </c>
      <c r="C35" s="658"/>
      <c r="D35" s="658"/>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c r="AE35" s="191"/>
      <c r="AF35" s="161"/>
      <c r="AG35" s="161"/>
    </row>
    <row r="36" spans="1:33" ht="25" customHeight="1" x14ac:dyDescent="0.2">
      <c r="A36" s="183"/>
      <c r="B36" s="577" t="s">
        <v>610</v>
      </c>
      <c r="C36" s="577"/>
      <c r="D36" s="577"/>
      <c r="E36" s="577"/>
      <c r="F36" s="577"/>
      <c r="G36" s="577"/>
      <c r="H36" s="577"/>
      <c r="I36" s="577"/>
      <c r="J36" s="578"/>
      <c r="K36" s="579">
        <f>'10'!F10</f>
        <v>0</v>
      </c>
      <c r="L36" s="580"/>
      <c r="M36" s="580"/>
      <c r="N36" s="580"/>
      <c r="O36" s="580"/>
      <c r="P36" s="580"/>
      <c r="Q36" s="580"/>
      <c r="R36" s="580"/>
      <c r="S36" s="580"/>
      <c r="T36" s="581"/>
      <c r="U36" s="192" t="s">
        <v>319</v>
      </c>
      <c r="V36" s="183"/>
      <c r="W36" s="183"/>
    </row>
    <row r="37" spans="1:33" ht="25" customHeight="1" x14ac:dyDescent="0.2">
      <c r="A37" s="183"/>
      <c r="B37" s="582" t="s">
        <v>318</v>
      </c>
      <c r="C37" s="582"/>
      <c r="D37" s="582"/>
      <c r="E37" s="582"/>
      <c r="F37" s="582"/>
      <c r="G37" s="582"/>
      <c r="H37" s="582"/>
      <c r="I37" s="582"/>
      <c r="J37" s="583"/>
      <c r="K37" s="584">
        <f>'10'!F23</f>
        <v>0</v>
      </c>
      <c r="L37" s="585"/>
      <c r="M37" s="585"/>
      <c r="N37" s="585"/>
      <c r="O37" s="585"/>
      <c r="P37" s="585"/>
      <c r="Q37" s="585"/>
      <c r="R37" s="585"/>
      <c r="S37" s="585"/>
      <c r="T37" s="586"/>
      <c r="U37" s="193" t="s">
        <v>319</v>
      </c>
      <c r="V37" s="183"/>
      <c r="W37" s="183"/>
      <c r="X37" s="183"/>
      <c r="Y37" s="183"/>
      <c r="AA37" s="183"/>
      <c r="AB37" s="183"/>
      <c r="AC37" s="183"/>
      <c r="AD37" s="183"/>
      <c r="AE37" s="162"/>
    </row>
    <row r="38" spans="1:33" ht="25" customHeight="1" x14ac:dyDescent="0.2">
      <c r="A38" s="183"/>
      <c r="B38" s="572" t="s">
        <v>320</v>
      </c>
      <c r="C38" s="572"/>
      <c r="D38" s="572"/>
      <c r="E38" s="572"/>
      <c r="F38" s="572"/>
      <c r="G38" s="572"/>
      <c r="H38" s="572"/>
      <c r="I38" s="572"/>
      <c r="J38" s="573"/>
      <c r="K38" s="587">
        <f>SUM(K36:T37)</f>
        <v>0</v>
      </c>
      <c r="L38" s="588"/>
      <c r="M38" s="588"/>
      <c r="N38" s="588"/>
      <c r="O38" s="588"/>
      <c r="P38" s="588"/>
      <c r="Q38" s="588"/>
      <c r="R38" s="588"/>
      <c r="S38" s="588"/>
      <c r="T38" s="589"/>
      <c r="U38" s="194" t="s">
        <v>319</v>
      </c>
      <c r="V38" s="183"/>
      <c r="W38" s="183"/>
      <c r="X38" s="183"/>
      <c r="Y38" s="183"/>
      <c r="AA38" s="183"/>
      <c r="AB38" s="183"/>
      <c r="AC38" s="183"/>
      <c r="AD38" s="183"/>
      <c r="AE38" s="162"/>
    </row>
    <row r="39" spans="1:33" x14ac:dyDescent="0.2">
      <c r="A39" s="181"/>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row>
    <row r="40" spans="1:33" x14ac:dyDescent="0.2">
      <c r="A40" s="18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row>
    <row r="41" spans="1:33" s="185" customFormat="1" ht="25" customHeight="1" x14ac:dyDescent="0.2">
      <c r="A41" s="186">
        <v>4</v>
      </c>
      <c r="B41" s="195" t="s">
        <v>425</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F41" s="161"/>
      <c r="AG41" s="161"/>
    </row>
    <row r="42" spans="1:33" ht="32.25" customHeight="1" x14ac:dyDescent="0.2">
      <c r="A42" s="183"/>
      <c r="B42" s="590" t="s">
        <v>610</v>
      </c>
      <c r="C42" s="590"/>
      <c r="D42" s="590"/>
      <c r="E42" s="590"/>
      <c r="F42" s="590"/>
      <c r="G42" s="590"/>
      <c r="H42" s="590"/>
      <c r="I42" s="590"/>
      <c r="J42" s="591"/>
      <c r="K42" s="506"/>
      <c r="L42" s="592" t="s">
        <v>488</v>
      </c>
      <c r="M42" s="593"/>
      <c r="N42" s="593"/>
      <c r="O42" s="594">
        <f>'8'!D2</f>
        <v>0</v>
      </c>
      <c r="P42" s="595"/>
      <c r="Q42" s="592" t="s">
        <v>489</v>
      </c>
      <c r="R42" s="593"/>
      <c r="S42" s="594">
        <f>'8'!H2</f>
        <v>0</v>
      </c>
      <c r="T42" s="595"/>
      <c r="U42" s="592" t="s">
        <v>490</v>
      </c>
      <c r="V42" s="593"/>
      <c r="W42" s="594">
        <f>'8'!L2</f>
        <v>0</v>
      </c>
      <c r="X42" s="595"/>
      <c r="Y42" s="592" t="s">
        <v>491</v>
      </c>
      <c r="Z42" s="593"/>
      <c r="AA42" s="542"/>
      <c r="AB42" s="542"/>
      <c r="AC42" s="542"/>
      <c r="AD42" s="542"/>
      <c r="AE42" s="507"/>
    </row>
    <row r="43" spans="1:33" ht="32.25" customHeight="1" x14ac:dyDescent="0.2">
      <c r="A43" s="183"/>
      <c r="B43" s="572" t="s">
        <v>318</v>
      </c>
      <c r="C43" s="572"/>
      <c r="D43" s="572"/>
      <c r="E43" s="572"/>
      <c r="F43" s="572"/>
      <c r="G43" s="572"/>
      <c r="H43" s="572"/>
      <c r="I43" s="572"/>
      <c r="J43" s="573"/>
      <c r="K43" s="574" t="s">
        <v>611</v>
      </c>
      <c r="L43" s="575"/>
      <c r="M43" s="575"/>
      <c r="N43" s="575"/>
      <c r="O43" s="575"/>
      <c r="P43" s="575"/>
      <c r="Q43" s="575"/>
      <c r="R43" s="575"/>
      <c r="S43" s="575"/>
      <c r="T43" s="575"/>
      <c r="U43" s="575"/>
      <c r="V43" s="575"/>
      <c r="W43" s="575"/>
      <c r="X43" s="575"/>
      <c r="Y43" s="575"/>
      <c r="Z43" s="575"/>
      <c r="AA43" s="575"/>
      <c r="AB43" s="575"/>
      <c r="AC43" s="575"/>
      <c r="AD43" s="575"/>
      <c r="AE43" s="576"/>
    </row>
  </sheetData>
  <sheetProtection sheet="1" objects="1" scenarios="1"/>
  <mergeCells count="61">
    <mergeCell ref="Z32:AE32"/>
    <mergeCell ref="Y31:AE31"/>
    <mergeCell ref="Z26:AE26"/>
    <mergeCell ref="Z27:AE27"/>
    <mergeCell ref="Z28:AE28"/>
    <mergeCell ref="Z29:AE29"/>
    <mergeCell ref="Z30:AE30"/>
    <mergeCell ref="B35:AD35"/>
    <mergeCell ref="V11:AD11"/>
    <mergeCell ref="B28:F28"/>
    <mergeCell ref="B29:F29"/>
    <mergeCell ref="B32:F32"/>
    <mergeCell ref="H32:L32"/>
    <mergeCell ref="N32:R32"/>
    <mergeCell ref="T31:X31"/>
    <mergeCell ref="T32:X32"/>
    <mergeCell ref="H28:L28"/>
    <mergeCell ref="N28:R28"/>
    <mergeCell ref="T28:X28"/>
    <mergeCell ref="H29:L29"/>
    <mergeCell ref="N29:R29"/>
    <mergeCell ref="H30:L30"/>
    <mergeCell ref="N30:R30"/>
    <mergeCell ref="T29:X29"/>
    <mergeCell ref="S9:AD10"/>
    <mergeCell ref="O9:R10"/>
    <mergeCell ref="V12:AD12"/>
    <mergeCell ref="S11:U11"/>
    <mergeCell ref="S12:U12"/>
    <mergeCell ref="Y42:Z42"/>
    <mergeCell ref="S6:AD8"/>
    <mergeCell ref="A14:AD14"/>
    <mergeCell ref="B22:AE22"/>
    <mergeCell ref="B30:F31"/>
    <mergeCell ref="B26:F27"/>
    <mergeCell ref="H26:L26"/>
    <mergeCell ref="N26:R26"/>
    <mergeCell ref="O6:R8"/>
    <mergeCell ref="O11:R12"/>
    <mergeCell ref="T26:X26"/>
    <mergeCell ref="H27:L27"/>
    <mergeCell ref="N27:R27"/>
    <mergeCell ref="T27:X27"/>
    <mergeCell ref="N31:R31"/>
    <mergeCell ref="H31:L31"/>
    <mergeCell ref="T30:X30"/>
    <mergeCell ref="B43:J43"/>
    <mergeCell ref="K43:AE43"/>
    <mergeCell ref="B36:J36"/>
    <mergeCell ref="K36:T36"/>
    <mergeCell ref="B37:J37"/>
    <mergeCell ref="K37:T37"/>
    <mergeCell ref="B38:J38"/>
    <mergeCell ref="K38:T38"/>
    <mergeCell ref="B42:J42"/>
    <mergeCell ref="L42:N42"/>
    <mergeCell ref="O42:P42"/>
    <mergeCell ref="Q42:R42"/>
    <mergeCell ref="S42:T42"/>
    <mergeCell ref="U42:V42"/>
    <mergeCell ref="W42:X42"/>
  </mergeCells>
  <phoneticPr fontId="1"/>
  <dataValidations count="2">
    <dataValidation allowBlank="1" showInputMessage="1" showErrorMessage="1" prompt="自動転記されますので、直接記入不要です。" sqref="K36:T38 B22:AE22 S6:AD10 V11:AD12 O42:P42 S42:T42 W42:X42"/>
    <dataValidation type="list" allowBlank="1" showInputMessage="1" showErrorMessage="1" sqref="G26:G32 M26:M32 S26:S32 Y26:Y30 Y32">
      <formula1>"　,○"</formula1>
    </dataValidation>
  </dataValidations>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9" r:id="rId4" name="Check Box 5">
              <controlPr defaultSize="0" autoFill="0" autoLine="0" autoPict="0">
                <anchor moveWithCells="1">
                  <from>
                    <xdr:col>25</xdr:col>
                    <xdr:colOff>184150</xdr:colOff>
                    <xdr:row>27</xdr:row>
                    <xdr:rowOff>50800</xdr:rowOff>
                  </from>
                  <to>
                    <xdr:col>25</xdr:col>
                    <xdr:colOff>203200</xdr:colOff>
                    <xdr:row>28</xdr:row>
                    <xdr:rowOff>139700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57"/>
  <sheetViews>
    <sheetView showGridLines="0" view="pageBreakPreview" zoomScale="85" zoomScaleNormal="100" zoomScaleSheetLayoutView="85" workbookViewId="0">
      <selection activeCell="A4" sqref="A4:S41"/>
    </sheetView>
  </sheetViews>
  <sheetFormatPr defaultColWidth="5" defaultRowHeight="15" customHeight="1" x14ac:dyDescent="0.2"/>
  <cols>
    <col min="1" max="4" width="5" style="292"/>
    <col min="5" max="19" width="5" style="282"/>
    <col min="20" max="20" width="4.453125" style="260" bestFit="1" customWidth="1"/>
    <col min="21" max="26" width="5" style="260"/>
    <col min="27" max="16384" width="5" style="282"/>
  </cols>
  <sheetData>
    <row r="1" spans="1:21" ht="15" customHeight="1" x14ac:dyDescent="0.2">
      <c r="A1" s="294" t="s">
        <v>563</v>
      </c>
      <c r="B1" s="279"/>
      <c r="C1" s="279"/>
      <c r="D1" s="279"/>
      <c r="E1" s="279"/>
      <c r="F1" s="279"/>
      <c r="G1" s="279"/>
      <c r="H1" s="279"/>
      <c r="I1" s="279"/>
      <c r="J1" s="279"/>
      <c r="K1" s="279"/>
      <c r="L1" s="279"/>
      <c r="M1" s="279"/>
      <c r="N1" s="279"/>
      <c r="O1" s="279"/>
      <c r="P1" s="279"/>
      <c r="Q1" s="279"/>
      <c r="R1" s="279"/>
      <c r="S1" s="280"/>
      <c r="T1" s="261"/>
      <c r="U1" s="289"/>
    </row>
    <row r="2" spans="1:21" ht="15" customHeight="1" x14ac:dyDescent="0.2">
      <c r="A2" s="1092" t="s">
        <v>520</v>
      </c>
      <c r="B2" s="1093"/>
      <c r="C2" s="1093"/>
      <c r="D2" s="1093"/>
      <c r="E2" s="1093"/>
      <c r="F2" s="1093"/>
      <c r="G2" s="1093"/>
      <c r="H2" s="1093"/>
      <c r="I2" s="1093"/>
      <c r="J2" s="1093"/>
      <c r="K2" s="1093"/>
      <c r="L2" s="1093"/>
      <c r="M2" s="1093"/>
      <c r="N2" s="1093"/>
      <c r="O2" s="1093"/>
      <c r="P2" s="1093"/>
      <c r="Q2" s="1093"/>
      <c r="R2" s="1093"/>
      <c r="S2" s="1094"/>
      <c r="T2" s="261"/>
    </row>
    <row r="3" spans="1:21" ht="15" customHeight="1" x14ac:dyDescent="0.2">
      <c r="A3" s="1095"/>
      <c r="B3" s="1096"/>
      <c r="C3" s="1096"/>
      <c r="D3" s="1096"/>
      <c r="E3" s="1096"/>
      <c r="F3" s="1096"/>
      <c r="G3" s="1096"/>
      <c r="H3" s="1096"/>
      <c r="I3" s="1096"/>
      <c r="J3" s="1096"/>
      <c r="K3" s="1096"/>
      <c r="L3" s="1096"/>
      <c r="M3" s="1096"/>
      <c r="N3" s="1096"/>
      <c r="O3" s="1096"/>
      <c r="P3" s="1096"/>
      <c r="Q3" s="1096"/>
      <c r="R3" s="1096"/>
      <c r="S3" s="1097"/>
      <c r="T3" s="261"/>
    </row>
    <row r="4" spans="1:21" ht="15" customHeight="1" x14ac:dyDescent="0.2">
      <c r="A4" s="1112"/>
      <c r="B4" s="907"/>
      <c r="C4" s="907"/>
      <c r="D4" s="907"/>
      <c r="E4" s="907"/>
      <c r="F4" s="907"/>
      <c r="G4" s="907"/>
      <c r="H4" s="907"/>
      <c r="I4" s="907"/>
      <c r="J4" s="907"/>
      <c r="K4" s="907"/>
      <c r="L4" s="907"/>
      <c r="M4" s="907"/>
      <c r="N4" s="907"/>
      <c r="O4" s="907"/>
      <c r="P4" s="907"/>
      <c r="Q4" s="907"/>
      <c r="R4" s="907"/>
      <c r="S4" s="908"/>
    </row>
    <row r="5" spans="1:21" ht="15" customHeight="1" x14ac:dyDescent="0.2">
      <c r="A5" s="1112"/>
      <c r="B5" s="907"/>
      <c r="C5" s="907"/>
      <c r="D5" s="907"/>
      <c r="E5" s="907"/>
      <c r="F5" s="907"/>
      <c r="G5" s="907"/>
      <c r="H5" s="907"/>
      <c r="I5" s="907"/>
      <c r="J5" s="907"/>
      <c r="K5" s="907"/>
      <c r="L5" s="907"/>
      <c r="M5" s="907"/>
      <c r="N5" s="907"/>
      <c r="O5" s="907"/>
      <c r="P5" s="907"/>
      <c r="Q5" s="907"/>
      <c r="R5" s="907"/>
      <c r="S5" s="908"/>
    </row>
    <row r="6" spans="1:21" ht="15" customHeight="1" x14ac:dyDescent="0.2">
      <c r="A6" s="1112"/>
      <c r="B6" s="907"/>
      <c r="C6" s="907"/>
      <c r="D6" s="907"/>
      <c r="E6" s="907"/>
      <c r="F6" s="907"/>
      <c r="G6" s="907"/>
      <c r="H6" s="907"/>
      <c r="I6" s="907"/>
      <c r="J6" s="907"/>
      <c r="K6" s="907"/>
      <c r="L6" s="907"/>
      <c r="M6" s="907"/>
      <c r="N6" s="907"/>
      <c r="O6" s="907"/>
      <c r="P6" s="907"/>
      <c r="Q6" s="907"/>
      <c r="R6" s="907"/>
      <c r="S6" s="908"/>
    </row>
    <row r="7" spans="1:21" ht="15" customHeight="1" x14ac:dyDescent="0.2">
      <c r="A7" s="1112"/>
      <c r="B7" s="907"/>
      <c r="C7" s="907"/>
      <c r="D7" s="907"/>
      <c r="E7" s="907"/>
      <c r="F7" s="907"/>
      <c r="G7" s="907"/>
      <c r="H7" s="907"/>
      <c r="I7" s="907"/>
      <c r="J7" s="907"/>
      <c r="K7" s="907"/>
      <c r="L7" s="907"/>
      <c r="M7" s="907"/>
      <c r="N7" s="907"/>
      <c r="O7" s="907"/>
      <c r="P7" s="907"/>
      <c r="Q7" s="907"/>
      <c r="R7" s="907"/>
      <c r="S7" s="908"/>
    </row>
    <row r="8" spans="1:21" ht="15" customHeight="1" x14ac:dyDescent="0.2">
      <c r="A8" s="1112"/>
      <c r="B8" s="907"/>
      <c r="C8" s="907"/>
      <c r="D8" s="907"/>
      <c r="E8" s="907"/>
      <c r="F8" s="907"/>
      <c r="G8" s="907"/>
      <c r="H8" s="907"/>
      <c r="I8" s="907"/>
      <c r="J8" s="907"/>
      <c r="K8" s="907"/>
      <c r="L8" s="907"/>
      <c r="M8" s="907"/>
      <c r="N8" s="907"/>
      <c r="O8" s="907"/>
      <c r="P8" s="907"/>
      <c r="Q8" s="907"/>
      <c r="R8" s="907"/>
      <c r="S8" s="908"/>
    </row>
    <row r="9" spans="1:21" ht="15" customHeight="1" x14ac:dyDescent="0.2">
      <c r="A9" s="1112"/>
      <c r="B9" s="907"/>
      <c r="C9" s="907"/>
      <c r="D9" s="907"/>
      <c r="E9" s="907"/>
      <c r="F9" s="907"/>
      <c r="G9" s="907"/>
      <c r="H9" s="907"/>
      <c r="I9" s="907"/>
      <c r="J9" s="907"/>
      <c r="K9" s="907"/>
      <c r="L9" s="907"/>
      <c r="M9" s="907"/>
      <c r="N9" s="907"/>
      <c r="O9" s="907"/>
      <c r="P9" s="907"/>
      <c r="Q9" s="907"/>
      <c r="R9" s="907"/>
      <c r="S9" s="908"/>
    </row>
    <row r="10" spans="1:21" ht="15" customHeight="1" x14ac:dyDescent="0.2">
      <c r="A10" s="1112"/>
      <c r="B10" s="907"/>
      <c r="C10" s="907"/>
      <c r="D10" s="907"/>
      <c r="E10" s="907"/>
      <c r="F10" s="907"/>
      <c r="G10" s="907"/>
      <c r="H10" s="907"/>
      <c r="I10" s="907"/>
      <c r="J10" s="907"/>
      <c r="K10" s="907"/>
      <c r="L10" s="907"/>
      <c r="M10" s="907"/>
      <c r="N10" s="907"/>
      <c r="O10" s="907"/>
      <c r="P10" s="907"/>
      <c r="Q10" s="907"/>
      <c r="R10" s="907"/>
      <c r="S10" s="908"/>
    </row>
    <row r="11" spans="1:21" ht="15" customHeight="1" x14ac:dyDescent="0.2">
      <c r="A11" s="1112"/>
      <c r="B11" s="907"/>
      <c r="C11" s="907"/>
      <c r="D11" s="907"/>
      <c r="E11" s="907"/>
      <c r="F11" s="907"/>
      <c r="G11" s="907"/>
      <c r="H11" s="907"/>
      <c r="I11" s="907"/>
      <c r="J11" s="907"/>
      <c r="K11" s="907"/>
      <c r="L11" s="907"/>
      <c r="M11" s="907"/>
      <c r="N11" s="907"/>
      <c r="O11" s="907"/>
      <c r="P11" s="907"/>
      <c r="Q11" s="907"/>
      <c r="R11" s="907"/>
      <c r="S11" s="908"/>
    </row>
    <row r="12" spans="1:21" ht="15" customHeight="1" x14ac:dyDescent="0.2">
      <c r="A12" s="1112"/>
      <c r="B12" s="907"/>
      <c r="C12" s="907"/>
      <c r="D12" s="907"/>
      <c r="E12" s="907"/>
      <c r="F12" s="907"/>
      <c r="G12" s="907"/>
      <c r="H12" s="907"/>
      <c r="I12" s="907"/>
      <c r="J12" s="907"/>
      <c r="K12" s="907"/>
      <c r="L12" s="907"/>
      <c r="M12" s="907"/>
      <c r="N12" s="907"/>
      <c r="O12" s="907"/>
      <c r="P12" s="907"/>
      <c r="Q12" s="907"/>
      <c r="R12" s="907"/>
      <c r="S12" s="908"/>
    </row>
    <row r="13" spans="1:21" ht="15" customHeight="1" x14ac:dyDescent="0.2">
      <c r="A13" s="1112"/>
      <c r="B13" s="907"/>
      <c r="C13" s="907"/>
      <c r="D13" s="907"/>
      <c r="E13" s="907"/>
      <c r="F13" s="907"/>
      <c r="G13" s="907"/>
      <c r="H13" s="907"/>
      <c r="I13" s="907"/>
      <c r="J13" s="907"/>
      <c r="K13" s="907"/>
      <c r="L13" s="907"/>
      <c r="M13" s="907"/>
      <c r="N13" s="907"/>
      <c r="O13" s="907"/>
      <c r="P13" s="907"/>
      <c r="Q13" s="907"/>
      <c r="R13" s="907"/>
      <c r="S13" s="908"/>
    </row>
    <row r="14" spans="1:21" ht="15" customHeight="1" x14ac:dyDescent="0.2">
      <c r="A14" s="1112"/>
      <c r="B14" s="907"/>
      <c r="C14" s="907"/>
      <c r="D14" s="907"/>
      <c r="E14" s="907"/>
      <c r="F14" s="907"/>
      <c r="G14" s="907"/>
      <c r="H14" s="907"/>
      <c r="I14" s="907"/>
      <c r="J14" s="907"/>
      <c r="K14" s="907"/>
      <c r="L14" s="907"/>
      <c r="M14" s="907"/>
      <c r="N14" s="907"/>
      <c r="O14" s="907"/>
      <c r="P14" s="907"/>
      <c r="Q14" s="907"/>
      <c r="R14" s="907"/>
      <c r="S14" s="908"/>
    </row>
    <row r="15" spans="1:21" ht="15" customHeight="1" x14ac:dyDescent="0.2">
      <c r="A15" s="1112"/>
      <c r="B15" s="907"/>
      <c r="C15" s="907"/>
      <c r="D15" s="907"/>
      <c r="E15" s="907"/>
      <c r="F15" s="907"/>
      <c r="G15" s="907"/>
      <c r="H15" s="907"/>
      <c r="I15" s="907"/>
      <c r="J15" s="907"/>
      <c r="K15" s="907"/>
      <c r="L15" s="907"/>
      <c r="M15" s="907"/>
      <c r="N15" s="907"/>
      <c r="O15" s="907"/>
      <c r="P15" s="907"/>
      <c r="Q15" s="907"/>
      <c r="R15" s="907"/>
      <c r="S15" s="908"/>
    </row>
    <row r="16" spans="1:21" ht="15" customHeight="1" x14ac:dyDescent="0.2">
      <c r="A16" s="1112"/>
      <c r="B16" s="907"/>
      <c r="C16" s="907"/>
      <c r="D16" s="907"/>
      <c r="E16" s="907"/>
      <c r="F16" s="907"/>
      <c r="G16" s="907"/>
      <c r="H16" s="907"/>
      <c r="I16" s="907"/>
      <c r="J16" s="907"/>
      <c r="K16" s="907"/>
      <c r="L16" s="907"/>
      <c r="M16" s="907"/>
      <c r="N16" s="907"/>
      <c r="O16" s="907"/>
      <c r="P16" s="907"/>
      <c r="Q16" s="907"/>
      <c r="R16" s="907"/>
      <c r="S16" s="908"/>
    </row>
    <row r="17" spans="1:26" ht="15" customHeight="1" x14ac:dyDescent="0.2">
      <c r="A17" s="1112"/>
      <c r="B17" s="907"/>
      <c r="C17" s="907"/>
      <c r="D17" s="907"/>
      <c r="E17" s="907"/>
      <c r="F17" s="907"/>
      <c r="G17" s="907"/>
      <c r="H17" s="907"/>
      <c r="I17" s="907"/>
      <c r="J17" s="907"/>
      <c r="K17" s="907"/>
      <c r="L17" s="907"/>
      <c r="M17" s="907"/>
      <c r="N17" s="907"/>
      <c r="O17" s="907"/>
      <c r="P17" s="907"/>
      <c r="Q17" s="907"/>
      <c r="R17" s="907"/>
      <c r="S17" s="908"/>
    </row>
    <row r="18" spans="1:26" ht="15" customHeight="1" x14ac:dyDescent="0.2">
      <c r="A18" s="1112"/>
      <c r="B18" s="907"/>
      <c r="C18" s="907"/>
      <c r="D18" s="907"/>
      <c r="E18" s="907"/>
      <c r="F18" s="907"/>
      <c r="G18" s="907"/>
      <c r="H18" s="907"/>
      <c r="I18" s="907"/>
      <c r="J18" s="907"/>
      <c r="K18" s="907"/>
      <c r="L18" s="907"/>
      <c r="M18" s="907"/>
      <c r="N18" s="907"/>
      <c r="O18" s="907"/>
      <c r="P18" s="907"/>
      <c r="Q18" s="907"/>
      <c r="R18" s="907"/>
      <c r="S18" s="908"/>
    </row>
    <row r="19" spans="1:26" ht="15" customHeight="1" x14ac:dyDescent="0.2">
      <c r="A19" s="1112"/>
      <c r="B19" s="907"/>
      <c r="C19" s="907"/>
      <c r="D19" s="907"/>
      <c r="E19" s="907"/>
      <c r="F19" s="907"/>
      <c r="G19" s="907"/>
      <c r="H19" s="907"/>
      <c r="I19" s="907"/>
      <c r="J19" s="907"/>
      <c r="K19" s="907"/>
      <c r="L19" s="907"/>
      <c r="M19" s="907"/>
      <c r="N19" s="907"/>
      <c r="O19" s="907"/>
      <c r="P19" s="907"/>
      <c r="Q19" s="907"/>
      <c r="R19" s="907"/>
      <c r="S19" s="908"/>
    </row>
    <row r="20" spans="1:26" ht="15" customHeight="1" x14ac:dyDescent="0.2">
      <c r="A20" s="1112"/>
      <c r="B20" s="907"/>
      <c r="C20" s="907"/>
      <c r="D20" s="907"/>
      <c r="E20" s="907"/>
      <c r="F20" s="907"/>
      <c r="G20" s="907"/>
      <c r="H20" s="907"/>
      <c r="I20" s="907"/>
      <c r="J20" s="907"/>
      <c r="K20" s="907"/>
      <c r="L20" s="907"/>
      <c r="M20" s="907"/>
      <c r="N20" s="907"/>
      <c r="O20" s="907"/>
      <c r="P20" s="907"/>
      <c r="Q20" s="907"/>
      <c r="R20" s="907"/>
      <c r="S20" s="908"/>
    </row>
    <row r="21" spans="1:26" ht="15" customHeight="1" x14ac:dyDescent="0.2">
      <c r="A21" s="1112"/>
      <c r="B21" s="907"/>
      <c r="C21" s="907"/>
      <c r="D21" s="907"/>
      <c r="E21" s="907"/>
      <c r="F21" s="907"/>
      <c r="G21" s="907"/>
      <c r="H21" s="907"/>
      <c r="I21" s="907"/>
      <c r="J21" s="907"/>
      <c r="K21" s="907"/>
      <c r="L21" s="907"/>
      <c r="M21" s="907"/>
      <c r="N21" s="907"/>
      <c r="O21" s="907"/>
      <c r="P21" s="907"/>
      <c r="Q21" s="907"/>
      <c r="R21" s="907"/>
      <c r="S21" s="908"/>
    </row>
    <row r="22" spans="1:26" ht="15" customHeight="1" x14ac:dyDescent="0.2">
      <c r="A22" s="1112"/>
      <c r="B22" s="907"/>
      <c r="C22" s="907"/>
      <c r="D22" s="907"/>
      <c r="E22" s="907"/>
      <c r="F22" s="907"/>
      <c r="G22" s="907"/>
      <c r="H22" s="907"/>
      <c r="I22" s="907"/>
      <c r="J22" s="907"/>
      <c r="K22" s="907"/>
      <c r="L22" s="907"/>
      <c r="M22" s="907"/>
      <c r="N22" s="907"/>
      <c r="O22" s="907"/>
      <c r="P22" s="907"/>
      <c r="Q22" s="907"/>
      <c r="R22" s="907"/>
      <c r="S22" s="908"/>
    </row>
    <row r="23" spans="1:26" ht="15" customHeight="1" x14ac:dyDescent="0.2">
      <c r="A23" s="1112"/>
      <c r="B23" s="907"/>
      <c r="C23" s="907"/>
      <c r="D23" s="907"/>
      <c r="E23" s="907"/>
      <c r="F23" s="907"/>
      <c r="G23" s="907"/>
      <c r="H23" s="907"/>
      <c r="I23" s="907"/>
      <c r="J23" s="907"/>
      <c r="K23" s="907"/>
      <c r="L23" s="907"/>
      <c r="M23" s="907"/>
      <c r="N23" s="907"/>
      <c r="O23" s="907"/>
      <c r="P23" s="907"/>
      <c r="Q23" s="907"/>
      <c r="R23" s="907"/>
      <c r="S23" s="908"/>
    </row>
    <row r="24" spans="1:26" ht="15" customHeight="1" x14ac:dyDescent="0.2">
      <c r="A24" s="1112"/>
      <c r="B24" s="907"/>
      <c r="C24" s="907"/>
      <c r="D24" s="907"/>
      <c r="E24" s="907"/>
      <c r="F24" s="907"/>
      <c r="G24" s="907"/>
      <c r="H24" s="907"/>
      <c r="I24" s="907"/>
      <c r="J24" s="907"/>
      <c r="K24" s="907"/>
      <c r="L24" s="907"/>
      <c r="M24" s="907"/>
      <c r="N24" s="907"/>
      <c r="O24" s="907"/>
      <c r="P24" s="907"/>
      <c r="Q24" s="907"/>
      <c r="R24" s="907"/>
      <c r="S24" s="908"/>
      <c r="V24" s="290"/>
      <c r="W24" s="291"/>
      <c r="X24" s="291"/>
      <c r="Y24" s="282"/>
      <c r="Z24" s="282"/>
    </row>
    <row r="25" spans="1:26" ht="15" customHeight="1" x14ac:dyDescent="0.2">
      <c r="A25" s="1112"/>
      <c r="B25" s="907"/>
      <c r="C25" s="907"/>
      <c r="D25" s="907"/>
      <c r="E25" s="907"/>
      <c r="F25" s="907"/>
      <c r="G25" s="907"/>
      <c r="H25" s="907"/>
      <c r="I25" s="907"/>
      <c r="J25" s="907"/>
      <c r="K25" s="907"/>
      <c r="L25" s="907"/>
      <c r="M25" s="907"/>
      <c r="N25" s="907"/>
      <c r="O25" s="907"/>
      <c r="P25" s="907"/>
      <c r="Q25" s="907"/>
      <c r="R25" s="907"/>
      <c r="S25" s="908"/>
      <c r="V25" s="290"/>
      <c r="W25" s="291"/>
      <c r="X25" s="291"/>
      <c r="Y25" s="282"/>
      <c r="Z25" s="282"/>
    </row>
    <row r="26" spans="1:26" ht="15" customHeight="1" x14ac:dyDescent="0.2">
      <c r="A26" s="1112"/>
      <c r="B26" s="907"/>
      <c r="C26" s="907"/>
      <c r="D26" s="907"/>
      <c r="E26" s="907"/>
      <c r="F26" s="907"/>
      <c r="G26" s="907"/>
      <c r="H26" s="907"/>
      <c r="I26" s="907"/>
      <c r="J26" s="907"/>
      <c r="K26" s="907"/>
      <c r="L26" s="907"/>
      <c r="M26" s="907"/>
      <c r="N26" s="907"/>
      <c r="O26" s="907"/>
      <c r="P26" s="907"/>
      <c r="Q26" s="907"/>
      <c r="R26" s="907"/>
      <c r="S26" s="908"/>
      <c r="V26" s="290"/>
      <c r="W26" s="291"/>
      <c r="X26" s="291"/>
      <c r="Y26" s="282"/>
      <c r="Z26" s="282"/>
    </row>
    <row r="27" spans="1:26" ht="15" customHeight="1" x14ac:dyDescent="0.2">
      <c r="A27" s="1112"/>
      <c r="B27" s="907"/>
      <c r="C27" s="907"/>
      <c r="D27" s="907"/>
      <c r="E27" s="907"/>
      <c r="F27" s="907"/>
      <c r="G27" s="907"/>
      <c r="H27" s="907"/>
      <c r="I27" s="907"/>
      <c r="J27" s="907"/>
      <c r="K27" s="907"/>
      <c r="L27" s="907"/>
      <c r="M27" s="907"/>
      <c r="N27" s="907"/>
      <c r="O27" s="907"/>
      <c r="P27" s="907"/>
      <c r="Q27" s="907"/>
      <c r="R27" s="907"/>
      <c r="S27" s="908"/>
      <c r="V27" s="290"/>
      <c r="W27" s="291"/>
      <c r="X27" s="291"/>
      <c r="Y27" s="282"/>
      <c r="Z27" s="282"/>
    </row>
    <row r="28" spans="1:26" ht="15" customHeight="1" x14ac:dyDescent="0.2">
      <c r="A28" s="1112"/>
      <c r="B28" s="907"/>
      <c r="C28" s="907"/>
      <c r="D28" s="907"/>
      <c r="E28" s="907"/>
      <c r="F28" s="907"/>
      <c r="G28" s="907"/>
      <c r="H28" s="907"/>
      <c r="I28" s="907"/>
      <c r="J28" s="907"/>
      <c r="K28" s="907"/>
      <c r="L28" s="907"/>
      <c r="M28" s="907"/>
      <c r="N28" s="907"/>
      <c r="O28" s="907"/>
      <c r="P28" s="907"/>
      <c r="Q28" s="907"/>
      <c r="R28" s="907"/>
      <c r="S28" s="908"/>
      <c r="V28" s="290"/>
      <c r="W28" s="291"/>
      <c r="X28" s="291"/>
      <c r="Y28" s="282"/>
      <c r="Z28" s="282"/>
    </row>
    <row r="29" spans="1:26" ht="15" customHeight="1" x14ac:dyDescent="0.2">
      <c r="A29" s="1112"/>
      <c r="B29" s="907"/>
      <c r="C29" s="907"/>
      <c r="D29" s="907"/>
      <c r="E29" s="907"/>
      <c r="F29" s="907"/>
      <c r="G29" s="907"/>
      <c r="H29" s="907"/>
      <c r="I29" s="907"/>
      <c r="J29" s="907"/>
      <c r="K29" s="907"/>
      <c r="L29" s="907"/>
      <c r="M29" s="907"/>
      <c r="N29" s="907"/>
      <c r="O29" s="907"/>
      <c r="P29" s="907"/>
      <c r="Q29" s="907"/>
      <c r="R29" s="907"/>
      <c r="S29" s="908"/>
      <c r="V29" s="290"/>
      <c r="W29" s="291"/>
      <c r="X29" s="291"/>
      <c r="Y29" s="282"/>
      <c r="Z29" s="282"/>
    </row>
    <row r="30" spans="1:26" ht="15" customHeight="1" x14ac:dyDescent="0.2">
      <c r="A30" s="1112"/>
      <c r="B30" s="907"/>
      <c r="C30" s="907"/>
      <c r="D30" s="907"/>
      <c r="E30" s="907"/>
      <c r="F30" s="907"/>
      <c r="G30" s="907"/>
      <c r="H30" s="907"/>
      <c r="I30" s="907"/>
      <c r="J30" s="907"/>
      <c r="K30" s="907"/>
      <c r="L30" s="907"/>
      <c r="M30" s="907"/>
      <c r="N30" s="907"/>
      <c r="O30" s="907"/>
      <c r="P30" s="907"/>
      <c r="Q30" s="907"/>
      <c r="R30" s="907"/>
      <c r="S30" s="908"/>
      <c r="V30" s="290"/>
      <c r="W30" s="291"/>
      <c r="X30" s="291"/>
      <c r="Y30" s="282"/>
      <c r="Z30" s="282"/>
    </row>
    <row r="31" spans="1:26" ht="15" customHeight="1" x14ac:dyDescent="0.2">
      <c r="A31" s="1112"/>
      <c r="B31" s="907"/>
      <c r="C31" s="907"/>
      <c r="D31" s="907"/>
      <c r="E31" s="907"/>
      <c r="F31" s="907"/>
      <c r="G31" s="907"/>
      <c r="H31" s="907"/>
      <c r="I31" s="907"/>
      <c r="J31" s="907"/>
      <c r="K31" s="907"/>
      <c r="L31" s="907"/>
      <c r="M31" s="907"/>
      <c r="N31" s="907"/>
      <c r="O31" s="907"/>
      <c r="P31" s="907"/>
      <c r="Q31" s="907"/>
      <c r="R31" s="907"/>
      <c r="S31" s="908"/>
      <c r="V31" s="290"/>
      <c r="W31" s="291"/>
      <c r="X31" s="291"/>
      <c r="Y31" s="282"/>
      <c r="Z31" s="282"/>
    </row>
    <row r="32" spans="1:26" ht="15" customHeight="1" x14ac:dyDescent="0.2">
      <c r="A32" s="1112"/>
      <c r="B32" s="907"/>
      <c r="C32" s="907"/>
      <c r="D32" s="907"/>
      <c r="E32" s="907"/>
      <c r="F32" s="907"/>
      <c r="G32" s="907"/>
      <c r="H32" s="907"/>
      <c r="I32" s="907"/>
      <c r="J32" s="907"/>
      <c r="K32" s="907"/>
      <c r="L32" s="907"/>
      <c r="M32" s="907"/>
      <c r="N32" s="907"/>
      <c r="O32" s="907"/>
      <c r="P32" s="907"/>
      <c r="Q32" s="907"/>
      <c r="R32" s="907"/>
      <c r="S32" s="908"/>
      <c r="V32" s="290"/>
      <c r="W32" s="290"/>
      <c r="X32" s="290"/>
      <c r="Y32" s="290"/>
      <c r="Z32" s="290"/>
    </row>
    <row r="33" spans="1:28" ht="15" customHeight="1" x14ac:dyDescent="0.2">
      <c r="A33" s="1112"/>
      <c r="B33" s="907"/>
      <c r="C33" s="907"/>
      <c r="D33" s="907"/>
      <c r="E33" s="907"/>
      <c r="F33" s="907"/>
      <c r="G33" s="907"/>
      <c r="H33" s="907"/>
      <c r="I33" s="907"/>
      <c r="J33" s="907"/>
      <c r="K33" s="907"/>
      <c r="L33" s="907"/>
      <c r="M33" s="907"/>
      <c r="N33" s="907"/>
      <c r="O33" s="907"/>
      <c r="P33" s="907"/>
      <c r="Q33" s="907"/>
      <c r="R33" s="907"/>
      <c r="S33" s="908"/>
    </row>
    <row r="34" spans="1:28" ht="15" customHeight="1" x14ac:dyDescent="0.2">
      <c r="A34" s="1112"/>
      <c r="B34" s="907"/>
      <c r="C34" s="907"/>
      <c r="D34" s="907"/>
      <c r="E34" s="907"/>
      <c r="F34" s="907"/>
      <c r="G34" s="907"/>
      <c r="H34" s="907"/>
      <c r="I34" s="907"/>
      <c r="J34" s="907"/>
      <c r="K34" s="907"/>
      <c r="L34" s="907"/>
      <c r="M34" s="907"/>
      <c r="N34" s="907"/>
      <c r="O34" s="907"/>
      <c r="P34" s="907"/>
      <c r="Q34" s="907"/>
      <c r="R34" s="907"/>
      <c r="S34" s="908"/>
    </row>
    <row r="35" spans="1:28" ht="15" customHeight="1" x14ac:dyDescent="0.2">
      <c r="A35" s="1112"/>
      <c r="B35" s="907"/>
      <c r="C35" s="907"/>
      <c r="D35" s="907"/>
      <c r="E35" s="907"/>
      <c r="F35" s="907"/>
      <c r="G35" s="907"/>
      <c r="H35" s="907"/>
      <c r="I35" s="907"/>
      <c r="J35" s="907"/>
      <c r="K35" s="907"/>
      <c r="L35" s="907"/>
      <c r="M35" s="907"/>
      <c r="N35" s="907"/>
      <c r="O35" s="907"/>
      <c r="P35" s="907"/>
      <c r="Q35" s="907"/>
      <c r="R35" s="907"/>
      <c r="S35" s="908"/>
    </row>
    <row r="36" spans="1:28" ht="15" customHeight="1" x14ac:dyDescent="0.2">
      <c r="A36" s="1112"/>
      <c r="B36" s="907"/>
      <c r="C36" s="907"/>
      <c r="D36" s="907"/>
      <c r="E36" s="907"/>
      <c r="F36" s="907"/>
      <c r="G36" s="907"/>
      <c r="H36" s="907"/>
      <c r="I36" s="907"/>
      <c r="J36" s="907"/>
      <c r="K36" s="907"/>
      <c r="L36" s="907"/>
      <c r="M36" s="907"/>
      <c r="N36" s="907"/>
      <c r="O36" s="907"/>
      <c r="P36" s="907"/>
      <c r="Q36" s="907"/>
      <c r="R36" s="907"/>
      <c r="S36" s="908"/>
    </row>
    <row r="37" spans="1:28" ht="15" customHeight="1" x14ac:dyDescent="0.2">
      <c r="A37" s="1112"/>
      <c r="B37" s="907"/>
      <c r="C37" s="907"/>
      <c r="D37" s="907"/>
      <c r="E37" s="907"/>
      <c r="F37" s="907"/>
      <c r="G37" s="907"/>
      <c r="H37" s="907"/>
      <c r="I37" s="907"/>
      <c r="J37" s="907"/>
      <c r="K37" s="907"/>
      <c r="L37" s="907"/>
      <c r="M37" s="907"/>
      <c r="N37" s="907"/>
      <c r="O37" s="907"/>
      <c r="P37" s="907"/>
      <c r="Q37" s="907"/>
      <c r="R37" s="907"/>
      <c r="S37" s="908"/>
    </row>
    <row r="38" spans="1:28" ht="15" customHeight="1" x14ac:dyDescent="0.2">
      <c r="A38" s="1112"/>
      <c r="B38" s="907"/>
      <c r="C38" s="907"/>
      <c r="D38" s="907"/>
      <c r="E38" s="907"/>
      <c r="F38" s="907"/>
      <c r="G38" s="907"/>
      <c r="H38" s="907"/>
      <c r="I38" s="907"/>
      <c r="J38" s="907"/>
      <c r="K38" s="907"/>
      <c r="L38" s="907"/>
      <c r="M38" s="907"/>
      <c r="N38" s="907"/>
      <c r="O38" s="907"/>
      <c r="P38" s="907"/>
      <c r="Q38" s="907"/>
      <c r="R38" s="907"/>
      <c r="S38" s="908"/>
    </row>
    <row r="39" spans="1:28" ht="15" customHeight="1" x14ac:dyDescent="0.2">
      <c r="A39" s="1112"/>
      <c r="B39" s="907"/>
      <c r="C39" s="907"/>
      <c r="D39" s="907"/>
      <c r="E39" s="907"/>
      <c r="F39" s="907"/>
      <c r="G39" s="907"/>
      <c r="H39" s="907"/>
      <c r="I39" s="907"/>
      <c r="J39" s="907"/>
      <c r="K39" s="907"/>
      <c r="L39" s="907"/>
      <c r="M39" s="907"/>
      <c r="N39" s="907"/>
      <c r="O39" s="907"/>
      <c r="P39" s="907"/>
      <c r="Q39" s="907"/>
      <c r="R39" s="907"/>
      <c r="S39" s="908"/>
      <c r="V39" s="290"/>
      <c r="W39" s="291"/>
      <c r="X39" s="291"/>
      <c r="Y39" s="282"/>
      <c r="Z39" s="282"/>
    </row>
    <row r="40" spans="1:28" ht="15" customHeight="1" x14ac:dyDescent="0.2">
      <c r="A40" s="1112"/>
      <c r="B40" s="907"/>
      <c r="C40" s="907"/>
      <c r="D40" s="907"/>
      <c r="E40" s="907"/>
      <c r="F40" s="907"/>
      <c r="G40" s="907"/>
      <c r="H40" s="907"/>
      <c r="I40" s="907"/>
      <c r="J40" s="907"/>
      <c r="K40" s="907"/>
      <c r="L40" s="907"/>
      <c r="M40" s="907"/>
      <c r="N40" s="907"/>
      <c r="O40" s="907"/>
      <c r="P40" s="907"/>
      <c r="Q40" s="907"/>
      <c r="R40" s="907"/>
      <c r="S40" s="908"/>
    </row>
    <row r="41" spans="1:28" ht="15" customHeight="1" x14ac:dyDescent="0.2">
      <c r="A41" s="1113"/>
      <c r="B41" s="910"/>
      <c r="C41" s="910"/>
      <c r="D41" s="910"/>
      <c r="E41" s="910"/>
      <c r="F41" s="910"/>
      <c r="G41" s="910"/>
      <c r="H41" s="910"/>
      <c r="I41" s="910"/>
      <c r="J41" s="910"/>
      <c r="K41" s="910"/>
      <c r="L41" s="910"/>
      <c r="M41" s="910"/>
      <c r="N41" s="910"/>
      <c r="O41" s="910"/>
      <c r="P41" s="910"/>
      <c r="Q41" s="910"/>
      <c r="R41" s="910"/>
      <c r="S41" s="911"/>
    </row>
    <row r="42" spans="1:28" ht="15" customHeight="1" x14ac:dyDescent="0.2">
      <c r="A42" s="1092" t="s">
        <v>521</v>
      </c>
      <c r="B42" s="1093"/>
      <c r="C42" s="1093"/>
      <c r="D42" s="1093"/>
      <c r="E42" s="1093"/>
      <c r="F42" s="1093"/>
      <c r="G42" s="1093"/>
      <c r="H42" s="1093"/>
      <c r="I42" s="1093"/>
      <c r="J42" s="1093"/>
      <c r="K42" s="1093"/>
      <c r="L42" s="1093"/>
      <c r="M42" s="1093"/>
      <c r="N42" s="1093"/>
      <c r="O42" s="1093"/>
      <c r="P42" s="1093"/>
      <c r="Q42" s="1093"/>
      <c r="R42" s="1093"/>
      <c r="S42" s="1094"/>
      <c r="T42" s="261"/>
    </row>
    <row r="43" spans="1:28" ht="15" customHeight="1" x14ac:dyDescent="0.2">
      <c r="A43" s="1095"/>
      <c r="B43" s="1096"/>
      <c r="C43" s="1096"/>
      <c r="D43" s="1096"/>
      <c r="E43" s="1096"/>
      <c r="F43" s="1096"/>
      <c r="G43" s="1096"/>
      <c r="H43" s="1096"/>
      <c r="I43" s="1096"/>
      <c r="J43" s="1096"/>
      <c r="K43" s="1096"/>
      <c r="L43" s="1096"/>
      <c r="M43" s="1096"/>
      <c r="N43" s="1096"/>
      <c r="O43" s="1096"/>
      <c r="P43" s="1096"/>
      <c r="Q43" s="1096"/>
      <c r="R43" s="1096"/>
      <c r="S43" s="1097"/>
      <c r="T43" s="261"/>
    </row>
    <row r="44" spans="1:28" ht="15" customHeight="1" x14ac:dyDescent="0.2">
      <c r="A44" s="1114" t="s">
        <v>223</v>
      </c>
      <c r="B44" s="1115"/>
      <c r="C44" s="1116"/>
      <c r="D44" s="1116"/>
      <c r="E44" s="1116"/>
      <c r="F44" s="1116"/>
      <c r="G44" s="1116"/>
      <c r="H44" s="1115" t="s">
        <v>255</v>
      </c>
      <c r="I44" s="1115"/>
      <c r="J44" s="1115"/>
      <c r="K44" s="1116"/>
      <c r="L44" s="1116"/>
      <c r="M44" s="1116"/>
      <c r="N44" s="1116"/>
      <c r="O44" s="1116"/>
      <c r="P44" s="1116"/>
      <c r="Q44" s="1116"/>
      <c r="R44" s="1116"/>
      <c r="S44" s="1118"/>
      <c r="T44" s="261"/>
      <c r="AA44" s="260"/>
    </row>
    <row r="45" spans="1:28" ht="15" customHeight="1" x14ac:dyDescent="0.2">
      <c r="A45" s="1084"/>
      <c r="B45" s="1085"/>
      <c r="C45" s="1117"/>
      <c r="D45" s="1117"/>
      <c r="E45" s="1117"/>
      <c r="F45" s="1117"/>
      <c r="G45" s="1117"/>
      <c r="H45" s="1085"/>
      <c r="I45" s="1085"/>
      <c r="J45" s="1085"/>
      <c r="K45" s="1117"/>
      <c r="L45" s="1117"/>
      <c r="M45" s="1117"/>
      <c r="N45" s="1117"/>
      <c r="O45" s="1117"/>
      <c r="P45" s="1117"/>
      <c r="Q45" s="1117"/>
      <c r="R45" s="1117"/>
      <c r="S45" s="1119"/>
      <c r="T45" s="261"/>
      <c r="AA45" s="260"/>
    </row>
    <row r="46" spans="1:28" ht="18" customHeight="1" x14ac:dyDescent="0.2">
      <c r="A46" s="1084" t="s">
        <v>224</v>
      </c>
      <c r="B46" s="1085"/>
      <c r="C46" s="1088"/>
      <c r="D46" s="1088"/>
      <c r="E46" s="1088"/>
      <c r="F46" s="1088"/>
      <c r="G46" s="1088"/>
      <c r="H46" s="1088"/>
      <c r="I46" s="1088"/>
      <c r="J46" s="1088"/>
      <c r="K46" s="1088"/>
      <c r="L46" s="1088"/>
      <c r="M46" s="1088"/>
      <c r="N46" s="1088"/>
      <c r="O46" s="1088"/>
      <c r="P46" s="1088"/>
      <c r="Q46" s="1088"/>
      <c r="R46" s="1088"/>
      <c r="S46" s="1089"/>
      <c r="T46" s="261"/>
      <c r="U46" s="295"/>
      <c r="AB46" s="295"/>
    </row>
    <row r="47" spans="1:28" ht="18" customHeight="1" x14ac:dyDescent="0.2">
      <c r="A47" s="1084"/>
      <c r="B47" s="1085"/>
      <c r="C47" s="1088"/>
      <c r="D47" s="1088"/>
      <c r="E47" s="1088"/>
      <c r="F47" s="1088"/>
      <c r="G47" s="1088"/>
      <c r="H47" s="1088"/>
      <c r="I47" s="1088"/>
      <c r="J47" s="1088"/>
      <c r="K47" s="1088"/>
      <c r="L47" s="1088"/>
      <c r="M47" s="1088"/>
      <c r="N47" s="1088"/>
      <c r="O47" s="1088"/>
      <c r="P47" s="1088"/>
      <c r="Q47" s="1088"/>
      <c r="R47" s="1088"/>
      <c r="S47" s="1089"/>
      <c r="T47" s="261"/>
      <c r="U47" s="295"/>
      <c r="AB47" s="295"/>
    </row>
    <row r="48" spans="1:28" ht="18" customHeight="1" x14ac:dyDescent="0.2">
      <c r="A48" s="1084"/>
      <c r="B48" s="1085"/>
      <c r="C48" s="1088"/>
      <c r="D48" s="1088"/>
      <c r="E48" s="1088"/>
      <c r="F48" s="1088"/>
      <c r="G48" s="1088"/>
      <c r="H48" s="1088"/>
      <c r="I48" s="1088"/>
      <c r="J48" s="1088"/>
      <c r="K48" s="1088"/>
      <c r="L48" s="1088"/>
      <c r="M48" s="1088"/>
      <c r="N48" s="1088"/>
      <c r="O48" s="1088"/>
      <c r="P48" s="1088"/>
      <c r="Q48" s="1088"/>
      <c r="R48" s="1088"/>
      <c r="S48" s="1089"/>
      <c r="T48" s="261"/>
      <c r="U48" s="295"/>
      <c r="AB48" s="295"/>
    </row>
    <row r="49" spans="1:28" ht="18" customHeight="1" x14ac:dyDescent="0.2">
      <c r="A49" s="1084"/>
      <c r="B49" s="1085"/>
      <c r="C49" s="1088"/>
      <c r="D49" s="1088"/>
      <c r="E49" s="1088"/>
      <c r="F49" s="1088"/>
      <c r="G49" s="1088"/>
      <c r="H49" s="1088"/>
      <c r="I49" s="1088"/>
      <c r="J49" s="1088"/>
      <c r="K49" s="1088"/>
      <c r="L49" s="1088"/>
      <c r="M49" s="1088"/>
      <c r="N49" s="1088"/>
      <c r="O49" s="1088"/>
      <c r="P49" s="1088"/>
      <c r="Q49" s="1088"/>
      <c r="R49" s="1088"/>
      <c r="S49" s="1089"/>
      <c r="T49" s="261"/>
      <c r="U49" s="295"/>
      <c r="AB49" s="295"/>
    </row>
    <row r="50" spans="1:28" ht="18" customHeight="1" x14ac:dyDescent="0.2">
      <c r="A50" s="1084"/>
      <c r="B50" s="1085"/>
      <c r="C50" s="1088"/>
      <c r="D50" s="1088"/>
      <c r="E50" s="1088"/>
      <c r="F50" s="1088"/>
      <c r="G50" s="1088"/>
      <c r="H50" s="1088"/>
      <c r="I50" s="1088"/>
      <c r="J50" s="1088"/>
      <c r="K50" s="1088"/>
      <c r="L50" s="1088"/>
      <c r="M50" s="1088"/>
      <c r="N50" s="1088"/>
      <c r="O50" s="1088"/>
      <c r="P50" s="1088"/>
      <c r="Q50" s="1088"/>
      <c r="R50" s="1088"/>
      <c r="S50" s="1089"/>
      <c r="T50" s="261"/>
      <c r="U50" s="295"/>
      <c r="AB50" s="295"/>
    </row>
    <row r="51" spans="1:28" ht="18" customHeight="1" x14ac:dyDescent="0.2">
      <c r="A51" s="1084"/>
      <c r="B51" s="1085"/>
      <c r="C51" s="1088"/>
      <c r="D51" s="1088"/>
      <c r="E51" s="1088"/>
      <c r="F51" s="1088"/>
      <c r="G51" s="1088"/>
      <c r="H51" s="1088"/>
      <c r="I51" s="1088"/>
      <c r="J51" s="1088"/>
      <c r="K51" s="1088"/>
      <c r="L51" s="1088"/>
      <c r="M51" s="1088"/>
      <c r="N51" s="1088"/>
      <c r="O51" s="1088"/>
      <c r="P51" s="1088"/>
      <c r="Q51" s="1088"/>
      <c r="R51" s="1088"/>
      <c r="S51" s="1089"/>
      <c r="T51" s="261"/>
      <c r="U51" s="295"/>
      <c r="AB51" s="295"/>
    </row>
    <row r="52" spans="1:28" ht="18" customHeight="1" x14ac:dyDescent="0.2">
      <c r="A52" s="1084"/>
      <c r="B52" s="1085"/>
      <c r="C52" s="1088"/>
      <c r="D52" s="1088"/>
      <c r="E52" s="1088"/>
      <c r="F52" s="1088"/>
      <c r="G52" s="1088"/>
      <c r="H52" s="1088"/>
      <c r="I52" s="1088"/>
      <c r="J52" s="1088"/>
      <c r="K52" s="1088"/>
      <c r="L52" s="1088"/>
      <c r="M52" s="1088"/>
      <c r="N52" s="1088"/>
      <c r="O52" s="1088"/>
      <c r="P52" s="1088"/>
      <c r="Q52" s="1088"/>
      <c r="R52" s="1088"/>
      <c r="S52" s="1089"/>
      <c r="T52" s="261"/>
      <c r="U52" s="295"/>
      <c r="AB52" s="295"/>
    </row>
    <row r="53" spans="1:28" ht="18" customHeight="1" x14ac:dyDescent="0.2">
      <c r="A53" s="1086"/>
      <c r="B53" s="1087"/>
      <c r="C53" s="1090"/>
      <c r="D53" s="1090"/>
      <c r="E53" s="1090"/>
      <c r="F53" s="1090"/>
      <c r="G53" s="1090"/>
      <c r="H53" s="1090"/>
      <c r="I53" s="1090"/>
      <c r="J53" s="1090"/>
      <c r="K53" s="1090"/>
      <c r="L53" s="1090"/>
      <c r="M53" s="1090"/>
      <c r="N53" s="1090"/>
      <c r="O53" s="1090"/>
      <c r="P53" s="1090"/>
      <c r="Q53" s="1090"/>
      <c r="R53" s="1090"/>
      <c r="S53" s="1091"/>
      <c r="T53" s="261"/>
      <c r="U53" s="261"/>
      <c r="AA53" s="260"/>
    </row>
    <row r="54" spans="1:28" ht="15" customHeight="1" x14ac:dyDescent="0.2">
      <c r="A54" s="1092" t="s">
        <v>570</v>
      </c>
      <c r="B54" s="1093"/>
      <c r="C54" s="1093"/>
      <c r="D54" s="1093"/>
      <c r="E54" s="1093"/>
      <c r="F54" s="1093"/>
      <c r="G54" s="1093"/>
      <c r="H54" s="1093"/>
      <c r="I54" s="1093"/>
      <c r="J54" s="1093"/>
      <c r="K54" s="1093"/>
      <c r="L54" s="1093"/>
      <c r="M54" s="1093"/>
      <c r="N54" s="1093"/>
      <c r="O54" s="1093"/>
      <c r="P54" s="1093"/>
      <c r="Q54" s="1093"/>
      <c r="R54" s="1093"/>
      <c r="S54" s="1094"/>
    </row>
    <row r="55" spans="1:28" ht="15" customHeight="1" x14ac:dyDescent="0.2">
      <c r="A55" s="1095"/>
      <c r="B55" s="1096"/>
      <c r="C55" s="1096"/>
      <c r="D55" s="1096"/>
      <c r="E55" s="1096"/>
      <c r="F55" s="1096"/>
      <c r="G55" s="1096"/>
      <c r="H55" s="1096"/>
      <c r="I55" s="1096"/>
      <c r="J55" s="1096"/>
      <c r="K55" s="1096"/>
      <c r="L55" s="1096"/>
      <c r="M55" s="1096"/>
      <c r="N55" s="1096"/>
      <c r="O55" s="1096"/>
      <c r="P55" s="1096"/>
      <c r="Q55" s="1096"/>
      <c r="R55" s="1096"/>
      <c r="S55" s="1097"/>
    </row>
    <row r="56" spans="1:28" ht="15" customHeight="1" x14ac:dyDescent="0.2">
      <c r="A56" s="1108" t="s">
        <v>315</v>
      </c>
      <c r="B56" s="1103"/>
      <c r="C56" s="1103"/>
      <c r="D56" s="1104"/>
      <c r="E56" s="1110">
        <f>('1'!F25)*1000</f>
        <v>0</v>
      </c>
      <c r="F56" s="1110"/>
      <c r="G56" s="1110"/>
      <c r="H56" s="1110"/>
      <c r="I56" s="1098" t="s">
        <v>227</v>
      </c>
      <c r="J56" s="1102" t="s">
        <v>226</v>
      </c>
      <c r="K56" s="1103"/>
      <c r="L56" s="1103"/>
      <c r="M56" s="1103"/>
      <c r="N56" s="1104"/>
      <c r="O56" s="1110">
        <f>'10'!D29</f>
        <v>0</v>
      </c>
      <c r="P56" s="1110"/>
      <c r="Q56" s="1110"/>
      <c r="R56" s="1110"/>
      <c r="S56" s="1100" t="s">
        <v>227</v>
      </c>
    </row>
    <row r="57" spans="1:28" ht="15" customHeight="1" x14ac:dyDescent="0.2">
      <c r="A57" s="1109"/>
      <c r="B57" s="1106"/>
      <c r="C57" s="1106"/>
      <c r="D57" s="1107"/>
      <c r="E57" s="1111"/>
      <c r="F57" s="1111"/>
      <c r="G57" s="1111"/>
      <c r="H57" s="1111"/>
      <c r="I57" s="1099"/>
      <c r="J57" s="1105"/>
      <c r="K57" s="1106"/>
      <c r="L57" s="1106"/>
      <c r="M57" s="1106"/>
      <c r="N57" s="1107"/>
      <c r="O57" s="1111"/>
      <c r="P57" s="1111"/>
      <c r="Q57" s="1111"/>
      <c r="R57" s="1111"/>
      <c r="S57" s="1101"/>
    </row>
  </sheetData>
  <sheetProtection sheet="1" selectLockedCells="1"/>
  <mergeCells count="16">
    <mergeCell ref="A4:S41"/>
    <mergeCell ref="A2:S3"/>
    <mergeCell ref="A44:B45"/>
    <mergeCell ref="C44:G45"/>
    <mergeCell ref="H44:J45"/>
    <mergeCell ref="K44:S45"/>
    <mergeCell ref="A42:S43"/>
    <mergeCell ref="A46:B53"/>
    <mergeCell ref="C46:S53"/>
    <mergeCell ref="A54:S55"/>
    <mergeCell ref="I56:I57"/>
    <mergeCell ref="S56:S57"/>
    <mergeCell ref="J56:N57"/>
    <mergeCell ref="A56:D57"/>
    <mergeCell ref="O56:R57"/>
    <mergeCell ref="E56:H57"/>
  </mergeCells>
  <phoneticPr fontId="1"/>
  <dataValidations count="2">
    <dataValidation allowBlank="1" showInputMessage="1" showErrorMessage="1" prompt="自動転記されますので直接記入不要です。" sqref="E56:H57 O56:R57"/>
    <dataValidation allowBlank="1" showInputMessage="1" showErrorMessage="1" prompt="上記の社内体制図には、助成事業の主担当者を必ず記入してください。" sqref="C44:G45"/>
  </dataValidations>
  <pageMargins left="0.59055118110236227" right="0.19685039370078741" top="0.39370078740157483" bottom="0.39370078740157483" header="0.19685039370078741" footer="0.19685039370078741"/>
  <pageSetup paperSize="9" scale="95"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57"/>
  <sheetViews>
    <sheetView showGridLines="0" view="pageBreakPreview" zoomScale="85" zoomScaleNormal="100" zoomScaleSheetLayoutView="85" workbookViewId="0">
      <selection activeCell="B7" sqref="B7:B9"/>
    </sheetView>
  </sheetViews>
  <sheetFormatPr defaultColWidth="2.36328125" defaultRowHeight="12" x14ac:dyDescent="0.2"/>
  <cols>
    <col min="1" max="1" width="4.6328125" style="296" customWidth="1"/>
    <col min="2" max="2" width="24.26953125" style="296" customWidth="1"/>
    <col min="3" max="3" width="8.90625" style="296" customWidth="1"/>
    <col min="4" max="24" width="3.6328125" style="296" customWidth="1"/>
    <col min="25" max="16384" width="2.36328125" style="296"/>
  </cols>
  <sheetData>
    <row r="1" spans="1:24" ht="20.25" customHeight="1" x14ac:dyDescent="0.2">
      <c r="A1" s="1165" t="s">
        <v>618</v>
      </c>
      <c r="B1" s="1166"/>
      <c r="C1" s="1166"/>
      <c r="D1" s="1166"/>
      <c r="E1" s="1166"/>
      <c r="F1" s="1166"/>
      <c r="G1" s="1166"/>
      <c r="H1" s="1166"/>
      <c r="I1" s="1166"/>
      <c r="J1" s="1166"/>
      <c r="K1" s="1166"/>
      <c r="L1" s="1166"/>
      <c r="M1" s="1166"/>
      <c r="N1" s="1166"/>
      <c r="O1" s="1166"/>
      <c r="P1" s="1166"/>
      <c r="Q1" s="1166"/>
      <c r="R1" s="1166"/>
      <c r="S1" s="1166"/>
      <c r="T1" s="1166"/>
      <c r="U1" s="1166"/>
      <c r="V1" s="1166"/>
      <c r="W1" s="1166"/>
      <c r="X1" s="1167"/>
    </row>
    <row r="2" spans="1:24" ht="33.75" customHeight="1" x14ac:dyDescent="0.2">
      <c r="A2" s="1168" t="s">
        <v>620</v>
      </c>
      <c r="B2" s="1169"/>
      <c r="C2" s="508" t="s">
        <v>488</v>
      </c>
      <c r="D2" s="1183"/>
      <c r="E2" s="1184"/>
      <c r="F2" s="1185" t="s">
        <v>489</v>
      </c>
      <c r="G2" s="1186"/>
      <c r="H2" s="1183"/>
      <c r="I2" s="1184"/>
      <c r="J2" s="1185" t="s">
        <v>490</v>
      </c>
      <c r="K2" s="1186"/>
      <c r="L2" s="1183"/>
      <c r="M2" s="1184"/>
      <c r="N2" s="1185" t="s">
        <v>491</v>
      </c>
      <c r="O2" s="1186"/>
      <c r="P2" s="1175" t="s">
        <v>619</v>
      </c>
      <c r="Q2" s="1175"/>
      <c r="R2" s="1175"/>
      <c r="S2" s="1175"/>
      <c r="T2" s="1175"/>
      <c r="U2" s="1175"/>
      <c r="V2" s="1175"/>
      <c r="W2" s="1175"/>
      <c r="X2" s="1176"/>
    </row>
    <row r="3" spans="1:24" ht="33.75" customHeight="1" x14ac:dyDescent="0.2">
      <c r="A3" s="1173" t="s">
        <v>421</v>
      </c>
      <c r="B3" s="1174"/>
      <c r="C3" s="510" t="s">
        <v>290</v>
      </c>
      <c r="D3" s="1187"/>
      <c r="E3" s="1188"/>
      <c r="F3" s="1189" t="s">
        <v>489</v>
      </c>
      <c r="G3" s="1190"/>
      <c r="H3" s="1187"/>
      <c r="I3" s="1188"/>
      <c r="J3" s="1189" t="s">
        <v>492</v>
      </c>
      <c r="K3" s="1190"/>
      <c r="L3" s="511"/>
      <c r="M3" s="511"/>
      <c r="N3" s="511"/>
      <c r="O3" s="511"/>
      <c r="P3" s="1124" t="s">
        <v>640</v>
      </c>
      <c r="Q3" s="1124"/>
      <c r="R3" s="1124"/>
      <c r="S3" s="1124"/>
      <c r="T3" s="1124"/>
      <c r="U3" s="1124"/>
      <c r="V3" s="1124"/>
      <c r="W3" s="1124"/>
      <c r="X3" s="1125"/>
    </row>
    <row r="4" spans="1:24" ht="90" customHeight="1" x14ac:dyDescent="0.2">
      <c r="A4" s="509" t="s">
        <v>339</v>
      </c>
      <c r="B4" s="1170" t="s">
        <v>496</v>
      </c>
      <c r="C4" s="1171"/>
      <c r="D4" s="1171"/>
      <c r="E4" s="1171"/>
      <c r="F4" s="1171"/>
      <c r="G4" s="1171"/>
      <c r="H4" s="1171"/>
      <c r="I4" s="1171"/>
      <c r="J4" s="1171"/>
      <c r="K4" s="1171"/>
      <c r="L4" s="1171"/>
      <c r="M4" s="1171"/>
      <c r="N4" s="1171"/>
      <c r="O4" s="1171"/>
      <c r="P4" s="1171"/>
      <c r="Q4" s="1171"/>
      <c r="R4" s="1171"/>
      <c r="S4" s="1171"/>
      <c r="T4" s="1171"/>
      <c r="U4" s="1171"/>
      <c r="V4" s="1171"/>
      <c r="W4" s="1171"/>
      <c r="X4" s="1172"/>
    </row>
    <row r="5" spans="1:24" ht="20.25" customHeight="1" x14ac:dyDescent="0.2">
      <c r="A5" s="1159" t="s">
        <v>340</v>
      </c>
      <c r="B5" s="1161" t="s">
        <v>426</v>
      </c>
      <c r="C5" s="1163" t="s">
        <v>183</v>
      </c>
      <c r="D5" s="1177" t="s">
        <v>493</v>
      </c>
      <c r="E5" s="1178"/>
      <c r="F5" s="1179" t="s">
        <v>494</v>
      </c>
      <c r="G5" s="1180"/>
      <c r="H5" s="1180"/>
      <c r="I5" s="1180"/>
      <c r="J5" s="1180"/>
      <c r="K5" s="1180"/>
      <c r="L5" s="1180"/>
      <c r="M5" s="1180"/>
      <c r="N5" s="1180"/>
      <c r="O5" s="1180"/>
      <c r="P5" s="1180"/>
      <c r="Q5" s="1181"/>
      <c r="R5" s="1179" t="s">
        <v>495</v>
      </c>
      <c r="S5" s="1180"/>
      <c r="T5" s="1180"/>
      <c r="U5" s="1180"/>
      <c r="V5" s="1180"/>
      <c r="W5" s="1180"/>
      <c r="X5" s="1182"/>
    </row>
    <row r="6" spans="1:24" ht="21" customHeight="1" x14ac:dyDescent="0.2">
      <c r="A6" s="1160"/>
      <c r="B6" s="1162"/>
      <c r="C6" s="1164"/>
      <c r="D6" s="544">
        <v>11</v>
      </c>
      <c r="E6" s="545">
        <v>12</v>
      </c>
      <c r="F6" s="546">
        <v>1</v>
      </c>
      <c r="G6" s="547">
        <v>2</v>
      </c>
      <c r="H6" s="547">
        <v>3</v>
      </c>
      <c r="I6" s="547">
        <v>4</v>
      </c>
      <c r="J6" s="547">
        <v>5</v>
      </c>
      <c r="K6" s="547">
        <v>6</v>
      </c>
      <c r="L6" s="547">
        <v>7</v>
      </c>
      <c r="M6" s="547">
        <v>8</v>
      </c>
      <c r="N6" s="547">
        <v>9</v>
      </c>
      <c r="O6" s="547">
        <v>10</v>
      </c>
      <c r="P6" s="547">
        <v>11</v>
      </c>
      <c r="Q6" s="545">
        <v>12</v>
      </c>
      <c r="R6" s="546">
        <v>1</v>
      </c>
      <c r="S6" s="547">
        <v>2</v>
      </c>
      <c r="T6" s="547">
        <v>3</v>
      </c>
      <c r="U6" s="547">
        <v>4</v>
      </c>
      <c r="V6" s="547">
        <v>5</v>
      </c>
      <c r="W6" s="547">
        <v>6</v>
      </c>
      <c r="X6" s="548">
        <v>7</v>
      </c>
    </row>
    <row r="7" spans="1:24" ht="12" customHeight="1" x14ac:dyDescent="0.2">
      <c r="A7" s="1156">
        <v>1</v>
      </c>
      <c r="B7" s="1131"/>
      <c r="C7" s="1158"/>
      <c r="D7" s="1155"/>
      <c r="E7" s="1154"/>
      <c r="F7" s="1155"/>
      <c r="G7" s="1152"/>
      <c r="H7" s="1152"/>
      <c r="I7" s="1152"/>
      <c r="J7" s="1152"/>
      <c r="K7" s="1152"/>
      <c r="L7" s="1152"/>
      <c r="M7" s="1152"/>
      <c r="N7" s="1152"/>
      <c r="O7" s="1152"/>
      <c r="P7" s="1152"/>
      <c r="Q7" s="1154"/>
      <c r="R7" s="1155"/>
      <c r="S7" s="1152"/>
      <c r="T7" s="1152"/>
      <c r="U7" s="1152"/>
      <c r="V7" s="1152"/>
      <c r="W7" s="1152"/>
      <c r="X7" s="1153"/>
    </row>
    <row r="8" spans="1:24" ht="12" customHeight="1" x14ac:dyDescent="0.2">
      <c r="A8" s="1157"/>
      <c r="B8" s="1131"/>
      <c r="C8" s="1131"/>
      <c r="D8" s="1151"/>
      <c r="E8" s="1150"/>
      <c r="F8" s="1151"/>
      <c r="G8" s="1148"/>
      <c r="H8" s="1148"/>
      <c r="I8" s="1148"/>
      <c r="J8" s="1148"/>
      <c r="K8" s="1148"/>
      <c r="L8" s="1148"/>
      <c r="M8" s="1148"/>
      <c r="N8" s="1148"/>
      <c r="O8" s="1148"/>
      <c r="P8" s="1148"/>
      <c r="Q8" s="1150"/>
      <c r="R8" s="1151"/>
      <c r="S8" s="1148"/>
      <c r="T8" s="1148"/>
      <c r="U8" s="1148"/>
      <c r="V8" s="1148"/>
      <c r="W8" s="1148"/>
      <c r="X8" s="1149"/>
    </row>
    <row r="9" spans="1:24" ht="12" customHeight="1" x14ac:dyDescent="0.2">
      <c r="A9" s="1157"/>
      <c r="B9" s="1132"/>
      <c r="C9" s="1132"/>
      <c r="D9" s="1151"/>
      <c r="E9" s="1150"/>
      <c r="F9" s="1151"/>
      <c r="G9" s="1148"/>
      <c r="H9" s="1148"/>
      <c r="I9" s="1148"/>
      <c r="J9" s="1148"/>
      <c r="K9" s="1148"/>
      <c r="L9" s="1148"/>
      <c r="M9" s="1148"/>
      <c r="N9" s="1148"/>
      <c r="O9" s="1148"/>
      <c r="P9" s="1148"/>
      <c r="Q9" s="1150"/>
      <c r="R9" s="1151"/>
      <c r="S9" s="1148"/>
      <c r="T9" s="1148"/>
      <c r="U9" s="1148"/>
      <c r="V9" s="1148"/>
      <c r="W9" s="1148"/>
      <c r="X9" s="1149"/>
    </row>
    <row r="10" spans="1:24" ht="12" customHeight="1" x14ac:dyDescent="0.2">
      <c r="A10" s="1133">
        <v>2</v>
      </c>
      <c r="B10" s="1130"/>
      <c r="C10" s="1130"/>
      <c r="D10" s="1123"/>
      <c r="E10" s="1122"/>
      <c r="F10" s="1123"/>
      <c r="G10" s="1121"/>
      <c r="H10" s="1121"/>
      <c r="I10" s="1148"/>
      <c r="J10" s="1148"/>
      <c r="K10" s="1148"/>
      <c r="L10" s="1148"/>
      <c r="M10" s="1121"/>
      <c r="N10" s="1121"/>
      <c r="O10" s="1121"/>
      <c r="P10" s="1121"/>
      <c r="Q10" s="1122"/>
      <c r="R10" s="1123"/>
      <c r="S10" s="1121"/>
      <c r="T10" s="1121"/>
      <c r="U10" s="1121"/>
      <c r="V10" s="1121"/>
      <c r="W10" s="1121"/>
      <c r="X10" s="1120"/>
    </row>
    <row r="11" spans="1:24" ht="12" customHeight="1" x14ac:dyDescent="0.2">
      <c r="A11" s="1133"/>
      <c r="B11" s="1131"/>
      <c r="C11" s="1131"/>
      <c r="D11" s="1123"/>
      <c r="E11" s="1122"/>
      <c r="F11" s="1123"/>
      <c r="G11" s="1121"/>
      <c r="H11" s="1121"/>
      <c r="I11" s="1148"/>
      <c r="J11" s="1148"/>
      <c r="K11" s="1148"/>
      <c r="L11" s="1148"/>
      <c r="M11" s="1121"/>
      <c r="N11" s="1121"/>
      <c r="O11" s="1121"/>
      <c r="P11" s="1121"/>
      <c r="Q11" s="1122"/>
      <c r="R11" s="1123"/>
      <c r="S11" s="1121"/>
      <c r="T11" s="1121"/>
      <c r="U11" s="1121"/>
      <c r="V11" s="1121"/>
      <c r="W11" s="1121"/>
      <c r="X11" s="1120"/>
    </row>
    <row r="12" spans="1:24" ht="12" customHeight="1" x14ac:dyDescent="0.2">
      <c r="A12" s="1133"/>
      <c r="B12" s="1132"/>
      <c r="C12" s="1132"/>
      <c r="D12" s="1123"/>
      <c r="E12" s="1122"/>
      <c r="F12" s="1123"/>
      <c r="G12" s="1121"/>
      <c r="H12" s="1121"/>
      <c r="I12" s="1148"/>
      <c r="J12" s="1148"/>
      <c r="K12" s="1148"/>
      <c r="L12" s="1148"/>
      <c r="M12" s="1121"/>
      <c r="N12" s="1121"/>
      <c r="O12" s="1121"/>
      <c r="P12" s="1121"/>
      <c r="Q12" s="1122"/>
      <c r="R12" s="1123"/>
      <c r="S12" s="1121"/>
      <c r="T12" s="1121"/>
      <c r="U12" s="1121"/>
      <c r="V12" s="1121"/>
      <c r="W12" s="1121"/>
      <c r="X12" s="1120"/>
    </row>
    <row r="13" spans="1:24" ht="12" customHeight="1" x14ac:dyDescent="0.2">
      <c r="A13" s="1126">
        <v>3</v>
      </c>
      <c r="B13" s="1127"/>
      <c r="C13" s="1130"/>
      <c r="D13" s="1123"/>
      <c r="E13" s="1122"/>
      <c r="F13" s="1123"/>
      <c r="G13" s="1121"/>
      <c r="H13" s="1121"/>
      <c r="I13" s="1121"/>
      <c r="J13" s="1121"/>
      <c r="K13" s="1121"/>
      <c r="L13" s="1121"/>
      <c r="M13" s="1121"/>
      <c r="N13" s="1121"/>
      <c r="O13" s="1121"/>
      <c r="P13" s="1121"/>
      <c r="Q13" s="1122"/>
      <c r="R13" s="1123"/>
      <c r="S13" s="1121"/>
      <c r="T13" s="1121"/>
      <c r="U13" s="1121"/>
      <c r="V13" s="1121"/>
      <c r="W13" s="1121"/>
      <c r="X13" s="1120"/>
    </row>
    <row r="14" spans="1:24" ht="12" customHeight="1" x14ac:dyDescent="0.2">
      <c r="A14" s="1126"/>
      <c r="B14" s="1128"/>
      <c r="C14" s="1131"/>
      <c r="D14" s="1123"/>
      <c r="E14" s="1122"/>
      <c r="F14" s="1123"/>
      <c r="G14" s="1121"/>
      <c r="H14" s="1121"/>
      <c r="I14" s="1121"/>
      <c r="J14" s="1121"/>
      <c r="K14" s="1121"/>
      <c r="L14" s="1121"/>
      <c r="M14" s="1121"/>
      <c r="N14" s="1121"/>
      <c r="O14" s="1121"/>
      <c r="P14" s="1121"/>
      <c r="Q14" s="1122"/>
      <c r="R14" s="1123"/>
      <c r="S14" s="1121"/>
      <c r="T14" s="1121"/>
      <c r="U14" s="1121"/>
      <c r="V14" s="1121"/>
      <c r="W14" s="1121"/>
      <c r="X14" s="1120"/>
    </row>
    <row r="15" spans="1:24" ht="12" customHeight="1" x14ac:dyDescent="0.2">
      <c r="A15" s="1126"/>
      <c r="B15" s="1129"/>
      <c r="C15" s="1132"/>
      <c r="D15" s="1123"/>
      <c r="E15" s="1122"/>
      <c r="F15" s="1123"/>
      <c r="G15" s="1121"/>
      <c r="H15" s="1121"/>
      <c r="I15" s="1121"/>
      <c r="J15" s="1121"/>
      <c r="K15" s="1121"/>
      <c r="L15" s="1121"/>
      <c r="M15" s="1121"/>
      <c r="N15" s="1121"/>
      <c r="O15" s="1121"/>
      <c r="P15" s="1121"/>
      <c r="Q15" s="1122"/>
      <c r="R15" s="1123"/>
      <c r="S15" s="1121"/>
      <c r="T15" s="1121"/>
      <c r="U15" s="1121"/>
      <c r="V15" s="1121"/>
      <c r="W15" s="1121"/>
      <c r="X15" s="1120"/>
    </row>
    <row r="16" spans="1:24" ht="12" customHeight="1" x14ac:dyDescent="0.2">
      <c r="A16" s="1126">
        <v>4</v>
      </c>
      <c r="B16" s="1127"/>
      <c r="C16" s="1130"/>
      <c r="D16" s="1123"/>
      <c r="E16" s="1122"/>
      <c r="F16" s="1123"/>
      <c r="G16" s="1121"/>
      <c r="H16" s="1121"/>
      <c r="I16" s="1121"/>
      <c r="J16" s="1121"/>
      <c r="K16" s="1121"/>
      <c r="L16" s="1121"/>
      <c r="M16" s="1121"/>
      <c r="N16" s="1121"/>
      <c r="O16" s="1121"/>
      <c r="P16" s="1121"/>
      <c r="Q16" s="1122"/>
      <c r="R16" s="1123"/>
      <c r="S16" s="1121"/>
      <c r="T16" s="1121"/>
      <c r="U16" s="1121"/>
      <c r="V16" s="1121"/>
      <c r="W16" s="1121"/>
      <c r="X16" s="1120"/>
    </row>
    <row r="17" spans="1:24" ht="12" customHeight="1" x14ac:dyDescent="0.2">
      <c r="A17" s="1126"/>
      <c r="B17" s="1128"/>
      <c r="C17" s="1131"/>
      <c r="D17" s="1123"/>
      <c r="E17" s="1122"/>
      <c r="F17" s="1123"/>
      <c r="G17" s="1121"/>
      <c r="H17" s="1121"/>
      <c r="I17" s="1121"/>
      <c r="J17" s="1121"/>
      <c r="K17" s="1121"/>
      <c r="L17" s="1121"/>
      <c r="M17" s="1121"/>
      <c r="N17" s="1121"/>
      <c r="O17" s="1121"/>
      <c r="P17" s="1121"/>
      <c r="Q17" s="1122"/>
      <c r="R17" s="1123"/>
      <c r="S17" s="1121"/>
      <c r="T17" s="1121"/>
      <c r="U17" s="1121"/>
      <c r="V17" s="1121"/>
      <c r="W17" s="1121"/>
      <c r="X17" s="1120"/>
    </row>
    <row r="18" spans="1:24" ht="12" customHeight="1" x14ac:dyDescent="0.2">
      <c r="A18" s="1126"/>
      <c r="B18" s="1129"/>
      <c r="C18" s="1132"/>
      <c r="D18" s="1123"/>
      <c r="E18" s="1122"/>
      <c r="F18" s="1123"/>
      <c r="G18" s="1121"/>
      <c r="H18" s="1121"/>
      <c r="I18" s="1121"/>
      <c r="J18" s="1121"/>
      <c r="K18" s="1121"/>
      <c r="L18" s="1121"/>
      <c r="M18" s="1121"/>
      <c r="N18" s="1121"/>
      <c r="O18" s="1121"/>
      <c r="P18" s="1121"/>
      <c r="Q18" s="1122"/>
      <c r="R18" s="1123"/>
      <c r="S18" s="1121"/>
      <c r="T18" s="1121"/>
      <c r="U18" s="1121"/>
      <c r="V18" s="1121"/>
      <c r="W18" s="1121"/>
      <c r="X18" s="1120"/>
    </row>
    <row r="19" spans="1:24" ht="12" customHeight="1" x14ac:dyDescent="0.2">
      <c r="A19" s="1133">
        <v>5</v>
      </c>
      <c r="B19" s="1130"/>
      <c r="C19" s="1130"/>
      <c r="D19" s="1123"/>
      <c r="E19" s="1122"/>
      <c r="F19" s="1123"/>
      <c r="G19" s="1121"/>
      <c r="H19" s="1121"/>
      <c r="I19" s="1121"/>
      <c r="J19" s="1121"/>
      <c r="K19" s="1121"/>
      <c r="L19" s="1121"/>
      <c r="M19" s="1121"/>
      <c r="N19" s="1121"/>
      <c r="O19" s="1121"/>
      <c r="P19" s="1121"/>
      <c r="Q19" s="1122"/>
      <c r="R19" s="1123"/>
      <c r="S19" s="1121"/>
      <c r="T19" s="1121"/>
      <c r="U19" s="1121"/>
      <c r="V19" s="1121"/>
      <c r="W19" s="1121"/>
      <c r="X19" s="1120"/>
    </row>
    <row r="20" spans="1:24" ht="12" customHeight="1" x14ac:dyDescent="0.2">
      <c r="A20" s="1133"/>
      <c r="B20" s="1131"/>
      <c r="C20" s="1131"/>
      <c r="D20" s="1123"/>
      <c r="E20" s="1122"/>
      <c r="F20" s="1123"/>
      <c r="G20" s="1121"/>
      <c r="H20" s="1121"/>
      <c r="I20" s="1121"/>
      <c r="J20" s="1121"/>
      <c r="K20" s="1121"/>
      <c r="L20" s="1121"/>
      <c r="M20" s="1121"/>
      <c r="N20" s="1121"/>
      <c r="O20" s="1121"/>
      <c r="P20" s="1121"/>
      <c r="Q20" s="1122"/>
      <c r="R20" s="1123"/>
      <c r="S20" s="1121"/>
      <c r="T20" s="1121"/>
      <c r="U20" s="1121"/>
      <c r="V20" s="1121"/>
      <c r="W20" s="1121"/>
      <c r="X20" s="1120"/>
    </row>
    <row r="21" spans="1:24" ht="12" customHeight="1" x14ac:dyDescent="0.2">
      <c r="A21" s="1133"/>
      <c r="B21" s="1132"/>
      <c r="C21" s="1132"/>
      <c r="D21" s="1123"/>
      <c r="E21" s="1122"/>
      <c r="F21" s="1123"/>
      <c r="G21" s="1121"/>
      <c r="H21" s="1121"/>
      <c r="I21" s="1121"/>
      <c r="J21" s="1121"/>
      <c r="K21" s="1121"/>
      <c r="L21" s="1121"/>
      <c r="M21" s="1121"/>
      <c r="N21" s="1121"/>
      <c r="O21" s="1121"/>
      <c r="P21" s="1121"/>
      <c r="Q21" s="1122"/>
      <c r="R21" s="1123"/>
      <c r="S21" s="1121"/>
      <c r="T21" s="1121"/>
      <c r="U21" s="1121"/>
      <c r="V21" s="1121"/>
      <c r="W21" s="1121"/>
      <c r="X21" s="1120"/>
    </row>
    <row r="22" spans="1:24" ht="12" customHeight="1" x14ac:dyDescent="0.2">
      <c r="A22" s="1133">
        <v>6</v>
      </c>
      <c r="B22" s="1130"/>
      <c r="C22" s="1130"/>
      <c r="D22" s="1151"/>
      <c r="E22" s="1150"/>
      <c r="F22" s="1151"/>
      <c r="G22" s="1148"/>
      <c r="H22" s="1148"/>
      <c r="I22" s="1148"/>
      <c r="J22" s="1148"/>
      <c r="K22" s="1148"/>
      <c r="L22" s="1148"/>
      <c r="M22" s="1148"/>
      <c r="N22" s="1148"/>
      <c r="O22" s="1148"/>
      <c r="P22" s="1148"/>
      <c r="Q22" s="1150"/>
      <c r="R22" s="1151"/>
      <c r="S22" s="1148"/>
      <c r="T22" s="1148"/>
      <c r="U22" s="1148"/>
      <c r="V22" s="1148"/>
      <c r="W22" s="1148"/>
      <c r="X22" s="1149"/>
    </row>
    <row r="23" spans="1:24" ht="12" customHeight="1" x14ac:dyDescent="0.2">
      <c r="A23" s="1133"/>
      <c r="B23" s="1131"/>
      <c r="C23" s="1131"/>
      <c r="D23" s="1151"/>
      <c r="E23" s="1150"/>
      <c r="F23" s="1151"/>
      <c r="G23" s="1148"/>
      <c r="H23" s="1148"/>
      <c r="I23" s="1148"/>
      <c r="J23" s="1148"/>
      <c r="K23" s="1148"/>
      <c r="L23" s="1148"/>
      <c r="M23" s="1148"/>
      <c r="N23" s="1148"/>
      <c r="O23" s="1148"/>
      <c r="P23" s="1148"/>
      <c r="Q23" s="1150"/>
      <c r="R23" s="1151"/>
      <c r="S23" s="1148"/>
      <c r="T23" s="1148"/>
      <c r="U23" s="1148"/>
      <c r="V23" s="1148"/>
      <c r="W23" s="1148"/>
      <c r="X23" s="1149"/>
    </row>
    <row r="24" spans="1:24" ht="12" customHeight="1" x14ac:dyDescent="0.2">
      <c r="A24" s="1133"/>
      <c r="B24" s="1132"/>
      <c r="C24" s="1132"/>
      <c r="D24" s="1151"/>
      <c r="E24" s="1150"/>
      <c r="F24" s="1151"/>
      <c r="G24" s="1148"/>
      <c r="H24" s="1148"/>
      <c r="I24" s="1148"/>
      <c r="J24" s="1148"/>
      <c r="K24" s="1148"/>
      <c r="L24" s="1148"/>
      <c r="M24" s="1148"/>
      <c r="N24" s="1148"/>
      <c r="O24" s="1148"/>
      <c r="P24" s="1148"/>
      <c r="Q24" s="1150"/>
      <c r="R24" s="1151"/>
      <c r="S24" s="1148"/>
      <c r="T24" s="1148"/>
      <c r="U24" s="1148"/>
      <c r="V24" s="1148"/>
      <c r="W24" s="1148"/>
      <c r="X24" s="1149"/>
    </row>
    <row r="25" spans="1:24" ht="12" customHeight="1" x14ac:dyDescent="0.2">
      <c r="A25" s="1126">
        <v>7</v>
      </c>
      <c r="B25" s="1127"/>
      <c r="C25" s="1130"/>
      <c r="D25" s="1123"/>
      <c r="E25" s="1122"/>
      <c r="F25" s="1123"/>
      <c r="G25" s="1121"/>
      <c r="H25" s="1121"/>
      <c r="I25" s="1121"/>
      <c r="J25" s="1121"/>
      <c r="K25" s="1121"/>
      <c r="L25" s="1121"/>
      <c r="M25" s="1121"/>
      <c r="N25" s="1121"/>
      <c r="O25" s="1121"/>
      <c r="P25" s="1121"/>
      <c r="Q25" s="1122"/>
      <c r="R25" s="1123"/>
      <c r="S25" s="1121"/>
      <c r="T25" s="1121"/>
      <c r="U25" s="1121"/>
      <c r="V25" s="1121"/>
      <c r="W25" s="1121"/>
      <c r="X25" s="1120"/>
    </row>
    <row r="26" spans="1:24" ht="12" customHeight="1" x14ac:dyDescent="0.2">
      <c r="A26" s="1126"/>
      <c r="B26" s="1128"/>
      <c r="C26" s="1131"/>
      <c r="D26" s="1123"/>
      <c r="E26" s="1122"/>
      <c r="F26" s="1123"/>
      <c r="G26" s="1121"/>
      <c r="H26" s="1121"/>
      <c r="I26" s="1121"/>
      <c r="J26" s="1121"/>
      <c r="K26" s="1121"/>
      <c r="L26" s="1121"/>
      <c r="M26" s="1121"/>
      <c r="N26" s="1121"/>
      <c r="O26" s="1121"/>
      <c r="P26" s="1121"/>
      <c r="Q26" s="1122"/>
      <c r="R26" s="1123"/>
      <c r="S26" s="1121"/>
      <c r="T26" s="1121"/>
      <c r="U26" s="1121"/>
      <c r="V26" s="1121"/>
      <c r="W26" s="1121"/>
      <c r="X26" s="1120"/>
    </row>
    <row r="27" spans="1:24" ht="12" customHeight="1" x14ac:dyDescent="0.2">
      <c r="A27" s="1126"/>
      <c r="B27" s="1129"/>
      <c r="C27" s="1132"/>
      <c r="D27" s="1123"/>
      <c r="E27" s="1122"/>
      <c r="F27" s="1123"/>
      <c r="G27" s="1121"/>
      <c r="H27" s="1121"/>
      <c r="I27" s="1121"/>
      <c r="J27" s="1121"/>
      <c r="K27" s="1121"/>
      <c r="L27" s="1121"/>
      <c r="M27" s="1121"/>
      <c r="N27" s="1121"/>
      <c r="O27" s="1121"/>
      <c r="P27" s="1121"/>
      <c r="Q27" s="1122"/>
      <c r="R27" s="1123"/>
      <c r="S27" s="1121"/>
      <c r="T27" s="1121"/>
      <c r="U27" s="1121"/>
      <c r="V27" s="1121"/>
      <c r="W27" s="1121"/>
      <c r="X27" s="1120"/>
    </row>
    <row r="28" spans="1:24" ht="12" customHeight="1" x14ac:dyDescent="0.2">
      <c r="A28" s="1126">
        <v>8</v>
      </c>
      <c r="B28" s="1127"/>
      <c r="C28" s="1130"/>
      <c r="D28" s="1123"/>
      <c r="E28" s="1122"/>
      <c r="F28" s="1123"/>
      <c r="G28" s="1121"/>
      <c r="H28" s="1121"/>
      <c r="I28" s="1121"/>
      <c r="J28" s="1121"/>
      <c r="K28" s="1121"/>
      <c r="L28" s="1121"/>
      <c r="M28" s="1121"/>
      <c r="N28" s="1121"/>
      <c r="O28" s="1121"/>
      <c r="P28" s="1121"/>
      <c r="Q28" s="1122"/>
      <c r="R28" s="1123"/>
      <c r="S28" s="1121"/>
      <c r="T28" s="1121"/>
      <c r="U28" s="1121"/>
      <c r="V28" s="1121"/>
      <c r="W28" s="1121"/>
      <c r="X28" s="1120"/>
    </row>
    <row r="29" spans="1:24" ht="12" customHeight="1" x14ac:dyDescent="0.2">
      <c r="A29" s="1126"/>
      <c r="B29" s="1128"/>
      <c r="C29" s="1131"/>
      <c r="D29" s="1123"/>
      <c r="E29" s="1122"/>
      <c r="F29" s="1123"/>
      <c r="G29" s="1121"/>
      <c r="H29" s="1121"/>
      <c r="I29" s="1121"/>
      <c r="J29" s="1121"/>
      <c r="K29" s="1121"/>
      <c r="L29" s="1121"/>
      <c r="M29" s="1121"/>
      <c r="N29" s="1121"/>
      <c r="O29" s="1121"/>
      <c r="P29" s="1121"/>
      <c r="Q29" s="1122"/>
      <c r="R29" s="1123"/>
      <c r="S29" s="1121"/>
      <c r="T29" s="1121"/>
      <c r="U29" s="1121"/>
      <c r="V29" s="1121"/>
      <c r="W29" s="1121"/>
      <c r="X29" s="1120"/>
    </row>
    <row r="30" spans="1:24" ht="12" customHeight="1" x14ac:dyDescent="0.2">
      <c r="A30" s="1126"/>
      <c r="B30" s="1129"/>
      <c r="C30" s="1132"/>
      <c r="D30" s="1123"/>
      <c r="E30" s="1122"/>
      <c r="F30" s="1123"/>
      <c r="G30" s="1121"/>
      <c r="H30" s="1121"/>
      <c r="I30" s="1121"/>
      <c r="J30" s="1121"/>
      <c r="K30" s="1121"/>
      <c r="L30" s="1121"/>
      <c r="M30" s="1121"/>
      <c r="N30" s="1121"/>
      <c r="O30" s="1121"/>
      <c r="P30" s="1121"/>
      <c r="Q30" s="1122"/>
      <c r="R30" s="1123"/>
      <c r="S30" s="1121"/>
      <c r="T30" s="1121"/>
      <c r="U30" s="1121"/>
      <c r="V30" s="1121"/>
      <c r="W30" s="1121"/>
      <c r="X30" s="1120"/>
    </row>
    <row r="31" spans="1:24" ht="12" customHeight="1" x14ac:dyDescent="0.2">
      <c r="A31" s="1133">
        <v>9</v>
      </c>
      <c r="B31" s="1127"/>
      <c r="C31" s="1130"/>
      <c r="D31" s="1123"/>
      <c r="E31" s="1122"/>
      <c r="F31" s="1123"/>
      <c r="G31" s="1121"/>
      <c r="H31" s="1121"/>
      <c r="I31" s="1121"/>
      <c r="J31" s="1121"/>
      <c r="K31" s="1121"/>
      <c r="L31" s="1121"/>
      <c r="M31" s="1121"/>
      <c r="N31" s="1121"/>
      <c r="O31" s="1121"/>
      <c r="P31" s="1121"/>
      <c r="Q31" s="1122"/>
      <c r="R31" s="1123"/>
      <c r="S31" s="1121"/>
      <c r="T31" s="1121"/>
      <c r="U31" s="1121"/>
      <c r="V31" s="1121"/>
      <c r="W31" s="1121"/>
      <c r="X31" s="1120"/>
    </row>
    <row r="32" spans="1:24" ht="12" customHeight="1" x14ac:dyDescent="0.2">
      <c r="A32" s="1133"/>
      <c r="B32" s="1128"/>
      <c r="C32" s="1131"/>
      <c r="D32" s="1123"/>
      <c r="E32" s="1122"/>
      <c r="F32" s="1123"/>
      <c r="G32" s="1121"/>
      <c r="H32" s="1121"/>
      <c r="I32" s="1121"/>
      <c r="J32" s="1121"/>
      <c r="K32" s="1121"/>
      <c r="L32" s="1121"/>
      <c r="M32" s="1121"/>
      <c r="N32" s="1121"/>
      <c r="O32" s="1121"/>
      <c r="P32" s="1121"/>
      <c r="Q32" s="1122"/>
      <c r="R32" s="1123"/>
      <c r="S32" s="1121"/>
      <c r="T32" s="1121"/>
      <c r="U32" s="1121"/>
      <c r="V32" s="1121"/>
      <c r="W32" s="1121"/>
      <c r="X32" s="1120"/>
    </row>
    <row r="33" spans="1:24" ht="12" customHeight="1" x14ac:dyDescent="0.2">
      <c r="A33" s="1133"/>
      <c r="B33" s="1129"/>
      <c r="C33" s="1132"/>
      <c r="D33" s="1123"/>
      <c r="E33" s="1122"/>
      <c r="F33" s="1123"/>
      <c r="G33" s="1121"/>
      <c r="H33" s="1121"/>
      <c r="I33" s="1121"/>
      <c r="J33" s="1121"/>
      <c r="K33" s="1121"/>
      <c r="L33" s="1121"/>
      <c r="M33" s="1121"/>
      <c r="N33" s="1121"/>
      <c r="O33" s="1121"/>
      <c r="P33" s="1121"/>
      <c r="Q33" s="1122"/>
      <c r="R33" s="1123"/>
      <c r="S33" s="1121"/>
      <c r="T33" s="1121"/>
      <c r="U33" s="1121"/>
      <c r="V33" s="1121"/>
      <c r="W33" s="1121"/>
      <c r="X33" s="1120"/>
    </row>
    <row r="34" spans="1:24" ht="12" customHeight="1" x14ac:dyDescent="0.2">
      <c r="A34" s="1147">
        <v>10</v>
      </c>
      <c r="B34" s="1130"/>
      <c r="C34" s="1130"/>
      <c r="D34" s="1123"/>
      <c r="E34" s="1122"/>
      <c r="F34" s="1123"/>
      <c r="G34" s="1121"/>
      <c r="H34" s="1121"/>
      <c r="I34" s="1121"/>
      <c r="J34" s="1121"/>
      <c r="K34" s="1121"/>
      <c r="L34" s="1121"/>
      <c r="M34" s="1121"/>
      <c r="N34" s="1121"/>
      <c r="O34" s="1121"/>
      <c r="P34" s="1121"/>
      <c r="Q34" s="1122"/>
      <c r="R34" s="1123"/>
      <c r="S34" s="1121"/>
      <c r="T34" s="1121"/>
      <c r="U34" s="1121"/>
      <c r="V34" s="1121"/>
      <c r="W34" s="1121"/>
      <c r="X34" s="1120"/>
    </row>
    <row r="35" spans="1:24" ht="12" customHeight="1" x14ac:dyDescent="0.2">
      <c r="A35" s="1133"/>
      <c r="B35" s="1131"/>
      <c r="C35" s="1131"/>
      <c r="D35" s="1123"/>
      <c r="E35" s="1122"/>
      <c r="F35" s="1123"/>
      <c r="G35" s="1121"/>
      <c r="H35" s="1121"/>
      <c r="I35" s="1121"/>
      <c r="J35" s="1121"/>
      <c r="K35" s="1121"/>
      <c r="L35" s="1121"/>
      <c r="M35" s="1121"/>
      <c r="N35" s="1121"/>
      <c r="O35" s="1121"/>
      <c r="P35" s="1121"/>
      <c r="Q35" s="1122"/>
      <c r="R35" s="1123"/>
      <c r="S35" s="1121"/>
      <c r="T35" s="1121"/>
      <c r="U35" s="1121"/>
      <c r="V35" s="1121"/>
      <c r="W35" s="1121"/>
      <c r="X35" s="1120"/>
    </row>
    <row r="36" spans="1:24" ht="12" customHeight="1" x14ac:dyDescent="0.2">
      <c r="A36" s="1133"/>
      <c r="B36" s="1132"/>
      <c r="C36" s="1132"/>
      <c r="D36" s="1123"/>
      <c r="E36" s="1122"/>
      <c r="F36" s="1123"/>
      <c r="G36" s="1121"/>
      <c r="H36" s="1121"/>
      <c r="I36" s="1121"/>
      <c r="J36" s="1121"/>
      <c r="K36" s="1121"/>
      <c r="L36" s="1121"/>
      <c r="M36" s="1121"/>
      <c r="N36" s="1121"/>
      <c r="O36" s="1121"/>
      <c r="P36" s="1121"/>
      <c r="Q36" s="1122"/>
      <c r="R36" s="1123"/>
      <c r="S36" s="1121"/>
      <c r="T36" s="1121"/>
      <c r="U36" s="1121"/>
      <c r="V36" s="1121"/>
      <c r="W36" s="1121"/>
      <c r="X36" s="1120"/>
    </row>
    <row r="37" spans="1:24" ht="12" customHeight="1" x14ac:dyDescent="0.2">
      <c r="A37" s="1126">
        <v>11</v>
      </c>
      <c r="B37" s="1127"/>
      <c r="C37" s="1130"/>
      <c r="D37" s="1123"/>
      <c r="E37" s="1122"/>
      <c r="F37" s="1123"/>
      <c r="G37" s="1121"/>
      <c r="H37" s="1121"/>
      <c r="I37" s="1121"/>
      <c r="J37" s="1121"/>
      <c r="K37" s="1121"/>
      <c r="L37" s="1121"/>
      <c r="M37" s="1121"/>
      <c r="N37" s="1121"/>
      <c r="O37" s="1121"/>
      <c r="P37" s="1121"/>
      <c r="Q37" s="1122"/>
      <c r="R37" s="1123"/>
      <c r="S37" s="1121"/>
      <c r="T37" s="1121"/>
      <c r="U37" s="1121"/>
      <c r="V37" s="1121"/>
      <c r="W37" s="1121"/>
      <c r="X37" s="1120"/>
    </row>
    <row r="38" spans="1:24" ht="12" customHeight="1" x14ac:dyDescent="0.2">
      <c r="A38" s="1126"/>
      <c r="B38" s="1128"/>
      <c r="C38" s="1131"/>
      <c r="D38" s="1123"/>
      <c r="E38" s="1122"/>
      <c r="F38" s="1123"/>
      <c r="G38" s="1121"/>
      <c r="H38" s="1121"/>
      <c r="I38" s="1121"/>
      <c r="J38" s="1121"/>
      <c r="K38" s="1121"/>
      <c r="L38" s="1121"/>
      <c r="M38" s="1121"/>
      <c r="N38" s="1121"/>
      <c r="O38" s="1121"/>
      <c r="P38" s="1121"/>
      <c r="Q38" s="1122"/>
      <c r="R38" s="1123"/>
      <c r="S38" s="1121"/>
      <c r="T38" s="1121"/>
      <c r="U38" s="1121"/>
      <c r="V38" s="1121"/>
      <c r="W38" s="1121"/>
      <c r="X38" s="1120"/>
    </row>
    <row r="39" spans="1:24" ht="12" customHeight="1" x14ac:dyDescent="0.2">
      <c r="A39" s="1126"/>
      <c r="B39" s="1129"/>
      <c r="C39" s="1132"/>
      <c r="D39" s="1123"/>
      <c r="E39" s="1122"/>
      <c r="F39" s="1123"/>
      <c r="G39" s="1121"/>
      <c r="H39" s="1121"/>
      <c r="I39" s="1121"/>
      <c r="J39" s="1121"/>
      <c r="K39" s="1121"/>
      <c r="L39" s="1121"/>
      <c r="M39" s="1121"/>
      <c r="N39" s="1121"/>
      <c r="O39" s="1121"/>
      <c r="P39" s="1121"/>
      <c r="Q39" s="1122"/>
      <c r="R39" s="1123"/>
      <c r="S39" s="1121"/>
      <c r="T39" s="1121"/>
      <c r="U39" s="1121"/>
      <c r="V39" s="1121"/>
      <c r="W39" s="1121"/>
      <c r="X39" s="1120"/>
    </row>
    <row r="40" spans="1:24" ht="12" customHeight="1" x14ac:dyDescent="0.2">
      <c r="A40" s="1126">
        <v>12</v>
      </c>
      <c r="B40" s="1127"/>
      <c r="C40" s="1130"/>
      <c r="D40" s="1123"/>
      <c r="E40" s="1122"/>
      <c r="F40" s="1123"/>
      <c r="G40" s="1121"/>
      <c r="H40" s="1121"/>
      <c r="I40" s="1121"/>
      <c r="J40" s="1121"/>
      <c r="K40" s="1121"/>
      <c r="L40" s="1121"/>
      <c r="M40" s="1121"/>
      <c r="N40" s="1121"/>
      <c r="O40" s="1121"/>
      <c r="P40" s="1121"/>
      <c r="Q40" s="1122"/>
      <c r="R40" s="1123"/>
      <c r="S40" s="1121"/>
      <c r="T40" s="1121"/>
      <c r="U40" s="1121"/>
      <c r="V40" s="1121"/>
      <c r="W40" s="1121"/>
      <c r="X40" s="1120"/>
    </row>
    <row r="41" spans="1:24" ht="12" customHeight="1" x14ac:dyDescent="0.2">
      <c r="A41" s="1126"/>
      <c r="B41" s="1128"/>
      <c r="C41" s="1131"/>
      <c r="D41" s="1123"/>
      <c r="E41" s="1122"/>
      <c r="F41" s="1123"/>
      <c r="G41" s="1121"/>
      <c r="H41" s="1121"/>
      <c r="I41" s="1121"/>
      <c r="J41" s="1121"/>
      <c r="K41" s="1121"/>
      <c r="L41" s="1121"/>
      <c r="M41" s="1121"/>
      <c r="N41" s="1121"/>
      <c r="O41" s="1121"/>
      <c r="P41" s="1121"/>
      <c r="Q41" s="1122"/>
      <c r="R41" s="1123"/>
      <c r="S41" s="1121"/>
      <c r="T41" s="1121"/>
      <c r="U41" s="1121"/>
      <c r="V41" s="1121"/>
      <c r="W41" s="1121"/>
      <c r="X41" s="1120"/>
    </row>
    <row r="42" spans="1:24" ht="12" customHeight="1" x14ac:dyDescent="0.2">
      <c r="A42" s="1126"/>
      <c r="B42" s="1129"/>
      <c r="C42" s="1132"/>
      <c r="D42" s="1123"/>
      <c r="E42" s="1122"/>
      <c r="F42" s="1123"/>
      <c r="G42" s="1121"/>
      <c r="H42" s="1121"/>
      <c r="I42" s="1121"/>
      <c r="J42" s="1121"/>
      <c r="K42" s="1121"/>
      <c r="L42" s="1121"/>
      <c r="M42" s="1121"/>
      <c r="N42" s="1121"/>
      <c r="O42" s="1121"/>
      <c r="P42" s="1121"/>
      <c r="Q42" s="1122"/>
      <c r="R42" s="1123"/>
      <c r="S42" s="1121"/>
      <c r="T42" s="1121"/>
      <c r="U42" s="1121"/>
      <c r="V42" s="1121"/>
      <c r="W42" s="1121"/>
      <c r="X42" s="1120"/>
    </row>
    <row r="43" spans="1:24" ht="12" customHeight="1" x14ac:dyDescent="0.2">
      <c r="A43" s="1126">
        <v>13</v>
      </c>
      <c r="B43" s="1127"/>
      <c r="C43" s="1130"/>
      <c r="D43" s="1123"/>
      <c r="E43" s="1122"/>
      <c r="F43" s="1123"/>
      <c r="G43" s="1121"/>
      <c r="H43" s="1121"/>
      <c r="I43" s="1121"/>
      <c r="J43" s="1121"/>
      <c r="K43" s="1121"/>
      <c r="L43" s="1121"/>
      <c r="M43" s="1121"/>
      <c r="N43" s="1121"/>
      <c r="O43" s="1121"/>
      <c r="P43" s="1121"/>
      <c r="Q43" s="1146"/>
      <c r="R43" s="1137"/>
      <c r="S43" s="1121"/>
      <c r="T43" s="1121"/>
      <c r="U43" s="1121"/>
      <c r="V43" s="1121"/>
      <c r="W43" s="1121"/>
      <c r="X43" s="1120"/>
    </row>
    <row r="44" spans="1:24" ht="12" customHeight="1" x14ac:dyDescent="0.2">
      <c r="A44" s="1126"/>
      <c r="B44" s="1128"/>
      <c r="C44" s="1131"/>
      <c r="D44" s="1123"/>
      <c r="E44" s="1122"/>
      <c r="F44" s="1123"/>
      <c r="G44" s="1121"/>
      <c r="H44" s="1121"/>
      <c r="I44" s="1121"/>
      <c r="J44" s="1121"/>
      <c r="K44" s="1121"/>
      <c r="L44" s="1121"/>
      <c r="M44" s="1121"/>
      <c r="N44" s="1121"/>
      <c r="O44" s="1121"/>
      <c r="P44" s="1121"/>
      <c r="Q44" s="1146"/>
      <c r="R44" s="1137"/>
      <c r="S44" s="1121"/>
      <c r="T44" s="1121"/>
      <c r="U44" s="1121"/>
      <c r="V44" s="1121"/>
      <c r="W44" s="1121"/>
      <c r="X44" s="1120"/>
    </row>
    <row r="45" spans="1:24" ht="12" customHeight="1" x14ac:dyDescent="0.2">
      <c r="A45" s="1126"/>
      <c r="B45" s="1129"/>
      <c r="C45" s="1132"/>
      <c r="D45" s="1123"/>
      <c r="E45" s="1122"/>
      <c r="F45" s="1123"/>
      <c r="G45" s="1121"/>
      <c r="H45" s="1121"/>
      <c r="I45" s="1121"/>
      <c r="J45" s="1121"/>
      <c r="K45" s="1121"/>
      <c r="L45" s="1121"/>
      <c r="M45" s="1121"/>
      <c r="N45" s="1121"/>
      <c r="O45" s="1121"/>
      <c r="P45" s="1121"/>
      <c r="Q45" s="1146"/>
      <c r="R45" s="1137"/>
      <c r="S45" s="1121"/>
      <c r="T45" s="1121"/>
      <c r="U45" s="1121"/>
      <c r="V45" s="1121"/>
      <c r="W45" s="1121"/>
      <c r="X45" s="1120"/>
    </row>
    <row r="46" spans="1:24" ht="12" customHeight="1" x14ac:dyDescent="0.2">
      <c r="A46" s="1133">
        <v>14</v>
      </c>
      <c r="B46" s="1130"/>
      <c r="C46" s="1134"/>
      <c r="D46" s="1137"/>
      <c r="E46" s="1122"/>
      <c r="F46" s="1123"/>
      <c r="G46" s="1121"/>
      <c r="H46" s="1121"/>
      <c r="I46" s="1121"/>
      <c r="J46" s="1121"/>
      <c r="K46" s="1121"/>
      <c r="L46" s="1121"/>
      <c r="M46" s="1121"/>
      <c r="N46" s="1121"/>
      <c r="O46" s="1121"/>
      <c r="P46" s="1121"/>
      <c r="Q46" s="1122"/>
      <c r="R46" s="1123"/>
      <c r="S46" s="1121"/>
      <c r="T46" s="1121"/>
      <c r="U46" s="1121"/>
      <c r="V46" s="1121"/>
      <c r="W46" s="1121"/>
      <c r="X46" s="1120"/>
    </row>
    <row r="47" spans="1:24" ht="12" customHeight="1" x14ac:dyDescent="0.2">
      <c r="A47" s="1133"/>
      <c r="B47" s="1131"/>
      <c r="C47" s="1135"/>
      <c r="D47" s="1137"/>
      <c r="E47" s="1122"/>
      <c r="F47" s="1123"/>
      <c r="G47" s="1121"/>
      <c r="H47" s="1121"/>
      <c r="I47" s="1121"/>
      <c r="J47" s="1121"/>
      <c r="K47" s="1121"/>
      <c r="L47" s="1121"/>
      <c r="M47" s="1121"/>
      <c r="N47" s="1121"/>
      <c r="O47" s="1121"/>
      <c r="P47" s="1121"/>
      <c r="Q47" s="1122"/>
      <c r="R47" s="1123"/>
      <c r="S47" s="1121"/>
      <c r="T47" s="1121"/>
      <c r="U47" s="1121"/>
      <c r="V47" s="1121"/>
      <c r="W47" s="1121"/>
      <c r="X47" s="1120"/>
    </row>
    <row r="48" spans="1:24" ht="12" customHeight="1" x14ac:dyDescent="0.2">
      <c r="A48" s="1133"/>
      <c r="B48" s="1132"/>
      <c r="C48" s="1136"/>
      <c r="D48" s="1137"/>
      <c r="E48" s="1122"/>
      <c r="F48" s="1123"/>
      <c r="G48" s="1121"/>
      <c r="H48" s="1121"/>
      <c r="I48" s="1121"/>
      <c r="J48" s="1121"/>
      <c r="K48" s="1121"/>
      <c r="L48" s="1121"/>
      <c r="M48" s="1121"/>
      <c r="N48" s="1121"/>
      <c r="O48" s="1121"/>
      <c r="P48" s="1121"/>
      <c r="Q48" s="1122"/>
      <c r="R48" s="1123"/>
      <c r="S48" s="1121"/>
      <c r="T48" s="1121"/>
      <c r="U48" s="1121"/>
      <c r="V48" s="1121"/>
      <c r="W48" s="1121"/>
      <c r="X48" s="1120"/>
    </row>
    <row r="49" spans="1:24" ht="12" customHeight="1" x14ac:dyDescent="0.2">
      <c r="A49" s="1126">
        <v>15</v>
      </c>
      <c r="B49" s="1127"/>
      <c r="C49" s="1130"/>
      <c r="D49" s="1123"/>
      <c r="E49" s="1122"/>
      <c r="F49" s="1123"/>
      <c r="G49" s="1121"/>
      <c r="H49" s="1121"/>
      <c r="I49" s="1121"/>
      <c r="J49" s="1121"/>
      <c r="K49" s="1121"/>
      <c r="L49" s="1121"/>
      <c r="M49" s="1121"/>
      <c r="N49" s="1121"/>
      <c r="O49" s="1121"/>
      <c r="P49" s="1121"/>
      <c r="Q49" s="1122"/>
      <c r="R49" s="1123"/>
      <c r="S49" s="1121"/>
      <c r="T49" s="1121"/>
      <c r="U49" s="1121"/>
      <c r="V49" s="1121"/>
      <c r="W49" s="1121"/>
      <c r="X49" s="1120"/>
    </row>
    <row r="50" spans="1:24" ht="12" customHeight="1" x14ac:dyDescent="0.2">
      <c r="A50" s="1126"/>
      <c r="B50" s="1128"/>
      <c r="C50" s="1131"/>
      <c r="D50" s="1123"/>
      <c r="E50" s="1122"/>
      <c r="F50" s="1123"/>
      <c r="G50" s="1121"/>
      <c r="H50" s="1121"/>
      <c r="I50" s="1121"/>
      <c r="J50" s="1121"/>
      <c r="K50" s="1121"/>
      <c r="L50" s="1121"/>
      <c r="M50" s="1121"/>
      <c r="N50" s="1121"/>
      <c r="O50" s="1121"/>
      <c r="P50" s="1121"/>
      <c r="Q50" s="1122"/>
      <c r="R50" s="1123"/>
      <c r="S50" s="1121"/>
      <c r="T50" s="1121"/>
      <c r="U50" s="1121"/>
      <c r="V50" s="1121"/>
      <c r="W50" s="1121"/>
      <c r="X50" s="1120"/>
    </row>
    <row r="51" spans="1:24" ht="12" customHeight="1" x14ac:dyDescent="0.2">
      <c r="A51" s="1126"/>
      <c r="B51" s="1129"/>
      <c r="C51" s="1132"/>
      <c r="D51" s="1123"/>
      <c r="E51" s="1122"/>
      <c r="F51" s="1123"/>
      <c r="G51" s="1121"/>
      <c r="H51" s="1121"/>
      <c r="I51" s="1121"/>
      <c r="J51" s="1121"/>
      <c r="K51" s="1121"/>
      <c r="L51" s="1121"/>
      <c r="M51" s="1121"/>
      <c r="N51" s="1121"/>
      <c r="O51" s="1121"/>
      <c r="P51" s="1121"/>
      <c r="Q51" s="1122"/>
      <c r="R51" s="1123"/>
      <c r="S51" s="1121"/>
      <c r="T51" s="1121"/>
      <c r="U51" s="1121"/>
      <c r="V51" s="1121"/>
      <c r="W51" s="1121"/>
      <c r="X51" s="1120"/>
    </row>
    <row r="52" spans="1:24" ht="12" customHeight="1" x14ac:dyDescent="0.2">
      <c r="A52" s="1126">
        <v>16</v>
      </c>
      <c r="B52" s="1127"/>
      <c r="C52" s="1130"/>
      <c r="D52" s="1123"/>
      <c r="E52" s="1122"/>
      <c r="F52" s="1123"/>
      <c r="G52" s="1121"/>
      <c r="H52" s="1121"/>
      <c r="I52" s="1121"/>
      <c r="J52" s="1121"/>
      <c r="K52" s="1121"/>
      <c r="L52" s="1121"/>
      <c r="M52" s="1121"/>
      <c r="N52" s="1121"/>
      <c r="O52" s="1121"/>
      <c r="P52" s="1121"/>
      <c r="Q52" s="1122"/>
      <c r="R52" s="1123"/>
      <c r="S52" s="1121"/>
      <c r="T52" s="1121"/>
      <c r="U52" s="1121"/>
      <c r="V52" s="1121"/>
      <c r="W52" s="1121"/>
      <c r="X52" s="1120"/>
    </row>
    <row r="53" spans="1:24" ht="12" customHeight="1" x14ac:dyDescent="0.2">
      <c r="A53" s="1126"/>
      <c r="B53" s="1128"/>
      <c r="C53" s="1131"/>
      <c r="D53" s="1123"/>
      <c r="E53" s="1122"/>
      <c r="F53" s="1123"/>
      <c r="G53" s="1121"/>
      <c r="H53" s="1121"/>
      <c r="I53" s="1121"/>
      <c r="J53" s="1121"/>
      <c r="K53" s="1121"/>
      <c r="L53" s="1121"/>
      <c r="M53" s="1121"/>
      <c r="N53" s="1121"/>
      <c r="O53" s="1121"/>
      <c r="P53" s="1121"/>
      <c r="Q53" s="1122"/>
      <c r="R53" s="1123"/>
      <c r="S53" s="1121"/>
      <c r="T53" s="1121"/>
      <c r="U53" s="1121"/>
      <c r="V53" s="1121"/>
      <c r="W53" s="1121"/>
      <c r="X53" s="1120"/>
    </row>
    <row r="54" spans="1:24" ht="12" customHeight="1" x14ac:dyDescent="0.2">
      <c r="A54" s="1126"/>
      <c r="B54" s="1129"/>
      <c r="C54" s="1132"/>
      <c r="D54" s="1123"/>
      <c r="E54" s="1122"/>
      <c r="F54" s="1123"/>
      <c r="G54" s="1121"/>
      <c r="H54" s="1121"/>
      <c r="I54" s="1121"/>
      <c r="J54" s="1121"/>
      <c r="K54" s="1121"/>
      <c r="L54" s="1121"/>
      <c r="M54" s="1121"/>
      <c r="N54" s="1121"/>
      <c r="O54" s="1121"/>
      <c r="P54" s="1121"/>
      <c r="Q54" s="1122"/>
      <c r="R54" s="1123"/>
      <c r="S54" s="1121"/>
      <c r="T54" s="1121"/>
      <c r="U54" s="1121"/>
      <c r="V54" s="1121"/>
      <c r="W54" s="1121"/>
      <c r="X54" s="1120"/>
    </row>
    <row r="55" spans="1:24" ht="12" customHeight="1" x14ac:dyDescent="0.2">
      <c r="A55" s="1126">
        <v>17</v>
      </c>
      <c r="B55" s="1127"/>
      <c r="C55" s="1134"/>
      <c r="D55" s="1137"/>
      <c r="E55" s="1122"/>
      <c r="F55" s="1123"/>
      <c r="G55" s="1121"/>
      <c r="H55" s="1121"/>
      <c r="I55" s="1121"/>
      <c r="J55" s="1121"/>
      <c r="K55" s="1121"/>
      <c r="L55" s="1121"/>
      <c r="M55" s="1121"/>
      <c r="N55" s="1121"/>
      <c r="O55" s="1121"/>
      <c r="P55" s="1121"/>
      <c r="Q55" s="1122"/>
      <c r="R55" s="1123"/>
      <c r="S55" s="1121"/>
      <c r="T55" s="1121"/>
      <c r="U55" s="1121"/>
      <c r="V55" s="1121"/>
      <c r="W55" s="1121"/>
      <c r="X55" s="1120"/>
    </row>
    <row r="56" spans="1:24" ht="12" customHeight="1" x14ac:dyDescent="0.2">
      <c r="A56" s="1126"/>
      <c r="B56" s="1128"/>
      <c r="C56" s="1135"/>
      <c r="D56" s="1137"/>
      <c r="E56" s="1122"/>
      <c r="F56" s="1123"/>
      <c r="G56" s="1121"/>
      <c r="H56" s="1121"/>
      <c r="I56" s="1121"/>
      <c r="J56" s="1121"/>
      <c r="K56" s="1121"/>
      <c r="L56" s="1121"/>
      <c r="M56" s="1121"/>
      <c r="N56" s="1121"/>
      <c r="O56" s="1121"/>
      <c r="P56" s="1121"/>
      <c r="Q56" s="1122"/>
      <c r="R56" s="1123"/>
      <c r="S56" s="1121"/>
      <c r="T56" s="1121"/>
      <c r="U56" s="1121"/>
      <c r="V56" s="1121"/>
      <c r="W56" s="1121"/>
      <c r="X56" s="1120"/>
    </row>
    <row r="57" spans="1:24" ht="12" customHeight="1" thickBot="1" x14ac:dyDescent="0.25">
      <c r="A57" s="1142"/>
      <c r="B57" s="1143"/>
      <c r="C57" s="1144"/>
      <c r="D57" s="1145"/>
      <c r="E57" s="1140"/>
      <c r="F57" s="1141"/>
      <c r="G57" s="1138"/>
      <c r="H57" s="1138"/>
      <c r="I57" s="1138"/>
      <c r="J57" s="1138"/>
      <c r="K57" s="1138"/>
      <c r="L57" s="1138"/>
      <c r="M57" s="1138"/>
      <c r="N57" s="1138"/>
      <c r="O57" s="1138"/>
      <c r="P57" s="1138"/>
      <c r="Q57" s="1140"/>
      <c r="R57" s="1141"/>
      <c r="S57" s="1138"/>
      <c r="T57" s="1138"/>
      <c r="U57" s="1138"/>
      <c r="V57" s="1138"/>
      <c r="W57" s="1138"/>
      <c r="X57" s="1139"/>
    </row>
  </sheetData>
  <sheetProtection sheet="1" formatCells="0" insertRows="0" deleteRows="0" selectLockedCells="1"/>
  <mergeCells count="430">
    <mergeCell ref="A5:A6"/>
    <mergeCell ref="B5:B6"/>
    <mergeCell ref="C5:C6"/>
    <mergeCell ref="A1:X1"/>
    <mergeCell ref="A2:B2"/>
    <mergeCell ref="B4:X4"/>
    <mergeCell ref="A3:B3"/>
    <mergeCell ref="P2:X2"/>
    <mergeCell ref="D5:E5"/>
    <mergeCell ref="F5:Q5"/>
    <mergeCell ref="R5:X5"/>
    <mergeCell ref="D2:E2"/>
    <mergeCell ref="F2:G2"/>
    <mergeCell ref="H2:I2"/>
    <mergeCell ref="J2:K2"/>
    <mergeCell ref="N2:O2"/>
    <mergeCell ref="L2:M2"/>
    <mergeCell ref="D3:E3"/>
    <mergeCell ref="F3:G3"/>
    <mergeCell ref="H3:I3"/>
    <mergeCell ref="J3:K3"/>
    <mergeCell ref="G7:G9"/>
    <mergeCell ref="H7:H9"/>
    <mergeCell ref="I7:I9"/>
    <mergeCell ref="J7:J9"/>
    <mergeCell ref="K7:K9"/>
    <mergeCell ref="L7:L9"/>
    <mergeCell ref="A7:A9"/>
    <mergeCell ref="B7:B9"/>
    <mergeCell ref="C7:C9"/>
    <mergeCell ref="D7:D9"/>
    <mergeCell ref="E7:E9"/>
    <mergeCell ref="F7:F9"/>
    <mergeCell ref="S7:S9"/>
    <mergeCell ref="T7:T9"/>
    <mergeCell ref="U7:U9"/>
    <mergeCell ref="V7:V9"/>
    <mergeCell ref="W7:W9"/>
    <mergeCell ref="X7:X9"/>
    <mergeCell ref="M7:M9"/>
    <mergeCell ref="N7:N9"/>
    <mergeCell ref="O7:O9"/>
    <mergeCell ref="P7:P9"/>
    <mergeCell ref="Q7:Q9"/>
    <mergeCell ref="R7:R9"/>
    <mergeCell ref="G10:G12"/>
    <mergeCell ref="H10:H12"/>
    <mergeCell ref="I10:I12"/>
    <mergeCell ref="J10:J12"/>
    <mergeCell ref="K10:K12"/>
    <mergeCell ref="L10:L12"/>
    <mergeCell ref="A10:A12"/>
    <mergeCell ref="B10:B12"/>
    <mergeCell ref="C10:C12"/>
    <mergeCell ref="D10:D12"/>
    <mergeCell ref="E10:E12"/>
    <mergeCell ref="F10:F12"/>
    <mergeCell ref="S10:S12"/>
    <mergeCell ref="T10:T12"/>
    <mergeCell ref="U10:U12"/>
    <mergeCell ref="V10:V12"/>
    <mergeCell ref="W10:W12"/>
    <mergeCell ref="X10:X12"/>
    <mergeCell ref="M10:M12"/>
    <mergeCell ref="N10:N12"/>
    <mergeCell ref="O10:O12"/>
    <mergeCell ref="P10:P12"/>
    <mergeCell ref="Q10:Q12"/>
    <mergeCell ref="R10:R12"/>
    <mergeCell ref="G13:G15"/>
    <mergeCell ref="H13:H15"/>
    <mergeCell ref="I13:I15"/>
    <mergeCell ref="J13:J15"/>
    <mergeCell ref="K13:K15"/>
    <mergeCell ref="L13:L15"/>
    <mergeCell ref="A13:A15"/>
    <mergeCell ref="B13:B15"/>
    <mergeCell ref="C13:C15"/>
    <mergeCell ref="D13:D15"/>
    <mergeCell ref="E13:E15"/>
    <mergeCell ref="F13:F15"/>
    <mergeCell ref="S13:S15"/>
    <mergeCell ref="T13:T15"/>
    <mergeCell ref="U13:U15"/>
    <mergeCell ref="V13:V15"/>
    <mergeCell ref="W13:W15"/>
    <mergeCell ref="X13:X15"/>
    <mergeCell ref="M13:M15"/>
    <mergeCell ref="N13:N15"/>
    <mergeCell ref="O13:O15"/>
    <mergeCell ref="P13:P15"/>
    <mergeCell ref="Q13:Q15"/>
    <mergeCell ref="R13:R15"/>
    <mergeCell ref="G16:G18"/>
    <mergeCell ref="H16:H18"/>
    <mergeCell ref="I16:I18"/>
    <mergeCell ref="J16:J18"/>
    <mergeCell ref="K16:K18"/>
    <mergeCell ref="L16:L18"/>
    <mergeCell ref="A16:A18"/>
    <mergeCell ref="B16:B18"/>
    <mergeCell ref="C16:C18"/>
    <mergeCell ref="D16:D18"/>
    <mergeCell ref="E16:E18"/>
    <mergeCell ref="F16:F18"/>
    <mergeCell ref="S16:S18"/>
    <mergeCell ref="T16:T18"/>
    <mergeCell ref="U16:U18"/>
    <mergeCell ref="V16:V18"/>
    <mergeCell ref="W16:W18"/>
    <mergeCell ref="X16:X18"/>
    <mergeCell ref="M16:M18"/>
    <mergeCell ref="N16:N18"/>
    <mergeCell ref="O16:O18"/>
    <mergeCell ref="P16:P18"/>
    <mergeCell ref="Q16:Q18"/>
    <mergeCell ref="R16:R18"/>
    <mergeCell ref="G19:G21"/>
    <mergeCell ref="H19:H21"/>
    <mergeCell ref="I19:I21"/>
    <mergeCell ref="J19:J21"/>
    <mergeCell ref="K19:K21"/>
    <mergeCell ref="L19:L21"/>
    <mergeCell ref="A19:A21"/>
    <mergeCell ref="B19:B21"/>
    <mergeCell ref="C19:C21"/>
    <mergeCell ref="D19:D21"/>
    <mergeCell ref="E19:E21"/>
    <mergeCell ref="F19:F21"/>
    <mergeCell ref="S19:S21"/>
    <mergeCell ref="T19:T21"/>
    <mergeCell ref="U19:U21"/>
    <mergeCell ref="V19:V21"/>
    <mergeCell ref="W19:W21"/>
    <mergeCell ref="X19:X21"/>
    <mergeCell ref="M19:M21"/>
    <mergeCell ref="N19:N21"/>
    <mergeCell ref="O19:O21"/>
    <mergeCell ref="P19:P21"/>
    <mergeCell ref="Q19:Q21"/>
    <mergeCell ref="R19:R21"/>
    <mergeCell ref="G22:G24"/>
    <mergeCell ref="H22:H24"/>
    <mergeCell ref="I22:I24"/>
    <mergeCell ref="J22:J24"/>
    <mergeCell ref="K22:K24"/>
    <mergeCell ref="L22:L24"/>
    <mergeCell ref="A22:A24"/>
    <mergeCell ref="B22:B24"/>
    <mergeCell ref="C22:C24"/>
    <mergeCell ref="D22:D24"/>
    <mergeCell ref="E22:E24"/>
    <mergeCell ref="F22:F24"/>
    <mergeCell ref="S22:S24"/>
    <mergeCell ref="T22:T24"/>
    <mergeCell ref="U22:U24"/>
    <mergeCell ref="V22:V24"/>
    <mergeCell ref="W22:W24"/>
    <mergeCell ref="X22:X24"/>
    <mergeCell ref="M22:M24"/>
    <mergeCell ref="N22:N24"/>
    <mergeCell ref="O22:O24"/>
    <mergeCell ref="P22:P24"/>
    <mergeCell ref="Q22:Q24"/>
    <mergeCell ref="R22:R24"/>
    <mergeCell ref="G25:G27"/>
    <mergeCell ref="H25:H27"/>
    <mergeCell ref="I25:I27"/>
    <mergeCell ref="J25:J27"/>
    <mergeCell ref="K25:K27"/>
    <mergeCell ref="L25:L27"/>
    <mergeCell ref="A25:A27"/>
    <mergeCell ref="B25:B27"/>
    <mergeCell ref="C25:C27"/>
    <mergeCell ref="D25:D27"/>
    <mergeCell ref="E25:E27"/>
    <mergeCell ref="F25:F27"/>
    <mergeCell ref="S25:S27"/>
    <mergeCell ref="T25:T27"/>
    <mergeCell ref="U25:U27"/>
    <mergeCell ref="V25:V27"/>
    <mergeCell ref="W25:W27"/>
    <mergeCell ref="X25:X27"/>
    <mergeCell ref="M25:M27"/>
    <mergeCell ref="N25:N27"/>
    <mergeCell ref="O25:O27"/>
    <mergeCell ref="P25:P27"/>
    <mergeCell ref="Q25:Q27"/>
    <mergeCell ref="R25:R27"/>
    <mergeCell ref="G28:G30"/>
    <mergeCell ref="H28:H30"/>
    <mergeCell ref="I28:I30"/>
    <mergeCell ref="J28:J30"/>
    <mergeCell ref="K28:K30"/>
    <mergeCell ref="L28:L30"/>
    <mergeCell ref="A28:A30"/>
    <mergeCell ref="B28:B30"/>
    <mergeCell ref="C28:C30"/>
    <mergeCell ref="D28:D30"/>
    <mergeCell ref="E28:E30"/>
    <mergeCell ref="F28:F30"/>
    <mergeCell ref="S28:S30"/>
    <mergeCell ref="T28:T30"/>
    <mergeCell ref="U28:U30"/>
    <mergeCell ref="V28:V30"/>
    <mergeCell ref="W28:W30"/>
    <mergeCell ref="X28:X30"/>
    <mergeCell ref="M28:M30"/>
    <mergeCell ref="N28:N30"/>
    <mergeCell ref="O28:O30"/>
    <mergeCell ref="P28:P30"/>
    <mergeCell ref="Q28:Q30"/>
    <mergeCell ref="R28:R30"/>
    <mergeCell ref="V31:V33"/>
    <mergeCell ref="W31:W33"/>
    <mergeCell ref="X31:X33"/>
    <mergeCell ref="M31:M33"/>
    <mergeCell ref="N31:N33"/>
    <mergeCell ref="O31:O33"/>
    <mergeCell ref="P31:P33"/>
    <mergeCell ref="Q31:Q33"/>
    <mergeCell ref="R31:R33"/>
    <mergeCell ref="A34:A36"/>
    <mergeCell ref="B34:B36"/>
    <mergeCell ref="C34:C36"/>
    <mergeCell ref="D34:D36"/>
    <mergeCell ref="E34:E36"/>
    <mergeCell ref="F34:F36"/>
    <mergeCell ref="S31:S33"/>
    <mergeCell ref="T31:T33"/>
    <mergeCell ref="U31:U33"/>
    <mergeCell ref="G31:G33"/>
    <mergeCell ref="H31:H33"/>
    <mergeCell ref="I31:I33"/>
    <mergeCell ref="J31:J33"/>
    <mergeCell ref="K31:K33"/>
    <mergeCell ref="L31:L33"/>
    <mergeCell ref="A31:A33"/>
    <mergeCell ref="B31:B33"/>
    <mergeCell ref="C31:C33"/>
    <mergeCell ref="D31:D33"/>
    <mergeCell ref="E31:E33"/>
    <mergeCell ref="F31:F33"/>
    <mergeCell ref="W34:W36"/>
    <mergeCell ref="X34:X36"/>
    <mergeCell ref="M34:M36"/>
    <mergeCell ref="N34:N36"/>
    <mergeCell ref="O34:O36"/>
    <mergeCell ref="P34:P36"/>
    <mergeCell ref="Q34:Q36"/>
    <mergeCell ref="R34:R36"/>
    <mergeCell ref="G34:G36"/>
    <mergeCell ref="H34:H36"/>
    <mergeCell ref="I34:I36"/>
    <mergeCell ref="J34:J36"/>
    <mergeCell ref="K34:K36"/>
    <mergeCell ref="L34:L36"/>
    <mergeCell ref="G37:G39"/>
    <mergeCell ref="H37:H39"/>
    <mergeCell ref="I37:I39"/>
    <mergeCell ref="J37:J39"/>
    <mergeCell ref="K37:K39"/>
    <mergeCell ref="L37:L39"/>
    <mergeCell ref="A37:A39"/>
    <mergeCell ref="B37:B39"/>
    <mergeCell ref="C37:C39"/>
    <mergeCell ref="D37:D39"/>
    <mergeCell ref="E37:E39"/>
    <mergeCell ref="F37:F39"/>
    <mergeCell ref="X43:X45"/>
    <mergeCell ref="M43:M45"/>
    <mergeCell ref="N43:N45"/>
    <mergeCell ref="O43:O45"/>
    <mergeCell ref="P43:P45"/>
    <mergeCell ref="Q43:Q45"/>
    <mergeCell ref="R43:R45"/>
    <mergeCell ref="G43:G45"/>
    <mergeCell ref="H43:H45"/>
    <mergeCell ref="I43:I45"/>
    <mergeCell ref="J43:J45"/>
    <mergeCell ref="K43:K45"/>
    <mergeCell ref="L43:L45"/>
    <mergeCell ref="A49:A51"/>
    <mergeCell ref="B49:B51"/>
    <mergeCell ref="C49:C51"/>
    <mergeCell ref="D49:D51"/>
    <mergeCell ref="E49:E51"/>
    <mergeCell ref="F49:F51"/>
    <mergeCell ref="S43:S45"/>
    <mergeCell ref="T43:T45"/>
    <mergeCell ref="U43:U45"/>
    <mergeCell ref="A43:A45"/>
    <mergeCell ref="B43:B45"/>
    <mergeCell ref="C43:C45"/>
    <mergeCell ref="D43:D45"/>
    <mergeCell ref="E43:E45"/>
    <mergeCell ref="F43:F45"/>
    <mergeCell ref="F46:F48"/>
    <mergeCell ref="G46:G48"/>
    <mergeCell ref="H46:H48"/>
    <mergeCell ref="D52:D54"/>
    <mergeCell ref="E52:E54"/>
    <mergeCell ref="F52:F54"/>
    <mergeCell ref="S49:S51"/>
    <mergeCell ref="T49:T51"/>
    <mergeCell ref="U49:U51"/>
    <mergeCell ref="V49:V51"/>
    <mergeCell ref="W49:W51"/>
    <mergeCell ref="X49:X51"/>
    <mergeCell ref="M49:M51"/>
    <mergeCell ref="N49:N51"/>
    <mergeCell ref="O49:O51"/>
    <mergeCell ref="P49:P51"/>
    <mergeCell ref="Q49:Q51"/>
    <mergeCell ref="R49:R51"/>
    <mergeCell ref="G49:G51"/>
    <mergeCell ref="H49:H51"/>
    <mergeCell ref="I49:I51"/>
    <mergeCell ref="J49:J51"/>
    <mergeCell ref="K49:K51"/>
    <mergeCell ref="L49:L51"/>
    <mergeCell ref="A55:A57"/>
    <mergeCell ref="B55:B57"/>
    <mergeCell ref="C55:C57"/>
    <mergeCell ref="D55:D57"/>
    <mergeCell ref="E55:E57"/>
    <mergeCell ref="F55:F57"/>
    <mergeCell ref="S52:S54"/>
    <mergeCell ref="T52:T54"/>
    <mergeCell ref="U52:U54"/>
    <mergeCell ref="M52:M54"/>
    <mergeCell ref="N52:N54"/>
    <mergeCell ref="O52:O54"/>
    <mergeCell ref="P52:P54"/>
    <mergeCell ref="Q52:Q54"/>
    <mergeCell ref="R52:R54"/>
    <mergeCell ref="G52:G54"/>
    <mergeCell ref="H52:H54"/>
    <mergeCell ref="I52:I54"/>
    <mergeCell ref="J52:J54"/>
    <mergeCell ref="K52:K54"/>
    <mergeCell ref="L52:L54"/>
    <mergeCell ref="A52:A54"/>
    <mergeCell ref="B52:B54"/>
    <mergeCell ref="C52:C54"/>
    <mergeCell ref="G55:G57"/>
    <mergeCell ref="H55:H57"/>
    <mergeCell ref="I55:I57"/>
    <mergeCell ref="J55:J57"/>
    <mergeCell ref="K55:K57"/>
    <mergeCell ref="L55:L57"/>
    <mergeCell ref="V52:V54"/>
    <mergeCell ref="W52:W54"/>
    <mergeCell ref="X52:X54"/>
    <mergeCell ref="S55:S57"/>
    <mergeCell ref="T55:T57"/>
    <mergeCell ref="U55:U57"/>
    <mergeCell ref="V55:V57"/>
    <mergeCell ref="W55:W57"/>
    <mergeCell ref="X55:X57"/>
    <mergeCell ref="M55:M57"/>
    <mergeCell ref="N55:N57"/>
    <mergeCell ref="O55:O57"/>
    <mergeCell ref="P55:P57"/>
    <mergeCell ref="Q55:Q57"/>
    <mergeCell ref="R55:R57"/>
    <mergeCell ref="X46:X48"/>
    <mergeCell ref="A40:A42"/>
    <mergeCell ref="B40:B42"/>
    <mergeCell ref="C40:C42"/>
    <mergeCell ref="D40:D42"/>
    <mergeCell ref="E40:E42"/>
    <mergeCell ref="F40:F42"/>
    <mergeCell ref="O46:O48"/>
    <mergeCell ref="P46:P48"/>
    <mergeCell ref="Q46:Q48"/>
    <mergeCell ref="R46:R48"/>
    <mergeCell ref="S46:S48"/>
    <mergeCell ref="T46:T48"/>
    <mergeCell ref="I46:I48"/>
    <mergeCell ref="J46:J48"/>
    <mergeCell ref="K46:K48"/>
    <mergeCell ref="L46:L48"/>
    <mergeCell ref="M46:M48"/>
    <mergeCell ref="N46:N48"/>
    <mergeCell ref="A46:A48"/>
    <mergeCell ref="B46:B48"/>
    <mergeCell ref="C46:C48"/>
    <mergeCell ref="D46:D48"/>
    <mergeCell ref="E46:E48"/>
    <mergeCell ref="G40:G42"/>
    <mergeCell ref="H40:H42"/>
    <mergeCell ref="I40:I42"/>
    <mergeCell ref="J40:J42"/>
    <mergeCell ref="K40:K42"/>
    <mergeCell ref="L40:L42"/>
    <mergeCell ref="U46:U48"/>
    <mergeCell ref="V46:V48"/>
    <mergeCell ref="W46:W48"/>
    <mergeCell ref="V43:V45"/>
    <mergeCell ref="W43:W45"/>
    <mergeCell ref="S40:S42"/>
    <mergeCell ref="T40:T42"/>
    <mergeCell ref="U40:U42"/>
    <mergeCell ref="V40:V42"/>
    <mergeCell ref="W40:W42"/>
    <mergeCell ref="X40:X42"/>
    <mergeCell ref="M40:M42"/>
    <mergeCell ref="N40:N42"/>
    <mergeCell ref="O40:O42"/>
    <mergeCell ref="P40:P42"/>
    <mergeCell ref="Q40:Q42"/>
    <mergeCell ref="R40:R42"/>
    <mergeCell ref="P3:X3"/>
    <mergeCell ref="S37:S39"/>
    <mergeCell ref="T37:T39"/>
    <mergeCell ref="U37:U39"/>
    <mergeCell ref="V37:V39"/>
    <mergeCell ref="W37:W39"/>
    <mergeCell ref="X37:X39"/>
    <mergeCell ref="M37:M39"/>
    <mergeCell ref="N37:N39"/>
    <mergeCell ref="O37:O39"/>
    <mergeCell ref="P37:P39"/>
    <mergeCell ref="Q37:Q39"/>
    <mergeCell ref="R37:R39"/>
    <mergeCell ref="S34:S36"/>
    <mergeCell ref="T34:T36"/>
    <mergeCell ref="U34:U36"/>
    <mergeCell ref="V34:V36"/>
  </mergeCells>
  <phoneticPr fontId="1"/>
  <dataValidations xWindow="452" yWindow="337" count="4">
    <dataValidation type="list" allowBlank="1" showInputMessage="1" showErrorMessage="1" sqref="D7:X57">
      <formula1>"○,●,○●"</formula1>
    </dataValidation>
    <dataValidation type="list" allowBlank="1" showInputMessage="1" showErrorMessage="1" sqref="Y8 Y23">
      <formula1>"●,　"</formula1>
    </dataValidation>
    <dataValidation allowBlank="1" showInputMessage="1" showErrorMessage="1" prompt="令和５年11月１日から令和７年７月31日までの年月日を設定してください。_x000a_達成目標の達成だけでなく、支払いが全て完了する日（月末）を記入してください。" sqref="D2 L2 H2"/>
    <dataValidation allowBlank="1" showInputMessage="1" showErrorMessage="1" prompt="資金支出明細の番号（原－１、機－１等）を記入してください" sqref="C7:C57"/>
  </dataValidations>
  <pageMargins left="0.7" right="0.7" top="0.75" bottom="0.75" header="0.3" footer="0.3"/>
  <pageSetup paperSize="9" scale="78" orientation="portrait" r:id="rId1"/>
  <headerFooter>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2"/>
  <sheetViews>
    <sheetView view="pageBreakPreview" zoomScale="85" zoomScaleNormal="100" zoomScaleSheetLayoutView="85" workbookViewId="0">
      <selection activeCell="M2" sqref="M2:R2"/>
    </sheetView>
  </sheetViews>
  <sheetFormatPr defaultRowHeight="13" x14ac:dyDescent="0.2"/>
  <cols>
    <col min="1" max="11" width="5" style="520" customWidth="1"/>
    <col min="12" max="12" width="11.26953125" style="520" customWidth="1"/>
    <col min="13" max="18" width="7.453125" style="520" customWidth="1"/>
    <col min="19" max="16384" width="8.7265625" style="520"/>
  </cols>
  <sheetData>
    <row r="1" spans="1:20" ht="21.75" customHeight="1" x14ac:dyDescent="0.2">
      <c r="A1" s="1191" t="s">
        <v>564</v>
      </c>
      <c r="B1" s="1191"/>
      <c r="C1" s="1191"/>
      <c r="D1" s="1191"/>
      <c r="E1" s="1191"/>
      <c r="F1" s="1191"/>
      <c r="G1" s="1191"/>
      <c r="H1" s="1191"/>
      <c r="I1" s="1191"/>
      <c r="J1" s="1191"/>
      <c r="K1" s="1191"/>
      <c r="L1" s="1191"/>
      <c r="M1" s="1191"/>
      <c r="N1" s="1191"/>
      <c r="O1" s="1191"/>
      <c r="P1" s="1191"/>
      <c r="Q1" s="1191"/>
      <c r="R1" s="1191"/>
      <c r="S1" s="534"/>
    </row>
    <row r="2" spans="1:20" s="260" customFormat="1" ht="37.5" customHeight="1" x14ac:dyDescent="0.2">
      <c r="A2" s="1208" t="s">
        <v>604</v>
      </c>
      <c r="B2" s="1209"/>
      <c r="C2" s="1209"/>
      <c r="D2" s="1209"/>
      <c r="E2" s="1209"/>
      <c r="F2" s="1209"/>
      <c r="G2" s="1209"/>
      <c r="H2" s="1209"/>
      <c r="I2" s="1209"/>
      <c r="J2" s="1209"/>
      <c r="K2" s="1209"/>
      <c r="L2" s="1210"/>
      <c r="M2" s="1205"/>
      <c r="N2" s="1206"/>
      <c r="O2" s="1206"/>
      <c r="P2" s="1206"/>
      <c r="Q2" s="1206"/>
      <c r="R2" s="1207"/>
      <c r="S2" s="543"/>
      <c r="T2" s="290"/>
    </row>
    <row r="3" spans="1:20" ht="27" customHeight="1" x14ac:dyDescent="0.2">
      <c r="A3" s="1192" t="s">
        <v>605</v>
      </c>
      <c r="B3" s="1193"/>
      <c r="C3" s="1193"/>
      <c r="D3" s="1193"/>
      <c r="E3" s="1193"/>
      <c r="F3" s="1193"/>
      <c r="G3" s="1193"/>
      <c r="H3" s="1193"/>
      <c r="I3" s="1193"/>
      <c r="J3" s="1193"/>
      <c r="K3" s="1193"/>
      <c r="L3" s="1193"/>
      <c r="M3" s="1193"/>
      <c r="N3" s="1193"/>
      <c r="O3" s="1193"/>
      <c r="P3" s="1193"/>
      <c r="Q3" s="1193"/>
      <c r="R3" s="1194"/>
    </row>
    <row r="4" spans="1:20" ht="78.75" customHeight="1" x14ac:dyDescent="0.2">
      <c r="A4" s="1195" t="s">
        <v>225</v>
      </c>
      <c r="B4" s="1195"/>
      <c r="C4" s="1195"/>
      <c r="D4" s="1195"/>
      <c r="E4" s="1196"/>
      <c r="F4" s="1197"/>
      <c r="G4" s="1197"/>
      <c r="H4" s="1197"/>
      <c r="I4" s="1197"/>
      <c r="J4" s="1197"/>
      <c r="K4" s="1197"/>
      <c r="L4" s="1197"/>
      <c r="M4" s="1197"/>
      <c r="N4" s="1197"/>
      <c r="O4" s="1197"/>
      <c r="P4" s="1197"/>
      <c r="Q4" s="1197"/>
      <c r="R4" s="1198"/>
    </row>
    <row r="5" spans="1:20" ht="180" customHeight="1" x14ac:dyDescent="0.2">
      <c r="A5" s="1199" t="s">
        <v>556</v>
      </c>
      <c r="B5" s="1200"/>
      <c r="C5" s="1200"/>
      <c r="D5" s="1201"/>
      <c r="E5" s="1202"/>
      <c r="F5" s="1203"/>
      <c r="G5" s="1203"/>
      <c r="H5" s="1203"/>
      <c r="I5" s="1203"/>
      <c r="J5" s="1203"/>
      <c r="K5" s="1203"/>
      <c r="L5" s="1203"/>
      <c r="M5" s="1203"/>
      <c r="N5" s="1203"/>
      <c r="O5" s="1203"/>
      <c r="P5" s="1203"/>
      <c r="Q5" s="1203"/>
      <c r="R5" s="1204"/>
    </row>
    <row r="6" spans="1:20" ht="25" customHeight="1" x14ac:dyDescent="0.2">
      <c r="A6" s="1226" t="s">
        <v>606</v>
      </c>
      <c r="B6" s="1226"/>
      <c r="C6" s="1226"/>
      <c r="D6" s="1226"/>
      <c r="E6" s="1226"/>
      <c r="F6" s="1226"/>
      <c r="G6" s="1226"/>
      <c r="H6" s="1226"/>
      <c r="I6" s="1226"/>
      <c r="J6" s="1226"/>
      <c r="K6" s="1226"/>
      <c r="L6" s="1226"/>
      <c r="M6" s="1227" t="s">
        <v>179</v>
      </c>
      <c r="N6" s="1227"/>
      <c r="O6" s="1227"/>
      <c r="P6" s="1227"/>
      <c r="Q6" s="1227"/>
      <c r="R6" s="1227"/>
    </row>
    <row r="7" spans="1:20" ht="25" customHeight="1" x14ac:dyDescent="0.2">
      <c r="A7" s="1234"/>
      <c r="B7" s="1234"/>
      <c r="C7" s="1234"/>
      <c r="D7" s="1234"/>
      <c r="E7" s="1234"/>
      <c r="F7" s="1234"/>
      <c r="G7" s="1234"/>
      <c r="H7" s="1234"/>
      <c r="I7" s="1234"/>
      <c r="J7" s="1234"/>
      <c r="K7" s="1234"/>
      <c r="L7" s="1234"/>
      <c r="M7" s="1235"/>
      <c r="N7" s="1235"/>
      <c r="O7" s="1235"/>
      <c r="P7" s="1235"/>
      <c r="Q7" s="1235"/>
      <c r="R7" s="1235"/>
    </row>
    <row r="8" spans="1:20" ht="25" customHeight="1" x14ac:dyDescent="0.2">
      <c r="A8" s="1218" t="s">
        <v>557</v>
      </c>
      <c r="B8" s="1218"/>
      <c r="C8" s="1218"/>
      <c r="D8" s="1218"/>
      <c r="E8" s="1218"/>
      <c r="F8" s="1218"/>
      <c r="G8" s="1218"/>
      <c r="H8" s="1218"/>
      <c r="I8" s="1218"/>
      <c r="J8" s="1218"/>
      <c r="K8" s="1218"/>
      <c r="L8" s="1218"/>
      <c r="M8" s="1220" t="s">
        <v>179</v>
      </c>
      <c r="N8" s="1221"/>
      <c r="O8" s="1221"/>
      <c r="P8" s="1221"/>
      <c r="Q8" s="1221"/>
      <c r="R8" s="1222"/>
    </row>
    <row r="9" spans="1:20" ht="25" customHeight="1" x14ac:dyDescent="0.2">
      <c r="A9" s="1219"/>
      <c r="B9" s="1219"/>
      <c r="C9" s="1219"/>
      <c r="D9" s="1219"/>
      <c r="E9" s="1219"/>
      <c r="F9" s="1219"/>
      <c r="G9" s="1219"/>
      <c r="H9" s="1219"/>
      <c r="I9" s="1219"/>
      <c r="J9" s="1219"/>
      <c r="K9" s="1219"/>
      <c r="L9" s="1219"/>
      <c r="M9" s="1223" t="s">
        <v>558</v>
      </c>
      <c r="N9" s="1224"/>
      <c r="O9" s="1224"/>
      <c r="P9" s="1224"/>
      <c r="Q9" s="1224"/>
      <c r="R9" s="1225"/>
    </row>
    <row r="10" spans="1:20" ht="50.15" customHeight="1" x14ac:dyDescent="0.2">
      <c r="A10" s="1228" t="s">
        <v>607</v>
      </c>
      <c r="B10" s="1229"/>
      <c r="C10" s="1229"/>
      <c r="D10" s="1229"/>
      <c r="E10" s="1229"/>
      <c r="F10" s="1229"/>
      <c r="G10" s="1229"/>
      <c r="H10" s="1229"/>
      <c r="I10" s="1229"/>
      <c r="J10" s="1229"/>
      <c r="K10" s="1229"/>
      <c r="L10" s="1230"/>
      <c r="M10" s="1231" t="s">
        <v>179</v>
      </c>
      <c r="N10" s="1232"/>
      <c r="O10" s="1232"/>
      <c r="P10" s="1232"/>
      <c r="Q10" s="1232"/>
      <c r="R10" s="1233"/>
    </row>
    <row r="11" spans="1:20" ht="25" customHeight="1" x14ac:dyDescent="0.2">
      <c r="A11" s="1218" t="s">
        <v>559</v>
      </c>
      <c r="B11" s="1218"/>
      <c r="C11" s="1218"/>
      <c r="D11" s="1218"/>
      <c r="E11" s="1218"/>
      <c r="F11" s="1218"/>
      <c r="G11" s="1218"/>
      <c r="H11" s="1218"/>
      <c r="I11" s="1218"/>
      <c r="J11" s="1218"/>
      <c r="K11" s="1218"/>
      <c r="L11" s="1218"/>
      <c r="M11" s="1220" t="s">
        <v>179</v>
      </c>
      <c r="N11" s="1221"/>
      <c r="O11" s="1221"/>
      <c r="P11" s="1221"/>
      <c r="Q11" s="1221"/>
      <c r="R11" s="1222"/>
    </row>
    <row r="12" spans="1:20" ht="25" customHeight="1" x14ac:dyDescent="0.2">
      <c r="A12" s="1219"/>
      <c r="B12" s="1219"/>
      <c r="C12" s="1219"/>
      <c r="D12" s="1219"/>
      <c r="E12" s="1219"/>
      <c r="F12" s="1219"/>
      <c r="G12" s="1219"/>
      <c r="H12" s="1219"/>
      <c r="I12" s="1219"/>
      <c r="J12" s="1219"/>
      <c r="K12" s="1219"/>
      <c r="L12" s="1219"/>
      <c r="M12" s="1223" t="s">
        <v>560</v>
      </c>
      <c r="N12" s="1224"/>
      <c r="O12" s="1224"/>
      <c r="P12" s="1224"/>
      <c r="Q12" s="1224"/>
      <c r="R12" s="1225"/>
    </row>
    <row r="13" spans="1:20" ht="40" customHeight="1" x14ac:dyDescent="0.2">
      <c r="A13" s="1226" t="s">
        <v>608</v>
      </c>
      <c r="B13" s="1219"/>
      <c r="C13" s="1219"/>
      <c r="D13" s="1219"/>
      <c r="E13" s="1219"/>
      <c r="F13" s="1219"/>
      <c r="G13" s="1219"/>
      <c r="H13" s="1219"/>
      <c r="I13" s="1219"/>
      <c r="J13" s="1219"/>
      <c r="K13" s="1219"/>
      <c r="L13" s="1219"/>
      <c r="M13" s="1227" t="s">
        <v>179</v>
      </c>
      <c r="N13" s="1227"/>
      <c r="O13" s="1227"/>
      <c r="P13" s="1227"/>
      <c r="Q13" s="1227"/>
      <c r="R13" s="1227"/>
    </row>
    <row r="14" spans="1:20" ht="40" customHeight="1" x14ac:dyDescent="0.2">
      <c r="A14" s="1219"/>
      <c r="B14" s="1219"/>
      <c r="C14" s="1219"/>
      <c r="D14" s="1219"/>
      <c r="E14" s="1219"/>
      <c r="F14" s="1219"/>
      <c r="G14" s="1219"/>
      <c r="H14" s="1219"/>
      <c r="I14" s="1219"/>
      <c r="J14" s="1219"/>
      <c r="K14" s="1219"/>
      <c r="L14" s="1219"/>
      <c r="M14" s="1227"/>
      <c r="N14" s="1227"/>
      <c r="O14" s="1227"/>
      <c r="P14" s="1227"/>
      <c r="Q14" s="1227"/>
      <c r="R14" s="1227"/>
    </row>
    <row r="15" spans="1:20" ht="22.5" customHeight="1" x14ac:dyDescent="0.2">
      <c r="A15" s="1214" t="s">
        <v>565</v>
      </c>
      <c r="B15" s="1214"/>
      <c r="C15" s="1214"/>
      <c r="D15" s="1214"/>
      <c r="E15" s="1214"/>
      <c r="F15" s="1214"/>
      <c r="G15" s="1214"/>
      <c r="H15" s="1214"/>
      <c r="I15" s="1214"/>
      <c r="J15" s="1214"/>
      <c r="K15" s="1214"/>
      <c r="L15" s="1214"/>
      <c r="M15" s="1214"/>
      <c r="N15" s="1214"/>
      <c r="O15" s="1214"/>
      <c r="P15" s="1214"/>
      <c r="Q15" s="1214"/>
      <c r="R15" s="1214"/>
    </row>
    <row r="16" spans="1:20" ht="150" customHeight="1" x14ac:dyDescent="0.2">
      <c r="A16" s="1211"/>
      <c r="B16" s="1212"/>
      <c r="C16" s="1212"/>
      <c r="D16" s="1212"/>
      <c r="E16" s="1212"/>
      <c r="F16" s="1212"/>
      <c r="G16" s="1212"/>
      <c r="H16" s="1212"/>
      <c r="I16" s="1212"/>
      <c r="J16" s="1212"/>
      <c r="K16" s="1212"/>
      <c r="L16" s="1212"/>
      <c r="M16" s="1212"/>
      <c r="N16" s="1212"/>
      <c r="O16" s="1212"/>
      <c r="P16" s="1212"/>
      <c r="Q16" s="1212"/>
      <c r="R16" s="1213"/>
    </row>
    <row r="17" spans="1:18" ht="22.5" customHeight="1" x14ac:dyDescent="0.2">
      <c r="A17" s="1214" t="s">
        <v>566</v>
      </c>
      <c r="B17" s="1214"/>
      <c r="C17" s="1214"/>
      <c r="D17" s="1214"/>
      <c r="E17" s="1214"/>
      <c r="F17" s="1214"/>
      <c r="G17" s="1214"/>
      <c r="H17" s="1214"/>
      <c r="I17" s="1214"/>
      <c r="J17" s="1214"/>
      <c r="K17" s="1214"/>
      <c r="L17" s="1214"/>
      <c r="M17" s="1214"/>
      <c r="N17" s="1214"/>
      <c r="O17" s="1214"/>
      <c r="P17" s="1214"/>
      <c r="Q17" s="1214"/>
      <c r="R17" s="1214"/>
    </row>
    <row r="18" spans="1:18" ht="150" customHeight="1" x14ac:dyDescent="0.2">
      <c r="A18" s="1215"/>
      <c r="B18" s="1216"/>
      <c r="C18" s="1216"/>
      <c r="D18" s="1216"/>
      <c r="E18" s="1216"/>
      <c r="F18" s="1216"/>
      <c r="G18" s="1216"/>
      <c r="H18" s="1216"/>
      <c r="I18" s="1216"/>
      <c r="J18" s="1216"/>
      <c r="K18" s="1216"/>
      <c r="L18" s="1216"/>
      <c r="M18" s="1216"/>
      <c r="N18" s="1216"/>
      <c r="O18" s="1216"/>
      <c r="P18" s="1216"/>
      <c r="Q18" s="1216"/>
      <c r="R18" s="1217"/>
    </row>
    <row r="19" spans="1:18" ht="12" customHeight="1" x14ac:dyDescent="0.2">
      <c r="A19" s="541"/>
      <c r="B19" s="541"/>
      <c r="C19" s="541"/>
      <c r="D19" s="541"/>
      <c r="E19" s="541"/>
      <c r="F19" s="541"/>
      <c r="G19" s="541"/>
      <c r="H19" s="541"/>
      <c r="I19" s="541"/>
      <c r="J19" s="541"/>
      <c r="K19" s="541"/>
      <c r="L19" s="541"/>
      <c r="M19" s="541"/>
      <c r="N19" s="541"/>
      <c r="O19" s="541"/>
      <c r="P19" s="541"/>
      <c r="Q19" s="541"/>
      <c r="R19" s="541"/>
    </row>
    <row r="20" spans="1:18" ht="12" customHeight="1" x14ac:dyDescent="0.2">
      <c r="A20" s="541"/>
      <c r="B20" s="541"/>
      <c r="C20" s="541"/>
      <c r="D20" s="541"/>
      <c r="E20" s="541"/>
      <c r="F20" s="541"/>
      <c r="G20" s="541"/>
      <c r="H20" s="541"/>
      <c r="I20" s="541"/>
      <c r="J20" s="541"/>
      <c r="K20" s="541"/>
      <c r="L20" s="541"/>
      <c r="M20" s="541"/>
      <c r="N20" s="541"/>
      <c r="O20" s="541"/>
      <c r="P20" s="541"/>
      <c r="Q20" s="541"/>
      <c r="R20" s="541"/>
    </row>
    <row r="21" spans="1:18" ht="12" customHeight="1" x14ac:dyDescent="0.2">
      <c r="A21" s="541"/>
      <c r="B21" s="541"/>
      <c r="C21" s="541"/>
      <c r="D21" s="541"/>
      <c r="E21" s="541"/>
      <c r="F21" s="541"/>
      <c r="G21" s="541"/>
      <c r="H21" s="541"/>
      <c r="I21" s="541"/>
      <c r="J21" s="541"/>
      <c r="K21" s="541"/>
      <c r="L21" s="541"/>
      <c r="M21" s="541"/>
      <c r="N21" s="541"/>
      <c r="O21" s="541"/>
      <c r="P21" s="541"/>
      <c r="Q21" s="541"/>
      <c r="R21" s="541"/>
    </row>
    <row r="22" spans="1:18" x14ac:dyDescent="0.2">
      <c r="A22" s="541"/>
      <c r="B22" s="541"/>
      <c r="C22" s="541"/>
      <c r="D22" s="541"/>
      <c r="E22" s="541"/>
      <c r="F22" s="541"/>
      <c r="G22" s="541"/>
      <c r="H22" s="541"/>
      <c r="I22" s="541"/>
      <c r="J22" s="541"/>
      <c r="K22" s="541"/>
      <c r="L22" s="541"/>
      <c r="M22" s="541"/>
      <c r="N22" s="541"/>
      <c r="O22" s="541"/>
      <c r="P22" s="541"/>
      <c r="Q22" s="541"/>
      <c r="R22" s="541"/>
    </row>
  </sheetData>
  <sheetProtection sheet="1" formatCells="0" formatRows="0" insertRows="0" deleteRows="0" selectLockedCells="1"/>
  <mergeCells count="24">
    <mergeCell ref="A10:L10"/>
    <mergeCell ref="M10:R10"/>
    <mergeCell ref="A6:L7"/>
    <mergeCell ref="M6:R7"/>
    <mergeCell ref="A8:L9"/>
    <mergeCell ref="M8:R8"/>
    <mergeCell ref="M9:R9"/>
    <mergeCell ref="A16:R16"/>
    <mergeCell ref="A17:R17"/>
    <mergeCell ref="A18:R18"/>
    <mergeCell ref="A11:L12"/>
    <mergeCell ref="M11:R11"/>
    <mergeCell ref="M12:R12"/>
    <mergeCell ref="A13:L14"/>
    <mergeCell ref="M13:R14"/>
    <mergeCell ref="A15:R15"/>
    <mergeCell ref="A1:R1"/>
    <mergeCell ref="A3:R3"/>
    <mergeCell ref="A4:D4"/>
    <mergeCell ref="E4:R4"/>
    <mergeCell ref="A5:D5"/>
    <mergeCell ref="E5:R5"/>
    <mergeCell ref="M2:R2"/>
    <mergeCell ref="A2:L2"/>
  </mergeCells>
  <phoneticPr fontId="1"/>
  <conditionalFormatting sqref="M6:R7">
    <cfRule type="expression" dxfId="247" priority="3">
      <formula>$M$6&lt;&gt;"選択してください"</formula>
    </cfRule>
  </conditionalFormatting>
  <conditionalFormatting sqref="M10:R10">
    <cfRule type="expression" dxfId="246" priority="2">
      <formula>$M$10&lt;&gt;"選択してください"</formula>
    </cfRule>
  </conditionalFormatting>
  <conditionalFormatting sqref="M13:R14">
    <cfRule type="expression" dxfId="245" priority="1">
      <formula>$M$13&lt;&gt;"選択してください"</formula>
    </cfRule>
  </conditionalFormatting>
  <dataValidations count="6">
    <dataValidation type="list" allowBlank="1" showInputMessage="1" showErrorMessage="1" sqref="M6:R7 M10:R10">
      <formula1>"選択してください,はい,いいえ"</formula1>
    </dataValidation>
    <dataValidation type="list" allowBlank="1" showErrorMessage="1" promptTitle="プルダウンより選択してください" prompt="　出願公開前の出願明細書は、記入及び提出書類として添付不要です。" sqref="M8:R8 M11:R11">
      <formula1>"選択してください,特許権,実用新案権,意匠権,商標権,なし"</formula1>
    </dataValidation>
    <dataValidation operator="greaterThan" allowBlank="1" showErrorMessage="1" prompt="_x000a_" sqref="A16:R16"/>
    <dataValidation allowBlank="1" showInputMessage="1" showErrorMessage="1" prompt="先行技術調査や産業財産権に関して、東京都知的財産総合センターで相談可能です_x000a_（相談窓口　ＴＥＬ：０３－３８３２－３６５６）_x000a_" sqref="E5:R5"/>
    <dataValidation type="list" allowBlank="1" showInputMessage="1" showErrorMessage="1" sqref="M13:R14">
      <formula1>"選択してください,特許権を出願予定,実用新案権を出願予定,商標権を出願予定,意匠権を出願予定,予定なし"</formula1>
    </dataValidation>
    <dataValidation type="list" allowBlank="1" showInputMessage="1" showErrorMessage="1" sqref="M2 S2">
      <formula1>"選択してください,はい,いいえ,対象外"</formula1>
    </dataValidation>
  </dataValidations>
  <printOptions horizontalCentered="1"/>
  <pageMargins left="0.31496062992125984" right="0.31496062992125984" top="0.74803149606299213" bottom="0.74803149606299213" header="0.31496062992125984" footer="0.31496062992125984"/>
  <pageSetup paperSize="9" scale="80" fitToWidth="0" fitToHeight="0"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AF45"/>
  <sheetViews>
    <sheetView view="pageBreakPreview" zoomScaleNormal="100" zoomScaleSheetLayoutView="100" workbookViewId="0">
      <selection activeCell="D33" sqref="D33"/>
    </sheetView>
  </sheetViews>
  <sheetFormatPr defaultColWidth="2.08984375" defaultRowHeight="12" x14ac:dyDescent="0.2"/>
  <cols>
    <col min="1" max="1" width="1.6328125" style="299" customWidth="1"/>
    <col min="2" max="2" width="2.7265625" style="299" customWidth="1"/>
    <col min="3" max="3" width="20.6328125" style="299" customWidth="1"/>
    <col min="4" max="4" width="16.36328125" style="299" customWidth="1"/>
    <col min="5" max="5" width="15" style="299" customWidth="1"/>
    <col min="6" max="6" width="14.453125" style="299" customWidth="1"/>
    <col min="7" max="7" width="18.36328125" style="299" customWidth="1"/>
    <col min="8" max="8" width="1.36328125" style="299" customWidth="1"/>
    <col min="9" max="9" width="8.90625" style="299" customWidth="1"/>
    <col min="10" max="10" width="13.36328125" style="299" customWidth="1"/>
    <col min="11" max="11" width="3.7265625" style="299" customWidth="1"/>
    <col min="12" max="15" width="3.453125" style="299" customWidth="1"/>
    <col min="16" max="17" width="3.453125" style="309" customWidth="1"/>
    <col min="18" max="18" width="5.453125" style="309" customWidth="1"/>
    <col min="19" max="22" width="5.453125" style="300" customWidth="1"/>
    <col min="23" max="26" width="3.26953125" style="300" customWidth="1"/>
    <col min="27" max="36" width="2.7265625" style="300" customWidth="1"/>
    <col min="37" max="16384" width="2.08984375" style="300"/>
  </cols>
  <sheetData>
    <row r="1" spans="1:32" x14ac:dyDescent="0.2">
      <c r="A1" s="298" t="s">
        <v>637</v>
      </c>
      <c r="B1" s="297"/>
      <c r="C1" s="298"/>
      <c r="I1" s="1238"/>
      <c r="J1" s="1238"/>
      <c r="K1" s="1238"/>
      <c r="L1" s="1238"/>
      <c r="M1" s="1238"/>
      <c r="N1" s="1238"/>
      <c r="O1" s="1238"/>
      <c r="P1" s="1238"/>
      <c r="Q1" s="1238"/>
      <c r="R1" s="1238"/>
      <c r="S1" s="1238"/>
      <c r="T1" s="1238"/>
    </row>
    <row r="2" spans="1:32" x14ac:dyDescent="0.2">
      <c r="A2" s="298" t="s">
        <v>580</v>
      </c>
      <c r="F2" s="301"/>
      <c r="G2" s="302" t="s">
        <v>341</v>
      </c>
      <c r="I2" s="1238"/>
      <c r="J2" s="1238"/>
      <c r="K2" s="1238"/>
      <c r="L2" s="1238"/>
      <c r="M2" s="1238"/>
      <c r="N2" s="1238"/>
      <c r="O2" s="1238"/>
      <c r="P2" s="1238"/>
      <c r="Q2" s="1238"/>
      <c r="R2" s="1238"/>
      <c r="S2" s="1238"/>
      <c r="T2" s="1238"/>
    </row>
    <row r="3" spans="1:32" ht="22" x14ac:dyDescent="0.2">
      <c r="A3" s="300"/>
      <c r="B3" s="1239" t="s">
        <v>18</v>
      </c>
      <c r="C3" s="1240"/>
      <c r="D3" s="303" t="s">
        <v>342</v>
      </c>
      <c r="E3" s="303" t="s">
        <v>343</v>
      </c>
      <c r="F3" s="304" t="s">
        <v>344</v>
      </c>
      <c r="G3" s="305" t="s">
        <v>345</v>
      </c>
      <c r="H3" s="300"/>
      <c r="I3" s="306"/>
      <c r="J3" s="306"/>
      <c r="K3" s="306"/>
      <c r="L3" s="306"/>
      <c r="M3" s="306"/>
      <c r="N3" s="306"/>
      <c r="O3" s="306"/>
      <c r="P3" s="306"/>
      <c r="Q3" s="306"/>
      <c r="R3" s="306"/>
      <c r="S3" s="306"/>
      <c r="T3" s="306"/>
      <c r="U3" s="306"/>
      <c r="V3" s="306"/>
      <c r="W3" s="306"/>
    </row>
    <row r="4" spans="1:32" ht="22.5" customHeight="1" x14ac:dyDescent="0.2">
      <c r="A4" s="300"/>
      <c r="B4" s="1241" t="s">
        <v>526</v>
      </c>
      <c r="C4" s="1242"/>
      <c r="D4" s="1242"/>
      <c r="E4" s="1242"/>
      <c r="F4" s="1242"/>
      <c r="G4" s="1243"/>
      <c r="H4" s="300"/>
      <c r="I4" s="490"/>
      <c r="J4" s="492" t="s">
        <v>346</v>
      </c>
      <c r="K4" s="490"/>
      <c r="L4" s="490"/>
      <c r="M4" s="490"/>
      <c r="N4" s="490"/>
      <c r="O4" s="490"/>
      <c r="P4" s="490"/>
      <c r="Q4" s="490"/>
      <c r="R4" s="490"/>
    </row>
    <row r="5" spans="1:32" ht="22.5" customHeight="1" x14ac:dyDescent="0.2">
      <c r="B5" s="1244" t="s">
        <v>347</v>
      </c>
      <c r="C5" s="307" t="s">
        <v>348</v>
      </c>
      <c r="D5" s="411">
        <f>原材料・副資材費[[#Totals],[助成事業に
要する経費
（税込）]]</f>
        <v>0</v>
      </c>
      <c r="E5" s="411">
        <f>原材料・副資材費[[#Totals],[助成対象経費
（税抜）
(A)×(B)]]</f>
        <v>0</v>
      </c>
      <c r="F5" s="494">
        <f>ROUNDDOWN(E5*2/3,-3)-J5</f>
        <v>0</v>
      </c>
      <c r="G5" s="308"/>
      <c r="I5" s="491" t="s">
        <v>457</v>
      </c>
      <c r="J5" s="493"/>
      <c r="K5" s="489"/>
      <c r="L5" s="489"/>
      <c r="M5" s="489"/>
      <c r="N5" s="489"/>
      <c r="O5" s="489"/>
      <c r="P5" s="489"/>
      <c r="Q5" s="489"/>
      <c r="R5" s="489"/>
      <c r="U5" s="310"/>
      <c r="V5" s="310"/>
      <c r="W5" s="310"/>
      <c r="X5" s="310"/>
      <c r="Y5" s="310"/>
      <c r="Z5" s="310"/>
      <c r="AA5" s="310"/>
      <c r="AB5" s="310"/>
      <c r="AC5" s="310"/>
      <c r="AD5" s="310"/>
      <c r="AE5" s="310"/>
      <c r="AF5" s="310"/>
    </row>
    <row r="6" spans="1:32" ht="22.5" customHeight="1" x14ac:dyDescent="0.2">
      <c r="B6" s="1245"/>
      <c r="C6" s="311" t="s">
        <v>349</v>
      </c>
      <c r="D6" s="413">
        <f>機械装置・工具器具費10[[#Totals],[助成事業に
要する経費
（税込）]]</f>
        <v>0</v>
      </c>
      <c r="E6" s="414">
        <f>機械装置・工具器具費10[[#Totals],[助成対象
経費
（税抜）
(A)×(B）]]</f>
        <v>0</v>
      </c>
      <c r="F6" s="495">
        <f>ROUNDDOWN(E6*2/3,-3)-J6</f>
        <v>0</v>
      </c>
      <c r="G6" s="312"/>
      <c r="I6" s="491" t="s">
        <v>453</v>
      </c>
      <c r="J6" s="493"/>
      <c r="K6" s="489"/>
      <c r="L6" s="489"/>
      <c r="M6" s="489"/>
      <c r="N6" s="489"/>
      <c r="O6" s="489"/>
      <c r="P6" s="489"/>
      <c r="Q6" s="489"/>
      <c r="R6" s="489"/>
      <c r="U6" s="310"/>
      <c r="V6" s="310"/>
      <c r="W6" s="310"/>
      <c r="X6" s="310"/>
      <c r="Y6" s="310"/>
      <c r="Z6" s="310"/>
      <c r="AA6" s="310"/>
      <c r="AB6" s="310"/>
      <c r="AC6" s="310"/>
      <c r="AD6" s="310"/>
      <c r="AE6" s="310"/>
      <c r="AF6" s="310"/>
    </row>
    <row r="7" spans="1:32" ht="22.5" customHeight="1" x14ac:dyDescent="0.2">
      <c r="B7" s="1245"/>
      <c r="C7" s="311" t="s">
        <v>350</v>
      </c>
      <c r="D7" s="414">
        <f>委託費11[[#Totals],[助成事業に
要する経費
（税込）]]</f>
        <v>0</v>
      </c>
      <c r="E7" s="414">
        <f>委託費11[[#Totals],[助成対象経費
（税抜）
(A)×(B）]]</f>
        <v>0</v>
      </c>
      <c r="F7" s="496">
        <f>ROUNDDOWN(E7*2/3,-3)-J7</f>
        <v>0</v>
      </c>
      <c r="G7" s="312"/>
      <c r="I7" s="491" t="s">
        <v>454</v>
      </c>
      <c r="J7" s="493"/>
      <c r="K7" s="489"/>
      <c r="L7" s="489"/>
      <c r="M7" s="489"/>
      <c r="N7" s="489"/>
      <c r="O7" s="489"/>
      <c r="P7" s="489"/>
      <c r="Q7" s="489"/>
      <c r="R7" s="489"/>
      <c r="U7" s="310"/>
      <c r="V7" s="310"/>
      <c r="W7" s="310"/>
      <c r="X7" s="310"/>
      <c r="Y7" s="310"/>
      <c r="Z7" s="310"/>
      <c r="AA7" s="310"/>
      <c r="AB7" s="310"/>
      <c r="AC7" s="310"/>
      <c r="AD7" s="310"/>
      <c r="AE7" s="310"/>
      <c r="AF7" s="310"/>
    </row>
    <row r="8" spans="1:32" ht="22.5" customHeight="1" x14ac:dyDescent="0.2">
      <c r="A8" s="300"/>
      <c r="B8" s="1245"/>
      <c r="C8" s="311" t="s">
        <v>351</v>
      </c>
      <c r="D8" s="414">
        <f>産業財産権・出願導入費[[#Totals],[助成事業に
要する経費
（税込）]]</f>
        <v>0</v>
      </c>
      <c r="E8" s="414">
        <f>産業財産権・出願導入費[[#Totals],[助成対象経費
（税抜）]]</f>
        <v>0</v>
      </c>
      <c r="F8" s="497">
        <f>ROUNDDOWN(E8*2/3,-3)-J8</f>
        <v>0</v>
      </c>
      <c r="G8" s="312"/>
      <c r="H8" s="300"/>
      <c r="I8" s="491" t="s">
        <v>455</v>
      </c>
      <c r="J8" s="493"/>
      <c r="K8" s="490"/>
      <c r="L8" s="490"/>
      <c r="M8" s="490"/>
      <c r="N8" s="490"/>
      <c r="O8" s="490"/>
      <c r="P8" s="490"/>
      <c r="Q8" s="490"/>
      <c r="R8" s="490"/>
    </row>
    <row r="9" spans="1:32" ht="22.5" customHeight="1" x14ac:dyDescent="0.2">
      <c r="A9" s="300"/>
      <c r="B9" s="1246"/>
      <c r="C9" s="314" t="s">
        <v>352</v>
      </c>
      <c r="D9" s="417">
        <f>直接人件費[[#Totals],[助成事業に
要する経費]]</f>
        <v>0</v>
      </c>
      <c r="E9" s="417">
        <f>直接人件費[[#Totals],[助成対象経費
(A)×(B)]]</f>
        <v>0</v>
      </c>
      <c r="F9" s="497">
        <f>IF(ROUNDDOWN($E9*2/3,-3)&lt;=5000000,ROUNDDOWN($E9*2/3,-3),5000000)-J9</f>
        <v>0</v>
      </c>
      <c r="G9" s="315" t="s">
        <v>353</v>
      </c>
      <c r="H9" s="300"/>
      <c r="I9" s="491" t="s">
        <v>456</v>
      </c>
      <c r="J9" s="493"/>
      <c r="K9" s="490"/>
      <c r="L9" s="490"/>
      <c r="M9" s="490"/>
      <c r="N9" s="490"/>
      <c r="O9" s="490"/>
      <c r="P9" s="490"/>
      <c r="Q9" s="490"/>
      <c r="R9" s="490"/>
    </row>
    <row r="10" spans="1:32" ht="22.5" customHeight="1" x14ac:dyDescent="0.2">
      <c r="A10" s="300"/>
      <c r="B10" s="1247" t="s">
        <v>525</v>
      </c>
      <c r="C10" s="1248"/>
      <c r="D10" s="418">
        <f>SUM(D5:D9)</f>
        <v>0</v>
      </c>
      <c r="E10" s="418">
        <f>SUM(E5:E9)</f>
        <v>0</v>
      </c>
      <c r="F10" s="498">
        <f>SUM(F5:F9)</f>
        <v>0</v>
      </c>
      <c r="G10" s="316"/>
      <c r="H10" s="300"/>
      <c r="I10" s="302"/>
      <c r="J10" s="323"/>
      <c r="K10" s="300"/>
      <c r="L10" s="300"/>
      <c r="M10" s="300"/>
      <c r="N10" s="300"/>
      <c r="O10" s="300"/>
      <c r="P10" s="300"/>
      <c r="Q10" s="300"/>
      <c r="R10" s="300"/>
    </row>
    <row r="11" spans="1:32" ht="22.5" customHeight="1" x14ac:dyDescent="0.2">
      <c r="A11" s="300"/>
      <c r="B11" s="318"/>
      <c r="C11" s="319"/>
      <c r="D11" s="320"/>
      <c r="E11" s="320"/>
      <c r="F11" s="321"/>
      <c r="G11" s="322"/>
      <c r="H11" s="300"/>
      <c r="I11" s="302"/>
      <c r="J11" s="323"/>
      <c r="K11" s="300"/>
      <c r="L11" s="300"/>
      <c r="M11" s="300"/>
      <c r="N11" s="300"/>
      <c r="O11" s="300"/>
      <c r="P11" s="300"/>
      <c r="Q11" s="300"/>
      <c r="R11" s="300"/>
    </row>
    <row r="12" spans="1:32" ht="22.5" customHeight="1" x14ac:dyDescent="0.2">
      <c r="A12" s="300"/>
      <c r="B12" s="1241" t="s">
        <v>413</v>
      </c>
      <c r="C12" s="1242"/>
      <c r="D12" s="1242"/>
      <c r="E12" s="1242"/>
      <c r="F12" s="1242"/>
      <c r="G12" s="1243"/>
      <c r="H12" s="300"/>
      <c r="I12" s="302"/>
      <c r="J12" s="324"/>
      <c r="K12" s="300"/>
      <c r="L12" s="300"/>
      <c r="M12" s="300"/>
      <c r="N12" s="300"/>
      <c r="O12" s="300"/>
      <c r="P12" s="300"/>
      <c r="Q12" s="300"/>
      <c r="R12" s="300"/>
    </row>
    <row r="13" spans="1:32" ht="22.5" customHeight="1" x14ac:dyDescent="0.2">
      <c r="A13" s="300"/>
      <c r="B13" s="325"/>
      <c r="C13" s="326" t="s">
        <v>354</v>
      </c>
      <c r="D13" s="327"/>
      <c r="E13" s="327"/>
      <c r="F13" s="327"/>
      <c r="G13" s="328"/>
      <c r="H13" s="300"/>
      <c r="I13" s="302"/>
      <c r="J13" s="324"/>
      <c r="K13" s="300"/>
      <c r="L13" s="300"/>
      <c r="M13" s="300"/>
      <c r="N13" s="300"/>
      <c r="O13" s="300"/>
      <c r="P13" s="300"/>
      <c r="Q13" s="300"/>
      <c r="R13" s="300"/>
    </row>
    <row r="14" spans="1:32" ht="22.5" customHeight="1" x14ac:dyDescent="0.2">
      <c r="A14" s="300"/>
      <c r="B14" s="1244" t="s">
        <v>347</v>
      </c>
      <c r="C14" s="307" t="s">
        <v>355</v>
      </c>
      <c r="D14" s="419">
        <f>原材料・副資材費14[[#Totals],[助成事業に
要する経費
（税込）]]</f>
        <v>0</v>
      </c>
      <c r="E14" s="419">
        <f>原材料・副資材費14[[#Totals],[助成対象経費
（税抜）
(A)×(B)]]</f>
        <v>0</v>
      </c>
      <c r="F14" s="412">
        <f>ROUNDDOWN(E14*1/2,-3)-J14</f>
        <v>0</v>
      </c>
      <c r="G14" s="329"/>
      <c r="H14" s="300"/>
      <c r="I14" s="302" t="s">
        <v>356</v>
      </c>
      <c r="J14" s="313"/>
      <c r="K14" s="300"/>
      <c r="L14" s="300"/>
      <c r="M14" s="300"/>
      <c r="N14" s="300"/>
      <c r="O14" s="300"/>
      <c r="P14" s="300"/>
      <c r="Q14" s="300"/>
      <c r="R14" s="300"/>
    </row>
    <row r="15" spans="1:32" ht="22.5" customHeight="1" x14ac:dyDescent="0.2">
      <c r="A15" s="300"/>
      <c r="B15" s="1245"/>
      <c r="C15" s="311" t="s">
        <v>357</v>
      </c>
      <c r="D15" s="414">
        <f>機械装置・工具器具費15[[#Totals],[助成事業に
要する経費
（税込）]]</f>
        <v>0</v>
      </c>
      <c r="E15" s="414">
        <f>機械装置・工具器具費15[[#Totals],[助成対象
経費
（税抜）
(A)×(B）]]</f>
        <v>0</v>
      </c>
      <c r="F15" s="415">
        <f>ROUNDDOWN(E15*1/2,-3)-J15</f>
        <v>0</v>
      </c>
      <c r="G15" s="312"/>
      <c r="H15" s="300"/>
      <c r="I15" s="302" t="s">
        <v>358</v>
      </c>
      <c r="J15" s="313"/>
      <c r="K15" s="300"/>
      <c r="L15" s="300"/>
      <c r="M15" s="300"/>
      <c r="N15" s="300"/>
      <c r="O15" s="300"/>
      <c r="P15" s="300"/>
      <c r="Q15" s="300"/>
      <c r="R15" s="300"/>
      <c r="W15" s="330"/>
    </row>
    <row r="16" spans="1:32" ht="22.5" customHeight="1" x14ac:dyDescent="0.2">
      <c r="A16" s="300"/>
      <c r="B16" s="1245"/>
      <c r="C16" s="311" t="s">
        <v>359</v>
      </c>
      <c r="D16" s="414">
        <f>委託16[[#Totals],[助成事業に
要する経費
（税込）]]</f>
        <v>0</v>
      </c>
      <c r="E16" s="414">
        <f>委託16[[#Totals],[助成対象経費
（税抜）
(A)×(B）]]</f>
        <v>0</v>
      </c>
      <c r="F16" s="416">
        <f>ROUNDDOWN(E16*1/2,-3)-J16</f>
        <v>0</v>
      </c>
      <c r="G16" s="312"/>
      <c r="H16" s="300"/>
      <c r="I16" s="302" t="s">
        <v>360</v>
      </c>
      <c r="J16" s="313"/>
      <c r="K16" s="300"/>
      <c r="L16" s="300"/>
      <c r="M16" s="300"/>
      <c r="N16" s="300"/>
      <c r="O16" s="300"/>
      <c r="P16" s="300"/>
      <c r="Q16" s="300"/>
      <c r="R16" s="300"/>
    </row>
    <row r="17" spans="1:18" ht="22.5" customHeight="1" x14ac:dyDescent="0.2">
      <c r="A17" s="300"/>
      <c r="B17" s="1246"/>
      <c r="C17" s="331" t="s">
        <v>361</v>
      </c>
      <c r="D17" s="420">
        <f>直接人件費172[[#Totals],[助成事業に
要する経費]]</f>
        <v>0</v>
      </c>
      <c r="E17" s="420">
        <f>直接人件費172[[#Totals],[助成対象経費
(A)×(B)]]</f>
        <v>0</v>
      </c>
      <c r="F17" s="421">
        <f>IF(ROUNDDOWN($E17*1/2,-3)&lt;=2000000,ROUNDDOWN($E17*1/2,-3),2000000)-J17</f>
        <v>0</v>
      </c>
      <c r="G17" s="332" t="s">
        <v>362</v>
      </c>
      <c r="H17" s="300"/>
      <c r="I17" s="302" t="s">
        <v>363</v>
      </c>
      <c r="J17" s="313"/>
      <c r="K17" s="300"/>
      <c r="L17" s="300"/>
      <c r="M17" s="300"/>
      <c r="N17" s="330"/>
      <c r="O17" s="300"/>
      <c r="P17" s="300"/>
      <c r="Q17" s="300"/>
      <c r="R17" s="300"/>
    </row>
    <row r="18" spans="1:18" ht="22.5" customHeight="1" x14ac:dyDescent="0.2">
      <c r="A18" s="300"/>
      <c r="B18" s="1249" t="s">
        <v>449</v>
      </c>
      <c r="C18" s="1250"/>
      <c r="D18" s="422">
        <f>SUM(D14:D17)</f>
        <v>0</v>
      </c>
      <c r="E18" s="422">
        <f>SUM(E14:E17)</f>
        <v>0</v>
      </c>
      <c r="F18" s="423">
        <f>SUM(F14:F17)</f>
        <v>0</v>
      </c>
      <c r="G18" s="333" t="s">
        <v>435</v>
      </c>
      <c r="H18" s="300"/>
      <c r="I18" s="334"/>
      <c r="J18" s="323"/>
      <c r="K18" s="300"/>
      <c r="L18" s="300"/>
      <c r="M18" s="300"/>
      <c r="N18" s="330"/>
      <c r="O18" s="300"/>
      <c r="P18" s="300"/>
      <c r="Q18" s="300"/>
      <c r="R18" s="300"/>
    </row>
    <row r="19" spans="1:18" ht="22.5" customHeight="1" x14ac:dyDescent="0.2">
      <c r="A19" s="300"/>
      <c r="B19" s="1251" t="s">
        <v>364</v>
      </c>
      <c r="C19" s="1252"/>
      <c r="D19" s="1252"/>
      <c r="E19" s="1252"/>
      <c r="F19" s="1252"/>
      <c r="G19" s="1253"/>
      <c r="H19" s="300"/>
      <c r="I19" s="335"/>
      <c r="J19" s="336"/>
      <c r="K19" s="300"/>
      <c r="L19" s="300"/>
      <c r="M19" s="300"/>
      <c r="N19" s="300"/>
      <c r="O19" s="300"/>
      <c r="P19" s="300"/>
      <c r="Q19" s="300"/>
      <c r="R19" s="300"/>
    </row>
    <row r="20" spans="1:18" ht="22.5" customHeight="1" x14ac:dyDescent="0.2">
      <c r="A20" s="300"/>
      <c r="B20" s="1254" t="s">
        <v>365</v>
      </c>
      <c r="C20" s="307" t="s">
        <v>366</v>
      </c>
      <c r="D20" s="419">
        <f>'20'!$J$11</f>
        <v>0</v>
      </c>
      <c r="E20" s="419">
        <f>'20'!$I$11</f>
        <v>0</v>
      </c>
      <c r="F20" s="412">
        <f>ROUNDDOWN(E20*1/2,-3)-J20</f>
        <v>0</v>
      </c>
      <c r="G20" s="329"/>
      <c r="H20" s="300"/>
      <c r="I20" s="302" t="s">
        <v>367</v>
      </c>
      <c r="J20" s="313"/>
      <c r="K20" s="300"/>
      <c r="L20" s="300"/>
      <c r="M20" s="300"/>
      <c r="N20" s="300"/>
      <c r="O20" s="300"/>
      <c r="P20" s="300"/>
      <c r="Q20" s="300"/>
      <c r="R20" s="300"/>
    </row>
    <row r="21" spans="1:18" ht="22.5" customHeight="1" x14ac:dyDescent="0.2">
      <c r="A21" s="300"/>
      <c r="B21" s="1255"/>
      <c r="C21" s="331" t="s">
        <v>368</v>
      </c>
      <c r="D21" s="420">
        <f>'20'!J23</f>
        <v>0</v>
      </c>
      <c r="E21" s="420">
        <f>'20'!I23</f>
        <v>0</v>
      </c>
      <c r="F21" s="415">
        <f>ROUNDDOWN(E21*1/2,-3)-J21</f>
        <v>0</v>
      </c>
      <c r="G21" s="337"/>
      <c r="H21" s="300"/>
      <c r="I21" s="302" t="s">
        <v>369</v>
      </c>
      <c r="J21" s="313"/>
      <c r="K21" s="300"/>
      <c r="L21" s="300"/>
      <c r="M21" s="300"/>
      <c r="N21" s="300"/>
      <c r="O21" s="300"/>
      <c r="P21" s="300"/>
      <c r="Q21" s="300"/>
      <c r="R21" s="300"/>
    </row>
    <row r="22" spans="1:18" ht="22.5" customHeight="1" x14ac:dyDescent="0.2">
      <c r="A22" s="300"/>
      <c r="B22" s="1239" t="s">
        <v>449</v>
      </c>
      <c r="C22" s="1240"/>
      <c r="D22" s="424">
        <f>SUM(D20:D21)</f>
        <v>0</v>
      </c>
      <c r="E22" s="424">
        <f>SUM(E20:E21)</f>
        <v>0</v>
      </c>
      <c r="F22" s="423">
        <f>SUM(F20:F21)</f>
        <v>0</v>
      </c>
      <c r="G22" s="338" t="s">
        <v>370</v>
      </c>
      <c r="H22" s="300"/>
      <c r="I22" s="339"/>
      <c r="J22" s="317"/>
      <c r="K22" s="300"/>
      <c r="L22" s="300"/>
      <c r="M22" s="300"/>
      <c r="N22" s="300"/>
      <c r="O22" s="300"/>
      <c r="P22" s="300"/>
      <c r="Q22" s="300"/>
      <c r="R22" s="300"/>
    </row>
    <row r="23" spans="1:18" ht="22.5" customHeight="1" x14ac:dyDescent="0.2">
      <c r="A23" s="340"/>
      <c r="B23" s="1236" t="s">
        <v>448</v>
      </c>
      <c r="C23" s="1237"/>
      <c r="D23" s="425">
        <f>D18+D22</f>
        <v>0</v>
      </c>
      <c r="E23" s="425">
        <f>E18+E22</f>
        <v>0</v>
      </c>
      <c r="F23" s="426">
        <f>F18+F22</f>
        <v>0</v>
      </c>
      <c r="G23" s="341"/>
      <c r="J23" s="342"/>
      <c r="Q23" s="300"/>
      <c r="R23" s="300"/>
    </row>
    <row r="24" spans="1:18" ht="22.5" customHeight="1" x14ac:dyDescent="0.2">
      <c r="A24" s="340"/>
      <c r="B24" s="343"/>
      <c r="C24" s="319"/>
      <c r="D24" s="344"/>
      <c r="E24" s="344"/>
      <c r="F24" s="345"/>
      <c r="G24" s="346"/>
      <c r="J24" s="342"/>
      <c r="Q24" s="300"/>
      <c r="R24" s="300"/>
    </row>
    <row r="25" spans="1:18" ht="22.5" customHeight="1" x14ac:dyDescent="0.2">
      <c r="A25" s="340"/>
      <c r="B25" s="1241" t="s">
        <v>371</v>
      </c>
      <c r="C25" s="1242"/>
      <c r="D25" s="1242"/>
      <c r="E25" s="1242"/>
      <c r="F25" s="1242"/>
      <c r="G25" s="1243"/>
      <c r="J25" s="342"/>
      <c r="Q25" s="300"/>
      <c r="R25" s="300"/>
    </row>
    <row r="26" spans="1:18" ht="22.5" customHeight="1" x14ac:dyDescent="0.2">
      <c r="A26" s="340"/>
      <c r="B26" s="1247" t="s">
        <v>372</v>
      </c>
      <c r="C26" s="1248"/>
      <c r="D26" s="427">
        <f>'20'!J34</f>
        <v>0</v>
      </c>
      <c r="E26" s="347"/>
      <c r="F26" s="347"/>
      <c r="G26" s="348"/>
      <c r="J26" s="342"/>
      <c r="Q26" s="300"/>
      <c r="R26" s="300"/>
    </row>
    <row r="27" spans="1:18" ht="22.5" customHeight="1" x14ac:dyDescent="0.2">
      <c r="A27" s="340"/>
      <c r="B27" s="343"/>
      <c r="C27" s="319"/>
      <c r="D27" s="344"/>
      <c r="E27" s="344"/>
      <c r="F27" s="345"/>
      <c r="G27" s="346"/>
      <c r="J27" s="342"/>
      <c r="Q27" s="300"/>
      <c r="R27" s="300"/>
    </row>
    <row r="28" spans="1:18" ht="22.5" customHeight="1" thickBot="1" x14ac:dyDescent="0.25">
      <c r="A28" s="340"/>
      <c r="B28" s="349"/>
      <c r="C28" s="350"/>
      <c r="D28" s="351" t="s">
        <v>373</v>
      </c>
      <c r="E28" s="350"/>
      <c r="F28" s="350"/>
      <c r="G28" s="352"/>
      <c r="J28" s="342"/>
      <c r="Q28" s="300"/>
      <c r="R28" s="300"/>
    </row>
    <row r="29" spans="1:18" ht="22.5" customHeight="1" thickTop="1" thickBot="1" x14ac:dyDescent="0.25">
      <c r="A29" s="340"/>
      <c r="B29" s="1259" t="s">
        <v>374</v>
      </c>
      <c r="C29" s="1260"/>
      <c r="D29" s="428">
        <f>D10+D23+D26</f>
        <v>0</v>
      </c>
      <c r="E29" s="428">
        <f>SUM(E10,E23)</f>
        <v>0</v>
      </c>
      <c r="F29" s="428">
        <f>SUM(F10,F23)</f>
        <v>0</v>
      </c>
      <c r="G29" s="353"/>
      <c r="J29" s="342"/>
      <c r="Q29" s="300"/>
      <c r="R29" s="300"/>
    </row>
    <row r="30" spans="1:18" ht="22.5" customHeight="1" thickTop="1" x14ac:dyDescent="0.2">
      <c r="A30" s="340"/>
      <c r="B30" s="340"/>
      <c r="C30" s="354"/>
      <c r="D30" s="1265" t="str">
        <f>IF($D$29=$D$37,"","↑修正してください（資金調達額と一致させてください")</f>
        <v/>
      </c>
      <c r="E30" s="1266"/>
      <c r="F30" s="1266"/>
      <c r="G30" s="355"/>
      <c r="Q30" s="300"/>
      <c r="R30" s="300"/>
    </row>
    <row r="31" spans="1:18" ht="22.5" customHeight="1" x14ac:dyDescent="0.2">
      <c r="A31" s="300"/>
      <c r="B31" s="298" t="s">
        <v>383</v>
      </c>
      <c r="E31" s="356"/>
      <c r="F31" s="356"/>
    </row>
    <row r="32" spans="1:18" s="357" customFormat="1" ht="22.5" customHeight="1" x14ac:dyDescent="0.2">
      <c r="B32" s="1261" t="s">
        <v>20</v>
      </c>
      <c r="C32" s="1262"/>
      <c r="D32" s="358" t="s">
        <v>375</v>
      </c>
      <c r="E32" s="358" t="s">
        <v>19</v>
      </c>
      <c r="F32" s="358" t="s">
        <v>376</v>
      </c>
      <c r="G32" s="358" t="s">
        <v>377</v>
      </c>
      <c r="H32" s="354"/>
      <c r="I32" s="354"/>
      <c r="J32" s="354"/>
      <c r="K32" s="359"/>
      <c r="L32" s="354"/>
      <c r="M32" s="354"/>
      <c r="N32" s="359"/>
      <c r="O32" s="359"/>
      <c r="P32" s="359"/>
    </row>
    <row r="33" spans="1:18" s="357" customFormat="1" ht="22.5" customHeight="1" x14ac:dyDescent="0.2">
      <c r="B33" s="1263" t="s">
        <v>378</v>
      </c>
      <c r="C33" s="1263"/>
      <c r="D33" s="408"/>
      <c r="E33" s="360"/>
      <c r="F33" s="360"/>
      <c r="G33" s="361"/>
      <c r="H33" s="354"/>
      <c r="I33" s="354"/>
      <c r="J33" s="354"/>
      <c r="K33" s="359"/>
      <c r="L33" s="354"/>
      <c r="M33" s="354"/>
      <c r="N33" s="359"/>
      <c r="O33" s="359"/>
      <c r="P33" s="359"/>
    </row>
    <row r="34" spans="1:18" s="357" customFormat="1" ht="22.5" customHeight="1" x14ac:dyDescent="0.2">
      <c r="B34" s="1264" t="s">
        <v>379</v>
      </c>
      <c r="C34" s="1264"/>
      <c r="D34" s="409"/>
      <c r="E34" s="362"/>
      <c r="F34" s="363"/>
      <c r="G34" s="362"/>
      <c r="H34" s="354"/>
      <c r="I34" s="354"/>
      <c r="J34" s="354"/>
      <c r="K34" s="359"/>
      <c r="L34" s="354"/>
      <c r="M34" s="354"/>
      <c r="N34" s="359"/>
      <c r="O34" s="359"/>
      <c r="P34" s="359"/>
    </row>
    <row r="35" spans="1:18" s="357" customFormat="1" ht="22.5" customHeight="1" x14ac:dyDescent="0.2">
      <c r="B35" s="1256" t="s">
        <v>380</v>
      </c>
      <c r="C35" s="1256"/>
      <c r="D35" s="410"/>
      <c r="E35" s="363"/>
      <c r="F35" s="363"/>
      <c r="G35" s="363"/>
      <c r="H35" s="354"/>
      <c r="I35" s="354"/>
      <c r="J35" s="354"/>
      <c r="K35" s="359"/>
      <c r="L35" s="354"/>
      <c r="M35" s="354"/>
      <c r="N35" s="359"/>
      <c r="O35" s="359"/>
      <c r="P35" s="359"/>
    </row>
    <row r="36" spans="1:18" ht="22.5" customHeight="1" x14ac:dyDescent="0.2">
      <c r="A36" s="300"/>
      <c r="B36" s="1257" t="s">
        <v>381</v>
      </c>
      <c r="C36" s="1257"/>
      <c r="D36" s="409"/>
      <c r="E36" s="362"/>
      <c r="F36" s="362"/>
      <c r="G36" s="362"/>
      <c r="H36" s="364"/>
      <c r="I36" s="364"/>
      <c r="J36" s="364"/>
      <c r="K36" s="364"/>
      <c r="L36" s="364"/>
      <c r="M36" s="364"/>
      <c r="N36" s="364"/>
      <c r="O36" s="364"/>
      <c r="P36" s="365"/>
      <c r="Q36" s="365"/>
      <c r="R36" s="365"/>
    </row>
    <row r="37" spans="1:18" ht="22.5" customHeight="1" x14ac:dyDescent="0.2">
      <c r="A37" s="300"/>
      <c r="B37" s="1258" t="s">
        <v>382</v>
      </c>
      <c r="C37" s="1258"/>
      <c r="D37" s="429">
        <f>SUM(D33:D36)</f>
        <v>0</v>
      </c>
      <c r="E37" s="366"/>
      <c r="F37" s="366"/>
      <c r="G37" s="366"/>
      <c r="H37" s="364"/>
      <c r="I37" s="364"/>
      <c r="J37" s="364"/>
      <c r="K37" s="364"/>
      <c r="L37" s="364"/>
      <c r="M37" s="364"/>
      <c r="N37" s="364"/>
      <c r="O37" s="364"/>
      <c r="P37" s="365"/>
      <c r="Q37" s="365"/>
      <c r="R37" s="365"/>
    </row>
    <row r="38" spans="1:18" x14ac:dyDescent="0.2">
      <c r="D38" s="364"/>
      <c r="E38" s="364"/>
      <c r="F38" s="364"/>
      <c r="G38" s="364"/>
      <c r="H38" s="364"/>
      <c r="I38" s="364"/>
      <c r="J38" s="364"/>
      <c r="K38" s="364"/>
      <c r="L38" s="364"/>
      <c r="M38" s="364"/>
      <c r="N38" s="364"/>
      <c r="O38" s="364"/>
      <c r="P38" s="365"/>
      <c r="Q38" s="365"/>
      <c r="R38" s="365"/>
    </row>
    <row r="39" spans="1:18" x14ac:dyDescent="0.2">
      <c r="D39" s="364"/>
      <c r="E39" s="364"/>
      <c r="F39" s="364"/>
      <c r="G39" s="364"/>
      <c r="H39" s="364"/>
      <c r="I39" s="364"/>
      <c r="J39" s="364"/>
      <c r="K39" s="364"/>
      <c r="L39" s="364"/>
      <c r="M39" s="364"/>
      <c r="N39" s="364"/>
      <c r="O39" s="364"/>
      <c r="P39" s="365"/>
      <c r="Q39" s="365"/>
      <c r="R39" s="365"/>
    </row>
    <row r="40" spans="1:18" x14ac:dyDescent="0.2">
      <c r="D40" s="364"/>
      <c r="E40" s="364"/>
      <c r="F40" s="364"/>
      <c r="G40" s="364"/>
      <c r="H40" s="364"/>
      <c r="I40" s="364"/>
      <c r="J40" s="364"/>
      <c r="K40" s="364"/>
      <c r="L40" s="364"/>
      <c r="M40" s="364"/>
      <c r="N40" s="364"/>
      <c r="O40" s="364"/>
      <c r="P40" s="365"/>
      <c r="Q40" s="365"/>
      <c r="R40" s="365"/>
    </row>
    <row r="41" spans="1:18" x14ac:dyDescent="0.2">
      <c r="D41" s="364"/>
      <c r="E41" s="364"/>
      <c r="F41" s="364"/>
      <c r="G41" s="364"/>
      <c r="H41" s="364"/>
      <c r="I41" s="364"/>
      <c r="J41" s="364"/>
      <c r="K41" s="364"/>
      <c r="L41" s="364"/>
      <c r="M41" s="364"/>
      <c r="N41" s="364"/>
      <c r="O41" s="364"/>
      <c r="P41" s="365"/>
      <c r="Q41" s="365"/>
      <c r="R41" s="365"/>
    </row>
    <row r="42" spans="1:18" x14ac:dyDescent="0.2">
      <c r="D42" s="364"/>
      <c r="E42" s="364"/>
      <c r="F42" s="364"/>
      <c r="G42" s="340"/>
      <c r="H42" s="340"/>
      <c r="I42" s="340"/>
      <c r="J42" s="340"/>
      <c r="K42" s="340"/>
      <c r="L42" s="340"/>
      <c r="M42" s="340"/>
      <c r="N42" s="340"/>
      <c r="O42" s="340"/>
      <c r="P42" s="367"/>
      <c r="Q42" s="367"/>
      <c r="R42" s="367"/>
    </row>
    <row r="43" spans="1:18" x14ac:dyDescent="0.2">
      <c r="D43" s="340"/>
      <c r="E43" s="340"/>
      <c r="F43" s="340"/>
      <c r="P43" s="299"/>
      <c r="Q43" s="299"/>
      <c r="R43" s="299"/>
    </row>
    <row r="44" spans="1:18" x14ac:dyDescent="0.2">
      <c r="A44" s="368"/>
      <c r="B44" s="368"/>
      <c r="C44" s="368"/>
      <c r="D44" s="368"/>
      <c r="E44" s="368"/>
      <c r="F44" s="368"/>
      <c r="P44" s="299"/>
      <c r="Q44" s="299"/>
      <c r="R44" s="299"/>
    </row>
    <row r="45" spans="1:18" x14ac:dyDescent="0.2">
      <c r="A45" s="368"/>
      <c r="B45" s="368"/>
      <c r="C45" s="368"/>
      <c r="D45" s="368"/>
      <c r="E45" s="368"/>
      <c r="F45" s="368"/>
    </row>
  </sheetData>
  <sheetProtection sheet="1" selectLockedCells="1"/>
  <mergeCells count="22">
    <mergeCell ref="B35:C35"/>
    <mergeCell ref="B36:C36"/>
    <mergeCell ref="B37:C37"/>
    <mergeCell ref="B25:G25"/>
    <mergeCell ref="B26:C26"/>
    <mergeCell ref="B29:C29"/>
    <mergeCell ref="B32:C32"/>
    <mergeCell ref="B33:C33"/>
    <mergeCell ref="B34:C34"/>
    <mergeCell ref="D30:F30"/>
    <mergeCell ref="B23:C23"/>
    <mergeCell ref="I1:T2"/>
    <mergeCell ref="B3:C3"/>
    <mergeCell ref="B4:G4"/>
    <mergeCell ref="B5:B9"/>
    <mergeCell ref="B10:C10"/>
    <mergeCell ref="B12:G12"/>
    <mergeCell ref="B14:B17"/>
    <mergeCell ref="B18:C18"/>
    <mergeCell ref="B19:G19"/>
    <mergeCell ref="B20:B21"/>
    <mergeCell ref="B22:C22"/>
  </mergeCells>
  <phoneticPr fontId="1"/>
  <conditionalFormatting sqref="D29">
    <cfRule type="cellIs" dxfId="244" priority="6" operator="notEqual">
      <formula>$D$37</formula>
    </cfRule>
  </conditionalFormatting>
  <conditionalFormatting sqref="F34:F36">
    <cfRule type="expression" dxfId="243" priority="5">
      <formula>AND($D34&lt;&gt;"",$F34="")</formula>
    </cfRule>
  </conditionalFormatting>
  <conditionalFormatting sqref="E34:E36">
    <cfRule type="expression" dxfId="242" priority="4">
      <formula>AND($D34&lt;&gt;"",$E34="")</formula>
    </cfRule>
  </conditionalFormatting>
  <dataValidations count="7">
    <dataValidation allowBlank="1" showInputMessage="1" showErrorMessage="1" promptTitle="上限1,500万円です" prompt="上限を超える場合、(1)～(5)の助成金交付申請額を調整して、限度内におさまるようにしてください。" sqref="F10"/>
    <dataValidation allowBlank="1" showInputMessage="1" showErrorMessage="1" promptTitle="上限200万円です　特例適用時は300万円です" prompt="展示会出展・広告費の助成金交付申請額が50万円以上の場合、上限が300万円まで引き上げられます_x000a_該当の上限を超える場合、(6)～(9)の助成金交付申請額を調整して、限度内におさまるようにしてください" sqref="F18"/>
    <dataValidation allowBlank="1" showInputMessage="1" showErrorMessage="1" promptTitle="上限150万円です　特例適用時は250万円です" prompt="先導的ユーザーへの導入費用の助成交付申請額が100万円を超える場合、上限が250万円まで引き上げられます_x000a_該当の上限を超える場合、(10)～(11)の助成金交付申請額を調整して、限度内におさまるようにしてください" sqref="F24 F27 F22"/>
    <dataValidation type="list" allowBlank="1" showInputMessage="1" showErrorMessage="1" sqref="F34:F36">
      <formula1>"選択してください,調達済,内諾済,折衝中,相談前"</formula1>
    </dataValidation>
    <dataValidation allowBlank="1" showInputMessage="1" showErrorMessage="1" prompt="自動計算されます。" sqref="D5:F9"/>
    <dataValidation allowBlank="1" showInputMessage="1" showErrorMessage="1" promptTitle="上限350万円です" sqref="F23"/>
    <dataValidation allowBlank="1" showInputMessage="1" showErrorMessage="1" promptTitle="上限1000万円です" sqref="F11"/>
  </dataValidations>
  <pageMargins left="0.7" right="0.7" top="0.75" bottom="0.75" header="0.3" footer="0.3"/>
  <pageSetup paperSize="9" scale="96" orientation="portrait" r:id="rId1"/>
  <headerFooter>
    <oddFooter>&amp;C&amp;10&amp;A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AS48"/>
  <sheetViews>
    <sheetView showGridLines="0" view="pageBreakPreview" zoomScale="95" zoomScaleNormal="100" zoomScaleSheetLayoutView="95" workbookViewId="0">
      <selection activeCell="B7" sqref="B7"/>
    </sheetView>
  </sheetViews>
  <sheetFormatPr defaultColWidth="2.08984375" defaultRowHeight="13" x14ac:dyDescent="0.2"/>
  <cols>
    <col min="1" max="1" width="6.90625" style="5" customWidth="1"/>
    <col min="2" max="2" width="13.90625" style="83" customWidth="1"/>
    <col min="3" max="3" width="10.7265625" style="83" customWidth="1"/>
    <col min="4" max="4" width="14.36328125" style="83" customWidth="1"/>
    <col min="5" max="5" width="5" style="13" customWidth="1"/>
    <col min="6" max="6" width="4.36328125" style="5" customWidth="1"/>
    <col min="7" max="7" width="7.36328125" style="5" customWidth="1"/>
    <col min="8" max="8" width="11.453125" style="5" customWidth="1"/>
    <col min="9" max="9" width="9.6328125" style="5" customWidth="1"/>
    <col min="10" max="10" width="13.453125" style="83" customWidth="1"/>
    <col min="11" max="11" width="2.453125" style="9" customWidth="1"/>
    <col min="12" max="12" width="9" style="3" customWidth="1"/>
    <col min="13" max="17" width="9" style="3"/>
    <col min="18" max="54" width="2.08984375" style="4" customWidth="1"/>
    <col min="55" max="55" width="3" style="4" customWidth="1"/>
    <col min="56" max="213" width="2.08984375" style="4" customWidth="1"/>
    <col min="214" max="16384" width="2.08984375" style="4"/>
  </cols>
  <sheetData>
    <row r="1" spans="1:26" s="90" customFormat="1" ht="15" customHeight="1" x14ac:dyDescent="0.2">
      <c r="A1" s="85" t="s">
        <v>638</v>
      </c>
      <c r="B1" s="88"/>
      <c r="C1" s="88"/>
      <c r="D1" s="88"/>
      <c r="E1" s="88"/>
      <c r="F1" s="88"/>
      <c r="G1" s="88"/>
      <c r="H1" s="88"/>
      <c r="I1" s="88"/>
      <c r="J1" s="19" t="s">
        <v>572</v>
      </c>
      <c r="K1" s="86"/>
      <c r="L1" s="3"/>
      <c r="M1" s="3"/>
      <c r="N1" s="3"/>
      <c r="O1" s="3"/>
      <c r="P1" s="3"/>
      <c r="Q1" s="3"/>
      <c r="R1" s="89"/>
      <c r="S1" s="89"/>
      <c r="T1" s="30"/>
      <c r="U1" s="31"/>
      <c r="V1" s="30"/>
      <c r="W1" s="30"/>
      <c r="X1" s="30"/>
      <c r="Y1" s="30"/>
      <c r="Z1" s="30"/>
    </row>
    <row r="2" spans="1:26" s="90" customFormat="1" ht="15" customHeight="1" x14ac:dyDescent="0.2">
      <c r="A2" s="85" t="s">
        <v>527</v>
      </c>
      <c r="B2" s="88"/>
      <c r="C2" s="88"/>
      <c r="D2" s="88"/>
      <c r="E2" s="88"/>
      <c r="F2" s="88"/>
      <c r="G2" s="88"/>
      <c r="H2" s="88"/>
      <c r="I2" s="88"/>
      <c r="J2" s="88"/>
      <c r="K2" s="86"/>
      <c r="L2" s="3"/>
      <c r="M2" s="3"/>
      <c r="N2" s="3"/>
      <c r="O2" s="3"/>
      <c r="P2" s="3"/>
      <c r="Q2" s="3"/>
      <c r="R2" s="89"/>
      <c r="S2" s="89"/>
      <c r="T2" s="91"/>
      <c r="U2" s="91"/>
      <c r="V2" s="91"/>
      <c r="W2" s="91"/>
      <c r="X2" s="91"/>
      <c r="Y2" s="91"/>
      <c r="Z2" s="91"/>
    </row>
    <row r="3" spans="1:26" s="90" customFormat="1" ht="15" customHeight="1" x14ac:dyDescent="0.2">
      <c r="A3" s="14" t="s">
        <v>581</v>
      </c>
      <c r="B3" s="88"/>
      <c r="C3" s="88"/>
      <c r="D3" s="88"/>
      <c r="E3" s="88"/>
      <c r="F3" s="88"/>
      <c r="G3" s="88"/>
      <c r="H3" s="88"/>
      <c r="I3" s="88"/>
      <c r="J3" s="88"/>
      <c r="K3" s="86"/>
      <c r="L3" s="3"/>
      <c r="M3" s="3"/>
      <c r="N3" s="3"/>
      <c r="O3" s="3"/>
      <c r="P3" s="3"/>
      <c r="Q3" s="3"/>
      <c r="R3" s="89"/>
      <c r="S3" s="89"/>
      <c r="T3" s="91"/>
      <c r="U3" s="91"/>
      <c r="V3" s="91"/>
      <c r="W3" s="91"/>
      <c r="X3" s="91"/>
      <c r="Y3" s="91"/>
      <c r="Z3" s="91"/>
    </row>
    <row r="4" spans="1:26" ht="15" customHeight="1" x14ac:dyDescent="0.2">
      <c r="A4" s="33" t="s">
        <v>582</v>
      </c>
      <c r="B4" s="29"/>
      <c r="C4" s="29"/>
      <c r="D4" s="29"/>
      <c r="E4" s="29"/>
      <c r="F4" s="29"/>
      <c r="G4" s="29"/>
      <c r="H4" s="29"/>
      <c r="I4" s="29"/>
      <c r="J4" s="29"/>
      <c r="R4" s="32"/>
      <c r="S4" s="32"/>
      <c r="T4" s="32"/>
      <c r="U4" s="32"/>
      <c r="V4" s="32"/>
      <c r="W4" s="32"/>
      <c r="X4" s="32"/>
      <c r="Y4" s="32"/>
      <c r="Z4" s="32"/>
    </row>
    <row r="5" spans="1:26" ht="15" customHeight="1" x14ac:dyDescent="0.2">
      <c r="A5" s="33" t="s">
        <v>583</v>
      </c>
      <c r="B5" s="15"/>
      <c r="C5" s="34"/>
      <c r="D5" s="34"/>
      <c r="E5" s="35"/>
      <c r="F5" s="34"/>
      <c r="G5" s="34"/>
      <c r="H5" s="34"/>
      <c r="I5" s="34"/>
      <c r="J5" s="10" t="s">
        <v>21</v>
      </c>
    </row>
    <row r="6" spans="1:26" ht="45" customHeight="1" x14ac:dyDescent="0.2">
      <c r="A6" s="24" t="s">
        <v>181</v>
      </c>
      <c r="B6" s="25" t="s">
        <v>22</v>
      </c>
      <c r="C6" s="25" t="s">
        <v>23</v>
      </c>
      <c r="D6" s="25" t="s">
        <v>42</v>
      </c>
      <c r="E6" s="25" t="s">
        <v>24</v>
      </c>
      <c r="F6" s="26" t="s">
        <v>58</v>
      </c>
      <c r="G6" s="25" t="s">
        <v>242</v>
      </c>
      <c r="H6" s="87" t="s">
        <v>257</v>
      </c>
      <c r="I6" s="87" t="s">
        <v>25</v>
      </c>
      <c r="J6" s="27" t="s">
        <v>246</v>
      </c>
      <c r="K6" s="22" t="s">
        <v>222</v>
      </c>
    </row>
    <row r="7" spans="1:26" ht="41.25" customHeight="1" x14ac:dyDescent="0.2">
      <c r="A7" s="147">
        <f>ROW()-6</f>
        <v>1</v>
      </c>
      <c r="B7" s="50"/>
      <c r="C7" s="50"/>
      <c r="D7" s="50"/>
      <c r="E7" s="28"/>
      <c r="F7" s="7"/>
      <c r="G7" s="80"/>
      <c r="H7" s="96">
        <f>原材料・副資材費[[#This Row],[数量
(A)]]*原材料・副資材費[[#This Row],[単価
（税抜）
(B)]]</f>
        <v>0</v>
      </c>
      <c r="I7" s="96">
        <f>ROUNDDOWN(原材料・副資材費[[#This Row],[助成対象経費
（税抜）
(A)×(B)]]*1.1,0)</f>
        <v>0</v>
      </c>
      <c r="J7" s="81"/>
      <c r="K7"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7" s="32"/>
      <c r="S7" s="32"/>
    </row>
    <row r="8" spans="1:26" ht="41.25" customHeight="1" x14ac:dyDescent="0.2">
      <c r="A8" s="147">
        <f t="shared" ref="A8:A23" si="0">ROW()-6</f>
        <v>2</v>
      </c>
      <c r="B8" s="50"/>
      <c r="C8" s="50"/>
      <c r="D8" s="50"/>
      <c r="E8" s="28"/>
      <c r="F8" s="7"/>
      <c r="G8" s="80"/>
      <c r="H8" s="96">
        <f>原材料・副資材費[[#This Row],[数量
(A)]]*原材料・副資材費[[#This Row],[単価
（税抜）
(B)]]</f>
        <v>0</v>
      </c>
      <c r="I8" s="96">
        <f>ROUNDDOWN(原材料・副資材費[[#This Row],[助成対象経費
（税抜）
(A)×(B)]]*1.1,0)</f>
        <v>0</v>
      </c>
      <c r="J8" s="81"/>
      <c r="K8"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8" s="32"/>
      <c r="S8" s="32"/>
    </row>
    <row r="9" spans="1:26" ht="41.25" customHeight="1" x14ac:dyDescent="0.2">
      <c r="A9" s="147">
        <f t="shared" si="0"/>
        <v>3</v>
      </c>
      <c r="B9" s="50"/>
      <c r="C9" s="50"/>
      <c r="D9" s="50"/>
      <c r="E9" s="28"/>
      <c r="F9" s="7"/>
      <c r="G9" s="80"/>
      <c r="H9" s="96">
        <f>原材料・副資材費[[#This Row],[数量
(A)]]*原材料・副資材費[[#This Row],[単価
（税抜）
(B)]]</f>
        <v>0</v>
      </c>
      <c r="I9" s="96">
        <f>ROUNDDOWN(原材料・副資材費[[#This Row],[助成対象経費
（税抜）
(A)×(B)]]*1.1,0)</f>
        <v>0</v>
      </c>
      <c r="J9" s="81"/>
      <c r="K9"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9" s="32"/>
      <c r="S9" s="32"/>
    </row>
    <row r="10" spans="1:26" ht="41.25" customHeight="1" x14ac:dyDescent="0.2">
      <c r="A10" s="147">
        <f t="shared" si="0"/>
        <v>4</v>
      </c>
      <c r="B10" s="50"/>
      <c r="C10" s="50"/>
      <c r="D10" s="50"/>
      <c r="E10" s="28"/>
      <c r="F10" s="7"/>
      <c r="G10" s="80"/>
      <c r="H10" s="96">
        <f>原材料・副資材費[[#This Row],[数量
(A)]]*原材料・副資材費[[#This Row],[単価
（税抜）
(B)]]</f>
        <v>0</v>
      </c>
      <c r="I10" s="96">
        <f>ROUNDDOWN(原材料・副資材費[[#This Row],[助成対象経費
（税抜）
(A)×(B)]]*1.1,0)</f>
        <v>0</v>
      </c>
      <c r="J10" s="81"/>
      <c r="K10"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0" s="32"/>
      <c r="S10" s="32"/>
    </row>
    <row r="11" spans="1:26" ht="41.25" customHeight="1" x14ac:dyDescent="0.2">
      <c r="A11" s="147">
        <f t="shared" si="0"/>
        <v>5</v>
      </c>
      <c r="B11" s="50"/>
      <c r="C11" s="50"/>
      <c r="D11" s="50"/>
      <c r="E11" s="28"/>
      <c r="F11" s="7"/>
      <c r="G11" s="80"/>
      <c r="H11" s="96">
        <f>原材料・副資材費[[#This Row],[数量
(A)]]*原材料・副資材費[[#This Row],[単価
（税抜）
(B)]]</f>
        <v>0</v>
      </c>
      <c r="I11" s="96">
        <f>ROUNDDOWN(原材料・副資材費[[#This Row],[助成対象経費
（税抜）
(A)×(B)]]*1.1,0)</f>
        <v>0</v>
      </c>
      <c r="J11" s="81"/>
      <c r="K11"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1" s="32"/>
      <c r="S11" s="32"/>
    </row>
    <row r="12" spans="1:26" ht="41.25" customHeight="1" x14ac:dyDescent="0.2">
      <c r="A12" s="147">
        <f t="shared" si="0"/>
        <v>6</v>
      </c>
      <c r="B12" s="50"/>
      <c r="C12" s="50"/>
      <c r="D12" s="50"/>
      <c r="E12" s="28"/>
      <c r="F12" s="7"/>
      <c r="G12" s="80"/>
      <c r="H12" s="96">
        <f>原材料・副資材費[[#This Row],[数量
(A)]]*原材料・副資材費[[#This Row],[単価
（税抜）
(B)]]</f>
        <v>0</v>
      </c>
      <c r="I12" s="96">
        <f>ROUNDDOWN(原材料・副資材費[[#This Row],[助成対象経費
（税抜）
(A)×(B)]]*1.1,0)</f>
        <v>0</v>
      </c>
      <c r="J12" s="81"/>
      <c r="K12"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2" s="32"/>
      <c r="S12" s="32"/>
    </row>
    <row r="13" spans="1:26" ht="41.25" customHeight="1" x14ac:dyDescent="0.2">
      <c r="A13" s="147">
        <f t="shared" si="0"/>
        <v>7</v>
      </c>
      <c r="B13" s="50"/>
      <c r="C13" s="50"/>
      <c r="D13" s="50"/>
      <c r="E13" s="28"/>
      <c r="F13" s="7"/>
      <c r="G13" s="80"/>
      <c r="H13" s="96">
        <f>原材料・副資材費[[#This Row],[数量
(A)]]*原材料・副資材費[[#This Row],[単価
（税抜）
(B)]]</f>
        <v>0</v>
      </c>
      <c r="I13" s="96">
        <f>ROUNDDOWN(原材料・副資材費[[#This Row],[助成対象経費
（税抜）
(A)×(B)]]*1.1,0)</f>
        <v>0</v>
      </c>
      <c r="J13" s="81"/>
      <c r="K13"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3" s="32"/>
      <c r="S13" s="32"/>
    </row>
    <row r="14" spans="1:26" ht="41.25" customHeight="1" x14ac:dyDescent="0.2">
      <c r="A14" s="147">
        <f t="shared" si="0"/>
        <v>8</v>
      </c>
      <c r="B14" s="50"/>
      <c r="C14" s="50"/>
      <c r="D14" s="50"/>
      <c r="E14" s="28"/>
      <c r="F14" s="7"/>
      <c r="G14" s="80"/>
      <c r="H14" s="96">
        <f>原材料・副資材費[[#This Row],[数量
(A)]]*原材料・副資材費[[#This Row],[単価
（税抜）
(B)]]</f>
        <v>0</v>
      </c>
      <c r="I14" s="96">
        <f>ROUNDDOWN(原材料・副資材費[[#This Row],[助成対象経費
（税抜）
(A)×(B)]]*1.1,0)</f>
        <v>0</v>
      </c>
      <c r="J14" s="81"/>
      <c r="K14"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5" spans="1:26" ht="41.25" customHeight="1" x14ac:dyDescent="0.2">
      <c r="A15" s="147">
        <f t="shared" si="0"/>
        <v>9</v>
      </c>
      <c r="B15" s="50"/>
      <c r="C15" s="50"/>
      <c r="D15" s="50"/>
      <c r="E15" s="28"/>
      <c r="F15" s="7"/>
      <c r="G15" s="80"/>
      <c r="H15" s="96">
        <f>原材料・副資材費[[#This Row],[数量
(A)]]*原材料・副資材費[[#This Row],[単価
（税抜）
(B)]]</f>
        <v>0</v>
      </c>
      <c r="I15" s="96">
        <f>ROUNDDOWN(原材料・副資材費[[#This Row],[助成対象経費
（税抜）
(A)×(B)]]*1.1,0)</f>
        <v>0</v>
      </c>
      <c r="J15" s="81"/>
      <c r="K15"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6" spans="1:26" ht="41.25" customHeight="1" x14ac:dyDescent="0.2">
      <c r="A16" s="147">
        <f>ROW()-6</f>
        <v>10</v>
      </c>
      <c r="B16" s="50"/>
      <c r="C16" s="50"/>
      <c r="D16" s="50"/>
      <c r="E16" s="28"/>
      <c r="F16" s="7"/>
      <c r="G16" s="80"/>
      <c r="H16" s="96">
        <f>原材料・副資材費[[#This Row],[数量
(A)]]*原材料・副資材費[[#This Row],[単価
（税抜）
(B)]]</f>
        <v>0</v>
      </c>
      <c r="I16" s="96">
        <f>ROUNDDOWN(原材料・副資材費[[#This Row],[助成対象経費
（税抜）
(A)×(B)]]*1.1,0)</f>
        <v>0</v>
      </c>
      <c r="J16" s="81"/>
      <c r="K16"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7" spans="1:45" ht="41.25" customHeight="1" x14ac:dyDescent="0.2">
      <c r="A17" s="147">
        <f t="shared" si="0"/>
        <v>11</v>
      </c>
      <c r="B17" s="50"/>
      <c r="C17" s="50"/>
      <c r="D17" s="50"/>
      <c r="E17" s="28"/>
      <c r="F17" s="7"/>
      <c r="G17" s="80"/>
      <c r="H17" s="96">
        <f>原材料・副資材費[[#This Row],[数量
(A)]]*原材料・副資材費[[#This Row],[単価
（税抜）
(B)]]</f>
        <v>0</v>
      </c>
      <c r="I17" s="96">
        <f>ROUNDDOWN(原材料・副資材費[[#This Row],[助成対象経費
（税抜）
(A)×(B)]]*1.1,0)</f>
        <v>0</v>
      </c>
      <c r="J17" s="81"/>
      <c r="K17"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8" spans="1:45" ht="41.25" customHeight="1" x14ac:dyDescent="0.2">
      <c r="A18" s="147">
        <f t="shared" si="0"/>
        <v>12</v>
      </c>
      <c r="B18" s="50"/>
      <c r="C18" s="50"/>
      <c r="D18" s="50"/>
      <c r="E18" s="28"/>
      <c r="F18" s="7"/>
      <c r="G18" s="80"/>
      <c r="H18" s="96">
        <f>原材料・副資材費[[#This Row],[数量
(A)]]*原材料・副資材費[[#This Row],[単価
（税抜）
(B)]]</f>
        <v>0</v>
      </c>
      <c r="I18" s="96">
        <f>ROUNDDOWN(原材料・副資材費[[#This Row],[助成対象経費
（税抜）
(A)×(B)]]*1.1,0)</f>
        <v>0</v>
      </c>
      <c r="J18" s="81"/>
      <c r="K18"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9" spans="1:45" ht="41.25" customHeight="1" x14ac:dyDescent="0.2">
      <c r="A19" s="147">
        <f t="shared" si="0"/>
        <v>13</v>
      </c>
      <c r="B19" s="50"/>
      <c r="C19" s="50"/>
      <c r="D19" s="50"/>
      <c r="E19" s="28"/>
      <c r="F19" s="7"/>
      <c r="G19" s="80"/>
      <c r="H19" s="96">
        <f>原材料・副資材費[[#This Row],[数量
(A)]]*原材料・副資材費[[#This Row],[単価
（税抜）
(B)]]</f>
        <v>0</v>
      </c>
      <c r="I19" s="96">
        <f>ROUNDDOWN(原材料・副資材費[[#This Row],[助成対象経費
（税抜）
(A)×(B)]]*1.1,0)</f>
        <v>0</v>
      </c>
      <c r="J19" s="81"/>
      <c r="K19"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0" spans="1:45" ht="41.25" customHeight="1" x14ac:dyDescent="0.2">
      <c r="A20" s="147">
        <f t="shared" si="0"/>
        <v>14</v>
      </c>
      <c r="B20" s="50"/>
      <c r="C20" s="50"/>
      <c r="D20" s="50"/>
      <c r="E20" s="28"/>
      <c r="F20" s="7"/>
      <c r="G20" s="80"/>
      <c r="H20" s="96">
        <f>原材料・副資材費[[#This Row],[数量
(A)]]*原材料・副資材費[[#This Row],[単価
（税抜）
(B)]]</f>
        <v>0</v>
      </c>
      <c r="I20" s="96">
        <f>ROUNDDOWN(原材料・副資材費[[#This Row],[助成対象経費
（税抜）
(A)×(B)]]*1.1,0)</f>
        <v>0</v>
      </c>
      <c r="J20" s="81"/>
      <c r="K20"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1" spans="1:45" ht="41.25" customHeight="1" x14ac:dyDescent="0.2">
      <c r="A21" s="147">
        <f t="shared" si="0"/>
        <v>15</v>
      </c>
      <c r="B21" s="50"/>
      <c r="C21" s="51"/>
      <c r="D21" s="51"/>
      <c r="E21" s="28"/>
      <c r="F21" s="123"/>
      <c r="G21" s="80"/>
      <c r="H21" s="96">
        <f>原材料・副資材費[[#This Row],[数量
(A)]]*原材料・副資材費[[#This Row],[単価
（税抜）
(B)]]</f>
        <v>0</v>
      </c>
      <c r="I21" s="96">
        <f>ROUNDDOWN(原材料・副資材費[[#This Row],[助成対象経費
（税抜）
(A)×(B)]]*1.1,0)</f>
        <v>0</v>
      </c>
      <c r="J21" s="81"/>
      <c r="K21" s="93"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2" spans="1:45" ht="41.25" customHeight="1" x14ac:dyDescent="0.2">
      <c r="A22" s="147">
        <f t="shared" si="0"/>
        <v>16</v>
      </c>
      <c r="B22" s="50"/>
      <c r="C22" s="51"/>
      <c r="D22" s="51"/>
      <c r="E22" s="28"/>
      <c r="F22" s="123"/>
      <c r="G22" s="80"/>
      <c r="H22" s="96">
        <f>原材料・副資材費[[#This Row],[数量
(A)]]*原材料・副資材費[[#This Row],[単価
（税抜）
(B)]]</f>
        <v>0</v>
      </c>
      <c r="I22" s="96">
        <f>ROUNDDOWN(原材料・副資材費[[#This Row],[助成対象経費
（税抜）
(A)×(B)]]*1.1,0)</f>
        <v>0</v>
      </c>
      <c r="J22" s="81"/>
      <c r="K22" s="93"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3" spans="1:45" ht="41.25" customHeight="1" x14ac:dyDescent="0.2">
      <c r="A23" s="147">
        <f t="shared" si="0"/>
        <v>17</v>
      </c>
      <c r="B23" s="50"/>
      <c r="C23" s="50"/>
      <c r="D23" s="50"/>
      <c r="E23" s="28"/>
      <c r="F23" s="7"/>
      <c r="G23" s="80"/>
      <c r="H23" s="96">
        <f>原材料・副資材費[[#This Row],[数量
(A)]]*原材料・副資材費[[#This Row],[単価
（税抜）
(B)]]</f>
        <v>0</v>
      </c>
      <c r="I23" s="96">
        <f>ROUNDDOWN(原材料・副資材費[[#This Row],[助成対象経費
（税抜）
(A)×(B)]]*1.1,0)</f>
        <v>0</v>
      </c>
      <c r="J23" s="81"/>
      <c r="K23" s="92"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4" spans="1:45" ht="30" customHeight="1" x14ac:dyDescent="0.2">
      <c r="A24" s="124"/>
      <c r="B24" s="125"/>
      <c r="C24" s="125"/>
      <c r="D24" s="125"/>
      <c r="E24" s="126"/>
      <c r="F24" s="127"/>
      <c r="G24" s="128" t="s">
        <v>156</v>
      </c>
      <c r="H24" s="129">
        <f>SUBTOTAL(109,原材料・副資材費[助成対象経費
（税抜）
(A)×(B)])</f>
        <v>0</v>
      </c>
      <c r="I24" s="129">
        <f>SUBTOTAL(109,原材料・副資材費[助成事業に
要する経費
（税込）])</f>
        <v>0</v>
      </c>
      <c r="J24" s="130"/>
      <c r="K24" s="23"/>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row>
    <row r="48" spans="12:17" x14ac:dyDescent="0.2">
      <c r="L48" s="18"/>
      <c r="M48" s="18"/>
      <c r="N48" s="18"/>
      <c r="O48" s="18"/>
      <c r="P48" s="18"/>
      <c r="Q48" s="18"/>
    </row>
  </sheetData>
  <sheetProtection sheet="1" formatCells="0" formatRows="0" insertRows="0" deleteRows="0" selectLockedCells="1"/>
  <phoneticPr fontId="1"/>
  <conditionalFormatting sqref="F7:G23 J7:J23 B7:D23">
    <cfRule type="expression" dxfId="241" priority="2">
      <formula>AND(OR($B7&lt;&gt;"",$C7&lt;&gt;"",$D7&lt;&gt;"",$E7&lt;&gt;"",$F7&lt;&gt;"",$G7&lt;&gt;""),B7="")</formula>
    </cfRule>
  </conditionalFormatting>
  <conditionalFormatting sqref="E7:E23">
    <cfRule type="expression" dxfId="240" priority="1">
      <formula>AND(OR($B7&lt;&gt;"",$C7&lt;&gt;"",$D7&lt;&gt;"",$E7&lt;&gt;"",$F7&lt;&gt;"",$G7&lt;&gt;""),E7="")</formula>
    </cfRule>
  </conditionalFormatting>
  <dataValidations xWindow="684" yWindow="529" count="8">
    <dataValidation allowBlank="1" showInputMessage="1" showErrorMessage="1" prompt="（例）_x000a_・○○部に組込_x000a_・試験用_x000a_" sqref="D7:D23"/>
    <dataValidation allowBlank="1" showInputMessage="1" showErrorMessage="1" prompt="大きさ、材質、規格等を記入してください。" sqref="C7:C23"/>
    <dataValidation imeMode="disabled" allowBlank="1" showInputMessage="1" showErrorMessage="1" sqref="G7:G23"/>
    <dataValidation type="custom" allowBlank="1" showInputMessage="1" showErrorMessage="1" sqref="K7:K23">
      <formula1>ISERROR(FIND(CHAR(10),K7))</formula1>
    </dataValidation>
    <dataValidation allowBlank="1" showErrorMessage="1" prompt="_x000a_" sqref="B7:B23"/>
    <dataValidation type="custom" imeMode="disabled" allowBlank="1" showInputMessage="1" showErrorMessage="1" prompt="本助成事業に必要な最小限の数量を記入してください。" sqref="E7:E23">
      <formula1>ISERROR(FIND(CHAR(10),E7))</formula1>
    </dataValidation>
    <dataValidation allowBlank="1" showInputMessage="1" showErrorMessage="1" prompt="未定等不明確の場合は、 申請時点の候補先を記入してください。「未定、検討中」等の記入はできません。" sqref="J7:J23"/>
    <dataValidation allowBlank="1" showInputMessage="1" showErrorMessage="1" prompt="自動計算されます。" sqref="H7:I23"/>
  </dataValidations>
  <pageMargins left="0.59055118110236227" right="0.19685039370078741" top="0.39370078740157483" bottom="0.39370078740157483" header="0.19685039370078741" footer="0.19685039370078741"/>
  <pageSetup paperSize="9" scale="87" orientation="portrait" r:id="rId1"/>
  <headerFooter>
    <oddFooter>&amp;C&amp;10&amp;A</oddFooter>
  </headerFooter>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99CC"/>
    <pageSetUpPr fitToPage="1"/>
  </sheetPr>
  <dimension ref="A1:V24"/>
  <sheetViews>
    <sheetView view="pageBreakPreview" zoomScale="95" zoomScaleNormal="100" zoomScaleSheetLayoutView="95" workbookViewId="0">
      <selection activeCell="B7" sqref="B7"/>
    </sheetView>
  </sheetViews>
  <sheetFormatPr defaultColWidth="2.08984375" defaultRowHeight="15" customHeight="1" x14ac:dyDescent="0.2"/>
  <cols>
    <col min="1" max="1" width="6.08984375" style="4" customWidth="1"/>
    <col min="2" max="3" width="14.26953125" style="5" customWidth="1"/>
    <col min="4" max="6" width="5" style="5" customWidth="1"/>
    <col min="7" max="7" width="4.36328125" style="5" customWidth="1"/>
    <col min="8" max="8" width="10.6328125" style="5" customWidth="1"/>
    <col min="9" max="9" width="9.36328125" style="5" customWidth="1"/>
    <col min="10" max="10" width="9.6328125" style="5" customWidth="1"/>
    <col min="11" max="11" width="12.90625" style="5" customWidth="1"/>
    <col min="12" max="12" width="2.453125" style="9" customWidth="1"/>
    <col min="13" max="162" width="2.08984375" style="4" customWidth="1"/>
    <col min="163" max="16384" width="2.08984375" style="4"/>
  </cols>
  <sheetData>
    <row r="1" spans="1:22" s="90" customFormat="1" ht="15" customHeight="1" x14ac:dyDescent="0.2">
      <c r="A1" s="85"/>
      <c r="B1" s="88"/>
      <c r="C1" s="88"/>
      <c r="D1" s="88"/>
      <c r="E1" s="88"/>
      <c r="F1" s="88"/>
      <c r="G1" s="88"/>
      <c r="H1" s="88"/>
      <c r="I1" s="88"/>
      <c r="J1" s="149"/>
      <c r="K1" s="19" t="s">
        <v>522</v>
      </c>
      <c r="L1" s="95"/>
    </row>
    <row r="2" spans="1:22" ht="15" customHeight="1" x14ac:dyDescent="0.2">
      <c r="A2" s="14" t="s">
        <v>584</v>
      </c>
      <c r="B2" s="29"/>
      <c r="C2" s="29"/>
      <c r="D2" s="29"/>
      <c r="E2" s="29"/>
      <c r="F2" s="29"/>
      <c r="G2" s="29"/>
      <c r="H2" s="29"/>
      <c r="I2" s="29"/>
      <c r="J2" s="29"/>
      <c r="K2" s="29"/>
    </row>
    <row r="3" spans="1:22" ht="15" customHeight="1" x14ac:dyDescent="0.2">
      <c r="A3" s="16" t="s">
        <v>313</v>
      </c>
      <c r="B3" s="16"/>
      <c r="C3" s="16"/>
      <c r="D3" s="16"/>
      <c r="E3" s="16"/>
      <c r="F3" s="16"/>
      <c r="G3" s="16"/>
      <c r="H3" s="16"/>
      <c r="I3" s="16"/>
      <c r="J3" s="16"/>
      <c r="K3" s="16"/>
    </row>
    <row r="4" spans="1:22" ht="15" customHeight="1" x14ac:dyDescent="0.2">
      <c r="A4" s="16" t="s">
        <v>585</v>
      </c>
      <c r="B4" s="16"/>
      <c r="C4" s="16"/>
      <c r="D4" s="16"/>
      <c r="E4" s="16"/>
      <c r="F4" s="16"/>
      <c r="G4" s="16"/>
      <c r="H4" s="16"/>
      <c r="I4" s="16"/>
      <c r="J4" s="16"/>
      <c r="K4" s="16"/>
    </row>
    <row r="5" spans="1:22" ht="15" customHeight="1" x14ac:dyDescent="0.2">
      <c r="A5" s="16" t="s">
        <v>264</v>
      </c>
      <c r="B5" s="16"/>
      <c r="C5" s="16"/>
      <c r="D5" s="16"/>
      <c r="E5" s="16"/>
      <c r="F5" s="16"/>
      <c r="G5" s="16"/>
      <c r="H5" s="16"/>
      <c r="I5" s="16"/>
      <c r="J5" s="15"/>
      <c r="K5" s="10" t="s">
        <v>21</v>
      </c>
      <c r="L5" s="21"/>
    </row>
    <row r="6" spans="1:22" ht="60" customHeight="1" x14ac:dyDescent="0.2">
      <c r="A6" s="36" t="s">
        <v>181</v>
      </c>
      <c r="B6" s="122" t="s">
        <v>43</v>
      </c>
      <c r="C6" s="122" t="s">
        <v>44</v>
      </c>
      <c r="D6" s="122" t="s">
        <v>244</v>
      </c>
      <c r="E6" s="37" t="s">
        <v>311</v>
      </c>
      <c r="F6" s="37" t="s">
        <v>310</v>
      </c>
      <c r="G6" s="38" t="s">
        <v>59</v>
      </c>
      <c r="H6" s="122" t="s">
        <v>316</v>
      </c>
      <c r="I6" s="122" t="s">
        <v>312</v>
      </c>
      <c r="J6" s="122" t="s">
        <v>41</v>
      </c>
      <c r="K6" s="39" t="s">
        <v>256</v>
      </c>
      <c r="L6" s="77" t="s">
        <v>40</v>
      </c>
    </row>
    <row r="7" spans="1:22" ht="41.25" customHeight="1" x14ac:dyDescent="0.2">
      <c r="A7" s="148">
        <f t="shared" ref="A7:A23" si="0">ROW()-6</f>
        <v>1</v>
      </c>
      <c r="B7" s="50"/>
      <c r="C7" s="50"/>
      <c r="D7" s="40"/>
      <c r="E7" s="79"/>
      <c r="F7" s="58"/>
      <c r="G7" s="7"/>
      <c r="H7" s="58"/>
      <c r="I7" s="96">
        <f>機械装置・工具器具費10[[#This Row],[数量
(A)]]*機械装置・工具器具費10[[#This Row],[購入単価
又は
ﾘｰｽ･ﾚﾝﾀﾙ料
合計（税抜）
(B)]]</f>
        <v>0</v>
      </c>
      <c r="J7" s="96">
        <f>ROUNDDOWN(機械装置・工具器具費10[[#This Row],[助成対象
経費
（税抜）
(A)×(B）]]*1.1,0)</f>
        <v>0</v>
      </c>
      <c r="K7" s="56"/>
      <c r="L7"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row>
    <row r="8" spans="1:22" ht="41.25" customHeight="1" x14ac:dyDescent="0.2">
      <c r="A8" s="148">
        <f t="shared" si="0"/>
        <v>2</v>
      </c>
      <c r="B8" s="50"/>
      <c r="C8" s="50"/>
      <c r="D8" s="40"/>
      <c r="E8" s="79"/>
      <c r="F8" s="58"/>
      <c r="G8" s="7"/>
      <c r="H8" s="58"/>
      <c r="I8" s="96">
        <f>機械装置・工具器具費10[[#This Row],[数量
(A)]]*機械装置・工具器具費10[[#This Row],[購入単価
又は
ﾘｰｽ･ﾚﾝﾀﾙ料
合計（税抜）
(B)]]</f>
        <v>0</v>
      </c>
      <c r="J8" s="96">
        <f>ROUNDDOWN(機械装置・工具器具費10[[#This Row],[助成対象
経費
（税抜）
(A)×(B）]]*1.1,0)</f>
        <v>0</v>
      </c>
      <c r="K8" s="56"/>
      <c r="L8"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8" s="6"/>
      <c r="N8" s="6"/>
      <c r="O8" s="6"/>
      <c r="P8" s="6"/>
      <c r="Q8" s="6"/>
      <c r="R8" s="6"/>
      <c r="S8" s="6"/>
      <c r="T8" s="6"/>
      <c r="U8" s="6"/>
      <c r="V8" s="6"/>
    </row>
    <row r="9" spans="1:22" ht="41.25" customHeight="1" x14ac:dyDescent="0.2">
      <c r="A9" s="148">
        <f t="shared" si="0"/>
        <v>3</v>
      </c>
      <c r="B9" s="50"/>
      <c r="C9" s="50"/>
      <c r="D9" s="40"/>
      <c r="E9" s="79"/>
      <c r="F9" s="58"/>
      <c r="G9" s="7"/>
      <c r="H9" s="58"/>
      <c r="I9" s="96">
        <f>機械装置・工具器具費10[[#This Row],[数量
(A)]]*機械装置・工具器具費10[[#This Row],[購入単価
又は
ﾘｰｽ･ﾚﾝﾀﾙ料
合計（税抜）
(B)]]</f>
        <v>0</v>
      </c>
      <c r="J9" s="96">
        <f>ROUNDDOWN(機械装置・工具器具費10[[#This Row],[助成対象
経費
（税抜）
(A)×(B）]]*1.1,0)</f>
        <v>0</v>
      </c>
      <c r="K9" s="56"/>
      <c r="L9"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9" s="6"/>
      <c r="N9" s="6"/>
      <c r="O9" s="6"/>
      <c r="P9" s="6"/>
      <c r="Q9" s="6"/>
      <c r="R9" s="6"/>
      <c r="S9" s="6"/>
      <c r="T9" s="6"/>
      <c r="U9" s="6"/>
      <c r="V9" s="6"/>
    </row>
    <row r="10" spans="1:22" ht="41.25" customHeight="1" x14ac:dyDescent="0.2">
      <c r="A10" s="148">
        <f t="shared" si="0"/>
        <v>4</v>
      </c>
      <c r="B10" s="50"/>
      <c r="C10" s="50"/>
      <c r="D10" s="40"/>
      <c r="E10" s="79"/>
      <c r="F10" s="58"/>
      <c r="G10" s="7"/>
      <c r="H10" s="58"/>
      <c r="I10" s="96">
        <f>機械装置・工具器具費10[[#This Row],[数量
(A)]]*機械装置・工具器具費10[[#This Row],[購入単価
又は
ﾘｰｽ･ﾚﾝﾀﾙ料
合計（税抜）
(B)]]</f>
        <v>0</v>
      </c>
      <c r="J10" s="96">
        <f>ROUNDDOWN(機械装置・工具器具費10[[#This Row],[助成対象
経費
（税抜）
(A)×(B）]]*1.1,0)</f>
        <v>0</v>
      </c>
      <c r="K10" s="56"/>
      <c r="L10"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0" s="6"/>
      <c r="N10" s="6"/>
      <c r="O10" s="6"/>
      <c r="P10" s="6"/>
      <c r="Q10" s="6"/>
      <c r="R10" s="6"/>
      <c r="S10" s="6"/>
      <c r="T10" s="6"/>
      <c r="U10" s="6"/>
      <c r="V10" s="6"/>
    </row>
    <row r="11" spans="1:22" ht="41.25" customHeight="1" x14ac:dyDescent="0.2">
      <c r="A11" s="148">
        <f t="shared" si="0"/>
        <v>5</v>
      </c>
      <c r="B11" s="50"/>
      <c r="C11" s="50"/>
      <c r="D11" s="40"/>
      <c r="E11" s="79"/>
      <c r="F11" s="58"/>
      <c r="G11" s="7"/>
      <c r="H11" s="58"/>
      <c r="I11" s="96">
        <f>機械装置・工具器具費10[[#This Row],[数量
(A)]]*機械装置・工具器具費10[[#This Row],[購入単価
又は
ﾘｰｽ･ﾚﾝﾀﾙ料
合計（税抜）
(B)]]</f>
        <v>0</v>
      </c>
      <c r="J11" s="96">
        <f>ROUNDDOWN(機械装置・工具器具費10[[#This Row],[助成対象
経費
（税抜）
(A)×(B）]]*1.1,0)</f>
        <v>0</v>
      </c>
      <c r="K11" s="56"/>
      <c r="L11"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1" s="6"/>
      <c r="N11" s="6"/>
      <c r="O11" s="6"/>
      <c r="P11" s="6"/>
      <c r="Q11" s="6"/>
      <c r="R11" s="6"/>
      <c r="S11" s="6"/>
      <c r="T11" s="6"/>
      <c r="U11" s="6"/>
      <c r="V11" s="6"/>
    </row>
    <row r="12" spans="1:22" ht="41.25" customHeight="1" x14ac:dyDescent="0.2">
      <c r="A12" s="148">
        <f t="shared" si="0"/>
        <v>6</v>
      </c>
      <c r="B12" s="50"/>
      <c r="C12" s="50"/>
      <c r="D12" s="40"/>
      <c r="E12" s="79"/>
      <c r="F12" s="58"/>
      <c r="G12" s="7"/>
      <c r="H12" s="58"/>
      <c r="I12" s="96">
        <f>機械装置・工具器具費10[[#This Row],[数量
(A)]]*機械装置・工具器具費10[[#This Row],[購入単価
又は
ﾘｰｽ･ﾚﾝﾀﾙ料
合計（税抜）
(B)]]</f>
        <v>0</v>
      </c>
      <c r="J12" s="96">
        <f>ROUNDDOWN(機械装置・工具器具費10[[#This Row],[助成対象
経費
（税抜）
(A)×(B）]]*1.1,0)</f>
        <v>0</v>
      </c>
      <c r="K12" s="56"/>
      <c r="L12"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2" s="6"/>
      <c r="N12" s="6"/>
      <c r="O12" s="6"/>
      <c r="P12" s="6"/>
      <c r="Q12" s="6"/>
      <c r="R12" s="6"/>
      <c r="S12" s="6"/>
      <c r="T12" s="6"/>
      <c r="U12" s="6"/>
      <c r="V12" s="6"/>
    </row>
    <row r="13" spans="1:22" ht="41.25" customHeight="1" x14ac:dyDescent="0.2">
      <c r="A13" s="148">
        <f t="shared" si="0"/>
        <v>7</v>
      </c>
      <c r="B13" s="50"/>
      <c r="C13" s="50"/>
      <c r="D13" s="40"/>
      <c r="E13" s="79"/>
      <c r="F13" s="58"/>
      <c r="G13" s="7"/>
      <c r="H13" s="58"/>
      <c r="I13" s="96">
        <f>機械装置・工具器具費10[[#This Row],[数量
(A)]]*機械装置・工具器具費10[[#This Row],[購入単価
又は
ﾘｰｽ･ﾚﾝﾀﾙ料
合計（税抜）
(B)]]</f>
        <v>0</v>
      </c>
      <c r="J13" s="96">
        <f>ROUNDDOWN(機械装置・工具器具費10[[#This Row],[助成対象
経費
（税抜）
(A)×(B）]]*1.1,0)</f>
        <v>0</v>
      </c>
      <c r="K13" s="56"/>
      <c r="L13"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3" s="6"/>
      <c r="N13" s="6"/>
      <c r="O13" s="6"/>
      <c r="P13" s="6"/>
      <c r="Q13" s="6"/>
      <c r="R13" s="6"/>
      <c r="S13" s="6"/>
      <c r="T13" s="6"/>
      <c r="U13" s="6"/>
      <c r="V13" s="6"/>
    </row>
    <row r="14" spans="1:22" ht="41.25" customHeight="1" x14ac:dyDescent="0.2">
      <c r="A14" s="148">
        <f t="shared" si="0"/>
        <v>8</v>
      </c>
      <c r="B14" s="50"/>
      <c r="C14" s="50"/>
      <c r="D14" s="40"/>
      <c r="E14" s="79"/>
      <c r="F14" s="58"/>
      <c r="G14" s="7"/>
      <c r="H14" s="58"/>
      <c r="I14" s="96">
        <f>機械装置・工具器具費10[[#This Row],[数量
(A)]]*機械装置・工具器具費10[[#This Row],[購入単価
又は
ﾘｰｽ･ﾚﾝﾀﾙ料
合計（税抜）
(B)]]</f>
        <v>0</v>
      </c>
      <c r="J14" s="96">
        <f>ROUNDDOWN(機械装置・工具器具費10[[#This Row],[助成対象
経費
（税抜）
(A)×(B）]]*1.1,0)</f>
        <v>0</v>
      </c>
      <c r="K14" s="56"/>
      <c r="L14"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4" s="6"/>
      <c r="N14" s="6"/>
      <c r="O14" s="6"/>
      <c r="P14" s="6"/>
      <c r="Q14" s="6"/>
      <c r="R14" s="6"/>
      <c r="S14" s="6"/>
      <c r="T14" s="6"/>
      <c r="U14" s="6"/>
      <c r="V14" s="6"/>
    </row>
    <row r="15" spans="1:22" ht="41.25" customHeight="1" x14ac:dyDescent="0.2">
      <c r="A15" s="148">
        <f t="shared" si="0"/>
        <v>9</v>
      </c>
      <c r="B15" s="50"/>
      <c r="C15" s="50"/>
      <c r="D15" s="40"/>
      <c r="E15" s="79"/>
      <c r="F15" s="58"/>
      <c r="G15" s="7"/>
      <c r="H15" s="58"/>
      <c r="I15" s="96">
        <f>機械装置・工具器具費10[[#This Row],[数量
(A)]]*機械装置・工具器具費10[[#This Row],[購入単価
又は
ﾘｰｽ･ﾚﾝﾀﾙ料
合計（税抜）
(B)]]</f>
        <v>0</v>
      </c>
      <c r="J15" s="96">
        <f>ROUNDDOWN(機械装置・工具器具費10[[#This Row],[助成対象
経費
（税抜）
(A)×(B）]]*1.1,0)</f>
        <v>0</v>
      </c>
      <c r="K15" s="56"/>
      <c r="L15"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5" s="6"/>
      <c r="N15" s="6"/>
      <c r="O15" s="6"/>
      <c r="P15" s="6"/>
      <c r="Q15" s="6"/>
      <c r="R15" s="6"/>
      <c r="S15" s="6"/>
      <c r="T15" s="6"/>
      <c r="U15" s="6"/>
      <c r="V15" s="6"/>
    </row>
    <row r="16" spans="1:22" ht="41.25" customHeight="1" x14ac:dyDescent="0.2">
      <c r="A16" s="148">
        <f t="shared" si="0"/>
        <v>10</v>
      </c>
      <c r="B16" s="50"/>
      <c r="C16" s="50"/>
      <c r="D16" s="40"/>
      <c r="E16" s="79"/>
      <c r="F16" s="58"/>
      <c r="G16" s="7"/>
      <c r="H16" s="58"/>
      <c r="I16" s="96">
        <f>機械装置・工具器具費10[[#This Row],[数量
(A)]]*機械装置・工具器具費10[[#This Row],[購入単価
又は
ﾘｰｽ･ﾚﾝﾀﾙ料
合計（税抜）
(B)]]</f>
        <v>0</v>
      </c>
      <c r="J16" s="96">
        <f>ROUNDDOWN(機械装置・工具器具費10[[#This Row],[助成対象
経費
（税抜）
(A)×(B）]]*1.1,0)</f>
        <v>0</v>
      </c>
      <c r="K16" s="56"/>
      <c r="L16"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6" s="6"/>
      <c r="N16" s="6"/>
      <c r="O16" s="6"/>
      <c r="P16" s="6"/>
      <c r="Q16" s="6"/>
      <c r="R16" s="6"/>
      <c r="S16" s="6"/>
      <c r="T16" s="6"/>
      <c r="U16" s="6"/>
      <c r="V16" s="6"/>
    </row>
    <row r="17" spans="1:22" ht="41.25" customHeight="1" x14ac:dyDescent="0.2">
      <c r="A17" s="148">
        <f t="shared" si="0"/>
        <v>11</v>
      </c>
      <c r="B17" s="50"/>
      <c r="C17" s="50"/>
      <c r="D17" s="40"/>
      <c r="E17" s="79"/>
      <c r="F17" s="58"/>
      <c r="G17" s="7"/>
      <c r="H17" s="58"/>
      <c r="I17" s="96">
        <f>機械装置・工具器具費10[[#This Row],[数量
(A)]]*機械装置・工具器具費10[[#This Row],[購入単価
又は
ﾘｰｽ･ﾚﾝﾀﾙ料
合計（税抜）
(B)]]</f>
        <v>0</v>
      </c>
      <c r="J17" s="96">
        <f>ROUNDDOWN(機械装置・工具器具費10[[#This Row],[助成対象
経費
（税抜）
(A)×(B）]]*1.1,0)</f>
        <v>0</v>
      </c>
      <c r="K17" s="56"/>
      <c r="L17"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7" s="6"/>
      <c r="N17" s="6"/>
      <c r="O17" s="6"/>
      <c r="P17" s="6"/>
      <c r="Q17" s="6"/>
      <c r="R17" s="6"/>
      <c r="S17" s="6"/>
      <c r="T17" s="6"/>
      <c r="U17" s="6"/>
      <c r="V17" s="6"/>
    </row>
    <row r="18" spans="1:22" ht="41.25" customHeight="1" x14ac:dyDescent="0.2">
      <c r="A18" s="148">
        <f t="shared" si="0"/>
        <v>12</v>
      </c>
      <c r="B18" s="50"/>
      <c r="C18" s="50"/>
      <c r="D18" s="40"/>
      <c r="E18" s="79"/>
      <c r="F18" s="58"/>
      <c r="G18" s="7"/>
      <c r="H18" s="58"/>
      <c r="I18" s="96">
        <f>機械装置・工具器具費10[[#This Row],[数量
(A)]]*機械装置・工具器具費10[[#This Row],[購入単価
又は
ﾘｰｽ･ﾚﾝﾀﾙ料
合計（税抜）
(B)]]</f>
        <v>0</v>
      </c>
      <c r="J18" s="96">
        <f>ROUNDDOWN(機械装置・工具器具費10[[#This Row],[助成対象
経費
（税抜）
(A)×(B）]]*1.1,0)</f>
        <v>0</v>
      </c>
      <c r="K18" s="56"/>
      <c r="L18"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8" s="6"/>
      <c r="N18" s="6"/>
      <c r="O18" s="6"/>
      <c r="P18" s="6"/>
      <c r="Q18" s="6"/>
      <c r="R18" s="6"/>
      <c r="S18" s="6"/>
      <c r="T18" s="6"/>
      <c r="U18" s="6"/>
      <c r="V18" s="6"/>
    </row>
    <row r="19" spans="1:22" ht="41.25" customHeight="1" x14ac:dyDescent="0.2">
      <c r="A19" s="148">
        <f t="shared" si="0"/>
        <v>13</v>
      </c>
      <c r="B19" s="50"/>
      <c r="C19" s="50"/>
      <c r="D19" s="40"/>
      <c r="E19" s="79"/>
      <c r="F19" s="58"/>
      <c r="G19" s="7"/>
      <c r="H19" s="58"/>
      <c r="I19" s="96">
        <f>機械装置・工具器具費10[[#This Row],[数量
(A)]]*機械装置・工具器具費10[[#This Row],[購入単価
又は
ﾘｰｽ･ﾚﾝﾀﾙ料
合計（税抜）
(B)]]</f>
        <v>0</v>
      </c>
      <c r="J19" s="96">
        <f>ROUNDDOWN(機械装置・工具器具費10[[#This Row],[助成対象
経費
（税抜）
(A)×(B）]]*1.1,0)</f>
        <v>0</v>
      </c>
      <c r="K19" s="56"/>
      <c r="L19"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9" s="6"/>
      <c r="N19" s="6"/>
      <c r="O19" s="6"/>
      <c r="P19" s="6"/>
      <c r="Q19" s="6"/>
      <c r="R19" s="6"/>
      <c r="S19" s="6"/>
      <c r="T19" s="6"/>
      <c r="U19" s="6"/>
      <c r="V19" s="6"/>
    </row>
    <row r="20" spans="1:22" ht="41.25" customHeight="1" x14ac:dyDescent="0.2">
      <c r="A20" s="148">
        <f t="shared" si="0"/>
        <v>14</v>
      </c>
      <c r="B20" s="50"/>
      <c r="C20" s="50"/>
      <c r="D20" s="40"/>
      <c r="E20" s="79"/>
      <c r="F20" s="58"/>
      <c r="G20" s="7"/>
      <c r="H20" s="58"/>
      <c r="I20" s="96">
        <f>機械装置・工具器具費10[[#This Row],[数量
(A)]]*機械装置・工具器具費10[[#This Row],[購入単価
又は
ﾘｰｽ･ﾚﾝﾀﾙ料
合計（税抜）
(B)]]</f>
        <v>0</v>
      </c>
      <c r="J20" s="96">
        <f>ROUNDDOWN(機械装置・工具器具費10[[#This Row],[助成対象
経費
（税抜）
(A)×(B）]]*1.1,0)</f>
        <v>0</v>
      </c>
      <c r="K20" s="56"/>
      <c r="L20"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0" s="6"/>
      <c r="N20" s="6"/>
      <c r="O20" s="6"/>
      <c r="P20" s="6"/>
      <c r="Q20" s="6"/>
      <c r="R20" s="6"/>
      <c r="S20" s="6"/>
      <c r="T20" s="6"/>
      <c r="U20" s="6"/>
      <c r="V20" s="6"/>
    </row>
    <row r="21" spans="1:22" ht="41.25" customHeight="1" x14ac:dyDescent="0.2">
      <c r="A21" s="148">
        <f t="shared" si="0"/>
        <v>15</v>
      </c>
      <c r="B21" s="51"/>
      <c r="C21" s="51"/>
      <c r="D21" s="132"/>
      <c r="E21" s="79"/>
      <c r="F21" s="58"/>
      <c r="G21" s="123"/>
      <c r="H21" s="58"/>
      <c r="I21" s="96">
        <f>機械装置・工具器具費10[[#This Row],[数量
(A)]]*機械装置・工具器具費10[[#This Row],[購入単価
又は
ﾘｰｽ･ﾚﾝﾀﾙ料
合計（税抜）
(B)]]</f>
        <v>0</v>
      </c>
      <c r="J21" s="96">
        <f>ROUNDDOWN(機械装置・工具器具費10[[#This Row],[助成対象
経費
（税抜）
(A)×(B）]]*1.1,0)</f>
        <v>0</v>
      </c>
      <c r="K21" s="57"/>
      <c r="L21" s="98"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1" s="6"/>
      <c r="N21" s="6"/>
      <c r="O21" s="6"/>
      <c r="P21" s="6"/>
      <c r="Q21" s="6"/>
      <c r="R21" s="6"/>
      <c r="S21" s="6"/>
      <c r="T21" s="6"/>
      <c r="U21" s="6"/>
      <c r="V21" s="6"/>
    </row>
    <row r="22" spans="1:22" ht="41.25" customHeight="1" x14ac:dyDescent="0.2">
      <c r="A22" s="148">
        <f t="shared" si="0"/>
        <v>16</v>
      </c>
      <c r="B22" s="51"/>
      <c r="C22" s="51"/>
      <c r="D22" s="132"/>
      <c r="E22" s="79"/>
      <c r="F22" s="58"/>
      <c r="G22" s="123"/>
      <c r="H22" s="58"/>
      <c r="I22" s="96">
        <f>機械装置・工具器具費10[[#This Row],[数量
(A)]]*機械装置・工具器具費10[[#This Row],[購入単価
又は
ﾘｰｽ･ﾚﾝﾀﾙ料
合計（税抜）
(B)]]</f>
        <v>0</v>
      </c>
      <c r="J22" s="96">
        <f>ROUNDDOWN(機械装置・工具器具費10[[#This Row],[助成対象
経費
（税抜）
(A)×(B）]]*1.1,0)</f>
        <v>0</v>
      </c>
      <c r="K22" s="57"/>
      <c r="L22" s="98"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2" s="6"/>
      <c r="N22" s="6"/>
      <c r="O22" s="6"/>
      <c r="P22" s="6"/>
      <c r="Q22" s="6"/>
      <c r="R22" s="6"/>
      <c r="S22" s="6"/>
      <c r="T22" s="6"/>
      <c r="U22" s="6"/>
      <c r="V22" s="6"/>
    </row>
    <row r="23" spans="1:22" ht="41.25" customHeight="1" x14ac:dyDescent="0.2">
      <c r="A23" s="148">
        <f t="shared" si="0"/>
        <v>17</v>
      </c>
      <c r="B23" s="50"/>
      <c r="C23" s="50"/>
      <c r="D23" s="40"/>
      <c r="E23" s="79"/>
      <c r="F23" s="58"/>
      <c r="G23" s="7"/>
      <c r="H23" s="58"/>
      <c r="I23" s="96">
        <f>機械装置・工具器具費10[[#This Row],[数量
(A)]]*機械装置・工具器具費10[[#This Row],[購入単価
又は
ﾘｰｽ･ﾚﾝﾀﾙ料
合計（税抜）
(B)]]</f>
        <v>0</v>
      </c>
      <c r="J23" s="96">
        <f>ROUNDDOWN(機械装置・工具器具費10[[#This Row],[助成対象
経費
（税抜）
(A)×(B）]]*1.1,0)</f>
        <v>0</v>
      </c>
      <c r="K23" s="56"/>
      <c r="L23" s="97"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3" s="6"/>
      <c r="N23" s="6"/>
      <c r="O23" s="6"/>
      <c r="P23" s="6"/>
      <c r="Q23" s="6"/>
      <c r="R23" s="6"/>
      <c r="S23" s="6"/>
      <c r="T23" s="6"/>
      <c r="U23" s="6"/>
      <c r="V23" s="6"/>
    </row>
    <row r="24" spans="1:22" ht="30" customHeight="1" x14ac:dyDescent="0.2">
      <c r="A24" s="133"/>
      <c r="B24" s="134"/>
      <c r="C24" s="134"/>
      <c r="D24" s="134"/>
      <c r="E24" s="134"/>
      <c r="F24" s="134"/>
      <c r="G24" s="135"/>
      <c r="H24" s="75" t="s">
        <v>157</v>
      </c>
      <c r="I24" s="136">
        <f>SUBTOTAL(109,機械装置・工具器具費10[助成対象
経費
（税抜）
(A)×(B）])</f>
        <v>0</v>
      </c>
      <c r="J24" s="136">
        <f>SUBTOTAL(109,機械装置・工具器具費10[助成事業に
要する経費
（税込）])</f>
        <v>0</v>
      </c>
      <c r="K24" s="137"/>
      <c r="L24" s="78"/>
      <c r="M24" s="6"/>
      <c r="N24" s="6"/>
      <c r="O24" s="6"/>
      <c r="P24" s="6"/>
      <c r="Q24" s="6"/>
      <c r="R24" s="6"/>
      <c r="S24" s="6"/>
      <c r="T24" s="6"/>
      <c r="U24" s="6"/>
      <c r="V24" s="6"/>
    </row>
  </sheetData>
  <sheetProtection sheet="1" objects="1" formatCells="0" formatRows="0" insertRows="0" deleteRows="0" selectLockedCells="1"/>
  <dataConsolidate/>
  <phoneticPr fontId="1"/>
  <conditionalFormatting sqref="K7:K23 B7:D23 F7:H23">
    <cfRule type="expression" dxfId="214" priority="16">
      <formula>AND(OR($B7&lt;&gt;"",$C7&lt;&gt;"",$D7&lt;&gt;"",$F7&lt;&gt;"",$G7&lt;&gt;"",$H7&lt;&gt;""),B7="")</formula>
    </cfRule>
  </conditionalFormatting>
  <conditionalFormatting sqref="E7:E23">
    <cfRule type="expression" dxfId="213" priority="1">
      <formula>$D7="購入"</formula>
    </cfRule>
  </conditionalFormatting>
  <conditionalFormatting sqref="E7:E23">
    <cfRule type="expression" dxfId="212" priority="2">
      <formula>AND(OR($B7&lt;&gt;"",$C7&lt;&gt;"",$D7&lt;&gt;"",$E7&lt;&gt;"",$F7&lt;&gt;"",$G7&lt;&gt;"",$H7&lt;&gt;""),E7="")</formula>
    </cfRule>
  </conditionalFormatting>
  <dataValidations xWindow="83" yWindow="487" count="9">
    <dataValidation type="custom" allowBlank="1" showInputMessage="1" showErrorMessage="1" sqref="L7:L23">
      <formula1>ISERROR(FIND(CHAR(10),L7))</formula1>
    </dataValidation>
    <dataValidation allowBlank="1" showInputMessage="1" showErrorMessage="1" prompt="生産・量産用の機械装置等に係る経費は計上できません。" sqref="B7:B23"/>
    <dataValidation imeMode="halfAlpha" allowBlank="1" showInputMessage="1" showErrorMessage="1" prompt="本助成事業に必要な最小限の数量を記入してください。" sqref="F7:F23"/>
    <dataValidation type="list" allowBlank="1" showInputMessage="1" showErrorMessage="1" sqref="D7:D23">
      <formula1>"購入,ﾘｰｽ,ﾚﾝﾀﾙ"</formula1>
    </dataValidation>
    <dataValidation allowBlank="1" showInputMessage="1" showErrorMessage="1" prompt="（例）_x000a_○○加工_x000a_" sqref="C7:C23"/>
    <dataValidation allowBlank="1" showInputMessage="1" showErrorMessage="1" prompt="未定等不明確の場合は、 申請時点の候補先を記入してください。「未定、検討中」等の記入はできません。" sqref="K7:K23"/>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7:E23">
      <formula1>1</formula1>
      <formula2>21</formula2>
    </dataValidation>
    <dataValidation allowBlank="1" showInputMessage="1" showErrorMessage="1" prompt="自動計算されます。" sqref="I7:J23"/>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7:H23"/>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99CC"/>
    <pageSetUpPr fitToPage="1"/>
  </sheetPr>
  <dimension ref="A1:CH40"/>
  <sheetViews>
    <sheetView showGridLines="0" view="pageBreakPreview" zoomScale="95" zoomScaleNormal="100" zoomScaleSheetLayoutView="95" workbookViewId="0">
      <selection activeCell="M5" sqref="M5:AC5"/>
    </sheetView>
  </sheetViews>
  <sheetFormatPr defaultColWidth="2.08984375" defaultRowHeight="12" x14ac:dyDescent="0.2"/>
  <cols>
    <col min="1" max="12" width="2.08984375" style="16" customWidth="1"/>
    <col min="13" max="14" width="2" style="16" customWidth="1"/>
    <col min="15" max="251" width="2.08984375" style="16" customWidth="1"/>
    <col min="252" max="16384" width="2.08984375" style="16"/>
  </cols>
  <sheetData>
    <row r="1" spans="1:86" ht="15" customHeight="1" x14ac:dyDescent="0.2">
      <c r="A1" s="14" t="s">
        <v>586</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Q1" s="17"/>
      <c r="AR1" s="17"/>
      <c r="AS1" s="19" t="s">
        <v>522</v>
      </c>
    </row>
    <row r="2" spans="1:86" ht="15" customHeight="1" x14ac:dyDescent="0.2">
      <c r="A2" s="71" t="s">
        <v>587</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Q2" s="17"/>
      <c r="AR2" s="17"/>
      <c r="AS2" s="19"/>
    </row>
    <row r="3" spans="1:86" ht="15" customHeight="1" x14ac:dyDescent="0.2">
      <c r="A3" s="71" t="s">
        <v>278</v>
      </c>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Q3" s="17"/>
      <c r="AR3" s="17"/>
      <c r="AS3" s="19"/>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row>
    <row r="4" spans="1:86" ht="15" customHeight="1" x14ac:dyDescent="0.2">
      <c r="A4" s="72" t="s">
        <v>274</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row>
    <row r="5" spans="1:86" ht="19.5" customHeight="1" x14ac:dyDescent="0.2">
      <c r="A5" s="1329" t="s">
        <v>182</v>
      </c>
      <c r="B5" s="1360"/>
      <c r="C5" s="1361"/>
      <c r="D5" s="1331" t="s">
        <v>386</v>
      </c>
      <c r="E5" s="1332"/>
      <c r="F5" s="1332"/>
      <c r="G5" s="1333"/>
      <c r="H5" s="1362" t="s">
        <v>166</v>
      </c>
      <c r="I5" s="1334"/>
      <c r="J5" s="1334"/>
      <c r="K5" s="1334"/>
      <c r="L5" s="1335"/>
      <c r="M5" s="1336"/>
      <c r="N5" s="1337"/>
      <c r="O5" s="1337"/>
      <c r="P5" s="1337"/>
      <c r="Q5" s="1337"/>
      <c r="R5" s="1337"/>
      <c r="S5" s="1337"/>
      <c r="T5" s="1337"/>
      <c r="U5" s="1337"/>
      <c r="V5" s="1337"/>
      <c r="W5" s="1337"/>
      <c r="X5" s="1337"/>
      <c r="Y5" s="1337"/>
      <c r="Z5" s="1337"/>
      <c r="AA5" s="1337"/>
      <c r="AB5" s="1337"/>
      <c r="AC5" s="1338"/>
      <c r="AD5" s="1363" t="s">
        <v>266</v>
      </c>
      <c r="AE5" s="1339"/>
      <c r="AF5" s="1339"/>
      <c r="AG5" s="1364"/>
      <c r="AH5" s="1341"/>
      <c r="AI5" s="1368"/>
      <c r="AJ5" s="1368"/>
      <c r="AK5" s="1368"/>
      <c r="AL5" s="1368"/>
      <c r="AM5" s="1368"/>
      <c r="AN5" s="1368"/>
      <c r="AO5" s="1368"/>
      <c r="AP5" s="1368"/>
      <c r="AQ5" s="1368"/>
      <c r="AR5" s="1368"/>
      <c r="AS5" s="1369"/>
      <c r="AW5" s="72"/>
      <c r="AX5" s="378"/>
      <c r="AY5" s="378"/>
      <c r="AZ5" s="378"/>
      <c r="BA5" s="378"/>
      <c r="BB5" s="378"/>
      <c r="BC5" s="378"/>
      <c r="BD5" s="378"/>
      <c r="BE5" s="378"/>
      <c r="BF5" s="378"/>
      <c r="BG5" s="378"/>
      <c r="BH5" s="378"/>
      <c r="BI5" s="378"/>
      <c r="BJ5" s="378"/>
      <c r="BK5" s="378"/>
      <c r="BL5" s="378"/>
      <c r="BM5" s="378"/>
      <c r="BN5" s="378"/>
      <c r="BO5" s="378"/>
      <c r="BP5" s="378"/>
      <c r="BQ5" s="378"/>
      <c r="BR5" s="378"/>
      <c r="BS5" s="378"/>
      <c r="BT5" s="378"/>
      <c r="BU5" s="378"/>
      <c r="BV5" s="378"/>
      <c r="BW5" s="378"/>
      <c r="BX5" s="378"/>
      <c r="BY5" s="378"/>
      <c r="BZ5" s="378"/>
      <c r="CA5" s="378"/>
      <c r="CB5" s="379"/>
      <c r="CC5" s="72"/>
      <c r="CD5" s="72"/>
      <c r="CE5" s="72"/>
      <c r="CF5" s="72"/>
      <c r="CG5" s="72"/>
      <c r="CH5" s="72"/>
    </row>
    <row r="6" spans="1:86" ht="19.5" customHeight="1" x14ac:dyDescent="0.2">
      <c r="A6" s="1347" t="s">
        <v>272</v>
      </c>
      <c r="B6" s="1314"/>
      <c r="C6" s="1314"/>
      <c r="D6" s="1314"/>
      <c r="E6" s="1314"/>
      <c r="F6" s="1314"/>
      <c r="G6" s="1314"/>
      <c r="H6" s="1314"/>
      <c r="I6" s="1314"/>
      <c r="J6" s="1314"/>
      <c r="K6" s="1314"/>
      <c r="L6" s="1316"/>
      <c r="M6" s="1351"/>
      <c r="N6" s="1352"/>
      <c r="O6" s="1352"/>
      <c r="P6" s="1352"/>
      <c r="Q6" s="1352"/>
      <c r="R6" s="1352"/>
      <c r="S6" s="1352"/>
      <c r="T6" s="1352"/>
      <c r="U6" s="1352"/>
      <c r="V6" s="1352"/>
      <c r="W6" s="1352"/>
      <c r="X6" s="1352"/>
      <c r="Y6" s="1352"/>
      <c r="Z6" s="1352"/>
      <c r="AA6" s="1352"/>
      <c r="AB6" s="1352"/>
      <c r="AC6" s="1353"/>
      <c r="AD6" s="1365"/>
      <c r="AE6" s="1366"/>
      <c r="AF6" s="1366"/>
      <c r="AG6" s="1367"/>
      <c r="AH6" s="1370"/>
      <c r="AI6" s="1371"/>
      <c r="AJ6" s="1371"/>
      <c r="AK6" s="1371"/>
      <c r="AL6" s="1371"/>
      <c r="AM6" s="1371"/>
      <c r="AN6" s="1371"/>
      <c r="AO6" s="1371"/>
      <c r="AP6" s="1371"/>
      <c r="AQ6" s="1371"/>
      <c r="AR6" s="1371"/>
      <c r="AS6" s="1372"/>
      <c r="AW6" s="72"/>
      <c r="AX6" s="378"/>
      <c r="AY6" s="378"/>
      <c r="AZ6" s="378"/>
      <c r="BA6" s="378"/>
      <c r="BB6" s="378"/>
      <c r="BC6" s="378"/>
      <c r="BD6" s="378"/>
      <c r="BE6" s="378"/>
      <c r="BF6" s="378"/>
      <c r="BG6" s="378"/>
      <c r="BH6" s="378"/>
      <c r="BI6" s="378"/>
      <c r="BJ6" s="378"/>
      <c r="BK6" s="378"/>
      <c r="BL6" s="378"/>
      <c r="BM6" s="378"/>
      <c r="BN6" s="378"/>
      <c r="BO6" s="378"/>
      <c r="BP6" s="378"/>
      <c r="BQ6" s="378"/>
      <c r="BR6" s="378"/>
      <c r="BS6" s="378"/>
      <c r="BT6" s="378"/>
      <c r="BU6" s="378"/>
      <c r="BV6" s="378"/>
      <c r="BW6" s="378"/>
      <c r="BX6" s="378"/>
      <c r="BY6" s="378"/>
      <c r="BZ6" s="378"/>
      <c r="CA6" s="378"/>
      <c r="CB6" s="379"/>
      <c r="CC6" s="72"/>
      <c r="CD6" s="72"/>
      <c r="CE6" s="72"/>
      <c r="CF6" s="72"/>
      <c r="CG6" s="72"/>
      <c r="CH6" s="72"/>
    </row>
    <row r="7" spans="1:86" ht="19.5" customHeight="1" x14ac:dyDescent="0.2">
      <c r="A7" s="1290" t="s">
        <v>26</v>
      </c>
      <c r="B7" s="1291"/>
      <c r="C7" s="1291"/>
      <c r="D7" s="1291"/>
      <c r="E7" s="1291"/>
      <c r="F7" s="1291"/>
      <c r="G7" s="1291"/>
      <c r="H7" s="1291"/>
      <c r="I7" s="1291"/>
      <c r="J7" s="1291"/>
      <c r="K7" s="1291"/>
      <c r="L7" s="1292"/>
      <c r="M7" s="1376" t="s">
        <v>268</v>
      </c>
      <c r="N7" s="1377"/>
      <c r="O7" s="1377"/>
      <c r="P7" s="1378"/>
      <c r="Q7" s="1306"/>
      <c r="R7" s="1307"/>
      <c r="S7" s="1307"/>
      <c r="T7" s="1307"/>
      <c r="U7" s="1307"/>
      <c r="V7" s="1307"/>
      <c r="W7" s="1307"/>
      <c r="X7" s="1307"/>
      <c r="Y7" s="1307"/>
      <c r="Z7" s="1307"/>
      <c r="AA7" s="1307"/>
      <c r="AB7" s="1307"/>
      <c r="AC7" s="1307"/>
      <c r="AD7" s="1307"/>
      <c r="AE7" s="1307"/>
      <c r="AF7" s="1307"/>
      <c r="AG7" s="1307"/>
      <c r="AH7" s="1307"/>
      <c r="AI7" s="1307"/>
      <c r="AJ7" s="1307"/>
      <c r="AK7" s="1307"/>
      <c r="AL7" s="1307"/>
      <c r="AM7" s="1307"/>
      <c r="AN7" s="1307"/>
      <c r="AO7" s="1307"/>
      <c r="AP7" s="1307"/>
      <c r="AQ7" s="1307"/>
      <c r="AR7" s="1307"/>
      <c r="AS7" s="1308"/>
      <c r="AW7" s="72"/>
      <c r="AX7" s="378"/>
      <c r="AY7" s="378"/>
      <c r="AZ7" s="378"/>
      <c r="BA7" s="378"/>
      <c r="BB7" s="378"/>
      <c r="BC7" s="378"/>
      <c r="BD7" s="378"/>
      <c r="BE7" s="378"/>
      <c r="BF7" s="378"/>
      <c r="BG7" s="378"/>
      <c r="BH7" s="378"/>
      <c r="BI7" s="378"/>
      <c r="BJ7" s="378"/>
      <c r="BK7" s="378"/>
      <c r="BL7" s="378"/>
      <c r="BM7" s="378"/>
      <c r="BN7" s="378"/>
      <c r="BO7" s="378"/>
      <c r="BP7" s="378"/>
      <c r="BQ7" s="378"/>
      <c r="BR7" s="378"/>
      <c r="BS7" s="378"/>
      <c r="BT7" s="378"/>
      <c r="BU7" s="378"/>
      <c r="BV7" s="378"/>
      <c r="BW7" s="378"/>
      <c r="BX7" s="378"/>
      <c r="BY7" s="378"/>
      <c r="BZ7" s="378"/>
      <c r="CA7" s="378"/>
      <c r="CB7" s="379"/>
      <c r="CC7" s="72"/>
      <c r="CD7" s="72"/>
      <c r="CE7" s="72"/>
      <c r="CF7" s="72"/>
      <c r="CG7" s="72"/>
      <c r="CH7" s="72"/>
    </row>
    <row r="8" spans="1:86" ht="19.5" customHeight="1" x14ac:dyDescent="0.2">
      <c r="A8" s="1318"/>
      <c r="B8" s="1319"/>
      <c r="C8" s="1319"/>
      <c r="D8" s="1319"/>
      <c r="E8" s="1319"/>
      <c r="F8" s="1319"/>
      <c r="G8" s="1319"/>
      <c r="H8" s="1319"/>
      <c r="I8" s="1319"/>
      <c r="J8" s="1319"/>
      <c r="K8" s="1319"/>
      <c r="L8" s="1320"/>
      <c r="M8" s="1376" t="s">
        <v>27</v>
      </c>
      <c r="N8" s="1377"/>
      <c r="O8" s="1377"/>
      <c r="P8" s="1378"/>
      <c r="Q8" s="1306"/>
      <c r="R8" s="1307"/>
      <c r="S8" s="1307"/>
      <c r="T8" s="1307"/>
      <c r="U8" s="1307"/>
      <c r="V8" s="1307"/>
      <c r="W8" s="1307"/>
      <c r="X8" s="1307"/>
      <c r="Y8" s="1307"/>
      <c r="Z8" s="1307"/>
      <c r="AA8" s="1307"/>
      <c r="AB8" s="1307"/>
      <c r="AC8" s="1322"/>
      <c r="AD8" s="1376" t="s">
        <v>28</v>
      </c>
      <c r="AE8" s="1377"/>
      <c r="AF8" s="1377"/>
      <c r="AG8" s="1378"/>
      <c r="AH8" s="1323"/>
      <c r="AI8" s="1324"/>
      <c r="AJ8" s="1324"/>
      <c r="AK8" s="1324"/>
      <c r="AL8" s="1324"/>
      <c r="AM8" s="1324"/>
      <c r="AN8" s="1324"/>
      <c r="AO8" s="1324"/>
      <c r="AP8" s="1324"/>
      <c r="AQ8" s="1324"/>
      <c r="AR8" s="1324"/>
      <c r="AS8" s="1325"/>
      <c r="AW8" s="72"/>
      <c r="AX8" s="378"/>
      <c r="AY8" s="378"/>
      <c r="AZ8" s="378"/>
      <c r="BA8" s="378"/>
      <c r="BB8" s="378"/>
      <c r="BC8" s="378"/>
      <c r="BD8" s="378"/>
      <c r="BE8" s="378"/>
      <c r="BF8" s="378"/>
      <c r="BG8" s="378"/>
      <c r="BH8" s="378"/>
      <c r="BI8" s="378"/>
      <c r="BJ8" s="378"/>
      <c r="BK8" s="378"/>
      <c r="BL8" s="378"/>
      <c r="BM8" s="378"/>
      <c r="BN8" s="378"/>
      <c r="BO8" s="378"/>
      <c r="BP8" s="378"/>
      <c r="BQ8" s="378"/>
      <c r="BR8" s="378"/>
      <c r="BS8" s="378"/>
      <c r="BT8" s="378"/>
      <c r="BU8" s="378"/>
      <c r="BV8" s="378"/>
      <c r="BW8" s="378"/>
      <c r="BX8" s="378"/>
      <c r="BY8" s="378"/>
      <c r="BZ8" s="378"/>
      <c r="CA8" s="378"/>
      <c r="CB8" s="379"/>
      <c r="CC8" s="72"/>
      <c r="CD8" s="72"/>
      <c r="CE8" s="72"/>
      <c r="CF8" s="72"/>
      <c r="CG8" s="72"/>
      <c r="CH8" s="72"/>
    </row>
    <row r="9" spans="1:86" ht="19.5" customHeight="1" x14ac:dyDescent="0.2">
      <c r="A9" s="1318"/>
      <c r="B9" s="1319"/>
      <c r="C9" s="1319"/>
      <c r="D9" s="1319"/>
      <c r="E9" s="1319"/>
      <c r="F9" s="1319"/>
      <c r="G9" s="1319"/>
      <c r="H9" s="1319"/>
      <c r="I9" s="1319"/>
      <c r="J9" s="1319"/>
      <c r="K9" s="1319"/>
      <c r="L9" s="1320"/>
      <c r="M9" s="1376" t="s">
        <v>29</v>
      </c>
      <c r="N9" s="1377"/>
      <c r="O9" s="1377"/>
      <c r="P9" s="1378"/>
      <c r="Q9" s="1326"/>
      <c r="R9" s="1327"/>
      <c r="S9" s="1327"/>
      <c r="T9" s="1327"/>
      <c r="U9" s="1327"/>
      <c r="V9" s="1327"/>
      <c r="W9" s="1327"/>
      <c r="X9" s="1327"/>
      <c r="Y9" s="1327"/>
      <c r="Z9" s="1327"/>
      <c r="AA9" s="1327"/>
      <c r="AB9" s="1327"/>
      <c r="AC9" s="1327"/>
      <c r="AD9" s="1327"/>
      <c r="AE9" s="1327"/>
      <c r="AF9" s="1327"/>
      <c r="AG9" s="1327"/>
      <c r="AH9" s="1327"/>
      <c r="AI9" s="1327"/>
      <c r="AJ9" s="1327"/>
      <c r="AK9" s="1327"/>
      <c r="AL9" s="1327"/>
      <c r="AM9" s="1327"/>
      <c r="AN9" s="1327"/>
      <c r="AO9" s="1327"/>
      <c r="AP9" s="1327"/>
      <c r="AQ9" s="1327"/>
      <c r="AR9" s="1327"/>
      <c r="AS9" s="1328"/>
      <c r="AW9" s="72"/>
      <c r="AX9" s="378"/>
      <c r="AY9" s="378"/>
      <c r="AZ9" s="378"/>
      <c r="BA9" s="378"/>
      <c r="BB9" s="378"/>
      <c r="BC9" s="378"/>
      <c r="BD9" s="378"/>
      <c r="BE9" s="378"/>
      <c r="BF9" s="378"/>
      <c r="BG9" s="378"/>
      <c r="BH9" s="378"/>
      <c r="BI9" s="378"/>
      <c r="BJ9" s="378"/>
      <c r="BK9" s="378"/>
      <c r="BL9" s="378"/>
      <c r="BM9" s="378"/>
      <c r="BN9" s="378"/>
      <c r="BO9" s="378"/>
      <c r="BP9" s="378"/>
      <c r="BQ9" s="378"/>
      <c r="BR9" s="378"/>
      <c r="BS9" s="378"/>
      <c r="BT9" s="378"/>
      <c r="BU9" s="378"/>
      <c r="BV9" s="378"/>
      <c r="BW9" s="378"/>
      <c r="BX9" s="378"/>
      <c r="BY9" s="378"/>
      <c r="BZ9" s="378"/>
      <c r="CA9" s="378"/>
      <c r="CB9" s="379"/>
      <c r="CC9" s="72"/>
      <c r="CD9" s="72"/>
      <c r="CE9" s="72"/>
      <c r="CF9" s="72"/>
      <c r="CG9" s="72"/>
      <c r="CH9" s="72"/>
    </row>
    <row r="10" spans="1:86" ht="19.5" customHeight="1" x14ac:dyDescent="0.2">
      <c r="A10" s="1293"/>
      <c r="B10" s="1294"/>
      <c r="C10" s="1294"/>
      <c r="D10" s="1294"/>
      <c r="E10" s="1294"/>
      <c r="F10" s="1294"/>
      <c r="G10" s="1294"/>
      <c r="H10" s="1294"/>
      <c r="I10" s="1294"/>
      <c r="J10" s="1294"/>
      <c r="K10" s="1294"/>
      <c r="L10" s="1295"/>
      <c r="M10" s="1317" t="s">
        <v>30</v>
      </c>
      <c r="N10" s="1314"/>
      <c r="O10" s="1314"/>
      <c r="P10" s="1316"/>
      <c r="Q10" s="1302"/>
      <c r="R10" s="1303"/>
      <c r="S10" s="1303"/>
      <c r="T10" s="1303"/>
      <c r="U10" s="1303"/>
      <c r="V10" s="1303"/>
      <c r="W10" s="1303"/>
      <c r="X10" s="1303"/>
      <c r="Y10" s="1303"/>
      <c r="Z10" s="1303"/>
      <c r="AA10" s="1303"/>
      <c r="AB10" s="1303"/>
      <c r="AC10" s="1304"/>
      <c r="AD10" s="1373" t="s">
        <v>31</v>
      </c>
      <c r="AE10" s="1374"/>
      <c r="AF10" s="1374"/>
      <c r="AG10" s="1375"/>
      <c r="AH10" s="1306"/>
      <c r="AI10" s="1307"/>
      <c r="AJ10" s="1307"/>
      <c r="AK10" s="1307"/>
      <c r="AL10" s="1307"/>
      <c r="AM10" s="1307"/>
      <c r="AN10" s="1307"/>
      <c r="AO10" s="1307"/>
      <c r="AP10" s="1307"/>
      <c r="AQ10" s="1307"/>
      <c r="AR10" s="1307"/>
      <c r="AS10" s="1308"/>
      <c r="AW10" s="72"/>
      <c r="AX10" s="378"/>
      <c r="AY10" s="378"/>
      <c r="AZ10" s="378"/>
      <c r="BA10" s="378"/>
      <c r="BB10" s="378"/>
      <c r="BC10" s="378"/>
      <c r="BD10" s="378"/>
      <c r="BE10" s="378"/>
      <c r="BF10" s="378"/>
      <c r="BG10" s="378"/>
      <c r="BH10" s="378"/>
      <c r="BI10" s="378"/>
      <c r="BJ10" s="378"/>
      <c r="BK10" s="378"/>
      <c r="BL10" s="378"/>
      <c r="BM10" s="378"/>
      <c r="BN10" s="378"/>
      <c r="BO10" s="378"/>
      <c r="BP10" s="378"/>
      <c r="BQ10" s="378"/>
      <c r="BR10" s="378"/>
      <c r="BS10" s="378"/>
      <c r="BT10" s="378"/>
      <c r="BU10" s="378"/>
      <c r="BV10" s="378"/>
      <c r="BW10" s="378"/>
      <c r="BX10" s="378"/>
      <c r="BY10" s="378"/>
      <c r="BZ10" s="378"/>
      <c r="CA10" s="378"/>
      <c r="CB10" s="379"/>
      <c r="CC10" s="72"/>
      <c r="CD10" s="72"/>
      <c r="CE10" s="72"/>
      <c r="CF10" s="72"/>
      <c r="CG10" s="72"/>
      <c r="CH10" s="72"/>
    </row>
    <row r="11" spans="1:86" ht="19.5" customHeight="1" x14ac:dyDescent="0.2">
      <c r="A11" s="1347" t="s">
        <v>32</v>
      </c>
      <c r="B11" s="1314"/>
      <c r="C11" s="1314"/>
      <c r="D11" s="1314"/>
      <c r="E11" s="1314"/>
      <c r="F11" s="1314"/>
      <c r="G11" s="1314"/>
      <c r="H11" s="1314"/>
      <c r="I11" s="1314"/>
      <c r="J11" s="1314"/>
      <c r="K11" s="1314"/>
      <c r="L11" s="1316"/>
      <c r="M11" s="1311" t="s">
        <v>287</v>
      </c>
      <c r="N11" s="1312"/>
      <c r="O11" s="1312"/>
      <c r="P11" s="1312"/>
      <c r="Q11" s="1313"/>
      <c r="R11" s="1313"/>
      <c r="S11" s="1313"/>
      <c r="T11" s="1313"/>
      <c r="U11" s="1314" t="s">
        <v>34</v>
      </c>
      <c r="V11" s="1314"/>
      <c r="W11" s="1314"/>
      <c r="X11" s="1315"/>
      <c r="Y11" s="1315"/>
      <c r="Z11" s="1315"/>
      <c r="AA11" s="1314" t="s">
        <v>35</v>
      </c>
      <c r="AB11" s="1314"/>
      <c r="AC11" s="1316"/>
      <c r="AD11" s="1317" t="s">
        <v>167</v>
      </c>
      <c r="AE11" s="1314"/>
      <c r="AF11" s="1314"/>
      <c r="AG11" s="1316"/>
      <c r="AH11" s="1280"/>
      <c r="AI11" s="1281"/>
      <c r="AJ11" s="1281"/>
      <c r="AK11" s="1281"/>
      <c r="AL11" s="1281"/>
      <c r="AM11" s="1281"/>
      <c r="AN11" s="1281"/>
      <c r="AO11" s="1282" t="s">
        <v>168</v>
      </c>
      <c r="AP11" s="1282"/>
      <c r="AQ11" s="1282"/>
      <c r="AR11" s="1282"/>
      <c r="AS11" s="128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row>
    <row r="12" spans="1:86" ht="60" customHeight="1" x14ac:dyDescent="0.2">
      <c r="A12" s="1284" t="s">
        <v>273</v>
      </c>
      <c r="B12" s="1358"/>
      <c r="C12" s="1358"/>
      <c r="D12" s="1358"/>
      <c r="E12" s="1358"/>
      <c r="F12" s="1358"/>
      <c r="G12" s="1358"/>
      <c r="H12" s="1358"/>
      <c r="I12" s="1358"/>
      <c r="J12" s="1358"/>
      <c r="K12" s="1358"/>
      <c r="L12" s="1359"/>
      <c r="M12" s="1287"/>
      <c r="N12" s="1288"/>
      <c r="O12" s="1288"/>
      <c r="P12" s="1288"/>
      <c r="Q12" s="1288"/>
      <c r="R12" s="1288"/>
      <c r="S12" s="1288"/>
      <c r="T12" s="1288"/>
      <c r="U12" s="1288"/>
      <c r="V12" s="1288"/>
      <c r="W12" s="1288"/>
      <c r="X12" s="1288"/>
      <c r="Y12" s="1288"/>
      <c r="Z12" s="1288"/>
      <c r="AA12" s="1288"/>
      <c r="AB12" s="1288"/>
      <c r="AC12" s="1288"/>
      <c r="AD12" s="1288"/>
      <c r="AE12" s="1288"/>
      <c r="AF12" s="1288"/>
      <c r="AG12" s="1288"/>
      <c r="AH12" s="1288"/>
      <c r="AI12" s="1288"/>
      <c r="AJ12" s="1288"/>
      <c r="AK12" s="1288"/>
      <c r="AL12" s="1288"/>
      <c r="AM12" s="1288"/>
      <c r="AN12" s="1288"/>
      <c r="AO12" s="1288"/>
      <c r="AP12" s="1288"/>
      <c r="AQ12" s="1288"/>
      <c r="AR12" s="1288"/>
      <c r="AS12" s="1289"/>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row>
    <row r="13" spans="1:86" ht="19.5" customHeight="1" x14ac:dyDescent="0.2">
      <c r="A13" s="1290" t="s">
        <v>48</v>
      </c>
      <c r="B13" s="1291"/>
      <c r="C13" s="1291"/>
      <c r="D13" s="1291"/>
      <c r="E13" s="1291"/>
      <c r="F13" s="1291"/>
      <c r="G13" s="1291"/>
      <c r="H13" s="1291"/>
      <c r="I13" s="1291"/>
      <c r="J13" s="1291"/>
      <c r="K13" s="1291"/>
      <c r="L13" s="1292"/>
      <c r="M13" s="1357" t="s">
        <v>269</v>
      </c>
      <c r="N13" s="1267"/>
      <c r="O13" s="1267"/>
      <c r="P13" s="1299"/>
      <c r="Q13" s="1297"/>
      <c r="R13" s="1298"/>
      <c r="S13" s="1298"/>
      <c r="T13" s="1298"/>
      <c r="U13" s="1298"/>
      <c r="V13" s="1298"/>
      <c r="W13" s="1298"/>
      <c r="X13" s="1267" t="s">
        <v>168</v>
      </c>
      <c r="Y13" s="1267"/>
      <c r="Z13" s="1267"/>
      <c r="AA13" s="1267"/>
      <c r="AB13" s="1267"/>
      <c r="AC13" s="1299"/>
      <c r="AD13" s="1357" t="s">
        <v>270</v>
      </c>
      <c r="AE13" s="1267"/>
      <c r="AF13" s="1267"/>
      <c r="AG13" s="1299"/>
      <c r="AH13" s="1300"/>
      <c r="AI13" s="1301"/>
      <c r="AJ13" s="1301"/>
      <c r="AK13" s="1301"/>
      <c r="AL13" s="1301"/>
      <c r="AM13" s="1301"/>
      <c r="AN13" s="1301"/>
      <c r="AO13" s="1267" t="s">
        <v>168</v>
      </c>
      <c r="AP13" s="1267"/>
      <c r="AQ13" s="1267"/>
      <c r="AR13" s="1267"/>
      <c r="AS13" s="1268"/>
    </row>
    <row r="14" spans="1:86" ht="30" customHeight="1" x14ac:dyDescent="0.2">
      <c r="A14" s="1293"/>
      <c r="B14" s="1294"/>
      <c r="C14" s="1294"/>
      <c r="D14" s="1294"/>
      <c r="E14" s="1294"/>
      <c r="F14" s="1294"/>
      <c r="G14" s="1294"/>
      <c r="H14" s="1294"/>
      <c r="I14" s="1294"/>
      <c r="J14" s="1294"/>
      <c r="K14" s="1294"/>
      <c r="L14" s="1295"/>
      <c r="M14" s="1269" t="s">
        <v>271</v>
      </c>
      <c r="N14" s="1270"/>
      <c r="O14" s="1270"/>
      <c r="P14" s="1271"/>
      <c r="Q14" s="1272"/>
      <c r="R14" s="1273"/>
      <c r="S14" s="1273"/>
      <c r="T14" s="1273"/>
      <c r="U14" s="1273"/>
      <c r="V14" s="1273"/>
      <c r="W14" s="1273"/>
      <c r="X14" s="1273"/>
      <c r="Y14" s="1273"/>
      <c r="Z14" s="1273"/>
      <c r="AA14" s="1273"/>
      <c r="AB14" s="1273"/>
      <c r="AC14" s="1273"/>
      <c r="AD14" s="1273"/>
      <c r="AE14" s="1273"/>
      <c r="AF14" s="1273"/>
      <c r="AG14" s="1273"/>
      <c r="AH14" s="1273"/>
      <c r="AI14" s="1273"/>
      <c r="AJ14" s="1273"/>
      <c r="AK14" s="1273"/>
      <c r="AL14" s="1273"/>
      <c r="AM14" s="1273"/>
      <c r="AN14" s="1273"/>
      <c r="AO14" s="1273"/>
      <c r="AP14" s="1273"/>
      <c r="AQ14" s="1273"/>
      <c r="AR14" s="1273"/>
      <c r="AS14" s="1274"/>
    </row>
    <row r="15" spans="1:86" ht="18.75" customHeight="1" x14ac:dyDescent="0.2">
      <c r="A15" s="1354" t="s">
        <v>267</v>
      </c>
      <c r="B15" s="1355"/>
      <c r="C15" s="1355"/>
      <c r="D15" s="1355"/>
      <c r="E15" s="1355"/>
      <c r="F15" s="1355"/>
      <c r="G15" s="1355"/>
      <c r="H15" s="1355"/>
      <c r="I15" s="1355"/>
      <c r="J15" s="1355"/>
      <c r="K15" s="1355"/>
      <c r="L15" s="1355"/>
      <c r="M15" s="1355"/>
      <c r="N15" s="1355"/>
      <c r="O15" s="1355"/>
      <c r="P15" s="1355"/>
      <c r="Q15" s="1355"/>
      <c r="R15" s="1355"/>
      <c r="S15" s="1355"/>
      <c r="T15" s="1355"/>
      <c r="U15" s="1355"/>
      <c r="V15" s="1355"/>
      <c r="W15" s="1355"/>
      <c r="X15" s="1355"/>
      <c r="Y15" s="1355"/>
      <c r="Z15" s="1355"/>
      <c r="AA15" s="1355"/>
      <c r="AB15" s="1355"/>
      <c r="AC15" s="1355"/>
      <c r="AD15" s="1355"/>
      <c r="AE15" s="1355"/>
      <c r="AF15" s="1355"/>
      <c r="AG15" s="1355"/>
      <c r="AH15" s="1355"/>
      <c r="AI15" s="1355"/>
      <c r="AJ15" s="1355"/>
      <c r="AK15" s="1355"/>
      <c r="AL15" s="1356"/>
      <c r="AM15" s="1277" t="s">
        <v>179</v>
      </c>
      <c r="AN15" s="1278"/>
      <c r="AO15" s="1278"/>
      <c r="AP15" s="1278"/>
      <c r="AQ15" s="1278"/>
      <c r="AR15" s="1278"/>
      <c r="AS15" s="1279"/>
    </row>
    <row r="16" spans="1:86" ht="3.75" customHeight="1" x14ac:dyDescent="0.2"/>
    <row r="17" spans="1:80" ht="19.5" customHeight="1" x14ac:dyDescent="0.2">
      <c r="A17" s="1329" t="s">
        <v>182</v>
      </c>
      <c r="B17" s="1330"/>
      <c r="C17" s="1330"/>
      <c r="D17" s="1331" t="s">
        <v>386</v>
      </c>
      <c r="E17" s="1332"/>
      <c r="F17" s="1332"/>
      <c r="G17" s="1333"/>
      <c r="H17" s="1334" t="s">
        <v>166</v>
      </c>
      <c r="I17" s="1334"/>
      <c r="J17" s="1334"/>
      <c r="K17" s="1334"/>
      <c r="L17" s="1335"/>
      <c r="M17" s="1336"/>
      <c r="N17" s="1337"/>
      <c r="O17" s="1337"/>
      <c r="P17" s="1337"/>
      <c r="Q17" s="1337"/>
      <c r="R17" s="1337"/>
      <c r="S17" s="1337"/>
      <c r="T17" s="1337"/>
      <c r="U17" s="1337"/>
      <c r="V17" s="1337"/>
      <c r="W17" s="1337"/>
      <c r="X17" s="1337"/>
      <c r="Y17" s="1337"/>
      <c r="Z17" s="1337"/>
      <c r="AA17" s="1337"/>
      <c r="AB17" s="1337"/>
      <c r="AC17" s="1338"/>
      <c r="AD17" s="1339" t="s">
        <v>266</v>
      </c>
      <c r="AE17" s="1340"/>
      <c r="AF17" s="1340"/>
      <c r="AG17" s="1340"/>
      <c r="AH17" s="1341"/>
      <c r="AI17" s="1342"/>
      <c r="AJ17" s="1342"/>
      <c r="AK17" s="1342"/>
      <c r="AL17" s="1342"/>
      <c r="AM17" s="1342"/>
      <c r="AN17" s="1342"/>
      <c r="AO17" s="1342"/>
      <c r="AP17" s="1342"/>
      <c r="AQ17" s="1342"/>
      <c r="AR17" s="1342"/>
      <c r="AS17" s="1343"/>
    </row>
    <row r="18" spans="1:80" ht="19.5" customHeight="1" x14ac:dyDescent="0.2">
      <c r="A18" s="1347" t="s">
        <v>272</v>
      </c>
      <c r="B18" s="1314"/>
      <c r="C18" s="1314"/>
      <c r="D18" s="1314"/>
      <c r="E18" s="1314"/>
      <c r="F18" s="1314"/>
      <c r="G18" s="1314"/>
      <c r="H18" s="1314"/>
      <c r="I18" s="1314"/>
      <c r="J18" s="1314"/>
      <c r="K18" s="1314"/>
      <c r="L18" s="1316"/>
      <c r="M18" s="1351"/>
      <c r="N18" s="1352"/>
      <c r="O18" s="1352"/>
      <c r="P18" s="1352"/>
      <c r="Q18" s="1352"/>
      <c r="R18" s="1352"/>
      <c r="S18" s="1352"/>
      <c r="T18" s="1352"/>
      <c r="U18" s="1352"/>
      <c r="V18" s="1352"/>
      <c r="W18" s="1352"/>
      <c r="X18" s="1352"/>
      <c r="Y18" s="1352"/>
      <c r="Z18" s="1352"/>
      <c r="AA18" s="1352"/>
      <c r="AB18" s="1352"/>
      <c r="AC18" s="1353"/>
      <c r="AD18" s="1294"/>
      <c r="AE18" s="1294"/>
      <c r="AF18" s="1294"/>
      <c r="AG18" s="1294"/>
      <c r="AH18" s="1344"/>
      <c r="AI18" s="1345"/>
      <c r="AJ18" s="1345"/>
      <c r="AK18" s="1345"/>
      <c r="AL18" s="1345"/>
      <c r="AM18" s="1345"/>
      <c r="AN18" s="1345"/>
      <c r="AO18" s="1345"/>
      <c r="AP18" s="1345"/>
      <c r="AQ18" s="1345"/>
      <c r="AR18" s="1345"/>
      <c r="AS18" s="1346"/>
    </row>
    <row r="19" spans="1:80" ht="19.5" customHeight="1" x14ac:dyDescent="0.2">
      <c r="A19" s="1290" t="s">
        <v>26</v>
      </c>
      <c r="B19" s="1291"/>
      <c r="C19" s="1291"/>
      <c r="D19" s="1291"/>
      <c r="E19" s="1291"/>
      <c r="F19" s="1291"/>
      <c r="G19" s="1291"/>
      <c r="H19" s="1291"/>
      <c r="I19" s="1291"/>
      <c r="J19" s="1291"/>
      <c r="K19" s="1291"/>
      <c r="L19" s="1292"/>
      <c r="M19" s="1321" t="s">
        <v>268</v>
      </c>
      <c r="N19" s="1321"/>
      <c r="O19" s="1321"/>
      <c r="P19" s="1321"/>
      <c r="Q19" s="1306"/>
      <c r="R19" s="1307"/>
      <c r="S19" s="1307"/>
      <c r="T19" s="1307"/>
      <c r="U19" s="1307"/>
      <c r="V19" s="1307"/>
      <c r="W19" s="1307"/>
      <c r="X19" s="1307"/>
      <c r="Y19" s="1307"/>
      <c r="Z19" s="1307"/>
      <c r="AA19" s="1307"/>
      <c r="AB19" s="1307"/>
      <c r="AC19" s="1307"/>
      <c r="AD19" s="1307"/>
      <c r="AE19" s="1307"/>
      <c r="AF19" s="1307"/>
      <c r="AG19" s="1307"/>
      <c r="AH19" s="1307"/>
      <c r="AI19" s="1307"/>
      <c r="AJ19" s="1307"/>
      <c r="AK19" s="1307"/>
      <c r="AL19" s="1307"/>
      <c r="AM19" s="1307"/>
      <c r="AN19" s="1307"/>
      <c r="AO19" s="1307"/>
      <c r="AP19" s="1307"/>
      <c r="AQ19" s="1307"/>
      <c r="AR19" s="1307"/>
      <c r="AS19" s="1308"/>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row>
    <row r="20" spans="1:80" ht="19.5" customHeight="1" x14ac:dyDescent="0.2">
      <c r="A20" s="1318"/>
      <c r="B20" s="1319"/>
      <c r="C20" s="1319"/>
      <c r="D20" s="1319"/>
      <c r="E20" s="1319"/>
      <c r="F20" s="1319"/>
      <c r="G20" s="1319"/>
      <c r="H20" s="1319"/>
      <c r="I20" s="1319"/>
      <c r="J20" s="1319"/>
      <c r="K20" s="1319"/>
      <c r="L20" s="1320"/>
      <c r="M20" s="1321" t="s">
        <v>27</v>
      </c>
      <c r="N20" s="1321"/>
      <c r="O20" s="1321"/>
      <c r="P20" s="1321"/>
      <c r="Q20" s="1306"/>
      <c r="R20" s="1307"/>
      <c r="S20" s="1307"/>
      <c r="T20" s="1307"/>
      <c r="U20" s="1307"/>
      <c r="V20" s="1307"/>
      <c r="W20" s="1307"/>
      <c r="X20" s="1307"/>
      <c r="Y20" s="1307"/>
      <c r="Z20" s="1307"/>
      <c r="AA20" s="1307"/>
      <c r="AB20" s="1307"/>
      <c r="AC20" s="1322"/>
      <c r="AD20" s="1321" t="s">
        <v>28</v>
      </c>
      <c r="AE20" s="1321"/>
      <c r="AF20" s="1321"/>
      <c r="AG20" s="1321"/>
      <c r="AH20" s="1323"/>
      <c r="AI20" s="1324"/>
      <c r="AJ20" s="1324"/>
      <c r="AK20" s="1324"/>
      <c r="AL20" s="1324"/>
      <c r="AM20" s="1324"/>
      <c r="AN20" s="1324"/>
      <c r="AO20" s="1324"/>
      <c r="AP20" s="1324"/>
      <c r="AQ20" s="1324"/>
      <c r="AR20" s="1324"/>
      <c r="AS20" s="1325"/>
      <c r="AX20" s="380"/>
      <c r="AY20" s="380"/>
      <c r="AZ20" s="380"/>
      <c r="BA20" s="380"/>
      <c r="BB20" s="380"/>
      <c r="BC20" s="380"/>
      <c r="BD20" s="380"/>
      <c r="BE20" s="380"/>
      <c r="BF20" s="380"/>
      <c r="BG20" s="380"/>
      <c r="BH20" s="380"/>
      <c r="BI20" s="380"/>
      <c r="BJ20" s="380"/>
      <c r="BK20" s="380"/>
      <c r="BL20" s="380"/>
      <c r="BM20" s="380"/>
      <c r="BN20" s="380"/>
      <c r="BO20" s="380"/>
      <c r="BP20" s="380"/>
      <c r="BQ20" s="380"/>
      <c r="BR20" s="380"/>
      <c r="BS20" s="380"/>
      <c r="BT20" s="380"/>
      <c r="BU20" s="380"/>
      <c r="BV20" s="380"/>
      <c r="BW20" s="380"/>
      <c r="BX20" s="380"/>
      <c r="BY20" s="380"/>
      <c r="BZ20" s="73"/>
      <c r="CA20" s="73"/>
      <c r="CB20" s="73"/>
    </row>
    <row r="21" spans="1:80" ht="19.5" customHeight="1" x14ac:dyDescent="0.2">
      <c r="A21" s="1318"/>
      <c r="B21" s="1319"/>
      <c r="C21" s="1319"/>
      <c r="D21" s="1319"/>
      <c r="E21" s="1319"/>
      <c r="F21" s="1319"/>
      <c r="G21" s="1319"/>
      <c r="H21" s="1319"/>
      <c r="I21" s="1319"/>
      <c r="J21" s="1319"/>
      <c r="K21" s="1319"/>
      <c r="L21" s="1320"/>
      <c r="M21" s="1321" t="s">
        <v>29</v>
      </c>
      <c r="N21" s="1321"/>
      <c r="O21" s="1321"/>
      <c r="P21" s="1321"/>
      <c r="Q21" s="1326"/>
      <c r="R21" s="1327"/>
      <c r="S21" s="1327"/>
      <c r="T21" s="1327"/>
      <c r="U21" s="1327"/>
      <c r="V21" s="1327"/>
      <c r="W21" s="1327"/>
      <c r="X21" s="1327"/>
      <c r="Y21" s="1327"/>
      <c r="Z21" s="1327"/>
      <c r="AA21" s="1327"/>
      <c r="AB21" s="1327"/>
      <c r="AC21" s="1327"/>
      <c r="AD21" s="1327"/>
      <c r="AE21" s="1327"/>
      <c r="AF21" s="1327"/>
      <c r="AG21" s="1327"/>
      <c r="AH21" s="1327"/>
      <c r="AI21" s="1327"/>
      <c r="AJ21" s="1327"/>
      <c r="AK21" s="1327"/>
      <c r="AL21" s="1327"/>
      <c r="AM21" s="1327"/>
      <c r="AN21" s="1327"/>
      <c r="AO21" s="1327"/>
      <c r="AP21" s="1327"/>
      <c r="AQ21" s="1327"/>
      <c r="AR21" s="1327"/>
      <c r="AS21" s="1328"/>
      <c r="AX21" s="380"/>
      <c r="AY21" s="380"/>
      <c r="AZ21" s="380"/>
      <c r="BA21" s="380"/>
      <c r="BB21" s="380"/>
      <c r="BC21" s="380"/>
      <c r="BD21" s="380"/>
      <c r="BE21" s="380"/>
      <c r="BF21" s="380"/>
      <c r="BG21" s="380"/>
      <c r="BH21" s="380"/>
      <c r="BI21" s="380"/>
      <c r="BJ21" s="380"/>
      <c r="BK21" s="380"/>
      <c r="BL21" s="380"/>
      <c r="BM21" s="380"/>
      <c r="BN21" s="380"/>
      <c r="BO21" s="380"/>
      <c r="BP21" s="380"/>
      <c r="BQ21" s="380"/>
      <c r="BR21" s="380"/>
      <c r="BS21" s="380"/>
      <c r="BT21" s="380"/>
      <c r="BU21" s="380"/>
      <c r="BV21" s="380"/>
      <c r="BW21" s="380"/>
      <c r="BX21" s="380"/>
      <c r="BY21" s="380"/>
      <c r="BZ21" s="73"/>
      <c r="CA21" s="73"/>
      <c r="CB21" s="73"/>
    </row>
    <row r="22" spans="1:80" ht="19.5" customHeight="1" x14ac:dyDescent="0.2">
      <c r="A22" s="1293"/>
      <c r="B22" s="1294"/>
      <c r="C22" s="1294"/>
      <c r="D22" s="1294"/>
      <c r="E22" s="1294"/>
      <c r="F22" s="1294"/>
      <c r="G22" s="1294"/>
      <c r="H22" s="1294"/>
      <c r="I22" s="1294"/>
      <c r="J22" s="1294"/>
      <c r="K22" s="1294"/>
      <c r="L22" s="1295"/>
      <c r="M22" s="1310" t="s">
        <v>30</v>
      </c>
      <c r="N22" s="1310"/>
      <c r="O22" s="1310"/>
      <c r="P22" s="1310"/>
      <c r="Q22" s="1302"/>
      <c r="R22" s="1303"/>
      <c r="S22" s="1303"/>
      <c r="T22" s="1303"/>
      <c r="U22" s="1303"/>
      <c r="V22" s="1303"/>
      <c r="W22" s="1303"/>
      <c r="X22" s="1303"/>
      <c r="Y22" s="1303"/>
      <c r="Z22" s="1303"/>
      <c r="AA22" s="1303"/>
      <c r="AB22" s="1303"/>
      <c r="AC22" s="1304"/>
      <c r="AD22" s="1305" t="s">
        <v>31</v>
      </c>
      <c r="AE22" s="1305"/>
      <c r="AF22" s="1305"/>
      <c r="AG22" s="1305"/>
      <c r="AH22" s="1306"/>
      <c r="AI22" s="1307"/>
      <c r="AJ22" s="1307"/>
      <c r="AK22" s="1307"/>
      <c r="AL22" s="1307"/>
      <c r="AM22" s="1307"/>
      <c r="AN22" s="1307"/>
      <c r="AO22" s="1307"/>
      <c r="AP22" s="1307"/>
      <c r="AQ22" s="1307"/>
      <c r="AR22" s="1307"/>
      <c r="AS22" s="1308"/>
      <c r="AX22" s="380"/>
    </row>
    <row r="23" spans="1:80" ht="19.5" customHeight="1" x14ac:dyDescent="0.2">
      <c r="A23" s="1309" t="s">
        <v>32</v>
      </c>
      <c r="B23" s="1310"/>
      <c r="C23" s="1310"/>
      <c r="D23" s="1310"/>
      <c r="E23" s="1310"/>
      <c r="F23" s="1310"/>
      <c r="G23" s="1310"/>
      <c r="H23" s="1310"/>
      <c r="I23" s="1310"/>
      <c r="J23" s="1310"/>
      <c r="K23" s="1310"/>
      <c r="L23" s="1310"/>
      <c r="M23" s="1311" t="s">
        <v>287</v>
      </c>
      <c r="N23" s="1312"/>
      <c r="O23" s="1312"/>
      <c r="P23" s="1312"/>
      <c r="Q23" s="1313"/>
      <c r="R23" s="1313"/>
      <c r="S23" s="1313"/>
      <c r="T23" s="1313"/>
      <c r="U23" s="1314" t="s">
        <v>34</v>
      </c>
      <c r="V23" s="1314"/>
      <c r="W23" s="1314"/>
      <c r="X23" s="1315"/>
      <c r="Y23" s="1315"/>
      <c r="Z23" s="1315"/>
      <c r="AA23" s="1314" t="s">
        <v>35</v>
      </c>
      <c r="AB23" s="1314"/>
      <c r="AC23" s="1316"/>
      <c r="AD23" s="1317" t="s">
        <v>167</v>
      </c>
      <c r="AE23" s="1314"/>
      <c r="AF23" s="1314"/>
      <c r="AG23" s="1316"/>
      <c r="AH23" s="1280"/>
      <c r="AI23" s="1281"/>
      <c r="AJ23" s="1281"/>
      <c r="AK23" s="1281"/>
      <c r="AL23" s="1281"/>
      <c r="AM23" s="1281"/>
      <c r="AN23" s="1281"/>
      <c r="AO23" s="1282" t="s">
        <v>168</v>
      </c>
      <c r="AP23" s="1282"/>
      <c r="AQ23" s="1282"/>
      <c r="AR23" s="1282"/>
      <c r="AS23" s="1283"/>
    </row>
    <row r="24" spans="1:80" ht="60" customHeight="1" x14ac:dyDescent="0.2">
      <c r="A24" s="1284" t="s">
        <v>273</v>
      </c>
      <c r="B24" s="1285"/>
      <c r="C24" s="1285"/>
      <c r="D24" s="1285"/>
      <c r="E24" s="1285"/>
      <c r="F24" s="1285"/>
      <c r="G24" s="1285"/>
      <c r="H24" s="1285"/>
      <c r="I24" s="1285"/>
      <c r="J24" s="1285"/>
      <c r="K24" s="1285"/>
      <c r="L24" s="1286"/>
      <c r="M24" s="1287"/>
      <c r="N24" s="1288"/>
      <c r="O24" s="1288"/>
      <c r="P24" s="1288"/>
      <c r="Q24" s="1288"/>
      <c r="R24" s="1288"/>
      <c r="S24" s="1288"/>
      <c r="T24" s="1288"/>
      <c r="U24" s="1288"/>
      <c r="V24" s="1288"/>
      <c r="W24" s="1288"/>
      <c r="X24" s="1288"/>
      <c r="Y24" s="1288"/>
      <c r="Z24" s="1288"/>
      <c r="AA24" s="1288"/>
      <c r="AB24" s="1288"/>
      <c r="AC24" s="1288"/>
      <c r="AD24" s="1288"/>
      <c r="AE24" s="1288"/>
      <c r="AF24" s="1288"/>
      <c r="AG24" s="1288"/>
      <c r="AH24" s="1288"/>
      <c r="AI24" s="1288"/>
      <c r="AJ24" s="1288"/>
      <c r="AK24" s="1288"/>
      <c r="AL24" s="1288"/>
      <c r="AM24" s="1288"/>
      <c r="AN24" s="1288"/>
      <c r="AO24" s="1288"/>
      <c r="AP24" s="1288"/>
      <c r="AQ24" s="1288"/>
      <c r="AR24" s="1288"/>
      <c r="AS24" s="1289"/>
    </row>
    <row r="25" spans="1:80" ht="19.5" customHeight="1" x14ac:dyDescent="0.2">
      <c r="A25" s="1290" t="s">
        <v>48</v>
      </c>
      <c r="B25" s="1291"/>
      <c r="C25" s="1291"/>
      <c r="D25" s="1291"/>
      <c r="E25" s="1291"/>
      <c r="F25" s="1291"/>
      <c r="G25" s="1291"/>
      <c r="H25" s="1291"/>
      <c r="I25" s="1291"/>
      <c r="J25" s="1291"/>
      <c r="K25" s="1291"/>
      <c r="L25" s="1292"/>
      <c r="M25" s="1296" t="s">
        <v>269</v>
      </c>
      <c r="N25" s="1296"/>
      <c r="O25" s="1296"/>
      <c r="P25" s="1296"/>
      <c r="Q25" s="1297"/>
      <c r="R25" s="1298"/>
      <c r="S25" s="1298"/>
      <c r="T25" s="1298"/>
      <c r="U25" s="1298"/>
      <c r="V25" s="1298"/>
      <c r="W25" s="1298"/>
      <c r="X25" s="1267" t="s">
        <v>168</v>
      </c>
      <c r="Y25" s="1267"/>
      <c r="Z25" s="1267"/>
      <c r="AA25" s="1267"/>
      <c r="AB25" s="1267"/>
      <c r="AC25" s="1299"/>
      <c r="AD25" s="1296" t="s">
        <v>270</v>
      </c>
      <c r="AE25" s="1296"/>
      <c r="AF25" s="1296"/>
      <c r="AG25" s="1296"/>
      <c r="AH25" s="1300"/>
      <c r="AI25" s="1301"/>
      <c r="AJ25" s="1301"/>
      <c r="AK25" s="1301"/>
      <c r="AL25" s="1301"/>
      <c r="AM25" s="1301"/>
      <c r="AN25" s="1301"/>
      <c r="AO25" s="1267" t="s">
        <v>168</v>
      </c>
      <c r="AP25" s="1267"/>
      <c r="AQ25" s="1267"/>
      <c r="AR25" s="1267"/>
      <c r="AS25" s="1268"/>
    </row>
    <row r="26" spans="1:80" ht="30" customHeight="1" x14ac:dyDescent="0.2">
      <c r="A26" s="1293"/>
      <c r="B26" s="1294"/>
      <c r="C26" s="1294"/>
      <c r="D26" s="1294"/>
      <c r="E26" s="1294"/>
      <c r="F26" s="1294"/>
      <c r="G26" s="1294"/>
      <c r="H26" s="1294"/>
      <c r="I26" s="1294"/>
      <c r="J26" s="1294"/>
      <c r="K26" s="1294"/>
      <c r="L26" s="1295"/>
      <c r="M26" s="1269" t="s">
        <v>271</v>
      </c>
      <c r="N26" s="1270"/>
      <c r="O26" s="1270"/>
      <c r="P26" s="1271"/>
      <c r="Q26" s="1272"/>
      <c r="R26" s="1273"/>
      <c r="S26" s="1273"/>
      <c r="T26" s="1273"/>
      <c r="U26" s="1273"/>
      <c r="V26" s="1273"/>
      <c r="W26" s="1273"/>
      <c r="X26" s="1273"/>
      <c r="Y26" s="1273"/>
      <c r="Z26" s="1273"/>
      <c r="AA26" s="1273"/>
      <c r="AB26" s="1273"/>
      <c r="AC26" s="1273"/>
      <c r="AD26" s="1273"/>
      <c r="AE26" s="1273"/>
      <c r="AF26" s="1273"/>
      <c r="AG26" s="1273"/>
      <c r="AH26" s="1273"/>
      <c r="AI26" s="1273"/>
      <c r="AJ26" s="1273"/>
      <c r="AK26" s="1273"/>
      <c r="AL26" s="1273"/>
      <c r="AM26" s="1273"/>
      <c r="AN26" s="1273"/>
      <c r="AO26" s="1273"/>
      <c r="AP26" s="1273"/>
      <c r="AQ26" s="1273"/>
      <c r="AR26" s="1273"/>
      <c r="AS26" s="1274"/>
    </row>
    <row r="27" spans="1:80" ht="19.5" customHeight="1" x14ac:dyDescent="0.2">
      <c r="A27" s="1275" t="s">
        <v>267</v>
      </c>
      <c r="B27" s="1276"/>
      <c r="C27" s="1276"/>
      <c r="D27" s="1276"/>
      <c r="E27" s="1276"/>
      <c r="F27" s="1276"/>
      <c r="G27" s="1276"/>
      <c r="H27" s="1276"/>
      <c r="I27" s="1276"/>
      <c r="J27" s="1276"/>
      <c r="K27" s="1276"/>
      <c r="L27" s="1276"/>
      <c r="M27" s="1276"/>
      <c r="N27" s="1276"/>
      <c r="O27" s="1276"/>
      <c r="P27" s="1276"/>
      <c r="Q27" s="1276"/>
      <c r="R27" s="1276"/>
      <c r="S27" s="1276"/>
      <c r="T27" s="1276"/>
      <c r="U27" s="1276"/>
      <c r="V27" s="1276"/>
      <c r="W27" s="1276"/>
      <c r="X27" s="1276"/>
      <c r="Y27" s="1276"/>
      <c r="Z27" s="1276"/>
      <c r="AA27" s="1276"/>
      <c r="AB27" s="1276"/>
      <c r="AC27" s="1276"/>
      <c r="AD27" s="1276"/>
      <c r="AE27" s="1276"/>
      <c r="AF27" s="1276"/>
      <c r="AG27" s="1276"/>
      <c r="AH27" s="1276"/>
      <c r="AI27" s="1276"/>
      <c r="AJ27" s="1276"/>
      <c r="AK27" s="1276"/>
      <c r="AL27" s="1276"/>
      <c r="AM27" s="1277" t="s">
        <v>179</v>
      </c>
      <c r="AN27" s="1278"/>
      <c r="AO27" s="1278"/>
      <c r="AP27" s="1278"/>
      <c r="AQ27" s="1278"/>
      <c r="AR27" s="1278"/>
      <c r="AS27" s="1279"/>
    </row>
    <row r="28" spans="1:80" ht="3.75" customHeight="1" x14ac:dyDescent="0.2">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row>
    <row r="29" spans="1:80" ht="19.5" customHeight="1" x14ac:dyDescent="0.2">
      <c r="A29" s="1329" t="s">
        <v>182</v>
      </c>
      <c r="B29" s="1330"/>
      <c r="C29" s="1330"/>
      <c r="D29" s="1331" t="s">
        <v>386</v>
      </c>
      <c r="E29" s="1332"/>
      <c r="F29" s="1332"/>
      <c r="G29" s="1333"/>
      <c r="H29" s="1334" t="s">
        <v>166</v>
      </c>
      <c r="I29" s="1334"/>
      <c r="J29" s="1334"/>
      <c r="K29" s="1334"/>
      <c r="L29" s="1335"/>
      <c r="M29" s="1336"/>
      <c r="N29" s="1337"/>
      <c r="O29" s="1337"/>
      <c r="P29" s="1337"/>
      <c r="Q29" s="1337"/>
      <c r="R29" s="1337"/>
      <c r="S29" s="1337"/>
      <c r="T29" s="1337"/>
      <c r="U29" s="1337"/>
      <c r="V29" s="1337"/>
      <c r="W29" s="1337"/>
      <c r="X29" s="1337"/>
      <c r="Y29" s="1337"/>
      <c r="Z29" s="1337"/>
      <c r="AA29" s="1337"/>
      <c r="AB29" s="1337"/>
      <c r="AC29" s="1338"/>
      <c r="AD29" s="1339" t="s">
        <v>266</v>
      </c>
      <c r="AE29" s="1340"/>
      <c r="AF29" s="1340"/>
      <c r="AG29" s="1340"/>
      <c r="AH29" s="1341"/>
      <c r="AI29" s="1342"/>
      <c r="AJ29" s="1342"/>
      <c r="AK29" s="1342"/>
      <c r="AL29" s="1342"/>
      <c r="AM29" s="1342"/>
      <c r="AN29" s="1342"/>
      <c r="AO29" s="1342"/>
      <c r="AP29" s="1342"/>
      <c r="AQ29" s="1342"/>
      <c r="AR29" s="1342"/>
      <c r="AS29" s="1343"/>
    </row>
    <row r="30" spans="1:80" ht="19.5" customHeight="1" x14ac:dyDescent="0.2">
      <c r="A30" s="1347" t="s">
        <v>272</v>
      </c>
      <c r="B30" s="1314"/>
      <c r="C30" s="1314"/>
      <c r="D30" s="1314"/>
      <c r="E30" s="1314"/>
      <c r="F30" s="1314"/>
      <c r="G30" s="1314"/>
      <c r="H30" s="1314"/>
      <c r="I30" s="1314"/>
      <c r="J30" s="1314"/>
      <c r="K30" s="1314"/>
      <c r="L30" s="1316"/>
      <c r="M30" s="1348"/>
      <c r="N30" s="1349"/>
      <c r="O30" s="1349"/>
      <c r="P30" s="1349"/>
      <c r="Q30" s="1349"/>
      <c r="R30" s="1349"/>
      <c r="S30" s="1349"/>
      <c r="T30" s="1349"/>
      <c r="U30" s="1349"/>
      <c r="V30" s="1349"/>
      <c r="W30" s="1349"/>
      <c r="X30" s="1349"/>
      <c r="Y30" s="1349"/>
      <c r="Z30" s="1349"/>
      <c r="AA30" s="1349"/>
      <c r="AB30" s="1349"/>
      <c r="AC30" s="1350"/>
      <c r="AD30" s="1294"/>
      <c r="AE30" s="1294"/>
      <c r="AF30" s="1294"/>
      <c r="AG30" s="1294"/>
      <c r="AH30" s="1344"/>
      <c r="AI30" s="1345"/>
      <c r="AJ30" s="1345"/>
      <c r="AK30" s="1345"/>
      <c r="AL30" s="1345"/>
      <c r="AM30" s="1345"/>
      <c r="AN30" s="1345"/>
      <c r="AO30" s="1345"/>
      <c r="AP30" s="1345"/>
      <c r="AQ30" s="1345"/>
      <c r="AR30" s="1345"/>
      <c r="AS30" s="1346"/>
    </row>
    <row r="31" spans="1:80" ht="19.5" customHeight="1" x14ac:dyDescent="0.2">
      <c r="A31" s="1290" t="s">
        <v>26</v>
      </c>
      <c r="B31" s="1291"/>
      <c r="C31" s="1291"/>
      <c r="D31" s="1291"/>
      <c r="E31" s="1291"/>
      <c r="F31" s="1291"/>
      <c r="G31" s="1291"/>
      <c r="H31" s="1291"/>
      <c r="I31" s="1291"/>
      <c r="J31" s="1291"/>
      <c r="K31" s="1291"/>
      <c r="L31" s="1292"/>
      <c r="M31" s="1321" t="s">
        <v>268</v>
      </c>
      <c r="N31" s="1321"/>
      <c r="O31" s="1321"/>
      <c r="P31" s="1321"/>
      <c r="Q31" s="1306"/>
      <c r="R31" s="1307"/>
      <c r="S31" s="1307"/>
      <c r="T31" s="1307"/>
      <c r="U31" s="1307"/>
      <c r="V31" s="1307"/>
      <c r="W31" s="1307"/>
      <c r="X31" s="1307"/>
      <c r="Y31" s="1307"/>
      <c r="Z31" s="1307"/>
      <c r="AA31" s="1307"/>
      <c r="AB31" s="1307"/>
      <c r="AC31" s="1307"/>
      <c r="AD31" s="1307"/>
      <c r="AE31" s="1307"/>
      <c r="AF31" s="1307"/>
      <c r="AG31" s="1307"/>
      <c r="AH31" s="1307"/>
      <c r="AI31" s="1307"/>
      <c r="AJ31" s="1307"/>
      <c r="AK31" s="1307"/>
      <c r="AL31" s="1307"/>
      <c r="AM31" s="1307"/>
      <c r="AN31" s="1307"/>
      <c r="AO31" s="1307"/>
      <c r="AP31" s="1307"/>
      <c r="AQ31" s="1307"/>
      <c r="AR31" s="1307"/>
      <c r="AS31" s="1308"/>
    </row>
    <row r="32" spans="1:80" ht="19.5" customHeight="1" x14ac:dyDescent="0.2">
      <c r="A32" s="1318"/>
      <c r="B32" s="1319"/>
      <c r="C32" s="1319"/>
      <c r="D32" s="1319"/>
      <c r="E32" s="1319"/>
      <c r="F32" s="1319"/>
      <c r="G32" s="1319"/>
      <c r="H32" s="1319"/>
      <c r="I32" s="1319"/>
      <c r="J32" s="1319"/>
      <c r="K32" s="1319"/>
      <c r="L32" s="1320"/>
      <c r="M32" s="1321" t="s">
        <v>27</v>
      </c>
      <c r="N32" s="1321"/>
      <c r="O32" s="1321"/>
      <c r="P32" s="1321"/>
      <c r="Q32" s="1306"/>
      <c r="R32" s="1307"/>
      <c r="S32" s="1307"/>
      <c r="T32" s="1307"/>
      <c r="U32" s="1307"/>
      <c r="V32" s="1307"/>
      <c r="W32" s="1307"/>
      <c r="X32" s="1307"/>
      <c r="Y32" s="1307"/>
      <c r="Z32" s="1307"/>
      <c r="AA32" s="1307"/>
      <c r="AB32" s="1307"/>
      <c r="AC32" s="1322"/>
      <c r="AD32" s="1321" t="s">
        <v>28</v>
      </c>
      <c r="AE32" s="1321"/>
      <c r="AF32" s="1321"/>
      <c r="AG32" s="1321"/>
      <c r="AH32" s="1323"/>
      <c r="AI32" s="1324"/>
      <c r="AJ32" s="1324"/>
      <c r="AK32" s="1324"/>
      <c r="AL32" s="1324"/>
      <c r="AM32" s="1324"/>
      <c r="AN32" s="1324"/>
      <c r="AO32" s="1324"/>
      <c r="AP32" s="1324"/>
      <c r="AQ32" s="1324"/>
      <c r="AR32" s="1324"/>
      <c r="AS32" s="1325"/>
    </row>
    <row r="33" spans="1:45" ht="19.5" customHeight="1" x14ac:dyDescent="0.2">
      <c r="A33" s="1318"/>
      <c r="B33" s="1319"/>
      <c r="C33" s="1319"/>
      <c r="D33" s="1319"/>
      <c r="E33" s="1319"/>
      <c r="F33" s="1319"/>
      <c r="G33" s="1319"/>
      <c r="H33" s="1319"/>
      <c r="I33" s="1319"/>
      <c r="J33" s="1319"/>
      <c r="K33" s="1319"/>
      <c r="L33" s="1320"/>
      <c r="M33" s="1321" t="s">
        <v>29</v>
      </c>
      <c r="N33" s="1321"/>
      <c r="O33" s="1321"/>
      <c r="P33" s="1321"/>
      <c r="Q33" s="1326"/>
      <c r="R33" s="1327"/>
      <c r="S33" s="1327"/>
      <c r="T33" s="1327"/>
      <c r="U33" s="1327"/>
      <c r="V33" s="1327"/>
      <c r="W33" s="1327"/>
      <c r="X33" s="1327"/>
      <c r="Y33" s="1327"/>
      <c r="Z33" s="1327"/>
      <c r="AA33" s="1327"/>
      <c r="AB33" s="1327"/>
      <c r="AC33" s="1327"/>
      <c r="AD33" s="1327"/>
      <c r="AE33" s="1327"/>
      <c r="AF33" s="1327"/>
      <c r="AG33" s="1327"/>
      <c r="AH33" s="1327"/>
      <c r="AI33" s="1327"/>
      <c r="AJ33" s="1327"/>
      <c r="AK33" s="1327"/>
      <c r="AL33" s="1327"/>
      <c r="AM33" s="1327"/>
      <c r="AN33" s="1327"/>
      <c r="AO33" s="1327"/>
      <c r="AP33" s="1327"/>
      <c r="AQ33" s="1327"/>
      <c r="AR33" s="1327"/>
      <c r="AS33" s="1328"/>
    </row>
    <row r="34" spans="1:45" ht="19.5" customHeight="1" x14ac:dyDescent="0.2">
      <c r="A34" s="1293"/>
      <c r="B34" s="1294"/>
      <c r="C34" s="1294"/>
      <c r="D34" s="1294"/>
      <c r="E34" s="1294"/>
      <c r="F34" s="1294"/>
      <c r="G34" s="1294"/>
      <c r="H34" s="1294"/>
      <c r="I34" s="1294"/>
      <c r="J34" s="1294"/>
      <c r="K34" s="1294"/>
      <c r="L34" s="1295"/>
      <c r="M34" s="1310" t="s">
        <v>30</v>
      </c>
      <c r="N34" s="1310"/>
      <c r="O34" s="1310"/>
      <c r="P34" s="1310"/>
      <c r="Q34" s="1302"/>
      <c r="R34" s="1303"/>
      <c r="S34" s="1303"/>
      <c r="T34" s="1303"/>
      <c r="U34" s="1303"/>
      <c r="V34" s="1303"/>
      <c r="W34" s="1303"/>
      <c r="X34" s="1303"/>
      <c r="Y34" s="1303"/>
      <c r="Z34" s="1303"/>
      <c r="AA34" s="1303"/>
      <c r="AB34" s="1303"/>
      <c r="AC34" s="1304"/>
      <c r="AD34" s="1305" t="s">
        <v>31</v>
      </c>
      <c r="AE34" s="1305"/>
      <c r="AF34" s="1305"/>
      <c r="AG34" s="1305"/>
      <c r="AH34" s="1306"/>
      <c r="AI34" s="1307"/>
      <c r="AJ34" s="1307"/>
      <c r="AK34" s="1307"/>
      <c r="AL34" s="1307"/>
      <c r="AM34" s="1307"/>
      <c r="AN34" s="1307"/>
      <c r="AO34" s="1307"/>
      <c r="AP34" s="1307"/>
      <c r="AQ34" s="1307"/>
      <c r="AR34" s="1307"/>
      <c r="AS34" s="1308"/>
    </row>
    <row r="35" spans="1:45" ht="19.5" customHeight="1" x14ac:dyDescent="0.2">
      <c r="A35" s="1309" t="s">
        <v>32</v>
      </c>
      <c r="B35" s="1310"/>
      <c r="C35" s="1310"/>
      <c r="D35" s="1310"/>
      <c r="E35" s="1310"/>
      <c r="F35" s="1310"/>
      <c r="G35" s="1310"/>
      <c r="H35" s="1310"/>
      <c r="I35" s="1310"/>
      <c r="J35" s="1310"/>
      <c r="K35" s="1310"/>
      <c r="L35" s="1310"/>
      <c r="M35" s="1311" t="s">
        <v>287</v>
      </c>
      <c r="N35" s="1312"/>
      <c r="O35" s="1312"/>
      <c r="P35" s="1312"/>
      <c r="Q35" s="1313"/>
      <c r="R35" s="1313"/>
      <c r="S35" s="1313"/>
      <c r="T35" s="1313"/>
      <c r="U35" s="1314" t="s">
        <v>34</v>
      </c>
      <c r="V35" s="1314"/>
      <c r="W35" s="1314"/>
      <c r="X35" s="1315"/>
      <c r="Y35" s="1315"/>
      <c r="Z35" s="1315"/>
      <c r="AA35" s="1314" t="s">
        <v>35</v>
      </c>
      <c r="AB35" s="1314"/>
      <c r="AC35" s="1316"/>
      <c r="AD35" s="1317" t="s">
        <v>167</v>
      </c>
      <c r="AE35" s="1314"/>
      <c r="AF35" s="1314"/>
      <c r="AG35" s="1316"/>
      <c r="AH35" s="1280"/>
      <c r="AI35" s="1281"/>
      <c r="AJ35" s="1281"/>
      <c r="AK35" s="1281"/>
      <c r="AL35" s="1281"/>
      <c r="AM35" s="1281"/>
      <c r="AN35" s="1281"/>
      <c r="AO35" s="1282" t="s">
        <v>168</v>
      </c>
      <c r="AP35" s="1282"/>
      <c r="AQ35" s="1282"/>
      <c r="AR35" s="1282"/>
      <c r="AS35" s="1283"/>
    </row>
    <row r="36" spans="1:45" ht="60" customHeight="1" x14ac:dyDescent="0.2">
      <c r="A36" s="1284" t="s">
        <v>273</v>
      </c>
      <c r="B36" s="1285"/>
      <c r="C36" s="1285"/>
      <c r="D36" s="1285"/>
      <c r="E36" s="1285"/>
      <c r="F36" s="1285"/>
      <c r="G36" s="1285"/>
      <c r="H36" s="1285"/>
      <c r="I36" s="1285"/>
      <c r="J36" s="1285"/>
      <c r="K36" s="1285"/>
      <c r="L36" s="1286"/>
      <c r="M36" s="1287"/>
      <c r="N36" s="1288"/>
      <c r="O36" s="1288"/>
      <c r="P36" s="1288"/>
      <c r="Q36" s="1288"/>
      <c r="R36" s="1288"/>
      <c r="S36" s="1288"/>
      <c r="T36" s="1288"/>
      <c r="U36" s="1288"/>
      <c r="V36" s="1288"/>
      <c r="W36" s="1288"/>
      <c r="X36" s="1288"/>
      <c r="Y36" s="1288"/>
      <c r="Z36" s="1288"/>
      <c r="AA36" s="1288"/>
      <c r="AB36" s="1288"/>
      <c r="AC36" s="1288"/>
      <c r="AD36" s="1288"/>
      <c r="AE36" s="1288"/>
      <c r="AF36" s="1288"/>
      <c r="AG36" s="1288"/>
      <c r="AH36" s="1288"/>
      <c r="AI36" s="1288"/>
      <c r="AJ36" s="1288"/>
      <c r="AK36" s="1288"/>
      <c r="AL36" s="1288"/>
      <c r="AM36" s="1288"/>
      <c r="AN36" s="1288"/>
      <c r="AO36" s="1288"/>
      <c r="AP36" s="1288"/>
      <c r="AQ36" s="1288"/>
      <c r="AR36" s="1288"/>
      <c r="AS36" s="1289"/>
    </row>
    <row r="37" spans="1:45" ht="19.5" customHeight="1" x14ac:dyDescent="0.2">
      <c r="A37" s="1290" t="s">
        <v>48</v>
      </c>
      <c r="B37" s="1291"/>
      <c r="C37" s="1291"/>
      <c r="D37" s="1291"/>
      <c r="E37" s="1291"/>
      <c r="F37" s="1291"/>
      <c r="G37" s="1291"/>
      <c r="H37" s="1291"/>
      <c r="I37" s="1291"/>
      <c r="J37" s="1291"/>
      <c r="K37" s="1291"/>
      <c r="L37" s="1292"/>
      <c r="M37" s="1296" t="s">
        <v>269</v>
      </c>
      <c r="N37" s="1296"/>
      <c r="O37" s="1296"/>
      <c r="P37" s="1296"/>
      <c r="Q37" s="1297"/>
      <c r="R37" s="1298"/>
      <c r="S37" s="1298"/>
      <c r="T37" s="1298"/>
      <c r="U37" s="1298"/>
      <c r="V37" s="1298"/>
      <c r="W37" s="1298"/>
      <c r="X37" s="1267" t="s">
        <v>168</v>
      </c>
      <c r="Y37" s="1267"/>
      <c r="Z37" s="1267"/>
      <c r="AA37" s="1267"/>
      <c r="AB37" s="1267"/>
      <c r="AC37" s="1299"/>
      <c r="AD37" s="1296" t="s">
        <v>270</v>
      </c>
      <c r="AE37" s="1296"/>
      <c r="AF37" s="1296"/>
      <c r="AG37" s="1296"/>
      <c r="AH37" s="1300"/>
      <c r="AI37" s="1301"/>
      <c r="AJ37" s="1301"/>
      <c r="AK37" s="1301"/>
      <c r="AL37" s="1301"/>
      <c r="AM37" s="1301"/>
      <c r="AN37" s="1301"/>
      <c r="AO37" s="1267" t="s">
        <v>168</v>
      </c>
      <c r="AP37" s="1267"/>
      <c r="AQ37" s="1267"/>
      <c r="AR37" s="1267"/>
      <c r="AS37" s="1268"/>
    </row>
    <row r="38" spans="1:45" ht="30" customHeight="1" x14ac:dyDescent="0.2">
      <c r="A38" s="1293"/>
      <c r="B38" s="1294"/>
      <c r="C38" s="1294"/>
      <c r="D38" s="1294"/>
      <c r="E38" s="1294"/>
      <c r="F38" s="1294"/>
      <c r="G38" s="1294"/>
      <c r="H38" s="1294"/>
      <c r="I38" s="1294"/>
      <c r="J38" s="1294"/>
      <c r="K38" s="1294"/>
      <c r="L38" s="1295"/>
      <c r="M38" s="1269" t="s">
        <v>271</v>
      </c>
      <c r="N38" s="1270"/>
      <c r="O38" s="1270"/>
      <c r="P38" s="1271"/>
      <c r="Q38" s="1272"/>
      <c r="R38" s="1273"/>
      <c r="S38" s="1273"/>
      <c r="T38" s="1273"/>
      <c r="U38" s="1273"/>
      <c r="V38" s="1273"/>
      <c r="W38" s="1273"/>
      <c r="X38" s="1273"/>
      <c r="Y38" s="1273"/>
      <c r="Z38" s="1273"/>
      <c r="AA38" s="1273"/>
      <c r="AB38" s="1273"/>
      <c r="AC38" s="1273"/>
      <c r="AD38" s="1273"/>
      <c r="AE38" s="1273"/>
      <c r="AF38" s="1273"/>
      <c r="AG38" s="1273"/>
      <c r="AH38" s="1273"/>
      <c r="AI38" s="1273"/>
      <c r="AJ38" s="1273"/>
      <c r="AK38" s="1273"/>
      <c r="AL38" s="1273"/>
      <c r="AM38" s="1273"/>
      <c r="AN38" s="1273"/>
      <c r="AO38" s="1273"/>
      <c r="AP38" s="1273"/>
      <c r="AQ38" s="1273"/>
      <c r="AR38" s="1273"/>
      <c r="AS38" s="1274"/>
    </row>
    <row r="39" spans="1:45" ht="19.5" customHeight="1" x14ac:dyDescent="0.2">
      <c r="A39" s="1275" t="s">
        <v>267</v>
      </c>
      <c r="B39" s="1276"/>
      <c r="C39" s="1276"/>
      <c r="D39" s="1276"/>
      <c r="E39" s="1276"/>
      <c r="F39" s="1276"/>
      <c r="G39" s="1276"/>
      <c r="H39" s="1276"/>
      <c r="I39" s="1276"/>
      <c r="J39" s="1276"/>
      <c r="K39" s="1276"/>
      <c r="L39" s="1276"/>
      <c r="M39" s="1276"/>
      <c r="N39" s="1276"/>
      <c r="O39" s="1276"/>
      <c r="P39" s="1276"/>
      <c r="Q39" s="1276"/>
      <c r="R39" s="1276"/>
      <c r="S39" s="1276"/>
      <c r="T39" s="1276"/>
      <c r="U39" s="1276"/>
      <c r="V39" s="1276"/>
      <c r="W39" s="1276"/>
      <c r="X39" s="1276"/>
      <c r="Y39" s="1276"/>
      <c r="Z39" s="1276"/>
      <c r="AA39" s="1276"/>
      <c r="AB39" s="1276"/>
      <c r="AC39" s="1276"/>
      <c r="AD39" s="1276"/>
      <c r="AE39" s="1276"/>
      <c r="AF39" s="1276"/>
      <c r="AG39" s="1276"/>
      <c r="AH39" s="1276"/>
      <c r="AI39" s="1276"/>
      <c r="AJ39" s="1276"/>
      <c r="AK39" s="1276"/>
      <c r="AL39" s="1276"/>
      <c r="AM39" s="1277" t="s">
        <v>179</v>
      </c>
      <c r="AN39" s="1278"/>
      <c r="AO39" s="1278"/>
      <c r="AP39" s="1278"/>
      <c r="AQ39" s="1278"/>
      <c r="AR39" s="1278"/>
      <c r="AS39" s="1279"/>
    </row>
    <row r="40" spans="1:45"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row>
  </sheetData>
  <sheetProtection sheet="1" formatCells="0" formatRows="0" insertRows="0" deleteRows="0" selectLockedCells="1" sort="0" autoFilter="0" pivotTables="0"/>
  <mergeCells count="129">
    <mergeCell ref="A5:C5"/>
    <mergeCell ref="D5:G5"/>
    <mergeCell ref="H5:L5"/>
    <mergeCell ref="M5:AC5"/>
    <mergeCell ref="AD5:AG6"/>
    <mergeCell ref="AH5:AS6"/>
    <mergeCell ref="A6:L6"/>
    <mergeCell ref="M6:AC6"/>
    <mergeCell ref="Q10:AC10"/>
    <mergeCell ref="AD10:AG10"/>
    <mergeCell ref="AH10:AS10"/>
    <mergeCell ref="A7:L10"/>
    <mergeCell ref="M7:P7"/>
    <mergeCell ref="Q7:AS7"/>
    <mergeCell ref="M8:P8"/>
    <mergeCell ref="Q8:AC8"/>
    <mergeCell ref="AD8:AG8"/>
    <mergeCell ref="AH8:AS8"/>
    <mergeCell ref="M9:P9"/>
    <mergeCell ref="Q9:AS9"/>
    <mergeCell ref="M10:P10"/>
    <mergeCell ref="AH11:AN11"/>
    <mergeCell ref="AO11:AS11"/>
    <mergeCell ref="A12:L12"/>
    <mergeCell ref="M12:AS12"/>
    <mergeCell ref="A11:L11"/>
    <mergeCell ref="M11:P11"/>
    <mergeCell ref="Q11:T11"/>
    <mergeCell ref="U11:W11"/>
    <mergeCell ref="X11:Z11"/>
    <mergeCell ref="AA11:AC11"/>
    <mergeCell ref="AD11:AG11"/>
    <mergeCell ref="A13:L14"/>
    <mergeCell ref="M13:P13"/>
    <mergeCell ref="Q13:W13"/>
    <mergeCell ref="X13:AC13"/>
    <mergeCell ref="AD13:AG13"/>
    <mergeCell ref="AH13:AN13"/>
    <mergeCell ref="AO13:AS13"/>
    <mergeCell ref="M14:P14"/>
    <mergeCell ref="Q14:AS14"/>
    <mergeCell ref="A15:AL15"/>
    <mergeCell ref="AM15:AS15"/>
    <mergeCell ref="A17:C17"/>
    <mergeCell ref="D17:G17"/>
    <mergeCell ref="H17:L17"/>
    <mergeCell ref="M17:AC17"/>
    <mergeCell ref="AD17:AG18"/>
    <mergeCell ref="M21:P21"/>
    <mergeCell ref="Q21:AS21"/>
    <mergeCell ref="M22:P22"/>
    <mergeCell ref="Q22:AC22"/>
    <mergeCell ref="AD22:AG22"/>
    <mergeCell ref="AH22:AS22"/>
    <mergeCell ref="AH17:AS18"/>
    <mergeCell ref="A18:L18"/>
    <mergeCell ref="M18:AC18"/>
    <mergeCell ref="A19:L22"/>
    <mergeCell ref="M19:P19"/>
    <mergeCell ref="Q19:AS19"/>
    <mergeCell ref="M20:P20"/>
    <mergeCell ref="Q20:AC20"/>
    <mergeCell ref="AD20:AG20"/>
    <mergeCell ref="AH20:AS20"/>
    <mergeCell ref="AD23:AG23"/>
    <mergeCell ref="AH23:AN23"/>
    <mergeCell ref="AO23:AS23"/>
    <mergeCell ref="A24:L24"/>
    <mergeCell ref="M24:AS24"/>
    <mergeCell ref="A25:L26"/>
    <mergeCell ref="M25:P25"/>
    <mergeCell ref="Q25:W25"/>
    <mergeCell ref="X25:AC25"/>
    <mergeCell ref="AD25:AG25"/>
    <mergeCell ref="A23:L23"/>
    <mergeCell ref="M23:P23"/>
    <mergeCell ref="Q23:T23"/>
    <mergeCell ref="U23:W23"/>
    <mergeCell ref="X23:Z23"/>
    <mergeCell ref="AA23:AC23"/>
    <mergeCell ref="A29:C29"/>
    <mergeCell ref="D29:G29"/>
    <mergeCell ref="H29:L29"/>
    <mergeCell ref="M29:AC29"/>
    <mergeCell ref="AD29:AG30"/>
    <mergeCell ref="AH29:AS30"/>
    <mergeCell ref="A30:L30"/>
    <mergeCell ref="M30:AC30"/>
    <mergeCell ref="AH25:AN25"/>
    <mergeCell ref="AO25:AS25"/>
    <mergeCell ref="M26:P26"/>
    <mergeCell ref="Q26:AS26"/>
    <mergeCell ref="A27:AL27"/>
    <mergeCell ref="AM27:AS27"/>
    <mergeCell ref="Q34:AC34"/>
    <mergeCell ref="AD34:AG34"/>
    <mergeCell ref="AH34:AS34"/>
    <mergeCell ref="A35:L35"/>
    <mergeCell ref="M35:P35"/>
    <mergeCell ref="Q35:T35"/>
    <mergeCell ref="U35:W35"/>
    <mergeCell ref="X35:Z35"/>
    <mergeCell ref="AA35:AC35"/>
    <mergeCell ref="AD35:AG35"/>
    <mergeCell ref="A31:L34"/>
    <mergeCell ref="M31:P31"/>
    <mergeCell ref="Q31:AS31"/>
    <mergeCell ref="M32:P32"/>
    <mergeCell ref="Q32:AC32"/>
    <mergeCell ref="AD32:AG32"/>
    <mergeCell ref="AH32:AS32"/>
    <mergeCell ref="M33:P33"/>
    <mergeCell ref="Q33:AS33"/>
    <mergeCell ref="M34:P34"/>
    <mergeCell ref="AO37:AS37"/>
    <mergeCell ref="M38:P38"/>
    <mergeCell ref="Q38:AS38"/>
    <mergeCell ref="A39:AL39"/>
    <mergeCell ref="AM39:AS39"/>
    <mergeCell ref="AH35:AN35"/>
    <mergeCell ref="AO35:AS35"/>
    <mergeCell ref="A36:L36"/>
    <mergeCell ref="M36:AS36"/>
    <mergeCell ref="A37:L38"/>
    <mergeCell ref="M37:P37"/>
    <mergeCell ref="Q37:W37"/>
    <mergeCell ref="X37:AC37"/>
    <mergeCell ref="AD37:AG37"/>
    <mergeCell ref="AH37:AN37"/>
  </mergeCells>
  <phoneticPr fontId="1"/>
  <dataValidations xWindow="111" yWindow="367" count="8">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7:AS27 AM15:AS15 AM39:AS39">
      <formula1>"選択してください,関連あり,関連なし"</formula1>
    </dataValidation>
    <dataValidation allowBlank="1" showInputMessage="1" showErrorMessage="1" prompt="主に以下の点を明確かつ具体的に説明してください。_x000a_・本助成事業遂行にあたっての使用目的_x000a_・リース・レンタルではなく購入が必要な理由" sqref="M12:AS12 M24:AS24 M36:AS36"/>
    <dataValidation allowBlank="1" showInputMessage="1" showErrorMessage="1" prompt="やむを得ず２者提出できない場合は、その理由を記入してください。_x000a_（ただし、「過去に取引実績があるから」等は不可）" sqref="Q14:AS14 Q26:AS26 Q38:AS38"/>
    <dataValidation imeMode="disabled" allowBlank="1" showInputMessage="1" showErrorMessage="1" sqref="AH8:AS8 Q11:T11 X11:Z11 AH37:AN37 Q13:W13 AH13:AN13 AH20:AS20 Q23:T23 X23:Z23 Q37:W37 Q25:W25 AH25:AN25 AH32:AS32 Q35:T35 X35:Z35"/>
    <dataValidation allowBlank="1" showInputMessage="1" showErrorMessage="1" prompt="原則東京都内の自社の事業所等（他社は不可）で、公社が検査時に確認できる場所としてください。" sqref="M6:AC6 M18:AC18 M30:AC30"/>
    <dataValidation imeMode="disabled" allowBlank="1" showInputMessage="1" showErrorMessage="1" prompt="前ページの「(2)機械装置・工具器具費」の「助成事業に要する経費（税込）」の金額を記入してください。" sqref="AH11:AN11 AH23:AN23 AH35:AN35"/>
    <dataValidation allowBlank="1" showInputMessage="1" showErrorMessage="1" prompt="前ページの「(2)機械装置・工具器具費」の「経費番号」（機-1、機-2）を記入してください。" sqref="D29:G29"/>
    <dataValidation allowBlank="1" showInputMessage="1" showErrorMessage="1" prompt="前ページの「(2)機械装置・工具器具費」の「経費番号」（機-1、機-2）を記入してください。" sqref="D5:G5 D17:G17"/>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AR31"/>
  <sheetViews>
    <sheetView showGridLines="0" view="pageBreakPreview" zoomScale="98" zoomScaleNormal="100" zoomScaleSheetLayoutView="98" workbookViewId="0">
      <selection activeCell="B7" sqref="B7"/>
    </sheetView>
  </sheetViews>
  <sheetFormatPr defaultColWidth="2.08984375" defaultRowHeight="14.25" customHeight="1" x14ac:dyDescent="0.2"/>
  <cols>
    <col min="1" max="1" width="6.90625" style="4" customWidth="1"/>
    <col min="2" max="2" width="23" style="4" customWidth="1"/>
    <col min="3" max="3" width="10.7265625" style="4" customWidth="1"/>
    <col min="4" max="4" width="5.7265625" style="4" customWidth="1"/>
    <col min="5" max="5" width="11.36328125" style="4" customWidth="1"/>
    <col min="6" max="7" width="11.453125" style="4" customWidth="1"/>
    <col min="8" max="8" width="16.36328125" style="4" customWidth="1"/>
    <col min="9" max="9" width="2.08984375" style="53" customWidth="1"/>
    <col min="10" max="11" width="2.08984375" style="4" customWidth="1"/>
    <col min="12" max="12" width="11.26953125" style="4" customWidth="1"/>
    <col min="13" max="13" width="9.453125" style="4" customWidth="1"/>
    <col min="14" max="14" width="6.26953125" style="4" customWidth="1"/>
    <col min="15" max="211" width="2.08984375" style="4" customWidth="1"/>
    <col min="212" max="16384" width="2.08984375" style="4"/>
  </cols>
  <sheetData>
    <row r="1" spans="1:44" s="90" customFormat="1" ht="15" customHeight="1" x14ac:dyDescent="0.2">
      <c r="A1" s="85"/>
      <c r="B1" s="88"/>
      <c r="C1" s="88"/>
      <c r="D1" s="88"/>
      <c r="E1" s="88"/>
      <c r="F1" s="88"/>
      <c r="G1" s="88"/>
      <c r="H1" s="19" t="s">
        <v>522</v>
      </c>
      <c r="I1" s="103"/>
      <c r="J1" s="104"/>
      <c r="K1" s="104"/>
      <c r="L1" s="88"/>
      <c r="M1" s="88"/>
      <c r="N1" s="88"/>
      <c r="O1" s="88"/>
      <c r="P1" s="88"/>
      <c r="Q1" s="88"/>
      <c r="R1" s="88"/>
      <c r="S1" s="88"/>
      <c r="T1" s="91"/>
      <c r="U1" s="91"/>
      <c r="V1" s="105"/>
      <c r="W1" s="105"/>
      <c r="X1" s="105"/>
      <c r="Y1" s="105"/>
      <c r="Z1" s="105"/>
    </row>
    <row r="2" spans="1:44" ht="15" customHeight="1" x14ac:dyDescent="0.2">
      <c r="A2" s="14" t="s">
        <v>588</v>
      </c>
      <c r="B2" s="29"/>
      <c r="C2" s="29"/>
      <c r="D2" s="29"/>
      <c r="E2" s="29"/>
      <c r="F2" s="29"/>
      <c r="G2" s="29"/>
      <c r="H2" s="29"/>
    </row>
    <row r="3" spans="1:44" ht="15" customHeight="1" x14ac:dyDescent="0.2">
      <c r="A3" s="33" t="s">
        <v>582</v>
      </c>
      <c r="B3" s="16"/>
      <c r="C3" s="16"/>
      <c r="D3" s="16"/>
      <c r="E3" s="16"/>
      <c r="F3" s="16"/>
      <c r="G3" s="16"/>
      <c r="H3" s="16"/>
      <c r="L3" s="73"/>
    </row>
    <row r="4" spans="1:44" ht="15" customHeight="1" x14ac:dyDescent="0.2">
      <c r="A4" s="33" t="s">
        <v>589</v>
      </c>
      <c r="B4" s="16"/>
      <c r="C4" s="16"/>
      <c r="D4" s="16"/>
      <c r="E4" s="16"/>
      <c r="F4" s="16"/>
      <c r="G4" s="16"/>
      <c r="H4" s="16"/>
      <c r="L4" s="73"/>
    </row>
    <row r="5" spans="1:44" ht="15" customHeight="1" x14ac:dyDescent="0.2">
      <c r="A5" s="16" t="s">
        <v>571</v>
      </c>
      <c r="B5" s="16"/>
      <c r="C5" s="16"/>
      <c r="D5" s="16"/>
      <c r="E5" s="16"/>
      <c r="F5" s="16"/>
      <c r="G5" s="16"/>
      <c r="H5" s="42" t="s">
        <v>21</v>
      </c>
      <c r="I5" s="54"/>
      <c r="J5" s="5"/>
      <c r="L5" s="71"/>
    </row>
    <row r="6" spans="1:44" ht="45" customHeight="1" x14ac:dyDescent="0.2">
      <c r="A6" s="36" t="s">
        <v>181</v>
      </c>
      <c r="B6" s="82" t="s">
        <v>384</v>
      </c>
      <c r="C6" s="82" t="s">
        <v>245</v>
      </c>
      <c r="D6" s="43" t="s">
        <v>59</v>
      </c>
      <c r="E6" s="44" t="s">
        <v>242</v>
      </c>
      <c r="F6" s="82" t="s">
        <v>258</v>
      </c>
      <c r="G6" s="82" t="s">
        <v>41</v>
      </c>
      <c r="H6" s="39" t="s">
        <v>385</v>
      </c>
      <c r="I6" s="52" t="s">
        <v>40</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4" ht="41.25" customHeight="1" x14ac:dyDescent="0.2">
      <c r="A7" s="433">
        <f>ROW()-6</f>
        <v>1</v>
      </c>
      <c r="B7" s="50"/>
      <c r="C7" s="45"/>
      <c r="D7" s="11"/>
      <c r="E7" s="45"/>
      <c r="F7" s="430">
        <f>委託費11[[#This Row],[数量／
指導日数
(A)]]*委託費11[[#This Row],[単価
（税抜）
(B)]]</f>
        <v>0</v>
      </c>
      <c r="G7" s="430">
        <f>ROUNDDOWN(委託費11[[#This Row],[助成対象経費
（税抜）
(A)×(B）]]*1.1,0)</f>
        <v>0</v>
      </c>
      <c r="H7" s="56"/>
      <c r="I7"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row>
    <row r="8" spans="1:44" ht="41.25" customHeight="1" x14ac:dyDescent="0.2">
      <c r="A8" s="433">
        <f t="shared" ref="A8:A23" si="0">ROW()-6</f>
        <v>2</v>
      </c>
      <c r="B8" s="50"/>
      <c r="C8" s="45"/>
      <c r="D8" s="11"/>
      <c r="E8" s="45"/>
      <c r="F8" s="430">
        <f>委託費11[[#This Row],[数量／
指導日数
(A)]]*委託費11[[#This Row],[単価
（税抜）
(B)]]</f>
        <v>0</v>
      </c>
      <c r="G8" s="430">
        <f>ROUNDDOWN(委託費11[[#This Row],[助成対象経費
（税抜）
(A)×(B）]]*1.1,0)</f>
        <v>0</v>
      </c>
      <c r="H8" s="56"/>
      <c r="I8"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8" s="106"/>
      <c r="M8" s="107"/>
      <c r="N8" s="107"/>
    </row>
    <row r="9" spans="1:44" ht="41.25" customHeight="1" x14ac:dyDescent="0.2">
      <c r="A9" s="433">
        <f t="shared" si="0"/>
        <v>3</v>
      </c>
      <c r="B9" s="50"/>
      <c r="C9" s="109"/>
      <c r="D9" s="110"/>
      <c r="E9" s="102"/>
      <c r="F9" s="430">
        <f>委託費11[[#This Row],[数量／
指導日数
(A)]]*委託費11[[#This Row],[単価
（税抜）
(B)]]</f>
        <v>0</v>
      </c>
      <c r="G9" s="430">
        <f>ROUNDDOWN(委託費11[[#This Row],[助成対象経費
（税抜）
(A)×(B）]]*1.1,0)</f>
        <v>0</v>
      </c>
      <c r="H9" s="94"/>
      <c r="I9"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9" s="6"/>
      <c r="M9" s="6"/>
      <c r="N9" s="6"/>
    </row>
    <row r="10" spans="1:44" ht="41.25" customHeight="1" x14ac:dyDescent="0.2">
      <c r="A10" s="433">
        <f t="shared" si="0"/>
        <v>4</v>
      </c>
      <c r="B10" s="397"/>
      <c r="C10" s="398"/>
      <c r="D10" s="12"/>
      <c r="E10" s="398"/>
      <c r="F10" s="430">
        <f>委託費11[[#This Row],[数量／
指導日数
(A)]]*委託費11[[#This Row],[単価
（税抜）
(B)]]</f>
        <v>0</v>
      </c>
      <c r="G10" s="430">
        <f>ROUNDDOWN(委託費11[[#This Row],[助成対象経費
（税抜）
(A)×(B）]]*1.1,0)</f>
        <v>0</v>
      </c>
      <c r="H10" s="399"/>
      <c r="I10"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10" s="6"/>
      <c r="M10" s="6"/>
      <c r="N10" s="6"/>
    </row>
    <row r="11" spans="1:44" ht="41.25" customHeight="1" x14ac:dyDescent="0.2">
      <c r="A11" s="433">
        <f t="shared" si="0"/>
        <v>5</v>
      </c>
      <c r="B11" s="50"/>
      <c r="C11" s="45"/>
      <c r="D11" s="11"/>
      <c r="E11" s="45"/>
      <c r="F11" s="430">
        <f>委託費11[[#This Row],[数量／
指導日数
(A)]]*委託費11[[#This Row],[単価
（税抜）
(B)]]</f>
        <v>0</v>
      </c>
      <c r="G11" s="430">
        <f>ROUNDDOWN(委託費11[[#This Row],[助成対象経費
（税抜）
(A)×(B）]]*1.1,0)</f>
        <v>0</v>
      </c>
      <c r="H11" s="56"/>
      <c r="I11"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11" s="6"/>
      <c r="M11" s="6"/>
      <c r="N11" s="6"/>
    </row>
    <row r="12" spans="1:44" ht="41.25" customHeight="1" x14ac:dyDescent="0.2">
      <c r="A12" s="433">
        <f t="shared" si="0"/>
        <v>6</v>
      </c>
      <c r="B12" s="50"/>
      <c r="C12" s="45"/>
      <c r="D12" s="12"/>
      <c r="E12" s="45"/>
      <c r="F12" s="430">
        <f>委託費11[[#This Row],[数量／
指導日数
(A)]]*委託費11[[#This Row],[単価
（税抜）
(B)]]</f>
        <v>0</v>
      </c>
      <c r="G12" s="430">
        <f>ROUNDDOWN(委託費11[[#This Row],[助成対象経費
（税抜）
(A)×(B）]]*1.1,0)</f>
        <v>0</v>
      </c>
      <c r="H12" s="56"/>
      <c r="I12"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12" s="6"/>
      <c r="M12" s="6"/>
      <c r="N12" s="6"/>
    </row>
    <row r="13" spans="1:44" ht="41.25" customHeight="1" x14ac:dyDescent="0.2">
      <c r="A13" s="433">
        <f>ROW()-6</f>
        <v>7</v>
      </c>
      <c r="B13" s="50"/>
      <c r="C13" s="45"/>
      <c r="D13" s="12"/>
      <c r="E13" s="45"/>
      <c r="F13" s="430">
        <f>委託費11[[#This Row],[数量／
指導日数
(A)]]*委託費11[[#This Row],[単価
（税抜）
(B)]]</f>
        <v>0</v>
      </c>
      <c r="G13" s="430">
        <f>ROUNDDOWN(委託費11[[#This Row],[助成対象経費
（税抜）
(A)×(B）]]*1.1,0)</f>
        <v>0</v>
      </c>
      <c r="H13" s="56"/>
      <c r="I13"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row>
    <row r="14" spans="1:44" ht="41.25" customHeight="1" x14ac:dyDescent="0.2">
      <c r="A14" s="433">
        <f t="shared" si="0"/>
        <v>8</v>
      </c>
      <c r="B14" s="50"/>
      <c r="C14" s="45"/>
      <c r="D14" s="12"/>
      <c r="E14" s="45"/>
      <c r="F14" s="430">
        <f>委託費11[[#This Row],[数量／
指導日数
(A)]]*委託費11[[#This Row],[単価
（税抜）
(B)]]</f>
        <v>0</v>
      </c>
      <c r="G14" s="430">
        <f>ROUNDDOWN(委託費11[[#This Row],[助成対象経費
（税抜）
(A)×(B）]]*1.1,0)</f>
        <v>0</v>
      </c>
      <c r="H14" s="56"/>
      <c r="I14"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row>
    <row r="15" spans="1:44" ht="41.25" customHeight="1" x14ac:dyDescent="0.2">
      <c r="A15" s="433">
        <f t="shared" si="0"/>
        <v>9</v>
      </c>
      <c r="B15" s="50"/>
      <c r="C15" s="45"/>
      <c r="D15" s="12"/>
      <c r="E15" s="45"/>
      <c r="F15" s="430">
        <f>委託費11[[#This Row],[数量／
指導日数
(A)]]*委託費11[[#This Row],[単価
（税抜）
(B)]]</f>
        <v>0</v>
      </c>
      <c r="G15" s="430">
        <f>ROUNDDOWN(委託費11[[#This Row],[助成対象経費
（税抜）
(A)×(B）]]*1.1,0)</f>
        <v>0</v>
      </c>
      <c r="H15" s="56"/>
      <c r="I15"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5" s="6"/>
      <c r="L15" s="6"/>
      <c r="M15" s="6"/>
    </row>
    <row r="16" spans="1:44" ht="41.25" customHeight="1" x14ac:dyDescent="0.2">
      <c r="A16" s="433">
        <f t="shared" si="0"/>
        <v>10</v>
      </c>
      <c r="B16" s="50"/>
      <c r="C16" s="45"/>
      <c r="D16" s="12"/>
      <c r="E16" s="45"/>
      <c r="F16" s="430">
        <f>委託費11[[#This Row],[数量／
指導日数
(A)]]*委託費11[[#This Row],[単価
（税抜）
(B)]]</f>
        <v>0</v>
      </c>
      <c r="G16" s="430">
        <f>ROUNDDOWN(委託費11[[#This Row],[助成対象経費
（税抜）
(A)×(B）]]*1.1,0)</f>
        <v>0</v>
      </c>
      <c r="H16" s="56"/>
      <c r="I16"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6" s="6"/>
      <c r="L16" s="6"/>
      <c r="M16" s="6"/>
    </row>
    <row r="17" spans="1:16" ht="41.25" customHeight="1" x14ac:dyDescent="0.2">
      <c r="A17" s="433">
        <f t="shared" si="0"/>
        <v>11</v>
      </c>
      <c r="B17" s="50"/>
      <c r="C17" s="45"/>
      <c r="D17" s="12"/>
      <c r="E17" s="45"/>
      <c r="F17" s="430">
        <f>委託費11[[#This Row],[数量／
指導日数
(A)]]*委託費11[[#This Row],[単価
（税抜）
(B)]]</f>
        <v>0</v>
      </c>
      <c r="G17" s="430">
        <f>ROUNDDOWN(委託費11[[#This Row],[助成対象経費
（税抜）
(A)×(B）]]*1.1,0)</f>
        <v>0</v>
      </c>
      <c r="H17" s="56"/>
      <c r="I17"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7" s="6"/>
      <c r="L17" s="6"/>
      <c r="M17" s="6"/>
    </row>
    <row r="18" spans="1:16" ht="41.25" customHeight="1" x14ac:dyDescent="0.2">
      <c r="A18" s="433">
        <f>ROW()-6</f>
        <v>12</v>
      </c>
      <c r="B18" s="50"/>
      <c r="C18" s="45"/>
      <c r="D18" s="12"/>
      <c r="E18" s="45"/>
      <c r="F18" s="430">
        <f>委託費11[[#This Row],[数量／
指導日数
(A)]]*委託費11[[#This Row],[単価
（税抜）
(B)]]</f>
        <v>0</v>
      </c>
      <c r="G18" s="430">
        <f>ROUNDDOWN(委託費11[[#This Row],[助成対象経費
（税抜）
(A)×(B）]]*1.1,0)</f>
        <v>0</v>
      </c>
      <c r="H18" s="56"/>
      <c r="I18"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8" s="6"/>
      <c r="L18" s="6"/>
      <c r="M18" s="6"/>
    </row>
    <row r="19" spans="1:16" ht="41.25" customHeight="1" x14ac:dyDescent="0.2">
      <c r="A19" s="433">
        <f t="shared" si="0"/>
        <v>13</v>
      </c>
      <c r="B19" s="50"/>
      <c r="C19" s="45"/>
      <c r="D19" s="12"/>
      <c r="E19" s="45"/>
      <c r="F19" s="430">
        <f>委託費11[[#This Row],[数量／
指導日数
(A)]]*委託費11[[#This Row],[単価
（税抜）
(B)]]</f>
        <v>0</v>
      </c>
      <c r="G19" s="430">
        <f>ROUNDDOWN(委託費11[[#This Row],[助成対象経費
（税抜）
(A)×(B）]]*1.1,0)</f>
        <v>0</v>
      </c>
      <c r="H19" s="56"/>
      <c r="I19"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9" s="6"/>
      <c r="L19" s="6"/>
      <c r="M19" s="6"/>
    </row>
    <row r="20" spans="1:16" ht="41.25" customHeight="1" x14ac:dyDescent="0.2">
      <c r="A20" s="433">
        <f t="shared" si="0"/>
        <v>14</v>
      </c>
      <c r="B20" s="50"/>
      <c r="C20" s="45"/>
      <c r="D20" s="12"/>
      <c r="E20" s="45"/>
      <c r="F20" s="430">
        <f>委託費11[[#This Row],[数量／
指導日数
(A)]]*委託費11[[#This Row],[単価
（税抜）
(B)]]</f>
        <v>0</v>
      </c>
      <c r="G20" s="430">
        <f>ROUNDDOWN(委託費11[[#This Row],[助成対象経費
（税抜）
(A)×(B）]]*1.1,0)</f>
        <v>0</v>
      </c>
      <c r="H20" s="56"/>
      <c r="I20"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0" s="6"/>
      <c r="L20" s="6"/>
      <c r="M20" s="6"/>
    </row>
    <row r="21" spans="1:16" ht="41.25" customHeight="1" x14ac:dyDescent="0.2">
      <c r="A21" s="433">
        <f t="shared" si="0"/>
        <v>15</v>
      </c>
      <c r="B21" s="50"/>
      <c r="C21" s="45"/>
      <c r="D21" s="12"/>
      <c r="E21" s="45"/>
      <c r="F21" s="430">
        <f>委託費11[[#This Row],[数量／
指導日数
(A)]]*委託費11[[#This Row],[単価
（税抜）
(B)]]</f>
        <v>0</v>
      </c>
      <c r="G21" s="430">
        <f>ROUNDDOWN(委託費11[[#This Row],[助成対象経費
（税抜）
(A)×(B）]]*1.1,0)</f>
        <v>0</v>
      </c>
      <c r="H21" s="57"/>
      <c r="I21" s="435"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1" s="6"/>
      <c r="L21" s="6"/>
      <c r="M21" s="6"/>
    </row>
    <row r="22" spans="1:16" ht="41.25" customHeight="1" x14ac:dyDescent="0.2">
      <c r="A22" s="433">
        <f t="shared" si="0"/>
        <v>16</v>
      </c>
      <c r="B22" s="50"/>
      <c r="C22" s="45"/>
      <c r="D22" s="12"/>
      <c r="E22" s="45"/>
      <c r="F22" s="430">
        <f>委託費11[[#This Row],[数量／
指導日数
(A)]]*委託費11[[#This Row],[単価
（税抜）
(B)]]</f>
        <v>0</v>
      </c>
      <c r="G22" s="430">
        <f>ROUNDDOWN(委託費11[[#This Row],[助成対象経費
（税抜）
(A)×(B）]]*1.1,0)</f>
        <v>0</v>
      </c>
      <c r="H22" s="57"/>
      <c r="I22" s="435"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2" s="6"/>
      <c r="L22" s="6"/>
      <c r="M22" s="6"/>
    </row>
    <row r="23" spans="1:16" ht="41.25" customHeight="1" x14ac:dyDescent="0.2">
      <c r="A23" s="433">
        <f t="shared" si="0"/>
        <v>17</v>
      </c>
      <c r="B23" s="50"/>
      <c r="C23" s="45"/>
      <c r="D23" s="12"/>
      <c r="E23" s="45"/>
      <c r="F23" s="430">
        <f>委託費11[[#This Row],[数量／
指導日数
(A)]]*委託費11[[#This Row],[単価
（税抜）
(B)]]</f>
        <v>0</v>
      </c>
      <c r="G23" s="430">
        <f>ROUNDDOWN(委託費11[[#This Row],[助成対象経費
（税抜）
(A)×(B）]]*1.1,0)</f>
        <v>0</v>
      </c>
      <c r="H23" s="56"/>
      <c r="I23" s="434"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3" s="107"/>
      <c r="L23" s="107"/>
      <c r="M23" s="107"/>
    </row>
    <row r="24" spans="1:16" ht="30" customHeight="1" x14ac:dyDescent="0.2">
      <c r="A24" s="41"/>
      <c r="B24" s="46"/>
      <c r="C24" s="46"/>
      <c r="D24" s="47"/>
      <c r="E24" s="48" t="s">
        <v>47</v>
      </c>
      <c r="F24" s="431">
        <f>SUBTOTAL(109,委託費11[助成対象経費
（税抜）
(A)×(B）])</f>
        <v>0</v>
      </c>
      <c r="G24" s="432">
        <f>SUBTOTAL(109,委託費11[助成事業に
要する経費
（税込）])</f>
        <v>0</v>
      </c>
      <c r="H24" s="49"/>
      <c r="I24" s="55"/>
      <c r="K24" s="6"/>
      <c r="L24" s="6"/>
      <c r="M24" s="6"/>
    </row>
    <row r="25" spans="1:16" ht="14.25" customHeight="1" x14ac:dyDescent="0.2">
      <c r="K25" s="108"/>
      <c r="L25" s="108"/>
      <c r="M25" s="108"/>
      <c r="N25" s="6"/>
      <c r="O25" s="6"/>
      <c r="P25" s="6"/>
    </row>
    <row r="26" spans="1:16" ht="14.25" customHeight="1" x14ac:dyDescent="0.2">
      <c r="K26" s="6"/>
      <c r="L26" s="6"/>
      <c r="M26" s="6"/>
      <c r="N26" s="6"/>
      <c r="O26" s="6"/>
      <c r="P26" s="6"/>
    </row>
    <row r="27" spans="1:16" ht="14.25" customHeight="1" x14ac:dyDescent="0.2">
      <c r="K27" s="6"/>
      <c r="L27" s="6"/>
      <c r="M27" s="6"/>
      <c r="N27" s="6"/>
      <c r="O27" s="6"/>
      <c r="P27" s="6"/>
    </row>
    <row r="28" spans="1:16" ht="14.25" customHeight="1" x14ac:dyDescent="0.2">
      <c r="K28" s="6"/>
      <c r="L28" s="6"/>
      <c r="M28" s="6"/>
      <c r="N28" s="6"/>
      <c r="O28" s="6"/>
      <c r="P28" s="6"/>
    </row>
    <row r="29" spans="1:16" ht="14.25" customHeight="1" x14ac:dyDescent="0.2">
      <c r="K29" s="6"/>
      <c r="L29" s="6"/>
      <c r="M29" s="6"/>
    </row>
    <row r="30" spans="1:16" ht="14.25" customHeight="1" x14ac:dyDescent="0.2">
      <c r="K30" s="6"/>
      <c r="L30" s="6"/>
      <c r="M30" s="6"/>
    </row>
    <row r="31" spans="1:16" ht="14.25" customHeight="1" x14ac:dyDescent="0.2">
      <c r="K31" s="6"/>
      <c r="L31" s="6"/>
      <c r="M31" s="6"/>
    </row>
  </sheetData>
  <sheetProtection sheet="1" formatCells="0" formatRows="0" insertRows="0" deleteRows="0" selectLockedCells="1"/>
  <phoneticPr fontId="1"/>
  <conditionalFormatting sqref="H11:H23 B7:E7 H7 C11:E23 B8:B23">
    <cfRule type="expression" dxfId="184" priority="13">
      <formula>AND(OR($B7&lt;&gt;"",$C7&lt;&gt;"",$D7&lt;&gt;"",$E7&lt;&gt;"",$H7&lt;&gt;""),B7="")</formula>
    </cfRule>
  </conditionalFormatting>
  <conditionalFormatting sqref="H10">
    <cfRule type="expression" dxfId="183" priority="8">
      <formula>AND(OR($B10&lt;&gt;"",$C10&lt;&gt;"",$D10&lt;&gt;"",$E10&lt;&gt;"",$H10&lt;&gt;""),H10="")</formula>
    </cfRule>
  </conditionalFormatting>
  <conditionalFormatting sqref="C10:E10">
    <cfRule type="expression" dxfId="182" priority="6">
      <formula>AND(OR($B10&lt;&gt;"",$C10&lt;&gt;"",$D10&lt;&gt;"",$E10&lt;&gt;"",$H10&lt;&gt;""),C10="")</formula>
    </cfRule>
  </conditionalFormatting>
  <conditionalFormatting sqref="C8:E8">
    <cfRule type="expression" dxfId="181" priority="4">
      <formula>AND(OR($B8&lt;&gt;"",$C8&lt;&gt;"",$D8&lt;&gt;"",$E8&lt;&gt;"",$H8&lt;&gt;""),C8="")</formula>
    </cfRule>
  </conditionalFormatting>
  <conditionalFormatting sqref="H8">
    <cfRule type="expression" dxfId="180" priority="3">
      <formula>AND(OR($B8&lt;&gt;"",$C8&lt;&gt;"",$D8&lt;&gt;"",$E8&lt;&gt;"",$H8&lt;&gt;""),H8="")</formula>
    </cfRule>
  </conditionalFormatting>
  <conditionalFormatting sqref="C9:E9">
    <cfRule type="expression" dxfId="179" priority="2">
      <formula>AND(OR($B9&lt;&gt;"",$C9&lt;&gt;"",$D9&lt;&gt;"",$E9&lt;&gt;"",$H9&lt;&gt;""),C9="")</formula>
    </cfRule>
  </conditionalFormatting>
  <conditionalFormatting sqref="H9">
    <cfRule type="expression" dxfId="178" priority="1">
      <formula>AND(OR($B9&lt;&gt;"",$C9&lt;&gt;"",$D9&lt;&gt;"",$E9&lt;&gt;"",$H9&lt;&gt;""),H9="")</formula>
    </cfRule>
  </conditionalFormatting>
  <dataValidations count="6">
    <dataValidation allowBlank="1" showInputMessage="1" showErrorMessage="1" prompt="未定等不明確の場合は、 申請時点の候補先を記入してください。「未定、検討中」等の記入はできません。_x000a_" sqref="H7:H23"/>
    <dataValidation imeMode="halfAlpha" allowBlank="1" showInputMessage="1" showErrorMessage="1" sqref="C7:C23"/>
    <dataValidation type="custom" allowBlank="1" showInputMessage="1" showErrorMessage="1" sqref="I7:I23">
      <formula1>ISERROR(FIND(CHAR(10),I7))</formula1>
    </dataValidation>
    <dataValidation imeMode="disabled" allowBlank="1" showInputMessage="1" showErrorMessage="1" prompt="１件あたりの単価が税抜100万円以上の場合は、原則２者以上の見積書を提出してください。" sqref="E7:E23"/>
    <dataValidation type="custom" allowBlank="1" showInputMessage="1" showErrorMessage="1" prompt="自動計算されます。" sqref="F7:G23">
      <formula1>ISERROR(FIND(CHAR(10),F7))</formula1>
    </dataValidation>
    <dataValidation allowBlank="1" showInputMessage="1" showErrorMessage="1" prompt="全ての経費について、計画書を記入してください。" sqref="B7:B23"/>
  </dataValidations>
  <pageMargins left="0.59055118110236227" right="0.19685039370078741" top="0.39370078740157483" bottom="0.39370078740157483" header="0.19685039370078741" footer="0.19685039370078741"/>
  <pageSetup paperSize="9" scale="97" orientation="portrait" r:id="rId1"/>
  <headerFooter>
    <oddFooter>&amp;C&amp;10&amp;A</oddFooter>
  </headerFooter>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99CC"/>
    <pageSetUpPr fitToPage="1"/>
  </sheetPr>
  <dimension ref="A1:CU34"/>
  <sheetViews>
    <sheetView showGridLines="0" view="pageBreakPreview" zoomScale="98" zoomScaleNormal="100" zoomScaleSheetLayoutView="98" workbookViewId="0">
      <selection activeCell="T5" sqref="T5:AI5"/>
    </sheetView>
  </sheetViews>
  <sheetFormatPr defaultColWidth="1.90625" defaultRowHeight="15" customHeight="1" x14ac:dyDescent="0.2"/>
  <cols>
    <col min="1" max="35" width="2.7265625" style="4" customWidth="1"/>
    <col min="36" max="224" width="2.453125" style="4" customWidth="1"/>
    <col min="225" max="16384" width="1.90625" style="4"/>
  </cols>
  <sheetData>
    <row r="1" spans="1:99" ht="15" customHeight="1" x14ac:dyDescent="0.2">
      <c r="A1" s="14" t="s">
        <v>590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9" t="s">
        <v>523</v>
      </c>
    </row>
    <row r="2" spans="1:99" ht="15" customHeight="1" x14ac:dyDescent="0.2">
      <c r="A2" s="73" t="s">
        <v>591</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7"/>
    </row>
    <row r="3" spans="1:99" ht="15" customHeight="1" x14ac:dyDescent="0.2">
      <c r="A3" s="71" t="s">
        <v>279</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7"/>
    </row>
    <row r="4" spans="1:99" ht="15" customHeight="1" x14ac:dyDescent="0.2">
      <c r="A4" s="72" t="s">
        <v>274</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7"/>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99" ht="19.5" customHeight="1" x14ac:dyDescent="0.2">
      <c r="A5" s="1424" t="s">
        <v>183</v>
      </c>
      <c r="B5" s="1334"/>
      <c r="C5" s="1334"/>
      <c r="D5" s="1334"/>
      <c r="E5" s="1335"/>
      <c r="F5" s="1331" t="s">
        <v>387</v>
      </c>
      <c r="G5" s="1332"/>
      <c r="H5" s="1332"/>
      <c r="I5" s="1332"/>
      <c r="J5" s="1425" t="s">
        <v>284</v>
      </c>
      <c r="K5" s="1426"/>
      <c r="L5" s="1426"/>
      <c r="M5" s="1426"/>
      <c r="N5" s="1426"/>
      <c r="O5" s="1426"/>
      <c r="P5" s="1426"/>
      <c r="Q5" s="1426"/>
      <c r="R5" s="1426"/>
      <c r="S5" s="1426"/>
      <c r="T5" s="1427"/>
      <c r="U5" s="1428"/>
      <c r="V5" s="1428"/>
      <c r="W5" s="1428"/>
      <c r="X5" s="1428"/>
      <c r="Y5" s="1428"/>
      <c r="Z5" s="1428"/>
      <c r="AA5" s="1428"/>
      <c r="AB5" s="1428"/>
      <c r="AC5" s="1428"/>
      <c r="AD5" s="1428"/>
      <c r="AE5" s="1428"/>
      <c r="AF5" s="1428"/>
      <c r="AG5" s="1428"/>
      <c r="AH5" s="1428"/>
      <c r="AI5" s="1429"/>
      <c r="AL5" s="32"/>
      <c r="AM5" s="32"/>
      <c r="AN5" s="118"/>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c r="BO5" s="381"/>
      <c r="BP5" s="381"/>
      <c r="BQ5" s="381"/>
      <c r="BR5" s="381"/>
      <c r="BS5" s="118"/>
      <c r="BT5" s="118"/>
      <c r="BU5" s="118"/>
      <c r="BV5" s="6"/>
      <c r="BW5" s="6"/>
      <c r="BX5" s="6"/>
      <c r="BY5" s="6"/>
      <c r="CC5" s="6"/>
      <c r="CD5" s="111"/>
      <c r="CE5" s="111"/>
      <c r="CF5" s="111"/>
      <c r="CG5" s="111"/>
      <c r="CH5" s="111"/>
      <c r="CI5" s="111"/>
      <c r="CJ5" s="111"/>
      <c r="CK5" s="111"/>
      <c r="CL5" s="111"/>
      <c r="CM5" s="111"/>
      <c r="CN5" s="111"/>
      <c r="CO5" s="111"/>
      <c r="CP5" s="111"/>
      <c r="CQ5" s="111"/>
      <c r="CR5" s="111"/>
      <c r="CS5" s="111"/>
      <c r="CT5" s="111"/>
      <c r="CU5" s="111"/>
    </row>
    <row r="6" spans="1:99" ht="19.5" customHeight="1" x14ac:dyDescent="0.2">
      <c r="A6" s="1413" t="s">
        <v>282</v>
      </c>
      <c r="B6" s="1377"/>
      <c r="C6" s="1377"/>
      <c r="D6" s="1377"/>
      <c r="E6" s="1377"/>
      <c r="F6" s="1377"/>
      <c r="G6" s="1377"/>
      <c r="H6" s="1377"/>
      <c r="I6" s="1378"/>
      <c r="J6" s="1417"/>
      <c r="K6" s="1418"/>
      <c r="L6" s="1418"/>
      <c r="M6" s="1418"/>
      <c r="N6" s="1418"/>
      <c r="O6" s="1418"/>
      <c r="P6" s="1418"/>
      <c r="Q6" s="1418"/>
      <c r="R6" s="1418"/>
      <c r="S6" s="1418"/>
      <c r="T6" s="1419" t="s">
        <v>437</v>
      </c>
      <c r="U6" s="1420"/>
      <c r="V6" s="1420"/>
      <c r="W6" s="1420"/>
      <c r="X6" s="1420"/>
      <c r="Y6" s="1420"/>
      <c r="Z6" s="1420"/>
      <c r="AA6" s="1421"/>
      <c r="AB6" s="1422"/>
      <c r="AC6" s="1422"/>
      <c r="AD6" s="1422"/>
      <c r="AE6" s="1422"/>
      <c r="AF6" s="1422"/>
      <c r="AG6" s="1422"/>
      <c r="AH6" s="1422"/>
      <c r="AI6" s="1423"/>
      <c r="AL6" s="32"/>
      <c r="AM6" s="32"/>
      <c r="AN6" s="118"/>
      <c r="AO6" s="381"/>
      <c r="AP6" s="381"/>
      <c r="AQ6" s="381"/>
      <c r="AR6" s="381"/>
      <c r="AS6" s="381"/>
      <c r="AT6" s="381"/>
      <c r="AU6" s="381"/>
      <c r="AV6" s="381"/>
      <c r="AW6" s="381"/>
      <c r="AX6" s="381"/>
      <c r="AY6" s="381"/>
      <c r="AZ6" s="381"/>
      <c r="BA6" s="381"/>
      <c r="BB6" s="381"/>
      <c r="BC6" s="381"/>
      <c r="BD6" s="381"/>
      <c r="BE6" s="381"/>
      <c r="BF6" s="381"/>
      <c r="BG6" s="381"/>
      <c r="BH6" s="381"/>
      <c r="BI6" s="381"/>
      <c r="BJ6" s="381"/>
      <c r="BK6" s="381"/>
      <c r="BL6" s="381"/>
      <c r="BM6" s="381"/>
      <c r="BN6" s="381"/>
      <c r="BO6" s="381"/>
      <c r="BP6" s="381"/>
      <c r="BQ6" s="381"/>
      <c r="BR6" s="381"/>
      <c r="BS6" s="118"/>
      <c r="BT6" s="118"/>
      <c r="BU6" s="118"/>
      <c r="BV6" s="6"/>
      <c r="BW6" s="6"/>
      <c r="BX6" s="6"/>
      <c r="BY6" s="6"/>
      <c r="CC6" s="6"/>
      <c r="CD6" s="111"/>
      <c r="CE6" s="111"/>
      <c r="CF6" s="111"/>
      <c r="CG6" s="111"/>
      <c r="CH6" s="111"/>
      <c r="CI6" s="111"/>
      <c r="CJ6" s="111"/>
      <c r="CK6" s="111"/>
      <c r="CL6" s="111"/>
      <c r="CM6" s="111"/>
      <c r="CN6" s="111"/>
      <c r="CO6" s="111"/>
      <c r="CP6" s="111"/>
      <c r="CQ6" s="111"/>
      <c r="CR6" s="111"/>
      <c r="CS6" s="111"/>
      <c r="CT6" s="111"/>
      <c r="CU6" s="111"/>
    </row>
    <row r="7" spans="1:99" ht="19.5" customHeight="1" x14ac:dyDescent="0.2">
      <c r="A7" s="1413" t="s">
        <v>281</v>
      </c>
      <c r="B7" s="1377"/>
      <c r="C7" s="1377"/>
      <c r="D7" s="1377"/>
      <c r="E7" s="1377"/>
      <c r="F7" s="1377"/>
      <c r="G7" s="1377"/>
      <c r="H7" s="1377"/>
      <c r="I7" s="1378"/>
      <c r="J7" s="1414"/>
      <c r="K7" s="1415"/>
      <c r="L7" s="1415"/>
      <c r="M7" s="1415"/>
      <c r="N7" s="1415"/>
      <c r="O7" s="1415"/>
      <c r="P7" s="1415"/>
      <c r="Q7" s="1415"/>
      <c r="R7" s="1415"/>
      <c r="S7" s="1415"/>
      <c r="T7" s="1415"/>
      <c r="U7" s="1415"/>
      <c r="V7" s="1415"/>
      <c r="W7" s="1415"/>
      <c r="X7" s="1415"/>
      <c r="Y7" s="1415"/>
      <c r="Z7" s="1415"/>
      <c r="AA7" s="1415"/>
      <c r="AB7" s="1415"/>
      <c r="AC7" s="1415"/>
      <c r="AD7" s="1415"/>
      <c r="AE7" s="1415"/>
      <c r="AF7" s="1415"/>
      <c r="AG7" s="1415"/>
      <c r="AH7" s="1415"/>
      <c r="AI7" s="1416"/>
      <c r="AL7" s="32"/>
      <c r="AM7" s="32"/>
      <c r="AN7" s="118"/>
      <c r="AO7" s="381"/>
      <c r="AP7" s="381"/>
      <c r="AQ7" s="381"/>
      <c r="AR7" s="381"/>
      <c r="AS7" s="381"/>
      <c r="AT7" s="381"/>
      <c r="AU7" s="381"/>
      <c r="AV7" s="381"/>
      <c r="AW7" s="381"/>
      <c r="AX7" s="381"/>
      <c r="AY7" s="381"/>
      <c r="AZ7" s="381"/>
      <c r="BA7" s="381"/>
      <c r="BB7" s="381"/>
      <c r="BC7" s="381"/>
      <c r="BD7" s="381"/>
      <c r="BE7" s="381"/>
      <c r="BF7" s="381"/>
      <c r="BG7" s="381"/>
      <c r="BH7" s="381"/>
      <c r="BI7" s="381"/>
      <c r="BJ7" s="381"/>
      <c r="BK7" s="381"/>
      <c r="BL7" s="381"/>
      <c r="BM7" s="381"/>
      <c r="BN7" s="381"/>
      <c r="BO7" s="381"/>
      <c r="BP7" s="381"/>
      <c r="BQ7" s="381"/>
      <c r="BR7" s="381"/>
      <c r="BS7" s="118"/>
      <c r="BT7" s="118"/>
      <c r="BU7" s="118"/>
      <c r="BV7" s="6"/>
      <c r="BW7" s="6"/>
      <c r="BX7" s="6"/>
      <c r="BY7" s="6"/>
      <c r="CC7" s="6"/>
      <c r="CD7" s="111"/>
      <c r="CE7" s="111"/>
      <c r="CF7" s="111"/>
      <c r="CG7" s="111"/>
      <c r="CH7" s="111"/>
      <c r="CI7" s="111"/>
      <c r="CJ7" s="111"/>
      <c r="CK7" s="111"/>
      <c r="CL7" s="111"/>
      <c r="CM7" s="111"/>
      <c r="CN7" s="111"/>
      <c r="CO7" s="111"/>
      <c r="CP7" s="111"/>
      <c r="CQ7" s="111"/>
      <c r="CR7" s="111"/>
      <c r="CS7" s="111"/>
      <c r="CT7" s="111"/>
      <c r="CU7" s="111"/>
    </row>
    <row r="8" spans="1:99" ht="19.5" customHeight="1" x14ac:dyDescent="0.2">
      <c r="A8" s="1347" t="s">
        <v>30</v>
      </c>
      <c r="B8" s="1314"/>
      <c r="C8" s="1314"/>
      <c r="D8" s="1314"/>
      <c r="E8" s="1314"/>
      <c r="F8" s="1314"/>
      <c r="G8" s="1314"/>
      <c r="H8" s="1314"/>
      <c r="I8" s="1316"/>
      <c r="J8" s="1408"/>
      <c r="K8" s="1409"/>
      <c r="L8" s="1409"/>
      <c r="M8" s="1409"/>
      <c r="N8" s="1409"/>
      <c r="O8" s="1409"/>
      <c r="P8" s="1409"/>
      <c r="Q8" s="1409"/>
      <c r="R8" s="1409"/>
      <c r="S8" s="1409"/>
      <c r="T8" s="1410" t="s">
        <v>283</v>
      </c>
      <c r="U8" s="1411"/>
      <c r="V8" s="1411"/>
      <c r="W8" s="1411"/>
      <c r="X8" s="1411"/>
      <c r="Y8" s="1411"/>
      <c r="Z8" s="1411"/>
      <c r="AA8" s="1412"/>
      <c r="AB8" s="1307"/>
      <c r="AC8" s="1307"/>
      <c r="AD8" s="1307"/>
      <c r="AE8" s="1307"/>
      <c r="AF8" s="1307"/>
      <c r="AG8" s="1307"/>
      <c r="AH8" s="1307"/>
      <c r="AI8" s="1308"/>
      <c r="AL8" s="32"/>
      <c r="AM8" s="32"/>
      <c r="AN8" s="118"/>
      <c r="AO8" s="381"/>
      <c r="AP8" s="381"/>
      <c r="AQ8" s="381"/>
      <c r="AR8" s="381"/>
      <c r="AS8" s="381"/>
      <c r="AT8" s="381"/>
      <c r="AU8" s="381"/>
      <c r="AV8" s="381"/>
      <c r="AW8" s="381"/>
      <c r="AX8" s="381"/>
      <c r="AY8" s="381"/>
      <c r="AZ8" s="381"/>
      <c r="BA8" s="381"/>
      <c r="BB8" s="381"/>
      <c r="BC8" s="381"/>
      <c r="BD8" s="381"/>
      <c r="BE8" s="381"/>
      <c r="BF8" s="381"/>
      <c r="BG8" s="381"/>
      <c r="BH8" s="381"/>
      <c r="BI8" s="381"/>
      <c r="BJ8" s="381"/>
      <c r="BK8" s="381"/>
      <c r="BL8" s="381"/>
      <c r="BM8" s="381"/>
      <c r="BN8" s="381"/>
      <c r="BO8" s="381"/>
      <c r="BP8" s="381"/>
      <c r="BQ8" s="381"/>
      <c r="BR8" s="381"/>
      <c r="BS8" s="118"/>
      <c r="BT8" s="118"/>
      <c r="BU8" s="118"/>
      <c r="BV8" s="6"/>
      <c r="BW8" s="6"/>
      <c r="BX8" s="6"/>
      <c r="BY8" s="6"/>
      <c r="CC8" s="6"/>
      <c r="CD8" s="111"/>
      <c r="CE8" s="111"/>
      <c r="CF8" s="111"/>
      <c r="CG8" s="111"/>
      <c r="CH8" s="111"/>
      <c r="CI8" s="111"/>
      <c r="CJ8" s="111"/>
      <c r="CK8" s="111"/>
      <c r="CL8" s="111"/>
      <c r="CM8" s="111"/>
      <c r="CN8" s="111"/>
      <c r="CO8" s="111"/>
      <c r="CP8" s="111"/>
      <c r="CQ8" s="111"/>
      <c r="CR8" s="111"/>
      <c r="CS8" s="111"/>
      <c r="CT8" s="111"/>
      <c r="CU8" s="111"/>
    </row>
    <row r="9" spans="1:99" ht="54" customHeight="1" x14ac:dyDescent="0.2">
      <c r="A9" s="1402" t="s">
        <v>239</v>
      </c>
      <c r="B9" s="1403"/>
      <c r="C9" s="1403"/>
      <c r="D9" s="1403"/>
      <c r="E9" s="1403"/>
      <c r="F9" s="1403"/>
      <c r="G9" s="1403"/>
      <c r="H9" s="1403"/>
      <c r="I9" s="1404"/>
      <c r="J9" s="1405"/>
      <c r="K9" s="1406"/>
      <c r="L9" s="1406"/>
      <c r="M9" s="1406"/>
      <c r="N9" s="1406"/>
      <c r="O9" s="1406"/>
      <c r="P9" s="1406"/>
      <c r="Q9" s="1406"/>
      <c r="R9" s="1406"/>
      <c r="S9" s="1406"/>
      <c r="T9" s="1406"/>
      <c r="U9" s="1406"/>
      <c r="V9" s="1406"/>
      <c r="W9" s="1406"/>
      <c r="X9" s="1406"/>
      <c r="Y9" s="1406"/>
      <c r="Z9" s="1406"/>
      <c r="AA9" s="1406"/>
      <c r="AB9" s="1406"/>
      <c r="AC9" s="1406"/>
      <c r="AD9" s="1406"/>
      <c r="AE9" s="1406"/>
      <c r="AF9" s="1406"/>
      <c r="AG9" s="1406"/>
      <c r="AH9" s="1406"/>
      <c r="AI9" s="1407"/>
      <c r="AL9" s="32"/>
      <c r="AM9" s="32"/>
      <c r="AN9" s="118"/>
      <c r="AO9" s="381"/>
      <c r="AP9" s="381"/>
      <c r="AQ9" s="381"/>
      <c r="AR9" s="381"/>
      <c r="AS9" s="381"/>
      <c r="AT9" s="381"/>
      <c r="AU9" s="381"/>
      <c r="AV9" s="381"/>
      <c r="AW9" s="381"/>
      <c r="AX9" s="381"/>
      <c r="AY9" s="381"/>
      <c r="AZ9" s="381"/>
      <c r="BA9" s="381"/>
      <c r="BB9" s="381"/>
      <c r="BC9" s="381"/>
      <c r="BD9" s="381"/>
      <c r="BE9" s="381"/>
      <c r="BF9" s="381"/>
      <c r="BG9" s="381"/>
      <c r="BH9" s="381"/>
      <c r="BI9" s="381"/>
      <c r="BJ9" s="381"/>
      <c r="BK9" s="381"/>
      <c r="BL9" s="381"/>
      <c r="BM9" s="381"/>
      <c r="BN9" s="381"/>
      <c r="BO9" s="381"/>
      <c r="BP9" s="381"/>
      <c r="BQ9" s="381"/>
      <c r="BR9" s="381"/>
      <c r="BS9" s="118"/>
      <c r="BT9" s="118"/>
      <c r="BU9" s="118"/>
      <c r="BV9" s="6"/>
      <c r="BW9" s="6"/>
      <c r="BX9" s="6"/>
      <c r="BY9" s="6"/>
      <c r="CC9" s="6"/>
      <c r="CD9" s="111"/>
      <c r="CE9" s="111"/>
      <c r="CF9" s="111"/>
      <c r="CG9" s="111"/>
      <c r="CH9" s="111"/>
      <c r="CI9" s="111"/>
      <c r="CJ9" s="111"/>
      <c r="CK9" s="111"/>
      <c r="CL9" s="111"/>
      <c r="CM9" s="111"/>
      <c r="CN9" s="111"/>
      <c r="CO9" s="111"/>
      <c r="CP9" s="111"/>
      <c r="CQ9" s="111"/>
      <c r="CR9" s="111"/>
      <c r="CS9" s="111"/>
      <c r="CT9" s="111"/>
      <c r="CU9" s="111"/>
    </row>
    <row r="10" spans="1:99" ht="19.5" customHeight="1" x14ac:dyDescent="0.2">
      <c r="A10" s="1347" t="s">
        <v>33</v>
      </c>
      <c r="B10" s="1314"/>
      <c r="C10" s="1314"/>
      <c r="D10" s="1314"/>
      <c r="E10" s="1314"/>
      <c r="F10" s="1314"/>
      <c r="G10" s="1314"/>
      <c r="H10" s="1314"/>
      <c r="I10" s="1316"/>
      <c r="J10" s="1317" t="s">
        <v>288</v>
      </c>
      <c r="K10" s="1314"/>
      <c r="L10" s="1314"/>
      <c r="M10" s="1314"/>
      <c r="N10" s="1307"/>
      <c r="O10" s="1307"/>
      <c r="P10" s="1314" t="s">
        <v>34</v>
      </c>
      <c r="Q10" s="1314"/>
      <c r="R10" s="1307"/>
      <c r="S10" s="1307"/>
      <c r="T10" s="1285" t="s">
        <v>289</v>
      </c>
      <c r="U10" s="1285"/>
      <c r="V10" s="1314" t="s">
        <v>36</v>
      </c>
      <c r="W10" s="1314"/>
      <c r="X10" s="1314"/>
      <c r="Y10" s="1314" t="s">
        <v>290</v>
      </c>
      <c r="Z10" s="1314"/>
      <c r="AA10" s="1314"/>
      <c r="AB10" s="1307"/>
      <c r="AC10" s="1307"/>
      <c r="AD10" s="1314" t="s">
        <v>34</v>
      </c>
      <c r="AE10" s="1314"/>
      <c r="AF10" s="1307"/>
      <c r="AG10" s="1307"/>
      <c r="AH10" s="1314" t="s">
        <v>35</v>
      </c>
      <c r="AI10" s="1379"/>
      <c r="AL10" s="32"/>
      <c r="AM10" s="32"/>
      <c r="AN10" s="118"/>
      <c r="AO10" s="381"/>
      <c r="AP10" s="381"/>
      <c r="AQ10" s="381"/>
      <c r="AR10" s="381"/>
      <c r="AS10" s="381"/>
      <c r="AT10" s="381"/>
      <c r="AU10" s="381"/>
      <c r="AV10" s="381"/>
      <c r="AW10" s="381"/>
      <c r="AX10" s="381"/>
      <c r="AY10" s="381"/>
      <c r="AZ10" s="381"/>
      <c r="BA10" s="381"/>
      <c r="BB10" s="381"/>
      <c r="BC10" s="381"/>
      <c r="BD10" s="381"/>
      <c r="BE10" s="381"/>
      <c r="BF10" s="381"/>
      <c r="BG10" s="381"/>
      <c r="BH10" s="381"/>
      <c r="BI10" s="381"/>
      <c r="BJ10" s="381"/>
      <c r="BK10" s="381"/>
      <c r="BL10" s="381"/>
      <c r="BM10" s="381"/>
      <c r="BN10" s="381"/>
      <c r="BO10" s="381"/>
      <c r="BP10" s="381"/>
      <c r="BQ10" s="381"/>
      <c r="BR10" s="381"/>
      <c r="BS10" s="118"/>
      <c r="BT10" s="118"/>
      <c r="BU10" s="118"/>
      <c r="BV10" s="6"/>
      <c r="BW10" s="6"/>
      <c r="BX10" s="6"/>
      <c r="BY10" s="6"/>
    </row>
    <row r="11" spans="1:99" ht="19.5" customHeight="1" x14ac:dyDescent="0.2">
      <c r="A11" s="1347" t="s">
        <v>167</v>
      </c>
      <c r="B11" s="1314"/>
      <c r="C11" s="1314"/>
      <c r="D11" s="1314"/>
      <c r="E11" s="1314"/>
      <c r="F11" s="1314"/>
      <c r="G11" s="1314"/>
      <c r="H11" s="1314"/>
      <c r="I11" s="1316"/>
      <c r="J11" s="1298"/>
      <c r="K11" s="1298"/>
      <c r="L11" s="1298"/>
      <c r="M11" s="1298"/>
      <c r="N11" s="1298"/>
      <c r="O11" s="1298"/>
      <c r="P11" s="1298"/>
      <c r="Q11" s="1298"/>
      <c r="R11" s="1298"/>
      <c r="S11" s="1298"/>
      <c r="T11" s="1298"/>
      <c r="U11" s="1298"/>
      <c r="V11" s="1298"/>
      <c r="W11" s="1298"/>
      <c r="X11" s="1400" t="s">
        <v>169</v>
      </c>
      <c r="Y11" s="1400"/>
      <c r="Z11" s="1400"/>
      <c r="AA11" s="1400"/>
      <c r="AB11" s="1400"/>
      <c r="AC11" s="1400"/>
      <c r="AD11" s="1400"/>
      <c r="AE11" s="1400"/>
      <c r="AF11" s="1400"/>
      <c r="AG11" s="1400"/>
      <c r="AH11" s="1400"/>
      <c r="AI11" s="1401"/>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row>
    <row r="12" spans="1:99" ht="54" customHeight="1" x14ac:dyDescent="0.2">
      <c r="A12" s="1397" t="s">
        <v>388</v>
      </c>
      <c r="B12" s="1314"/>
      <c r="C12" s="1314"/>
      <c r="D12" s="1314"/>
      <c r="E12" s="1314"/>
      <c r="F12" s="1314"/>
      <c r="G12" s="1314"/>
      <c r="H12" s="1314"/>
      <c r="I12" s="1316"/>
      <c r="J12" s="1326"/>
      <c r="K12" s="1327"/>
      <c r="L12" s="1327"/>
      <c r="M12" s="1327"/>
      <c r="N12" s="1327"/>
      <c r="O12" s="1327"/>
      <c r="P12" s="1327"/>
      <c r="Q12" s="1327"/>
      <c r="R12" s="1327"/>
      <c r="S12" s="1327"/>
      <c r="T12" s="1327"/>
      <c r="U12" s="1327"/>
      <c r="V12" s="1327"/>
      <c r="W12" s="1327"/>
      <c r="X12" s="1327"/>
      <c r="Y12" s="1327"/>
      <c r="Z12" s="1327"/>
      <c r="AA12" s="1327"/>
      <c r="AB12" s="1327"/>
      <c r="AC12" s="1327"/>
      <c r="AD12" s="1327"/>
      <c r="AE12" s="1327"/>
      <c r="AF12" s="1327"/>
      <c r="AG12" s="1327"/>
      <c r="AH12" s="1327"/>
      <c r="AI12" s="1328"/>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CC12" s="112"/>
    </row>
    <row r="13" spans="1:99" ht="41.25" customHeight="1" x14ac:dyDescent="0.2">
      <c r="A13" s="1347" t="s">
        <v>285</v>
      </c>
      <c r="B13" s="1314"/>
      <c r="C13" s="1314"/>
      <c r="D13" s="1314"/>
      <c r="E13" s="1314"/>
      <c r="F13" s="1314"/>
      <c r="G13" s="1314"/>
      <c r="H13" s="1314"/>
      <c r="I13" s="1316"/>
      <c r="J13" s="1326"/>
      <c r="K13" s="1327"/>
      <c r="L13" s="1327"/>
      <c r="M13" s="1327"/>
      <c r="N13" s="1327"/>
      <c r="O13" s="1327"/>
      <c r="P13" s="1327"/>
      <c r="Q13" s="1327"/>
      <c r="R13" s="1327"/>
      <c r="S13" s="1327"/>
      <c r="T13" s="1327"/>
      <c r="U13" s="1327"/>
      <c r="V13" s="1327"/>
      <c r="W13" s="1327"/>
      <c r="X13" s="1327"/>
      <c r="Y13" s="1327"/>
      <c r="Z13" s="1327"/>
      <c r="AA13" s="1327"/>
      <c r="AB13" s="1327"/>
      <c r="AC13" s="1327"/>
      <c r="AD13" s="1327"/>
      <c r="AE13" s="1327"/>
      <c r="AF13" s="1327"/>
      <c r="AG13" s="1327"/>
      <c r="AH13" s="1327"/>
      <c r="AI13" s="1328"/>
    </row>
    <row r="14" spans="1:99" ht="54" customHeight="1" x14ac:dyDescent="0.2">
      <c r="A14" s="1397" t="s">
        <v>286</v>
      </c>
      <c r="B14" s="1314"/>
      <c r="C14" s="1314"/>
      <c r="D14" s="1314"/>
      <c r="E14" s="1314"/>
      <c r="F14" s="1314"/>
      <c r="G14" s="1314"/>
      <c r="H14" s="1314"/>
      <c r="I14" s="1316"/>
      <c r="J14" s="1398"/>
      <c r="K14" s="1399"/>
      <c r="L14" s="1399"/>
      <c r="M14" s="1327"/>
      <c r="N14" s="1327"/>
      <c r="O14" s="1327"/>
      <c r="P14" s="1327"/>
      <c r="Q14" s="1327"/>
      <c r="R14" s="1327"/>
      <c r="S14" s="1327"/>
      <c r="T14" s="1327"/>
      <c r="U14" s="1327"/>
      <c r="V14" s="1327"/>
      <c r="W14" s="1327"/>
      <c r="X14" s="1327"/>
      <c r="Y14" s="1327"/>
      <c r="Z14" s="1327"/>
      <c r="AA14" s="1327"/>
      <c r="AB14" s="1327"/>
      <c r="AC14" s="1327"/>
      <c r="AD14" s="1327"/>
      <c r="AE14" s="1327"/>
      <c r="AF14" s="1327"/>
      <c r="AG14" s="1327"/>
      <c r="AH14" s="1327"/>
      <c r="AI14" s="1328"/>
    </row>
    <row r="15" spans="1:99" ht="19.5" customHeight="1" x14ac:dyDescent="0.2">
      <c r="A15" s="1384" t="s">
        <v>292</v>
      </c>
      <c r="B15" s="1291"/>
      <c r="C15" s="1291"/>
      <c r="D15" s="1291"/>
      <c r="E15" s="1291"/>
      <c r="F15" s="1291"/>
      <c r="G15" s="1291"/>
      <c r="H15" s="1291"/>
      <c r="I15" s="1291"/>
      <c r="J15" s="1388" t="s">
        <v>275</v>
      </c>
      <c r="K15" s="1389"/>
      <c r="L15" s="1390"/>
      <c r="M15" s="1391"/>
      <c r="N15" s="1391"/>
      <c r="O15" s="1391"/>
      <c r="P15" s="1391"/>
      <c r="Q15" s="1391"/>
      <c r="R15" s="1391"/>
      <c r="S15" s="1391"/>
      <c r="T15" s="1392" t="s">
        <v>173</v>
      </c>
      <c r="U15" s="1392"/>
      <c r="V15" s="1393"/>
      <c r="W15" s="1394" t="s">
        <v>276</v>
      </c>
      <c r="X15" s="1285"/>
      <c r="Y15" s="1286"/>
      <c r="Z15" s="1391"/>
      <c r="AA15" s="1391"/>
      <c r="AB15" s="1391"/>
      <c r="AC15" s="1391"/>
      <c r="AD15" s="1391"/>
      <c r="AE15" s="1391"/>
      <c r="AF15" s="1391"/>
      <c r="AG15" s="1393" t="s">
        <v>173</v>
      </c>
      <c r="AH15" s="1395"/>
      <c r="AI15" s="1396"/>
    </row>
    <row r="16" spans="1:99" ht="45" customHeight="1" x14ac:dyDescent="0.2">
      <c r="A16" s="1293"/>
      <c r="B16" s="1294"/>
      <c r="C16" s="1294"/>
      <c r="D16" s="1294"/>
      <c r="E16" s="1294"/>
      <c r="F16" s="1294"/>
      <c r="G16" s="1294"/>
      <c r="H16" s="1294"/>
      <c r="I16" s="1294"/>
      <c r="J16" s="1385" t="s">
        <v>277</v>
      </c>
      <c r="K16" s="1386"/>
      <c r="L16" s="1387"/>
      <c r="M16" s="1327"/>
      <c r="N16" s="1327"/>
      <c r="O16" s="1327"/>
      <c r="P16" s="1327"/>
      <c r="Q16" s="1327"/>
      <c r="R16" s="1327"/>
      <c r="S16" s="1327"/>
      <c r="T16" s="1327"/>
      <c r="U16" s="1327"/>
      <c r="V16" s="1327"/>
      <c r="W16" s="1327"/>
      <c r="X16" s="1327"/>
      <c r="Y16" s="1327"/>
      <c r="Z16" s="1327"/>
      <c r="AA16" s="1327"/>
      <c r="AB16" s="1327"/>
      <c r="AC16" s="1327"/>
      <c r="AD16" s="1327"/>
      <c r="AE16" s="1327"/>
      <c r="AF16" s="1327"/>
      <c r="AG16" s="1327"/>
      <c r="AH16" s="1327"/>
      <c r="AI16" s="1328"/>
    </row>
    <row r="17" spans="1:39" ht="19.5" customHeight="1" x14ac:dyDescent="0.2">
      <c r="A17" s="1354" t="s">
        <v>422</v>
      </c>
      <c r="B17" s="1355"/>
      <c r="C17" s="1355"/>
      <c r="D17" s="1355"/>
      <c r="E17" s="1355"/>
      <c r="F17" s="1355"/>
      <c r="G17" s="1355"/>
      <c r="H17" s="1355"/>
      <c r="I17" s="1355"/>
      <c r="J17" s="1380"/>
      <c r="K17" s="1380"/>
      <c r="L17" s="1380"/>
      <c r="M17" s="1355"/>
      <c r="N17" s="1355"/>
      <c r="O17" s="1355"/>
      <c r="P17" s="1355"/>
      <c r="Q17" s="1355"/>
      <c r="R17" s="1355"/>
      <c r="S17" s="1355"/>
      <c r="T17" s="1355"/>
      <c r="U17" s="1355"/>
      <c r="V17" s="1355"/>
      <c r="W17" s="1355"/>
      <c r="X17" s="1355"/>
      <c r="Y17" s="1355"/>
      <c r="Z17" s="1355"/>
      <c r="AA17" s="1355"/>
      <c r="AB17" s="1355"/>
      <c r="AC17" s="1356"/>
      <c r="AD17" s="1381" t="s">
        <v>179</v>
      </c>
      <c r="AE17" s="1382"/>
      <c r="AF17" s="1382"/>
      <c r="AG17" s="1382"/>
      <c r="AH17" s="1382"/>
      <c r="AI17" s="1383"/>
    </row>
    <row r="18" spans="1:39" ht="3.75" customHeight="1" x14ac:dyDescent="0.2">
      <c r="A18" s="1430"/>
      <c r="B18" s="1430"/>
      <c r="C18" s="1430"/>
      <c r="D18" s="1430"/>
      <c r="E18" s="1430"/>
      <c r="F18" s="1430"/>
      <c r="G18" s="1430"/>
      <c r="H18" s="1430"/>
      <c r="I18" s="1430"/>
      <c r="J18" s="1430"/>
      <c r="K18" s="1430"/>
      <c r="L18" s="1430"/>
      <c r="M18" s="1430"/>
      <c r="N18" s="1430"/>
      <c r="O18" s="1430"/>
      <c r="P18" s="1430"/>
      <c r="Q18" s="1430"/>
      <c r="R18" s="1430"/>
      <c r="S18" s="1430"/>
      <c r="T18" s="1430"/>
      <c r="U18" s="1430"/>
      <c r="V18" s="1430"/>
      <c r="W18" s="1430"/>
      <c r="X18" s="1430"/>
      <c r="Y18" s="1430"/>
      <c r="Z18" s="1430"/>
      <c r="AA18" s="1430"/>
      <c r="AB18" s="1430"/>
      <c r="AC18" s="1430"/>
      <c r="AD18" s="1431"/>
      <c r="AE18" s="1431"/>
      <c r="AF18" s="1431"/>
      <c r="AG18" s="1431"/>
      <c r="AH18" s="1431"/>
      <c r="AI18" s="1431"/>
      <c r="AJ18" s="72"/>
      <c r="AK18" s="72"/>
      <c r="AL18" s="72"/>
      <c r="AM18" s="72"/>
    </row>
    <row r="19" spans="1:39" ht="19.5" customHeight="1" x14ac:dyDescent="0.2">
      <c r="A19" s="1424" t="s">
        <v>183</v>
      </c>
      <c r="B19" s="1334"/>
      <c r="C19" s="1334"/>
      <c r="D19" s="1334"/>
      <c r="E19" s="1335"/>
      <c r="F19" s="1331" t="s">
        <v>387</v>
      </c>
      <c r="G19" s="1332"/>
      <c r="H19" s="1332"/>
      <c r="I19" s="1332"/>
      <c r="J19" s="1425" t="s">
        <v>284</v>
      </c>
      <c r="K19" s="1426"/>
      <c r="L19" s="1426"/>
      <c r="M19" s="1426"/>
      <c r="N19" s="1426"/>
      <c r="O19" s="1426"/>
      <c r="P19" s="1426"/>
      <c r="Q19" s="1426"/>
      <c r="R19" s="1426"/>
      <c r="S19" s="1426"/>
      <c r="T19" s="1427"/>
      <c r="U19" s="1428"/>
      <c r="V19" s="1428"/>
      <c r="W19" s="1428"/>
      <c r="X19" s="1428"/>
      <c r="Y19" s="1428"/>
      <c r="Z19" s="1428"/>
      <c r="AA19" s="1428"/>
      <c r="AB19" s="1428"/>
      <c r="AC19" s="1428"/>
      <c r="AD19" s="1428"/>
      <c r="AE19" s="1428"/>
      <c r="AF19" s="1428"/>
      <c r="AG19" s="1428"/>
      <c r="AH19" s="1428"/>
      <c r="AI19" s="1429"/>
    </row>
    <row r="20" spans="1:39" ht="19.5" customHeight="1" x14ac:dyDescent="0.2">
      <c r="A20" s="1413" t="s">
        <v>282</v>
      </c>
      <c r="B20" s="1377"/>
      <c r="C20" s="1377"/>
      <c r="D20" s="1377"/>
      <c r="E20" s="1377"/>
      <c r="F20" s="1377"/>
      <c r="G20" s="1377"/>
      <c r="H20" s="1377"/>
      <c r="I20" s="1378"/>
      <c r="J20" s="1417"/>
      <c r="K20" s="1418"/>
      <c r="L20" s="1418"/>
      <c r="M20" s="1418"/>
      <c r="N20" s="1418"/>
      <c r="O20" s="1418"/>
      <c r="P20" s="1418"/>
      <c r="Q20" s="1418"/>
      <c r="R20" s="1418"/>
      <c r="S20" s="1418"/>
      <c r="T20" s="1419" t="s">
        <v>437</v>
      </c>
      <c r="U20" s="1420"/>
      <c r="V20" s="1420"/>
      <c r="W20" s="1420"/>
      <c r="X20" s="1420"/>
      <c r="Y20" s="1420"/>
      <c r="Z20" s="1420"/>
      <c r="AA20" s="1421"/>
      <c r="AB20" s="1422"/>
      <c r="AC20" s="1422"/>
      <c r="AD20" s="1422"/>
      <c r="AE20" s="1422"/>
      <c r="AF20" s="1422"/>
      <c r="AG20" s="1422"/>
      <c r="AH20" s="1422"/>
      <c r="AI20" s="1423"/>
    </row>
    <row r="21" spans="1:39" ht="19.5" customHeight="1" x14ac:dyDescent="0.2">
      <c r="A21" s="1413" t="s">
        <v>281</v>
      </c>
      <c r="B21" s="1377"/>
      <c r="C21" s="1377"/>
      <c r="D21" s="1377"/>
      <c r="E21" s="1377"/>
      <c r="F21" s="1377"/>
      <c r="G21" s="1377"/>
      <c r="H21" s="1377"/>
      <c r="I21" s="1378"/>
      <c r="J21" s="1414"/>
      <c r="K21" s="1415"/>
      <c r="L21" s="1415"/>
      <c r="M21" s="1415"/>
      <c r="N21" s="1415"/>
      <c r="O21" s="1415"/>
      <c r="P21" s="1415"/>
      <c r="Q21" s="1415"/>
      <c r="R21" s="1415"/>
      <c r="S21" s="1415"/>
      <c r="T21" s="1415"/>
      <c r="U21" s="1415"/>
      <c r="V21" s="1415"/>
      <c r="W21" s="1415"/>
      <c r="X21" s="1415"/>
      <c r="Y21" s="1415"/>
      <c r="Z21" s="1415"/>
      <c r="AA21" s="1415"/>
      <c r="AB21" s="1415"/>
      <c r="AC21" s="1415"/>
      <c r="AD21" s="1415"/>
      <c r="AE21" s="1415"/>
      <c r="AF21" s="1415"/>
      <c r="AG21" s="1415"/>
      <c r="AH21" s="1415"/>
      <c r="AI21" s="1416"/>
    </row>
    <row r="22" spans="1:39" ht="19.5" customHeight="1" x14ac:dyDescent="0.2">
      <c r="A22" s="1347" t="s">
        <v>30</v>
      </c>
      <c r="B22" s="1314"/>
      <c r="C22" s="1314"/>
      <c r="D22" s="1314"/>
      <c r="E22" s="1314"/>
      <c r="F22" s="1314"/>
      <c r="G22" s="1314"/>
      <c r="H22" s="1314"/>
      <c r="I22" s="1316"/>
      <c r="J22" s="1408"/>
      <c r="K22" s="1409"/>
      <c r="L22" s="1409"/>
      <c r="M22" s="1409"/>
      <c r="N22" s="1409"/>
      <c r="O22" s="1409"/>
      <c r="P22" s="1409"/>
      <c r="Q22" s="1409"/>
      <c r="R22" s="1409"/>
      <c r="S22" s="1409"/>
      <c r="T22" s="1410" t="s">
        <v>283</v>
      </c>
      <c r="U22" s="1411"/>
      <c r="V22" s="1411"/>
      <c r="W22" s="1411"/>
      <c r="X22" s="1411"/>
      <c r="Y22" s="1411"/>
      <c r="Z22" s="1411"/>
      <c r="AA22" s="1412"/>
      <c r="AB22" s="1307"/>
      <c r="AC22" s="1307"/>
      <c r="AD22" s="1307"/>
      <c r="AE22" s="1307"/>
      <c r="AF22" s="1307"/>
      <c r="AG22" s="1307"/>
      <c r="AH22" s="1307"/>
      <c r="AI22" s="1308"/>
    </row>
    <row r="23" spans="1:39" ht="54" customHeight="1" x14ac:dyDescent="0.2">
      <c r="A23" s="1402" t="s">
        <v>239</v>
      </c>
      <c r="B23" s="1403"/>
      <c r="C23" s="1403"/>
      <c r="D23" s="1403"/>
      <c r="E23" s="1403"/>
      <c r="F23" s="1403"/>
      <c r="G23" s="1403"/>
      <c r="H23" s="1403"/>
      <c r="I23" s="1404"/>
      <c r="J23" s="1405"/>
      <c r="K23" s="1406"/>
      <c r="L23" s="1406"/>
      <c r="M23" s="1406"/>
      <c r="N23" s="1406"/>
      <c r="O23" s="1406"/>
      <c r="P23" s="1406"/>
      <c r="Q23" s="1406"/>
      <c r="R23" s="1406"/>
      <c r="S23" s="1406"/>
      <c r="T23" s="1406"/>
      <c r="U23" s="1406"/>
      <c r="V23" s="1406"/>
      <c r="W23" s="1406"/>
      <c r="X23" s="1406"/>
      <c r="Y23" s="1406"/>
      <c r="Z23" s="1406"/>
      <c r="AA23" s="1406"/>
      <c r="AB23" s="1406"/>
      <c r="AC23" s="1406"/>
      <c r="AD23" s="1406"/>
      <c r="AE23" s="1406"/>
      <c r="AF23" s="1406"/>
      <c r="AG23" s="1406"/>
      <c r="AH23" s="1406"/>
      <c r="AI23" s="1407"/>
    </row>
    <row r="24" spans="1:39" ht="19.5" customHeight="1" x14ac:dyDescent="0.2">
      <c r="A24" s="1347" t="s">
        <v>33</v>
      </c>
      <c r="B24" s="1314"/>
      <c r="C24" s="1314"/>
      <c r="D24" s="1314"/>
      <c r="E24" s="1314"/>
      <c r="F24" s="1314"/>
      <c r="G24" s="1314"/>
      <c r="H24" s="1314"/>
      <c r="I24" s="1316"/>
      <c r="J24" s="1317" t="s">
        <v>288</v>
      </c>
      <c r="K24" s="1314"/>
      <c r="L24" s="1314"/>
      <c r="M24" s="1314"/>
      <c r="N24" s="1307"/>
      <c r="O24" s="1307"/>
      <c r="P24" s="1314" t="s">
        <v>34</v>
      </c>
      <c r="Q24" s="1314"/>
      <c r="R24" s="1307"/>
      <c r="S24" s="1307"/>
      <c r="T24" s="1285" t="s">
        <v>289</v>
      </c>
      <c r="U24" s="1285"/>
      <c r="V24" s="1314" t="s">
        <v>36</v>
      </c>
      <c r="W24" s="1314"/>
      <c r="X24" s="1314"/>
      <c r="Y24" s="1314" t="s">
        <v>290</v>
      </c>
      <c r="Z24" s="1314"/>
      <c r="AA24" s="1314"/>
      <c r="AB24" s="1307"/>
      <c r="AC24" s="1307"/>
      <c r="AD24" s="1314" t="s">
        <v>34</v>
      </c>
      <c r="AE24" s="1314"/>
      <c r="AF24" s="1307"/>
      <c r="AG24" s="1307"/>
      <c r="AH24" s="1314" t="s">
        <v>35</v>
      </c>
      <c r="AI24" s="1379"/>
    </row>
    <row r="25" spans="1:39" ht="19.5" customHeight="1" x14ac:dyDescent="0.2">
      <c r="A25" s="1347" t="s">
        <v>167</v>
      </c>
      <c r="B25" s="1314"/>
      <c r="C25" s="1314"/>
      <c r="D25" s="1314"/>
      <c r="E25" s="1314"/>
      <c r="F25" s="1314"/>
      <c r="G25" s="1314"/>
      <c r="H25" s="1314"/>
      <c r="I25" s="1316"/>
      <c r="J25" s="1298"/>
      <c r="K25" s="1298"/>
      <c r="L25" s="1298"/>
      <c r="M25" s="1298"/>
      <c r="N25" s="1298"/>
      <c r="O25" s="1298"/>
      <c r="P25" s="1298"/>
      <c r="Q25" s="1298"/>
      <c r="R25" s="1298"/>
      <c r="S25" s="1298"/>
      <c r="T25" s="1298"/>
      <c r="U25" s="1298"/>
      <c r="V25" s="1298"/>
      <c r="W25" s="1298"/>
      <c r="X25" s="1400" t="s">
        <v>169</v>
      </c>
      <c r="Y25" s="1400"/>
      <c r="Z25" s="1400"/>
      <c r="AA25" s="1400"/>
      <c r="AB25" s="1400"/>
      <c r="AC25" s="1400"/>
      <c r="AD25" s="1400"/>
      <c r="AE25" s="1400"/>
      <c r="AF25" s="1400"/>
      <c r="AG25" s="1400"/>
      <c r="AH25" s="1400"/>
      <c r="AI25" s="1401"/>
    </row>
    <row r="26" spans="1:39" ht="54" customHeight="1" x14ac:dyDescent="0.2">
      <c r="A26" s="1397" t="s">
        <v>388</v>
      </c>
      <c r="B26" s="1314"/>
      <c r="C26" s="1314"/>
      <c r="D26" s="1314"/>
      <c r="E26" s="1314"/>
      <c r="F26" s="1314"/>
      <c r="G26" s="1314"/>
      <c r="H26" s="1314"/>
      <c r="I26" s="1316"/>
      <c r="J26" s="1326"/>
      <c r="K26" s="1327"/>
      <c r="L26" s="1327"/>
      <c r="M26" s="1327"/>
      <c r="N26" s="1327"/>
      <c r="O26" s="1327"/>
      <c r="P26" s="1327"/>
      <c r="Q26" s="1327"/>
      <c r="R26" s="1327"/>
      <c r="S26" s="1327"/>
      <c r="T26" s="1327"/>
      <c r="U26" s="1327"/>
      <c r="V26" s="1327"/>
      <c r="W26" s="1327"/>
      <c r="X26" s="1327"/>
      <c r="Y26" s="1327"/>
      <c r="Z26" s="1327"/>
      <c r="AA26" s="1327"/>
      <c r="AB26" s="1327"/>
      <c r="AC26" s="1327"/>
      <c r="AD26" s="1327"/>
      <c r="AE26" s="1327"/>
      <c r="AF26" s="1327"/>
      <c r="AG26" s="1327"/>
      <c r="AH26" s="1327"/>
      <c r="AI26" s="1328"/>
    </row>
    <row r="27" spans="1:39" ht="41.25" customHeight="1" x14ac:dyDescent="0.2">
      <c r="A27" s="1347" t="s">
        <v>285</v>
      </c>
      <c r="B27" s="1314"/>
      <c r="C27" s="1314"/>
      <c r="D27" s="1314"/>
      <c r="E27" s="1314"/>
      <c r="F27" s="1314"/>
      <c r="G27" s="1314"/>
      <c r="H27" s="1314"/>
      <c r="I27" s="1316"/>
      <c r="J27" s="1326"/>
      <c r="K27" s="1327"/>
      <c r="L27" s="1327"/>
      <c r="M27" s="1327"/>
      <c r="N27" s="1327"/>
      <c r="O27" s="1327"/>
      <c r="P27" s="1327"/>
      <c r="Q27" s="1327"/>
      <c r="R27" s="1327"/>
      <c r="S27" s="1327"/>
      <c r="T27" s="1327"/>
      <c r="U27" s="1327"/>
      <c r="V27" s="1327"/>
      <c r="W27" s="1327"/>
      <c r="X27" s="1327"/>
      <c r="Y27" s="1327"/>
      <c r="Z27" s="1327"/>
      <c r="AA27" s="1327"/>
      <c r="AB27" s="1327"/>
      <c r="AC27" s="1327"/>
      <c r="AD27" s="1327"/>
      <c r="AE27" s="1327"/>
      <c r="AF27" s="1327"/>
      <c r="AG27" s="1327"/>
      <c r="AH27" s="1327"/>
      <c r="AI27" s="1328"/>
    </row>
    <row r="28" spans="1:39" ht="45" customHeight="1" x14ac:dyDescent="0.2">
      <c r="A28" s="1397" t="s">
        <v>286</v>
      </c>
      <c r="B28" s="1314"/>
      <c r="C28" s="1314"/>
      <c r="D28" s="1314"/>
      <c r="E28" s="1314"/>
      <c r="F28" s="1314"/>
      <c r="G28" s="1314"/>
      <c r="H28" s="1314"/>
      <c r="I28" s="1316"/>
      <c r="J28" s="1398"/>
      <c r="K28" s="1399"/>
      <c r="L28" s="1399"/>
      <c r="M28" s="1327"/>
      <c r="N28" s="1327"/>
      <c r="O28" s="1327"/>
      <c r="P28" s="1327"/>
      <c r="Q28" s="1327"/>
      <c r="R28" s="1327"/>
      <c r="S28" s="1327"/>
      <c r="T28" s="1327"/>
      <c r="U28" s="1327"/>
      <c r="V28" s="1327"/>
      <c r="W28" s="1327"/>
      <c r="X28" s="1327"/>
      <c r="Y28" s="1327"/>
      <c r="Z28" s="1327"/>
      <c r="AA28" s="1327"/>
      <c r="AB28" s="1327"/>
      <c r="AC28" s="1327"/>
      <c r="AD28" s="1327"/>
      <c r="AE28" s="1327"/>
      <c r="AF28" s="1327"/>
      <c r="AG28" s="1327"/>
      <c r="AH28" s="1327"/>
      <c r="AI28" s="1328"/>
    </row>
    <row r="29" spans="1:39" ht="19.5" customHeight="1" x14ac:dyDescent="0.2">
      <c r="A29" s="1384" t="s">
        <v>292</v>
      </c>
      <c r="B29" s="1291"/>
      <c r="C29" s="1291"/>
      <c r="D29" s="1291"/>
      <c r="E29" s="1291"/>
      <c r="F29" s="1291"/>
      <c r="G29" s="1291"/>
      <c r="H29" s="1291"/>
      <c r="I29" s="1291"/>
      <c r="J29" s="1388" t="s">
        <v>275</v>
      </c>
      <c r="K29" s="1389"/>
      <c r="L29" s="1390"/>
      <c r="M29" s="1391"/>
      <c r="N29" s="1391"/>
      <c r="O29" s="1391"/>
      <c r="P29" s="1391"/>
      <c r="Q29" s="1391"/>
      <c r="R29" s="1391"/>
      <c r="S29" s="1391"/>
      <c r="T29" s="1392" t="s">
        <v>173</v>
      </c>
      <c r="U29" s="1392"/>
      <c r="V29" s="1393"/>
      <c r="W29" s="1394" t="s">
        <v>276</v>
      </c>
      <c r="X29" s="1285"/>
      <c r="Y29" s="1286"/>
      <c r="Z29" s="1391"/>
      <c r="AA29" s="1391"/>
      <c r="AB29" s="1391"/>
      <c r="AC29" s="1391"/>
      <c r="AD29" s="1391"/>
      <c r="AE29" s="1391"/>
      <c r="AF29" s="1391"/>
      <c r="AG29" s="1393" t="s">
        <v>173</v>
      </c>
      <c r="AH29" s="1395"/>
      <c r="AI29" s="1396"/>
    </row>
    <row r="30" spans="1:39" ht="45" customHeight="1" x14ac:dyDescent="0.2">
      <c r="A30" s="1293"/>
      <c r="B30" s="1294"/>
      <c r="C30" s="1294"/>
      <c r="D30" s="1294"/>
      <c r="E30" s="1294"/>
      <c r="F30" s="1294"/>
      <c r="G30" s="1294"/>
      <c r="H30" s="1294"/>
      <c r="I30" s="1294"/>
      <c r="J30" s="1385" t="s">
        <v>277</v>
      </c>
      <c r="K30" s="1386"/>
      <c r="L30" s="1387"/>
      <c r="M30" s="1327"/>
      <c r="N30" s="1327"/>
      <c r="O30" s="1327"/>
      <c r="P30" s="1327"/>
      <c r="Q30" s="1327"/>
      <c r="R30" s="1327"/>
      <c r="S30" s="1327"/>
      <c r="T30" s="1327"/>
      <c r="U30" s="1327"/>
      <c r="V30" s="1327"/>
      <c r="W30" s="1327"/>
      <c r="X30" s="1327"/>
      <c r="Y30" s="1327"/>
      <c r="Z30" s="1327"/>
      <c r="AA30" s="1327"/>
      <c r="AB30" s="1327"/>
      <c r="AC30" s="1327"/>
      <c r="AD30" s="1327"/>
      <c r="AE30" s="1327"/>
      <c r="AF30" s="1327"/>
      <c r="AG30" s="1327"/>
      <c r="AH30" s="1327"/>
      <c r="AI30" s="1328"/>
    </row>
    <row r="31" spans="1:39" ht="19.5" customHeight="1" x14ac:dyDescent="0.2">
      <c r="A31" s="1354" t="s">
        <v>422</v>
      </c>
      <c r="B31" s="1355"/>
      <c r="C31" s="1355"/>
      <c r="D31" s="1355"/>
      <c r="E31" s="1355"/>
      <c r="F31" s="1355"/>
      <c r="G31" s="1355"/>
      <c r="H31" s="1355"/>
      <c r="I31" s="1355"/>
      <c r="J31" s="1380"/>
      <c r="K31" s="1380"/>
      <c r="L31" s="1380"/>
      <c r="M31" s="1355"/>
      <c r="N31" s="1355"/>
      <c r="O31" s="1355"/>
      <c r="P31" s="1355"/>
      <c r="Q31" s="1355"/>
      <c r="R31" s="1355"/>
      <c r="S31" s="1355"/>
      <c r="T31" s="1355"/>
      <c r="U31" s="1355"/>
      <c r="V31" s="1355"/>
      <c r="W31" s="1355"/>
      <c r="X31" s="1355"/>
      <c r="Y31" s="1355"/>
      <c r="Z31" s="1355"/>
      <c r="AA31" s="1355"/>
      <c r="AB31" s="1355"/>
      <c r="AC31" s="1356"/>
      <c r="AD31" s="1381" t="s">
        <v>179</v>
      </c>
      <c r="AE31" s="1382"/>
      <c r="AF31" s="1382"/>
      <c r="AG31" s="1382"/>
      <c r="AH31" s="1382"/>
      <c r="AI31" s="1383"/>
    </row>
    <row r="34" spans="2:2" ht="15" customHeight="1" x14ac:dyDescent="0.2">
      <c r="B34" s="2"/>
    </row>
  </sheetData>
  <sheetProtection sheet="1" formatCells="0" formatRows="0" insertRows="0" deleteRows="0" selectLockedCells="1"/>
  <mergeCells count="98">
    <mergeCell ref="A6:I6"/>
    <mergeCell ref="J6:S6"/>
    <mergeCell ref="T6:AA6"/>
    <mergeCell ref="AB6:AI6"/>
    <mergeCell ref="A5:E5"/>
    <mergeCell ref="F5:I5"/>
    <mergeCell ref="J5:S5"/>
    <mergeCell ref="T5:AI5"/>
    <mergeCell ref="A7:I7"/>
    <mergeCell ref="J7:AI7"/>
    <mergeCell ref="A8:I8"/>
    <mergeCell ref="J8:S8"/>
    <mergeCell ref="T8:AA8"/>
    <mergeCell ref="AB8:AI8"/>
    <mergeCell ref="A9:I9"/>
    <mergeCell ref="J9:AI9"/>
    <mergeCell ref="A10:I10"/>
    <mergeCell ref="AB10:AC10"/>
    <mergeCell ref="AD10:AE10"/>
    <mergeCell ref="AF10:AG10"/>
    <mergeCell ref="Y10:AA10"/>
    <mergeCell ref="A11:I11"/>
    <mergeCell ref="J11:W11"/>
    <mergeCell ref="X11:AI11"/>
    <mergeCell ref="A12:I12"/>
    <mergeCell ref="J12:AI12"/>
    <mergeCell ref="A13:I13"/>
    <mergeCell ref="J13:AI13"/>
    <mergeCell ref="A14:I14"/>
    <mergeCell ref="J14:AI14"/>
    <mergeCell ref="A18:AC18"/>
    <mergeCell ref="AD18:AI18"/>
    <mergeCell ref="A15:I16"/>
    <mergeCell ref="AG15:AI15"/>
    <mergeCell ref="A17:AC17"/>
    <mergeCell ref="AD17:AI17"/>
    <mergeCell ref="Z15:AF15"/>
    <mergeCell ref="J15:L15"/>
    <mergeCell ref="M15:S15"/>
    <mergeCell ref="W15:Y15"/>
    <mergeCell ref="T15:V15"/>
    <mergeCell ref="J16:L16"/>
    <mergeCell ref="A19:E19"/>
    <mergeCell ref="F19:I19"/>
    <mergeCell ref="J19:S19"/>
    <mergeCell ref="T19:AI19"/>
    <mergeCell ref="A20:I20"/>
    <mergeCell ref="A21:I21"/>
    <mergeCell ref="J21:AI21"/>
    <mergeCell ref="J20:S20"/>
    <mergeCell ref="T20:AA20"/>
    <mergeCell ref="AB20:AI20"/>
    <mergeCell ref="A22:I22"/>
    <mergeCell ref="A23:I23"/>
    <mergeCell ref="J23:AI23"/>
    <mergeCell ref="J22:S22"/>
    <mergeCell ref="T22:AA22"/>
    <mergeCell ref="AB22:AI22"/>
    <mergeCell ref="A25:I25"/>
    <mergeCell ref="J25:W25"/>
    <mergeCell ref="X25:AI25"/>
    <mergeCell ref="AB24:AC24"/>
    <mergeCell ref="A24:I24"/>
    <mergeCell ref="J24:M24"/>
    <mergeCell ref="Y24:AA24"/>
    <mergeCell ref="AF24:AG24"/>
    <mergeCell ref="AH24:AI24"/>
    <mergeCell ref="N24:O24"/>
    <mergeCell ref="P24:Q24"/>
    <mergeCell ref="R24:S24"/>
    <mergeCell ref="T24:U24"/>
    <mergeCell ref="V24:X24"/>
    <mergeCell ref="AD24:AE24"/>
    <mergeCell ref="A26:I26"/>
    <mergeCell ref="J26:AI26"/>
    <mergeCell ref="A27:I27"/>
    <mergeCell ref="J27:AI27"/>
    <mergeCell ref="A28:I28"/>
    <mergeCell ref="J28:AI28"/>
    <mergeCell ref="A31:AC31"/>
    <mergeCell ref="AD31:AI31"/>
    <mergeCell ref="A29:I30"/>
    <mergeCell ref="J30:L30"/>
    <mergeCell ref="M30:AI30"/>
    <mergeCell ref="J29:L29"/>
    <mergeCell ref="M29:S29"/>
    <mergeCell ref="T29:V29"/>
    <mergeCell ref="W29:Y29"/>
    <mergeCell ref="Z29:AF29"/>
    <mergeCell ref="AG29:AI29"/>
    <mergeCell ref="M16:AI16"/>
    <mergeCell ref="J10:M10"/>
    <mergeCell ref="N10:O10"/>
    <mergeCell ref="V10:X10"/>
    <mergeCell ref="AH10:AI10"/>
    <mergeCell ref="P10:Q10"/>
    <mergeCell ref="R10:S10"/>
    <mergeCell ref="T10:U10"/>
  </mergeCells>
  <phoneticPr fontId="1"/>
  <dataValidations xWindow="443" yWindow="721" count="14">
    <dataValidation imeMode="halfAlpha" allowBlank="1" showInputMessage="1" showErrorMessage="1" sqref="AB6 AB20"/>
    <dataValidation allowBlank="1" showErrorMessage="1" prompt="_x000a_" sqref="AG15:AI15 J15:J16 AG29:AI29 J29:J30"/>
    <dataValidation allowBlank="1" showErrorMessage="1" sqref="J12:AI12 J26:AI26"/>
    <dataValidation allowBlank="1" showErrorMessage="1" sqref="J13:AI13 J27:AI27"/>
    <dataValidation allowBlank="1" showInputMessage="1" showErrorMessage="1" prompt="選定に至った委託_x000a_先や専門家の特長と理由を具体的に記入してください。" sqref="J28:AI28"/>
    <dataValidation type="list" allowBlank="1" showErrorMessage="1" prompt="_x000a_" sqref="AD17:AI17 AD31:AI31">
      <formula1>"選択してください,関連あり,関連なし"</formula1>
    </dataValidation>
    <dataValidation type="custom" imeMode="disabled" allowBlank="1" showInputMessage="1" showErrorMessage="1" sqref="M15:S15 Z15:AF15 M29:S29 Z29:AF29">
      <formula1>LENB(M15)=LEN(M15)</formula1>
    </dataValidation>
    <dataValidation allowBlank="1" showInputMessage="1" showErrorMessage="1" prompt="「(3)委託費」の「経費番号」（委-1、委-2）を記入してください。" sqref="F19:I19"/>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0:O10 AF10:AG10 AB10:AC10 R10:S10 N24:O24 AF24:AG24 AB24:AC24 R24:S24"/>
    <dataValidation allowBlank="1" showInputMessage="1" showErrorMessage="1" prompt="やむを得ず２者提出できない場合は、その理由を記入してください。_x000a_（ただし、「過去に取引実績があるから」等は不可）_x000a_" sqref="M16:AI16 M30:AI30"/>
    <dataValidation type="custom" imeMode="halfAlpha" allowBlank="1" showInputMessage="1" showErrorMessage="1" prompt="「(3)委託費」の「助成事業に要する経費（税込）」の金額を記入してください。" sqref="J25:W25">
      <formula1>LENB(J25)=LEN(J25)</formula1>
    </dataValidation>
    <dataValidation allowBlank="1" showInputMessage="1" showErrorMessage="1" prompt="前ページの「(3)委託費」の「経費番号」（委-1、委-2）を記入してください。" sqref="F5:I5"/>
    <dataValidation type="custom" imeMode="halfAlpha" allowBlank="1" showInputMessage="1" showErrorMessage="1" prompt="「(3)委託費」の「助成事業に要する経費（税込）」の金額を記入してください。" sqref="J11:W11">
      <formula1>LENB(J11)=LEN(J11)</formula1>
    </dataValidation>
    <dataValidation allowBlank="1" showInputMessage="1" showErrorMessage="1" prompt="選定に至った委託先や専門家の特長と理由を具体的に記入してください。" sqref="J14:AI14"/>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99CC"/>
    <pageSetUpPr fitToPage="1"/>
  </sheetPr>
  <dimension ref="A1:S15"/>
  <sheetViews>
    <sheetView showGridLines="0" view="pageBreakPreview" zoomScale="95" zoomScaleNormal="100" zoomScaleSheetLayoutView="95" workbookViewId="0">
      <selection activeCell="B5" sqref="B5"/>
    </sheetView>
  </sheetViews>
  <sheetFormatPr defaultColWidth="2.08984375" defaultRowHeight="13" x14ac:dyDescent="0.2"/>
  <cols>
    <col min="1" max="1" width="6.90625" style="4" customWidth="1"/>
    <col min="2" max="2" width="15" style="4" customWidth="1"/>
    <col min="3" max="4" width="13.7265625" style="4" customWidth="1"/>
    <col min="5" max="5" width="16" style="4" customWidth="1"/>
    <col min="6" max="6" width="8.6328125" style="4" customWidth="1"/>
    <col min="7" max="8" width="11.453125" style="4" customWidth="1"/>
    <col min="9" max="9" width="2.08984375" style="53" customWidth="1"/>
    <col min="10" max="188" width="2.08984375" style="4" customWidth="1"/>
    <col min="189" max="16384" width="2.08984375" style="4"/>
  </cols>
  <sheetData>
    <row r="1" spans="1:19" s="90" customFormat="1" ht="15" customHeight="1" x14ac:dyDescent="0.2">
      <c r="A1" s="85"/>
      <c r="B1" s="88"/>
      <c r="C1" s="88"/>
      <c r="D1" s="88"/>
      <c r="E1" s="88"/>
      <c r="F1" s="88"/>
      <c r="G1" s="88"/>
      <c r="H1" s="19" t="s">
        <v>524</v>
      </c>
      <c r="I1" s="103"/>
      <c r="J1" s="104"/>
    </row>
    <row r="2" spans="1:19" ht="15" customHeight="1" x14ac:dyDescent="0.2">
      <c r="A2" s="14" t="s">
        <v>592</v>
      </c>
      <c r="B2" s="29"/>
      <c r="C2" s="29"/>
      <c r="D2" s="29"/>
      <c r="E2" s="29"/>
      <c r="F2" s="29"/>
      <c r="G2" s="29"/>
      <c r="H2" s="29"/>
    </row>
    <row r="3" spans="1:19" ht="15" customHeight="1" x14ac:dyDescent="0.2">
      <c r="A3" s="16" t="s">
        <v>265</v>
      </c>
      <c r="B3" s="16"/>
      <c r="C3" s="17"/>
      <c r="D3" s="17"/>
      <c r="E3" s="17"/>
      <c r="F3" s="10"/>
      <c r="G3" s="16"/>
      <c r="H3" s="10" t="s">
        <v>21</v>
      </c>
    </row>
    <row r="4" spans="1:19" ht="44.25" customHeight="1" x14ac:dyDescent="0.2">
      <c r="A4" s="36" t="s">
        <v>181</v>
      </c>
      <c r="B4" s="131" t="s">
        <v>247</v>
      </c>
      <c r="C4" s="131" t="s">
        <v>63</v>
      </c>
      <c r="D4" s="131" t="s">
        <v>46</v>
      </c>
      <c r="E4" s="131" t="s">
        <v>248</v>
      </c>
      <c r="F4" s="44" t="s">
        <v>249</v>
      </c>
      <c r="G4" s="101" t="s">
        <v>259</v>
      </c>
      <c r="H4" s="113" t="s">
        <v>25</v>
      </c>
      <c r="I4" s="59" t="s">
        <v>49</v>
      </c>
      <c r="J4" s="1"/>
      <c r="K4" s="1"/>
      <c r="L4" s="1"/>
      <c r="M4" s="1"/>
      <c r="N4" s="1"/>
      <c r="O4" s="1"/>
      <c r="P4" s="1"/>
      <c r="Q4" s="1"/>
      <c r="R4" s="1"/>
      <c r="S4" s="1"/>
    </row>
    <row r="5" spans="1:19" ht="41.25" customHeight="1" x14ac:dyDescent="0.2">
      <c r="A5" s="437">
        <f t="shared" ref="A5:A14" si="0">ROW()-4</f>
        <v>1</v>
      </c>
      <c r="B5" s="50"/>
      <c r="C5" s="60"/>
      <c r="D5" s="60"/>
      <c r="E5" s="50"/>
      <c r="F5" s="138"/>
      <c r="G5" s="430">
        <f>産業財産権・出願導入費[[#This Row],[単価
（税抜）]]</f>
        <v>0</v>
      </c>
      <c r="H5" s="436">
        <f>ROUNDDOWN(産業財産権・出願導入費[[#This Row],[助成対象経費
（税抜）]]*1.1,0)</f>
        <v>0</v>
      </c>
      <c r="I5" s="434"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6" spans="1:19" ht="41.25" customHeight="1" x14ac:dyDescent="0.2">
      <c r="A6" s="437">
        <f t="shared" si="0"/>
        <v>2</v>
      </c>
      <c r="B6" s="50"/>
      <c r="C6" s="60"/>
      <c r="D6" s="60"/>
      <c r="E6" s="50"/>
      <c r="F6" s="138"/>
      <c r="G6" s="430">
        <f>産業財産権・出願導入費[[#This Row],[単価
（税抜）]]</f>
        <v>0</v>
      </c>
      <c r="H6" s="436">
        <f>ROUNDDOWN(産業財産権・出願導入費[[#This Row],[助成対象経費
（税抜）]]*1.1,0)</f>
        <v>0</v>
      </c>
      <c r="I6" s="434"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c r="J6" s="106"/>
    </row>
    <row r="7" spans="1:19" ht="41.25" customHeight="1" x14ac:dyDescent="0.2">
      <c r="A7" s="437">
        <f t="shared" si="0"/>
        <v>3</v>
      </c>
      <c r="B7" s="50"/>
      <c r="C7" s="60"/>
      <c r="D7" s="60"/>
      <c r="E7" s="50"/>
      <c r="F7" s="138"/>
      <c r="G7" s="430">
        <f>産業財産権・出願導入費[[#This Row],[単価
（税抜）]]</f>
        <v>0</v>
      </c>
      <c r="H7" s="436">
        <f>ROUNDDOWN(産業財産権・出願導入費[[#This Row],[助成対象経費
（税抜）]]*1.1,0)</f>
        <v>0</v>
      </c>
      <c r="I7" s="434"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8" spans="1:19" ht="41.25" customHeight="1" x14ac:dyDescent="0.2">
      <c r="A8" s="437">
        <f t="shared" si="0"/>
        <v>4</v>
      </c>
      <c r="B8" s="50"/>
      <c r="C8" s="60"/>
      <c r="D8" s="60"/>
      <c r="E8" s="50"/>
      <c r="F8" s="138"/>
      <c r="G8" s="430">
        <f>産業財産権・出願導入費[[#This Row],[単価
（税抜）]]</f>
        <v>0</v>
      </c>
      <c r="H8" s="436">
        <f>ROUNDDOWN(産業財産権・出願導入費[[#This Row],[助成対象経費
（税抜）]]*1.1,0)</f>
        <v>0</v>
      </c>
      <c r="I8" s="434"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9" spans="1:19" ht="41.25" customHeight="1" x14ac:dyDescent="0.2">
      <c r="A9" s="437">
        <f t="shared" si="0"/>
        <v>5</v>
      </c>
      <c r="B9" s="50"/>
      <c r="C9" s="60"/>
      <c r="D9" s="60"/>
      <c r="E9" s="50"/>
      <c r="F9" s="138"/>
      <c r="G9" s="430">
        <f>産業財産権・出願導入費[[#This Row],[単価
（税抜）]]</f>
        <v>0</v>
      </c>
      <c r="H9" s="436">
        <f>ROUNDDOWN(産業財産権・出願導入費[[#This Row],[助成対象経費
（税抜）]]*1.1,0)</f>
        <v>0</v>
      </c>
      <c r="I9" s="434"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0" spans="1:19" ht="41.25" customHeight="1" x14ac:dyDescent="0.2">
      <c r="A10" s="437">
        <f t="shared" si="0"/>
        <v>6</v>
      </c>
      <c r="B10" s="139"/>
      <c r="C10" s="140"/>
      <c r="D10" s="60"/>
      <c r="E10" s="50"/>
      <c r="F10" s="138"/>
      <c r="G10" s="430">
        <f>産業財産権・出願導入費[[#This Row],[単価
（税抜）]]</f>
        <v>0</v>
      </c>
      <c r="H10" s="436">
        <f>ROUNDDOWN(産業財産権・出願導入費[[#This Row],[助成対象経費
（税抜）]]*1.1,0)</f>
        <v>0</v>
      </c>
      <c r="I10" s="434"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1" spans="1:19" ht="41.25" customHeight="1" x14ac:dyDescent="0.2">
      <c r="A11" s="437">
        <f t="shared" si="0"/>
        <v>7</v>
      </c>
      <c r="B11" s="139"/>
      <c r="C11" s="140"/>
      <c r="D11" s="60"/>
      <c r="E11" s="50"/>
      <c r="F11" s="138"/>
      <c r="G11" s="430">
        <f>産業財産権・出願導入費[[#This Row],[単価
（税抜）]]</f>
        <v>0</v>
      </c>
      <c r="H11" s="436">
        <f>ROUNDDOWN(産業財産権・出願導入費[[#This Row],[助成対象経費
（税抜）]]*1.1,0)</f>
        <v>0</v>
      </c>
      <c r="I11" s="434"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2" spans="1:19" ht="41.25" customHeight="1" x14ac:dyDescent="0.2">
      <c r="A12" s="437">
        <f t="shared" si="0"/>
        <v>8</v>
      </c>
      <c r="B12" s="139"/>
      <c r="C12" s="140"/>
      <c r="D12" s="60"/>
      <c r="E12" s="50"/>
      <c r="F12" s="138"/>
      <c r="G12" s="430">
        <f>産業財産権・出願導入費[[#This Row],[単価
（税抜）]]</f>
        <v>0</v>
      </c>
      <c r="H12" s="436">
        <f>ROUNDDOWN(産業財産権・出願導入費[[#This Row],[助成対象経費
（税抜）]]*1.1,0)</f>
        <v>0</v>
      </c>
      <c r="I12" s="434"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3" spans="1:19" ht="41.25" customHeight="1" x14ac:dyDescent="0.2">
      <c r="A13" s="437">
        <f t="shared" si="0"/>
        <v>9</v>
      </c>
      <c r="B13" s="139"/>
      <c r="C13" s="140"/>
      <c r="D13" s="60"/>
      <c r="E13" s="50"/>
      <c r="F13" s="138"/>
      <c r="G13" s="430">
        <f>産業財産権・出願導入費[[#This Row],[単価
（税抜）]]</f>
        <v>0</v>
      </c>
      <c r="H13" s="436">
        <f>ROUNDDOWN(産業財産権・出願導入費[[#This Row],[助成対象経費
（税抜）]]*1.1,0)</f>
        <v>0</v>
      </c>
      <c r="I13" s="434"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4" spans="1:19" ht="41.25" customHeight="1" x14ac:dyDescent="0.2">
      <c r="A14" s="437">
        <f t="shared" si="0"/>
        <v>10</v>
      </c>
      <c r="B14" s="51"/>
      <c r="C14" s="141"/>
      <c r="D14" s="142"/>
      <c r="E14" s="50"/>
      <c r="F14" s="138"/>
      <c r="G14" s="430">
        <f>産業財産権・出願導入費[[#This Row],[単価
（税抜）]]</f>
        <v>0</v>
      </c>
      <c r="H14" s="436">
        <f>ROUNDDOWN(産業財産権・出願導入費[[#This Row],[助成対象経費
（税抜）]]*1.1,0)</f>
        <v>0</v>
      </c>
      <c r="I14" s="434"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5" spans="1:19" ht="30" customHeight="1" x14ac:dyDescent="0.2">
      <c r="A15" s="133"/>
      <c r="B15" s="143"/>
      <c r="C15" s="143"/>
      <c r="D15" s="143"/>
      <c r="E15" s="143"/>
      <c r="F15" s="150" t="s">
        <v>47</v>
      </c>
      <c r="G15" s="438">
        <f>SUBTOTAL(109,産業財産権・出願導入費[助成対象経費
（税抜）])</f>
        <v>0</v>
      </c>
      <c r="H15" s="439">
        <f>SUBTOTAL(109,産業財産権・出願導入費[助成事業に
要する経費
（税込）])</f>
        <v>0</v>
      </c>
      <c r="I15" s="55"/>
    </row>
  </sheetData>
  <sheetProtection sheet="1" objects="1" formatCells="0" formatRows="0" insertRows="0" deleteRows="0" selectLockedCells="1"/>
  <phoneticPr fontId="1"/>
  <conditionalFormatting sqref="B5:F14">
    <cfRule type="expression" dxfId="156" priority="1">
      <formula>AND(OR($B5&lt;&gt;"",$C5&lt;&gt;"",$D5&lt;&gt;"",$E5&lt;&gt;"",$F5&lt;&gt;""),B5="")</formula>
    </cfRule>
  </conditionalFormatting>
  <dataValidations count="6">
    <dataValidation type="list" allowBlank="1" showInputMessage="1" showErrorMessage="1" sqref="D5:D14">
      <formula1>"出願,実施許諾,譲渡"</formula1>
    </dataValidation>
    <dataValidation type="list" allowBlank="1" showInputMessage="1" showErrorMessage="1" sqref="C5:C14">
      <formula1>"特許権,実用新案権,意匠権,商標権"</formula1>
    </dataValidation>
    <dataValidation type="custom" allowBlank="1" showInputMessage="1" showErrorMessage="1" sqref="I5:I14">
      <formula1>ISERROR(FIND(CHAR(10),I5))</formula1>
    </dataValidation>
    <dataValidation imeMode="disabled" allowBlank="1" showInputMessage="1" showErrorMessage="1" sqref="F5:F14"/>
    <dataValidation allowBlank="1" showInputMessage="1" showErrorMessage="1" prompt="未定等不明確の場合は、 申請時点の候補先を記入してください。「未定、検討中」等の記入はできません。" sqref="E5:E14"/>
    <dataValidation allowBlank="1" showInputMessage="1" showErrorMessage="1" prompt="自動計算されます。" sqref="G5:H14"/>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62"/>
  <sheetViews>
    <sheetView showGridLines="0" view="pageBreakPreview" zoomScale="89" zoomScaleNormal="100" zoomScaleSheetLayoutView="89" workbookViewId="0">
      <selection activeCell="C4" sqref="C4:I4"/>
    </sheetView>
  </sheetViews>
  <sheetFormatPr defaultColWidth="9" defaultRowHeight="15" x14ac:dyDescent="0.2"/>
  <cols>
    <col min="1" max="1" width="5.6328125" style="196" customWidth="1"/>
    <col min="2" max="2" width="9" style="196"/>
    <col min="3" max="3" width="3.7265625" style="196" customWidth="1"/>
    <col min="4" max="4" width="6.26953125" style="196" customWidth="1"/>
    <col min="5" max="5" width="5.7265625" style="196" bestFit="1" customWidth="1"/>
    <col min="6" max="6" width="7.453125" style="196" customWidth="1"/>
    <col min="7" max="9" width="5" style="196" customWidth="1"/>
    <col min="10" max="10" width="7.453125" style="196" customWidth="1"/>
    <col min="11" max="11" width="11.26953125" style="196" customWidth="1"/>
    <col min="12" max="12" width="9.453125" style="196" customWidth="1"/>
    <col min="13" max="13" width="6.26953125" style="196" customWidth="1"/>
    <col min="14" max="14" width="5.08984375" style="196" customWidth="1"/>
    <col min="15" max="15" width="3.7265625" style="196" customWidth="1"/>
    <col min="16" max="16" width="7.453125" style="196" customWidth="1"/>
    <col min="17" max="17" width="4.36328125" style="196" customWidth="1"/>
    <col min="18" max="19" width="5.08984375" style="196" customWidth="1"/>
    <col min="20" max="20" width="2.6328125" style="196" customWidth="1"/>
    <col min="21" max="21" width="3.08984375" style="196" customWidth="1"/>
    <col min="22" max="22" width="36.6328125" style="196" hidden="1" customWidth="1"/>
    <col min="23" max="23" width="37" style="196" hidden="1" customWidth="1"/>
    <col min="24" max="24" width="38.453125" style="196" hidden="1" customWidth="1"/>
    <col min="25" max="25" width="38.08984375" style="196" hidden="1" customWidth="1"/>
    <col min="26" max="16384" width="9" style="196"/>
  </cols>
  <sheetData>
    <row r="1" spans="1:25" ht="30" customHeight="1" x14ac:dyDescent="0.2">
      <c r="A1" s="682" t="s">
        <v>1</v>
      </c>
      <c r="B1" s="682"/>
      <c r="C1" s="682"/>
      <c r="D1" s="682"/>
      <c r="E1" s="682"/>
      <c r="F1" s="682"/>
      <c r="G1" s="682"/>
      <c r="H1" s="682"/>
      <c r="I1" s="682"/>
      <c r="J1" s="682"/>
      <c r="K1" s="682"/>
      <c r="L1" s="682"/>
      <c r="M1" s="682"/>
      <c r="N1" s="682"/>
      <c r="O1" s="682"/>
      <c r="P1" s="682"/>
      <c r="Q1" s="682"/>
      <c r="R1" s="682"/>
      <c r="S1" s="682"/>
      <c r="V1" s="197" t="s">
        <v>60</v>
      </c>
      <c r="W1" s="197" t="s">
        <v>65</v>
      </c>
      <c r="X1" s="197" t="s">
        <v>61</v>
      </c>
      <c r="Y1" s="197" t="s">
        <v>62</v>
      </c>
    </row>
    <row r="2" spans="1:25" ht="15" customHeight="1" x14ac:dyDescent="0.2">
      <c r="A2" s="682"/>
      <c r="B2" s="682"/>
      <c r="C2" s="682"/>
      <c r="D2" s="682"/>
      <c r="E2" s="682"/>
      <c r="F2" s="682"/>
      <c r="G2" s="682"/>
      <c r="H2" s="682"/>
      <c r="I2" s="682"/>
      <c r="J2" s="682"/>
      <c r="K2" s="682"/>
      <c r="L2" s="682"/>
      <c r="M2" s="682"/>
      <c r="N2" s="682"/>
      <c r="O2" s="682"/>
      <c r="P2" s="682"/>
      <c r="Q2" s="682"/>
      <c r="R2" s="682"/>
      <c r="S2" s="682"/>
      <c r="T2" s="198"/>
      <c r="U2" s="198"/>
      <c r="V2" s="199" t="s">
        <v>66</v>
      </c>
      <c r="W2" s="199" t="s">
        <v>119</v>
      </c>
      <c r="X2" s="200" t="s">
        <v>123</v>
      </c>
      <c r="Y2" s="200" t="s">
        <v>146</v>
      </c>
    </row>
    <row r="3" spans="1:25" s="482" customFormat="1" ht="18.75" customHeight="1" x14ac:dyDescent="0.2">
      <c r="A3" s="480" t="s">
        <v>231</v>
      </c>
      <c r="B3" s="481"/>
      <c r="C3" s="481"/>
      <c r="D3" s="481"/>
      <c r="E3" s="481"/>
      <c r="F3" s="481"/>
      <c r="G3" s="481"/>
      <c r="H3" s="481"/>
      <c r="I3" s="481"/>
      <c r="J3" s="481"/>
      <c r="K3" s="481"/>
      <c r="L3" s="481"/>
      <c r="M3" s="481"/>
      <c r="N3" s="481"/>
      <c r="O3" s="481"/>
      <c r="P3" s="481"/>
      <c r="Q3" s="481"/>
      <c r="R3" s="481"/>
      <c r="S3" s="382" t="s">
        <v>612</v>
      </c>
      <c r="V3" s="483" t="s">
        <v>67</v>
      </c>
      <c r="W3" s="484" t="s">
        <v>120</v>
      </c>
      <c r="X3" s="485" t="s">
        <v>451</v>
      </c>
      <c r="Y3" s="485" t="s">
        <v>147</v>
      </c>
    </row>
    <row r="4" spans="1:25" ht="33.75" customHeight="1" x14ac:dyDescent="0.2">
      <c r="A4" s="695" t="s">
        <v>208</v>
      </c>
      <c r="B4" s="695"/>
      <c r="C4" s="696"/>
      <c r="D4" s="696"/>
      <c r="E4" s="696"/>
      <c r="F4" s="696"/>
      <c r="G4" s="696"/>
      <c r="H4" s="696"/>
      <c r="I4" s="696"/>
      <c r="J4" s="692" t="s">
        <v>185</v>
      </c>
      <c r="K4" s="202" t="s">
        <v>208</v>
      </c>
      <c r="L4" s="697"/>
      <c r="M4" s="697"/>
      <c r="N4" s="697"/>
      <c r="O4" s="697"/>
      <c r="P4" s="697"/>
      <c r="Q4" s="697"/>
      <c r="R4" s="697"/>
      <c r="S4" s="697"/>
      <c r="V4" s="201" t="s">
        <v>68</v>
      </c>
      <c r="W4" s="199" t="s">
        <v>121</v>
      </c>
      <c r="X4" s="200" t="s">
        <v>403</v>
      </c>
      <c r="Y4" s="200" t="s">
        <v>148</v>
      </c>
    </row>
    <row r="5" spans="1:25" ht="33.75" customHeight="1" x14ac:dyDescent="0.2">
      <c r="A5" s="698" t="s">
        <v>2</v>
      </c>
      <c r="B5" s="698"/>
      <c r="C5" s="699"/>
      <c r="D5" s="699"/>
      <c r="E5" s="699"/>
      <c r="F5" s="699"/>
      <c r="G5" s="699"/>
      <c r="H5" s="699"/>
      <c r="I5" s="699"/>
      <c r="J5" s="692"/>
      <c r="K5" s="203" t="s">
        <v>161</v>
      </c>
      <c r="L5" s="700"/>
      <c r="M5" s="700"/>
      <c r="N5" s="700"/>
      <c r="O5" s="700"/>
      <c r="P5" s="700"/>
      <c r="Q5" s="700"/>
      <c r="R5" s="700"/>
      <c r="S5" s="700"/>
      <c r="V5" s="201" t="s">
        <v>69</v>
      </c>
      <c r="W5" s="199" t="s">
        <v>122</v>
      </c>
      <c r="X5" s="200" t="s">
        <v>404</v>
      </c>
      <c r="Y5" s="200" t="s">
        <v>149</v>
      </c>
    </row>
    <row r="6" spans="1:25" ht="33.75" customHeight="1" x14ac:dyDescent="0.2">
      <c r="A6" s="690" t="s">
        <v>260</v>
      </c>
      <c r="B6" s="701"/>
      <c r="C6" s="702"/>
      <c r="D6" s="702"/>
      <c r="E6" s="702"/>
      <c r="F6" s="702"/>
      <c r="G6" s="702"/>
      <c r="H6" s="702"/>
      <c r="I6" s="702"/>
      <c r="J6" s="692"/>
      <c r="K6" s="204" t="s">
        <v>170</v>
      </c>
      <c r="L6" s="683"/>
      <c r="M6" s="683"/>
      <c r="N6" s="683"/>
      <c r="O6" s="683"/>
      <c r="P6" s="683"/>
      <c r="Q6" s="683"/>
      <c r="R6" s="683"/>
      <c r="S6" s="683"/>
      <c r="V6" s="201" t="s">
        <v>174</v>
      </c>
      <c r="W6" s="199" t="s">
        <v>175</v>
      </c>
      <c r="X6" s="200" t="s">
        <v>176</v>
      </c>
      <c r="Y6" s="200" t="s">
        <v>177</v>
      </c>
    </row>
    <row r="7" spans="1:25" ht="33.75" customHeight="1" x14ac:dyDescent="0.2">
      <c r="A7" s="684" t="s">
        <v>3</v>
      </c>
      <c r="B7" s="684"/>
      <c r="C7" s="205" t="s">
        <v>186</v>
      </c>
      <c r="D7" s="685"/>
      <c r="E7" s="686"/>
      <c r="F7" s="687"/>
      <c r="G7" s="688"/>
      <c r="H7" s="689"/>
      <c r="I7" s="689"/>
      <c r="J7" s="689"/>
      <c r="K7" s="689"/>
      <c r="L7" s="689"/>
      <c r="M7" s="689"/>
      <c r="N7" s="689"/>
      <c r="O7" s="689"/>
      <c r="P7" s="689"/>
      <c r="Q7" s="689"/>
      <c r="R7" s="689"/>
      <c r="S7" s="689"/>
      <c r="V7" s="196" t="s">
        <v>298</v>
      </c>
      <c r="W7" s="199" t="s">
        <v>300</v>
      </c>
      <c r="X7" s="200" t="s">
        <v>124</v>
      </c>
      <c r="Y7" s="200" t="s">
        <v>150</v>
      </c>
    </row>
    <row r="8" spans="1:25" ht="33.75" customHeight="1" x14ac:dyDescent="0.2">
      <c r="A8" s="690" t="s">
        <v>53</v>
      </c>
      <c r="B8" s="690"/>
      <c r="C8" s="691"/>
      <c r="D8" s="691"/>
      <c r="E8" s="691"/>
      <c r="F8" s="691"/>
      <c r="G8" s="691"/>
      <c r="H8" s="691"/>
      <c r="I8" s="691"/>
      <c r="J8" s="691"/>
      <c r="K8" s="692" t="s">
        <v>295</v>
      </c>
      <c r="L8" s="692"/>
      <c r="M8" s="693"/>
      <c r="N8" s="694"/>
      <c r="O8" s="694"/>
      <c r="P8" s="694"/>
      <c r="Q8" s="694"/>
      <c r="R8" s="694"/>
      <c r="S8" s="694"/>
      <c r="V8" s="201" t="s">
        <v>70</v>
      </c>
      <c r="W8" s="199" t="s">
        <v>301</v>
      </c>
      <c r="X8" s="200" t="s">
        <v>125</v>
      </c>
      <c r="Y8" s="200" t="s">
        <v>151</v>
      </c>
    </row>
    <row r="9" spans="1:25" ht="33.75" customHeight="1" x14ac:dyDescent="0.25">
      <c r="A9" s="684" t="s">
        <v>54</v>
      </c>
      <c r="B9" s="684"/>
      <c r="C9" s="205" t="s">
        <v>186</v>
      </c>
      <c r="D9" s="704"/>
      <c r="E9" s="705"/>
      <c r="F9" s="706"/>
      <c r="G9" s="688"/>
      <c r="H9" s="689"/>
      <c r="I9" s="689"/>
      <c r="J9" s="689"/>
      <c r="K9" s="707"/>
      <c r="L9" s="707"/>
      <c r="M9" s="707"/>
      <c r="N9" s="707"/>
      <c r="O9" s="707"/>
      <c r="P9" s="707"/>
      <c r="Q9" s="707"/>
      <c r="R9" s="707"/>
      <c r="S9" s="707"/>
      <c r="V9" s="201" t="s">
        <v>71</v>
      </c>
      <c r="W9" s="199" t="s">
        <v>302</v>
      </c>
      <c r="X9" s="200" t="s">
        <v>126</v>
      </c>
      <c r="Y9" s="206"/>
    </row>
    <row r="10" spans="1:25" ht="33.75" customHeight="1" x14ac:dyDescent="0.2">
      <c r="A10" s="690" t="s">
        <v>53</v>
      </c>
      <c r="B10" s="690"/>
      <c r="C10" s="708"/>
      <c r="D10" s="708"/>
      <c r="E10" s="708"/>
      <c r="F10" s="708"/>
      <c r="G10" s="708"/>
      <c r="H10" s="708"/>
      <c r="I10" s="708"/>
      <c r="J10" s="708"/>
      <c r="K10" s="709" t="s">
        <v>405</v>
      </c>
      <c r="L10" s="709"/>
      <c r="M10" s="709"/>
      <c r="N10" s="709"/>
      <c r="O10" s="709"/>
      <c r="P10" s="709"/>
      <c r="Q10" s="709"/>
      <c r="R10" s="709"/>
      <c r="S10" s="709"/>
      <c r="V10" s="201" t="s">
        <v>72</v>
      </c>
      <c r="W10" s="199" t="s">
        <v>303</v>
      </c>
      <c r="X10" s="200" t="s">
        <v>127</v>
      </c>
      <c r="Y10" s="207"/>
    </row>
    <row r="11" spans="1:25" ht="33.75" customHeight="1" x14ac:dyDescent="0.25">
      <c r="A11" s="684" t="s">
        <v>4</v>
      </c>
      <c r="B11" s="684"/>
      <c r="C11" s="205" t="s">
        <v>186</v>
      </c>
      <c r="D11" s="685"/>
      <c r="E11" s="686"/>
      <c r="F11" s="687"/>
      <c r="G11" s="688"/>
      <c r="H11" s="689"/>
      <c r="I11" s="689"/>
      <c r="J11" s="689"/>
      <c r="K11" s="689"/>
      <c r="L11" s="689"/>
      <c r="M11" s="689"/>
      <c r="N11" s="689"/>
      <c r="O11" s="689"/>
      <c r="P11" s="689"/>
      <c r="Q11" s="689"/>
      <c r="R11" s="689"/>
      <c r="S11" s="689"/>
      <c r="V11" s="201" t="s">
        <v>73</v>
      </c>
      <c r="W11" s="199" t="s">
        <v>304</v>
      </c>
      <c r="X11" s="200" t="s">
        <v>128</v>
      </c>
      <c r="Y11" s="206"/>
    </row>
    <row r="12" spans="1:25" ht="33.75" customHeight="1" x14ac:dyDescent="0.25">
      <c r="A12" s="690" t="s">
        <v>53</v>
      </c>
      <c r="B12" s="690"/>
      <c r="C12" s="691"/>
      <c r="D12" s="691"/>
      <c r="E12" s="691"/>
      <c r="F12" s="691"/>
      <c r="G12" s="691"/>
      <c r="H12" s="691"/>
      <c r="I12" s="691"/>
      <c r="J12" s="691"/>
      <c r="K12" s="703"/>
      <c r="L12" s="703"/>
      <c r="M12" s="703"/>
      <c r="N12" s="703"/>
      <c r="O12" s="703"/>
      <c r="P12" s="703"/>
      <c r="Q12" s="703"/>
      <c r="R12" s="703"/>
      <c r="S12" s="703"/>
      <c r="V12" s="201" t="s">
        <v>74</v>
      </c>
      <c r="W12" s="199" t="s">
        <v>305</v>
      </c>
      <c r="X12" s="200" t="s">
        <v>129</v>
      </c>
      <c r="Y12" s="206"/>
    </row>
    <row r="13" spans="1:25" ht="33.75" customHeight="1" x14ac:dyDescent="0.25">
      <c r="A13" s="703" t="s">
        <v>5</v>
      </c>
      <c r="B13" s="703"/>
      <c r="C13" s="695" t="s">
        <v>208</v>
      </c>
      <c r="D13" s="695"/>
      <c r="E13" s="697"/>
      <c r="F13" s="697"/>
      <c r="G13" s="697"/>
      <c r="H13" s="697"/>
      <c r="I13" s="697"/>
      <c r="J13" s="697"/>
      <c r="K13" s="703" t="s">
        <v>254</v>
      </c>
      <c r="L13" s="692"/>
      <c r="M13" s="710"/>
      <c r="N13" s="711"/>
      <c r="O13" s="711"/>
      <c r="P13" s="711"/>
      <c r="Q13" s="711"/>
      <c r="R13" s="711"/>
      <c r="S13" s="711"/>
      <c r="V13" s="201" t="s">
        <v>75</v>
      </c>
      <c r="W13" s="199" t="s">
        <v>306</v>
      </c>
      <c r="X13" s="200" t="s">
        <v>130</v>
      </c>
      <c r="Y13" s="206"/>
    </row>
    <row r="14" spans="1:25" ht="33.75" customHeight="1" x14ac:dyDescent="0.25">
      <c r="A14" s="703"/>
      <c r="B14" s="703"/>
      <c r="C14" s="698" t="s">
        <v>161</v>
      </c>
      <c r="D14" s="698"/>
      <c r="E14" s="700"/>
      <c r="F14" s="700"/>
      <c r="G14" s="700"/>
      <c r="H14" s="700"/>
      <c r="I14" s="700"/>
      <c r="J14" s="700"/>
      <c r="K14" s="692"/>
      <c r="L14" s="692"/>
      <c r="M14" s="711"/>
      <c r="N14" s="711"/>
      <c r="O14" s="711"/>
      <c r="P14" s="711"/>
      <c r="Q14" s="711"/>
      <c r="R14" s="711"/>
      <c r="S14" s="711"/>
      <c r="V14" s="201" t="s">
        <v>76</v>
      </c>
      <c r="W14" s="208"/>
      <c r="X14" s="200" t="s">
        <v>131</v>
      </c>
      <c r="Y14" s="206"/>
    </row>
    <row r="15" spans="1:25" ht="33.75" customHeight="1" x14ac:dyDescent="0.25">
      <c r="A15" s="703"/>
      <c r="B15" s="703"/>
      <c r="C15" s="701" t="s">
        <v>261</v>
      </c>
      <c r="D15" s="701"/>
      <c r="E15" s="712"/>
      <c r="F15" s="713"/>
      <c r="G15" s="713"/>
      <c r="H15" s="713"/>
      <c r="I15" s="713"/>
      <c r="J15" s="713"/>
      <c r="K15" s="714"/>
      <c r="L15" s="714"/>
      <c r="M15" s="714"/>
      <c r="N15" s="714"/>
      <c r="O15" s="714"/>
      <c r="P15" s="714"/>
      <c r="Q15" s="714"/>
      <c r="R15" s="714"/>
      <c r="S15" s="714"/>
      <c r="V15" s="201" t="s">
        <v>77</v>
      </c>
      <c r="W15" s="199"/>
      <c r="X15" s="200" t="s">
        <v>132</v>
      </c>
      <c r="Y15" s="206"/>
    </row>
    <row r="16" spans="1:25" ht="21" hidden="1" customHeight="1" x14ac:dyDescent="0.25">
      <c r="A16" s="209"/>
      <c r="B16" s="209"/>
      <c r="C16" s="210"/>
      <c r="D16" s="210"/>
      <c r="E16" s="725"/>
      <c r="F16" s="725"/>
      <c r="G16" s="725"/>
      <c r="H16" s="725"/>
      <c r="I16" s="725"/>
      <c r="J16" s="725"/>
      <c r="K16" s="725"/>
      <c r="L16" s="725"/>
      <c r="M16" s="725"/>
      <c r="N16" s="725"/>
      <c r="O16" s="725"/>
      <c r="P16" s="725"/>
      <c r="Q16" s="725"/>
      <c r="R16" s="725"/>
      <c r="S16" s="725"/>
      <c r="V16" s="201" t="s">
        <v>78</v>
      </c>
      <c r="W16" s="199" t="s">
        <v>301</v>
      </c>
      <c r="X16" s="200" t="s">
        <v>133</v>
      </c>
      <c r="Y16" s="206"/>
    </row>
    <row r="17" spans="1:25" ht="33.75" customHeight="1" x14ac:dyDescent="0.25">
      <c r="A17" s="692" t="s">
        <v>165</v>
      </c>
      <c r="B17" s="692"/>
      <c r="C17" s="692" t="s">
        <v>160</v>
      </c>
      <c r="D17" s="692"/>
      <c r="E17" s="726" t="s">
        <v>214</v>
      </c>
      <c r="F17" s="727"/>
      <c r="G17" s="728"/>
      <c r="H17" s="729"/>
      <c r="I17" s="729"/>
      <c r="J17" s="729"/>
      <c r="K17" s="692" t="s">
        <v>9</v>
      </c>
      <c r="L17" s="692"/>
      <c r="M17" s="730"/>
      <c r="N17" s="730"/>
      <c r="O17" s="730"/>
      <c r="P17" s="730"/>
      <c r="Q17" s="730"/>
      <c r="R17" s="731"/>
      <c r="S17" s="211" t="s">
        <v>0</v>
      </c>
      <c r="V17" s="201" t="s">
        <v>79</v>
      </c>
      <c r="W17" s="199"/>
      <c r="X17" s="200" t="s">
        <v>134</v>
      </c>
      <c r="Y17" s="206"/>
    </row>
    <row r="18" spans="1:25" ht="33.75" customHeight="1" x14ac:dyDescent="0.25">
      <c r="A18" s="692"/>
      <c r="B18" s="692"/>
      <c r="C18" s="692" t="s">
        <v>56</v>
      </c>
      <c r="D18" s="692"/>
      <c r="E18" s="726" t="s">
        <v>214</v>
      </c>
      <c r="F18" s="727"/>
      <c r="G18" s="728"/>
      <c r="H18" s="729"/>
      <c r="I18" s="729"/>
      <c r="J18" s="729"/>
      <c r="K18" s="692"/>
      <c r="L18" s="692"/>
      <c r="M18" s="715" t="s">
        <v>293</v>
      </c>
      <c r="N18" s="715"/>
      <c r="O18" s="716"/>
      <c r="P18" s="717"/>
      <c r="Q18" s="718"/>
      <c r="R18" s="719"/>
      <c r="S18" s="212" t="s">
        <v>294</v>
      </c>
      <c r="T18" s="213"/>
      <c r="V18" s="201" t="s">
        <v>80</v>
      </c>
      <c r="W18" s="199"/>
      <c r="X18" s="200" t="s">
        <v>135</v>
      </c>
      <c r="Y18" s="206"/>
    </row>
    <row r="19" spans="1:25" ht="33.75" customHeight="1" x14ac:dyDescent="0.25">
      <c r="A19" s="692" t="s">
        <v>6</v>
      </c>
      <c r="B19" s="692"/>
      <c r="C19" s="720"/>
      <c r="D19" s="720"/>
      <c r="E19" s="720"/>
      <c r="F19" s="721"/>
      <c r="G19" s="722" t="s">
        <v>215</v>
      </c>
      <c r="H19" s="723"/>
      <c r="I19" s="723"/>
      <c r="J19" s="723"/>
      <c r="K19" s="692" t="s">
        <v>162</v>
      </c>
      <c r="L19" s="692"/>
      <c r="M19" s="720"/>
      <c r="N19" s="721"/>
      <c r="O19" s="214" t="s">
        <v>11</v>
      </c>
      <c r="P19" s="722" t="s">
        <v>158</v>
      </c>
      <c r="Q19" s="724"/>
      <c r="R19" s="215"/>
      <c r="S19" s="216" t="s">
        <v>12</v>
      </c>
      <c r="T19" s="217"/>
      <c r="V19" s="201" t="s">
        <v>81</v>
      </c>
      <c r="W19" s="199"/>
      <c r="X19" s="200" t="s">
        <v>136</v>
      </c>
      <c r="Y19" s="206"/>
    </row>
    <row r="20" spans="1:25" ht="41.25" customHeight="1" x14ac:dyDescent="0.2">
      <c r="A20" s="692" t="s">
        <v>7</v>
      </c>
      <c r="B20" s="692"/>
      <c r="C20" s="732"/>
      <c r="D20" s="732"/>
      <c r="E20" s="732"/>
      <c r="F20" s="732"/>
      <c r="G20" s="732"/>
      <c r="H20" s="732"/>
      <c r="I20" s="732"/>
      <c r="J20" s="732"/>
      <c r="K20" s="692" t="s">
        <v>209</v>
      </c>
      <c r="L20" s="218" t="s">
        <v>163</v>
      </c>
      <c r="M20" s="733"/>
      <c r="N20" s="734"/>
      <c r="O20" s="734"/>
      <c r="P20" s="734"/>
      <c r="Q20" s="734"/>
      <c r="R20" s="734"/>
      <c r="S20" s="735"/>
      <c r="V20" s="196" t="s">
        <v>299</v>
      </c>
      <c r="W20" s="199"/>
      <c r="X20" s="200" t="s">
        <v>137</v>
      </c>
    </row>
    <row r="21" spans="1:25" ht="41.25" customHeight="1" x14ac:dyDescent="0.25">
      <c r="A21" s="692"/>
      <c r="B21" s="692"/>
      <c r="C21" s="732"/>
      <c r="D21" s="732"/>
      <c r="E21" s="732"/>
      <c r="F21" s="732"/>
      <c r="G21" s="732"/>
      <c r="H21" s="732"/>
      <c r="I21" s="732"/>
      <c r="J21" s="732"/>
      <c r="K21" s="692"/>
      <c r="L21" s="219" t="s">
        <v>39</v>
      </c>
      <c r="M21" s="736"/>
      <c r="N21" s="736"/>
      <c r="O21" s="736"/>
      <c r="P21" s="736"/>
      <c r="Q21" s="736"/>
      <c r="R21" s="736"/>
      <c r="S21" s="737"/>
      <c r="V21" s="201" t="s">
        <v>82</v>
      </c>
      <c r="W21" s="199"/>
      <c r="X21" s="200" t="s">
        <v>138</v>
      </c>
      <c r="Y21" s="206"/>
    </row>
    <row r="22" spans="1:25" ht="33.75" customHeight="1" x14ac:dyDescent="0.25">
      <c r="A22" s="692"/>
      <c r="B22" s="692"/>
      <c r="C22" s="732"/>
      <c r="D22" s="732"/>
      <c r="E22" s="732"/>
      <c r="F22" s="732"/>
      <c r="G22" s="732"/>
      <c r="H22" s="732"/>
      <c r="I22" s="732"/>
      <c r="J22" s="732"/>
      <c r="K22" s="703" t="s">
        <v>317</v>
      </c>
      <c r="L22" s="703"/>
      <c r="M22" s="202">
        <v>1</v>
      </c>
      <c r="N22" s="689"/>
      <c r="O22" s="689"/>
      <c r="P22" s="689"/>
      <c r="Q22" s="730"/>
      <c r="R22" s="731"/>
      <c r="S22" s="211" t="s">
        <v>55</v>
      </c>
      <c r="V22" s="201" t="s">
        <v>83</v>
      </c>
      <c r="W22" s="208"/>
      <c r="X22" s="200" t="s">
        <v>139</v>
      </c>
      <c r="Y22" s="206"/>
    </row>
    <row r="23" spans="1:25" ht="33.75" customHeight="1" x14ac:dyDescent="0.25">
      <c r="A23" s="692" t="s">
        <v>8</v>
      </c>
      <c r="B23" s="692"/>
      <c r="C23" s="732"/>
      <c r="D23" s="732"/>
      <c r="E23" s="732"/>
      <c r="F23" s="732"/>
      <c r="G23" s="732"/>
      <c r="H23" s="732"/>
      <c r="I23" s="732"/>
      <c r="J23" s="732"/>
      <c r="K23" s="703"/>
      <c r="L23" s="703"/>
      <c r="M23" s="220">
        <v>2</v>
      </c>
      <c r="N23" s="738"/>
      <c r="O23" s="738"/>
      <c r="P23" s="738"/>
      <c r="Q23" s="739"/>
      <c r="R23" s="740"/>
      <c r="S23" s="221" t="s">
        <v>55</v>
      </c>
      <c r="V23" s="201" t="s">
        <v>84</v>
      </c>
      <c r="W23" s="208"/>
      <c r="X23" s="200" t="s">
        <v>140</v>
      </c>
      <c r="Y23" s="206"/>
    </row>
    <row r="24" spans="1:25" ht="33.75" customHeight="1" x14ac:dyDescent="0.2">
      <c r="A24" s="692"/>
      <c r="B24" s="692"/>
      <c r="C24" s="732"/>
      <c r="D24" s="732"/>
      <c r="E24" s="732"/>
      <c r="F24" s="732"/>
      <c r="G24" s="732"/>
      <c r="H24" s="732"/>
      <c r="I24" s="732"/>
      <c r="J24" s="732"/>
      <c r="K24" s="703"/>
      <c r="L24" s="703"/>
      <c r="M24" s="204">
        <v>3</v>
      </c>
      <c r="N24" s="741"/>
      <c r="O24" s="741"/>
      <c r="P24" s="741"/>
      <c r="Q24" s="718"/>
      <c r="R24" s="719"/>
      <c r="S24" s="222" t="s">
        <v>55</v>
      </c>
      <c r="V24" s="201" t="s">
        <v>85</v>
      </c>
      <c r="X24" s="200" t="s">
        <v>141</v>
      </c>
    </row>
    <row r="25" spans="1:25" ht="35.25" customHeight="1" x14ac:dyDescent="0.25">
      <c r="A25" s="754" t="s">
        <v>297</v>
      </c>
      <c r="B25" s="223" t="s">
        <v>187</v>
      </c>
      <c r="C25" s="742" t="s">
        <v>52</v>
      </c>
      <c r="D25" s="742"/>
      <c r="E25" s="742"/>
      <c r="F25" s="730"/>
      <c r="G25" s="730"/>
      <c r="H25" s="731"/>
      <c r="I25" s="211" t="s">
        <v>55</v>
      </c>
      <c r="J25" s="742" t="s">
        <v>189</v>
      </c>
      <c r="K25" s="742"/>
      <c r="L25" s="743"/>
      <c r="M25" s="744"/>
      <c r="N25" s="224" t="s">
        <v>188</v>
      </c>
      <c r="O25" s="745" t="s">
        <v>190</v>
      </c>
      <c r="P25" s="745"/>
      <c r="Q25" s="743"/>
      <c r="R25" s="744"/>
      <c r="S25" s="225" t="s">
        <v>55</v>
      </c>
      <c r="V25" s="201" t="s">
        <v>86</v>
      </c>
      <c r="W25" s="208"/>
      <c r="X25" s="200" t="s">
        <v>142</v>
      </c>
      <c r="Y25" s="206"/>
    </row>
    <row r="26" spans="1:25" ht="35.25" customHeight="1" x14ac:dyDescent="0.25">
      <c r="A26" s="754"/>
      <c r="B26" s="226" t="s">
        <v>191</v>
      </c>
      <c r="C26" s="755" t="s">
        <v>52</v>
      </c>
      <c r="D26" s="755"/>
      <c r="E26" s="755"/>
      <c r="F26" s="718"/>
      <c r="G26" s="718"/>
      <c r="H26" s="719"/>
      <c r="I26" s="222" t="s">
        <v>55</v>
      </c>
      <c r="J26" s="755" t="s">
        <v>189</v>
      </c>
      <c r="K26" s="755"/>
      <c r="L26" s="718"/>
      <c r="M26" s="719"/>
      <c r="N26" s="227" t="s">
        <v>188</v>
      </c>
      <c r="O26" s="756" t="s">
        <v>190</v>
      </c>
      <c r="P26" s="756"/>
      <c r="Q26" s="718"/>
      <c r="R26" s="719"/>
      <c r="S26" s="222" t="s">
        <v>55</v>
      </c>
      <c r="V26" s="201" t="s">
        <v>87</v>
      </c>
      <c r="W26" s="208"/>
      <c r="X26" s="200" t="s">
        <v>143</v>
      </c>
      <c r="Y26" s="206"/>
    </row>
    <row r="27" spans="1:25" ht="35.25" hidden="1" customHeight="1" x14ac:dyDescent="0.25">
      <c r="A27" s="754"/>
      <c r="B27" s="209" t="s">
        <v>192</v>
      </c>
      <c r="C27" s="748" t="s">
        <v>52</v>
      </c>
      <c r="D27" s="748"/>
      <c r="E27" s="748"/>
      <c r="F27" s="749"/>
      <c r="G27" s="749"/>
      <c r="H27" s="750"/>
      <c r="I27" s="228" t="s">
        <v>55</v>
      </c>
      <c r="J27" s="748" t="s">
        <v>189</v>
      </c>
      <c r="K27" s="748"/>
      <c r="L27" s="751"/>
      <c r="M27" s="752"/>
      <c r="N27" s="229" t="s">
        <v>188</v>
      </c>
      <c r="O27" s="753" t="s">
        <v>190</v>
      </c>
      <c r="P27" s="753"/>
      <c r="Q27" s="751"/>
      <c r="R27" s="752"/>
      <c r="S27" s="228" t="s">
        <v>55</v>
      </c>
      <c r="V27" s="201" t="s">
        <v>88</v>
      </c>
      <c r="W27" s="208"/>
      <c r="X27" s="200" t="s">
        <v>144</v>
      </c>
      <c r="Y27" s="206"/>
    </row>
    <row r="28" spans="1:25" ht="33.75" customHeight="1" x14ac:dyDescent="0.2">
      <c r="A28" s="230"/>
      <c r="B28" s="230"/>
      <c r="C28" s="230"/>
      <c r="D28" s="230"/>
      <c r="E28" s="230"/>
      <c r="F28" s="230"/>
      <c r="G28" s="230"/>
      <c r="H28" s="230"/>
      <c r="I28" s="230"/>
      <c r="J28" s="230"/>
      <c r="K28" s="230"/>
      <c r="L28" s="230"/>
      <c r="M28" s="230"/>
      <c r="N28" s="230"/>
      <c r="O28" s="230"/>
      <c r="P28" s="230"/>
      <c r="Q28" s="230"/>
      <c r="R28" s="230"/>
      <c r="S28" s="230"/>
      <c r="V28" s="201" t="s">
        <v>89</v>
      </c>
      <c r="X28" s="200" t="s">
        <v>145</v>
      </c>
    </row>
    <row r="29" spans="1:25" ht="18.75" customHeight="1" x14ac:dyDescent="0.25">
      <c r="A29" s="231" t="s">
        <v>232</v>
      </c>
      <c r="B29" s="232"/>
      <c r="C29" s="232"/>
      <c r="D29" s="232"/>
      <c r="E29" s="232"/>
      <c r="F29" s="232"/>
      <c r="G29" s="232"/>
      <c r="H29" s="232"/>
      <c r="I29" s="232"/>
      <c r="J29" s="232"/>
      <c r="K29" s="232"/>
      <c r="L29" s="232"/>
      <c r="M29" s="232"/>
      <c r="N29" s="232"/>
      <c r="O29" s="232"/>
      <c r="P29" s="232"/>
      <c r="Q29" s="232"/>
      <c r="R29" s="232"/>
      <c r="S29" s="232"/>
      <c r="V29" s="201" t="s">
        <v>90</v>
      </c>
      <c r="W29" s="208"/>
      <c r="Y29" s="206"/>
    </row>
    <row r="30" spans="1:25" ht="18.75" customHeight="1" x14ac:dyDescent="0.25">
      <c r="A30" s="757" t="s">
        <v>406</v>
      </c>
      <c r="B30" s="757"/>
      <c r="C30" s="757"/>
      <c r="D30" s="757"/>
      <c r="E30" s="757"/>
      <c r="F30" s="757"/>
      <c r="G30" s="757"/>
      <c r="H30" s="757"/>
      <c r="I30" s="757"/>
      <c r="J30" s="757"/>
      <c r="K30" s="757"/>
      <c r="L30" s="757"/>
      <c r="M30" s="757"/>
      <c r="N30" s="757"/>
      <c r="O30" s="757"/>
      <c r="P30" s="757"/>
      <c r="Q30" s="757"/>
      <c r="R30" s="757"/>
      <c r="S30" s="757"/>
      <c r="V30" s="201" t="s">
        <v>91</v>
      </c>
      <c r="W30" s="208"/>
      <c r="Y30" s="206"/>
    </row>
    <row r="31" spans="1:25" ht="18.75" customHeight="1" x14ac:dyDescent="0.25">
      <c r="A31" s="758"/>
      <c r="B31" s="758"/>
      <c r="C31" s="758"/>
      <c r="D31" s="758"/>
      <c r="E31" s="758"/>
      <c r="F31" s="758"/>
      <c r="G31" s="758"/>
      <c r="H31" s="758"/>
      <c r="I31" s="758"/>
      <c r="J31" s="758"/>
      <c r="K31" s="758"/>
      <c r="L31" s="758"/>
      <c r="M31" s="758"/>
      <c r="N31" s="758"/>
      <c r="O31" s="758"/>
      <c r="P31" s="758"/>
      <c r="Q31" s="758"/>
      <c r="R31" s="758"/>
      <c r="S31" s="758"/>
      <c r="V31" s="201" t="s">
        <v>92</v>
      </c>
      <c r="W31" s="208"/>
      <c r="Y31" s="206"/>
    </row>
    <row r="32" spans="1:25" ht="33.75" customHeight="1" x14ac:dyDescent="0.25">
      <c r="A32" s="692" t="s">
        <v>159</v>
      </c>
      <c r="B32" s="692"/>
      <c r="C32" s="692"/>
      <c r="D32" s="746"/>
      <c r="E32" s="746"/>
      <c r="F32" s="746"/>
      <c r="G32" s="746"/>
      <c r="H32" s="746"/>
      <c r="I32" s="746"/>
      <c r="J32" s="746"/>
      <c r="K32" s="692" t="s">
        <v>296</v>
      </c>
      <c r="L32" s="692"/>
      <c r="M32" s="747"/>
      <c r="N32" s="747"/>
      <c r="O32" s="747"/>
      <c r="P32" s="747"/>
      <c r="Q32" s="747"/>
      <c r="R32" s="747"/>
      <c r="S32" s="747"/>
      <c r="V32" s="201" t="s">
        <v>93</v>
      </c>
      <c r="W32" s="208"/>
      <c r="X32" s="206"/>
      <c r="Y32" s="206"/>
    </row>
    <row r="33" spans="1:25" ht="33.75" customHeight="1" x14ac:dyDescent="0.25">
      <c r="A33" s="692" t="s">
        <v>10</v>
      </c>
      <c r="B33" s="692"/>
      <c r="C33" s="692"/>
      <c r="D33" s="233" t="s">
        <v>186</v>
      </c>
      <c r="E33" s="759"/>
      <c r="F33" s="760"/>
      <c r="G33" s="761" t="s">
        <v>179</v>
      </c>
      <c r="H33" s="761"/>
      <c r="I33" s="762"/>
      <c r="J33" s="763"/>
      <c r="K33" s="764"/>
      <c r="L33" s="764"/>
      <c r="M33" s="764"/>
      <c r="N33" s="764"/>
      <c r="O33" s="764"/>
      <c r="P33" s="764"/>
      <c r="Q33" s="764"/>
      <c r="R33" s="764"/>
      <c r="S33" s="764"/>
      <c r="V33" s="201" t="s">
        <v>94</v>
      </c>
      <c r="W33" s="208"/>
      <c r="X33" s="207"/>
      <c r="Y33" s="206"/>
    </row>
    <row r="34" spans="1:25" ht="33.75" customHeight="1" x14ac:dyDescent="0.25">
      <c r="A34" s="692" t="s">
        <v>193</v>
      </c>
      <c r="B34" s="692"/>
      <c r="C34" s="692"/>
      <c r="D34" s="692" t="s">
        <v>194</v>
      </c>
      <c r="E34" s="692"/>
      <c r="F34" s="765"/>
      <c r="G34" s="765"/>
      <c r="H34" s="765"/>
      <c r="I34" s="766"/>
      <c r="J34" s="234" t="s">
        <v>210</v>
      </c>
      <c r="K34" s="692" t="s">
        <v>195</v>
      </c>
      <c r="L34" s="692"/>
      <c r="M34" s="711"/>
      <c r="N34" s="711"/>
      <c r="O34" s="711"/>
      <c r="P34" s="711"/>
      <c r="Q34" s="711"/>
      <c r="R34" s="767"/>
      <c r="S34" s="235" t="s">
        <v>211</v>
      </c>
      <c r="V34" s="201" t="s">
        <v>95</v>
      </c>
      <c r="W34" s="208"/>
      <c r="X34" s="206"/>
      <c r="Y34" s="206"/>
    </row>
    <row r="35" spans="1:25" ht="33.75" customHeight="1" x14ac:dyDescent="0.25">
      <c r="V35" s="201" t="s">
        <v>96</v>
      </c>
      <c r="W35" s="208"/>
      <c r="X35" s="206"/>
      <c r="Y35" s="206"/>
    </row>
    <row r="36" spans="1:25" ht="33.75" customHeight="1" x14ac:dyDescent="0.25">
      <c r="V36" s="201" t="s">
        <v>97</v>
      </c>
      <c r="W36" s="208"/>
      <c r="X36" s="206"/>
      <c r="Y36" s="206"/>
    </row>
    <row r="37" spans="1:25" ht="33.75" customHeight="1" x14ac:dyDescent="0.25">
      <c r="V37" s="201" t="s">
        <v>98</v>
      </c>
      <c r="W37" s="208"/>
      <c r="X37" s="206"/>
      <c r="Y37" s="206"/>
    </row>
    <row r="38" spans="1:25" ht="33.75" customHeight="1" x14ac:dyDescent="0.25">
      <c r="V38" s="201" t="s">
        <v>99</v>
      </c>
      <c r="W38" s="208"/>
      <c r="X38" s="206"/>
      <c r="Y38" s="206"/>
    </row>
    <row r="39" spans="1:25" ht="33.75" customHeight="1" x14ac:dyDescent="0.25">
      <c r="V39" s="201" t="s">
        <v>407</v>
      </c>
      <c r="W39" s="208"/>
      <c r="X39" s="206"/>
      <c r="Y39" s="206"/>
    </row>
    <row r="40" spans="1:25" ht="33.75" customHeight="1" x14ac:dyDescent="0.25">
      <c r="V40" s="201" t="s">
        <v>100</v>
      </c>
      <c r="W40" s="208"/>
      <c r="X40" s="206"/>
      <c r="Y40" s="206"/>
    </row>
    <row r="41" spans="1:25" ht="33.75" customHeight="1" x14ac:dyDescent="0.25">
      <c r="V41" s="201" t="s">
        <v>408</v>
      </c>
      <c r="W41" s="208"/>
      <c r="X41" s="206"/>
      <c r="Y41" s="206"/>
    </row>
    <row r="42" spans="1:25" ht="33.75" customHeight="1" x14ac:dyDescent="0.25">
      <c r="V42" s="201" t="s">
        <v>101</v>
      </c>
      <c r="W42" s="208"/>
      <c r="X42" s="206"/>
      <c r="Y42" s="206"/>
    </row>
    <row r="43" spans="1:25" ht="33.75" customHeight="1" x14ac:dyDescent="0.25">
      <c r="V43" s="201" t="s">
        <v>102</v>
      </c>
      <c r="W43" s="208"/>
      <c r="X43" s="206"/>
      <c r="Y43" s="206"/>
    </row>
    <row r="44" spans="1:25" ht="33.75" customHeight="1" x14ac:dyDescent="0.25">
      <c r="V44" s="201" t="s">
        <v>103</v>
      </c>
      <c r="W44" s="208"/>
      <c r="X44" s="206"/>
      <c r="Y44" s="206"/>
    </row>
    <row r="45" spans="1:25" ht="33.75" customHeight="1" x14ac:dyDescent="0.25">
      <c r="V45" s="201" t="s">
        <v>104</v>
      </c>
      <c r="W45" s="208"/>
      <c r="X45" s="206"/>
      <c r="Y45" s="206"/>
    </row>
    <row r="46" spans="1:25" ht="33.75" customHeight="1" x14ac:dyDescent="0.25">
      <c r="V46" s="201" t="s">
        <v>105</v>
      </c>
      <c r="W46" s="208"/>
      <c r="X46" s="206"/>
      <c r="Y46" s="206"/>
    </row>
    <row r="47" spans="1:25" ht="33.75" customHeight="1" x14ac:dyDescent="0.25">
      <c r="V47" s="201" t="s">
        <v>106</v>
      </c>
      <c r="W47" s="208"/>
      <c r="X47" s="206"/>
      <c r="Y47" s="236"/>
    </row>
    <row r="48" spans="1:25" ht="33.75" customHeight="1" x14ac:dyDescent="0.25">
      <c r="V48" s="201" t="s">
        <v>107</v>
      </c>
      <c r="W48" s="208"/>
      <c r="X48" s="206"/>
      <c r="Y48" s="237"/>
    </row>
    <row r="49" spans="22:25" ht="33.75" customHeight="1" x14ac:dyDescent="0.25">
      <c r="V49" s="201" t="s">
        <v>108</v>
      </c>
      <c r="W49" s="208"/>
      <c r="X49" s="206"/>
      <c r="Y49" s="238"/>
    </row>
    <row r="50" spans="22:25" ht="33.75" customHeight="1" x14ac:dyDescent="0.25">
      <c r="V50" s="201" t="s">
        <v>109</v>
      </c>
      <c r="W50" s="208"/>
      <c r="X50" s="206"/>
      <c r="Y50" s="206"/>
    </row>
    <row r="51" spans="22:25" ht="33.75" customHeight="1" x14ac:dyDescent="0.25">
      <c r="V51" s="201" t="s">
        <v>110</v>
      </c>
      <c r="W51" s="208"/>
      <c r="X51" s="206"/>
      <c r="Y51" s="206"/>
    </row>
    <row r="52" spans="22:25" ht="33.75" customHeight="1" x14ac:dyDescent="0.25">
      <c r="V52" s="201" t="s">
        <v>111</v>
      </c>
      <c r="W52" s="208"/>
      <c r="X52" s="206"/>
      <c r="Y52" s="206"/>
    </row>
    <row r="53" spans="22:25" ht="33.75" customHeight="1" x14ac:dyDescent="0.25">
      <c r="V53" s="201" t="s">
        <v>112</v>
      </c>
      <c r="W53" s="208"/>
      <c r="X53" s="206"/>
      <c r="Y53" s="206"/>
    </row>
    <row r="54" spans="22:25" ht="33.75" customHeight="1" x14ac:dyDescent="0.25">
      <c r="V54" s="201" t="s">
        <v>113</v>
      </c>
      <c r="W54" s="208"/>
      <c r="X54" s="206"/>
      <c r="Y54" s="206"/>
    </row>
    <row r="55" spans="22:25" ht="33.75" customHeight="1" x14ac:dyDescent="0.25">
      <c r="V55" s="201" t="s">
        <v>114</v>
      </c>
      <c r="W55" s="208"/>
      <c r="X55" s="206"/>
      <c r="Y55" s="206"/>
    </row>
    <row r="56" spans="22:25" ht="33.75" customHeight="1" x14ac:dyDescent="0.25">
      <c r="V56" s="201" t="s">
        <v>115</v>
      </c>
      <c r="W56" s="208"/>
      <c r="X56" s="206"/>
      <c r="Y56" s="206"/>
    </row>
    <row r="57" spans="22:25" ht="33.75" customHeight="1" x14ac:dyDescent="0.25">
      <c r="V57" s="201" t="s">
        <v>409</v>
      </c>
      <c r="W57" s="208"/>
      <c r="X57" s="206"/>
      <c r="Y57" s="206"/>
    </row>
    <row r="58" spans="22:25" ht="33.75" customHeight="1" x14ac:dyDescent="0.25">
      <c r="V58" s="201" t="s">
        <v>116</v>
      </c>
      <c r="W58" s="208"/>
      <c r="X58" s="206"/>
      <c r="Y58" s="206"/>
    </row>
    <row r="59" spans="22:25" ht="33.75" customHeight="1" x14ac:dyDescent="0.25">
      <c r="V59" s="201" t="s">
        <v>117</v>
      </c>
      <c r="W59" s="208"/>
      <c r="X59" s="206"/>
      <c r="Y59" s="206"/>
    </row>
    <row r="60" spans="22:25" ht="33.75" customHeight="1" x14ac:dyDescent="0.25">
      <c r="V60" s="201" t="s">
        <v>118</v>
      </c>
      <c r="W60" s="208"/>
      <c r="X60" s="206"/>
      <c r="Y60" s="206"/>
    </row>
    <row r="61" spans="22:25" ht="33.75" customHeight="1" x14ac:dyDescent="0.25">
      <c r="W61" s="208"/>
      <c r="X61" s="206"/>
      <c r="Y61" s="206"/>
    </row>
    <row r="62" spans="22:25" ht="33.75" customHeight="1" x14ac:dyDescent="0.2"/>
  </sheetData>
  <sheetProtection sheet="1" selectLockedCells="1"/>
  <dataConsolidate/>
  <mergeCells count="104">
    <mergeCell ref="A33:C33"/>
    <mergeCell ref="E33:F33"/>
    <mergeCell ref="G33:I33"/>
    <mergeCell ref="J33:S33"/>
    <mergeCell ref="A34:C34"/>
    <mergeCell ref="D34:E34"/>
    <mergeCell ref="F34:I34"/>
    <mergeCell ref="K34:L34"/>
    <mergeCell ref="M34:R34"/>
    <mergeCell ref="C25:E25"/>
    <mergeCell ref="F25:H25"/>
    <mergeCell ref="J25:K25"/>
    <mergeCell ref="L25:M25"/>
    <mergeCell ref="O25:P25"/>
    <mergeCell ref="A32:C32"/>
    <mergeCell ref="D32:J32"/>
    <mergeCell ref="K32:L32"/>
    <mergeCell ref="M32:S32"/>
    <mergeCell ref="C27:E27"/>
    <mergeCell ref="F27:H27"/>
    <mergeCell ref="J27:K27"/>
    <mergeCell ref="L27:M27"/>
    <mergeCell ref="O27:P27"/>
    <mergeCell ref="Q27:R27"/>
    <mergeCell ref="A25:A27"/>
    <mergeCell ref="Q25:R25"/>
    <mergeCell ref="C26:E26"/>
    <mergeCell ref="F26:H26"/>
    <mergeCell ref="J26:K26"/>
    <mergeCell ref="L26:M26"/>
    <mergeCell ref="O26:P26"/>
    <mergeCell ref="Q26:R26"/>
    <mergeCell ref="A30:S31"/>
    <mergeCell ref="A20:B22"/>
    <mergeCell ref="C20:J22"/>
    <mergeCell ref="K20:K21"/>
    <mergeCell ref="M20:S20"/>
    <mergeCell ref="M21:S21"/>
    <mergeCell ref="K22:L24"/>
    <mergeCell ref="N22:P22"/>
    <mergeCell ref="Q22:R22"/>
    <mergeCell ref="A23:B24"/>
    <mergeCell ref="C23:J24"/>
    <mergeCell ref="N23:P23"/>
    <mergeCell ref="Q23:R23"/>
    <mergeCell ref="N24:P24"/>
    <mergeCell ref="Q24:R24"/>
    <mergeCell ref="M18:O18"/>
    <mergeCell ref="P18:R18"/>
    <mergeCell ref="A19:B19"/>
    <mergeCell ref="C19:F19"/>
    <mergeCell ref="G19:J19"/>
    <mergeCell ref="K19:L19"/>
    <mergeCell ref="M19:N19"/>
    <mergeCell ref="P19:Q19"/>
    <mergeCell ref="E16:S16"/>
    <mergeCell ref="A17:B18"/>
    <mergeCell ref="C17:D17"/>
    <mergeCell ref="E17:F17"/>
    <mergeCell ref="G17:J17"/>
    <mergeCell ref="K17:L18"/>
    <mergeCell ref="M17:R17"/>
    <mergeCell ref="C18:D18"/>
    <mergeCell ref="E18:F18"/>
    <mergeCell ref="G18:J18"/>
    <mergeCell ref="C12:J12"/>
    <mergeCell ref="K12:S12"/>
    <mergeCell ref="A9:B9"/>
    <mergeCell ref="D9:F9"/>
    <mergeCell ref="G9:S9"/>
    <mergeCell ref="A10:B10"/>
    <mergeCell ref="C10:J10"/>
    <mergeCell ref="K10:S10"/>
    <mergeCell ref="A13:B15"/>
    <mergeCell ref="C13:D13"/>
    <mergeCell ref="E13:J13"/>
    <mergeCell ref="K13:L14"/>
    <mergeCell ref="M13:S14"/>
    <mergeCell ref="C14:D14"/>
    <mergeCell ref="E14:J14"/>
    <mergeCell ref="C15:D15"/>
    <mergeCell ref="E15:S15"/>
    <mergeCell ref="A11:B11"/>
    <mergeCell ref="D11:F11"/>
    <mergeCell ref="G11:S11"/>
    <mergeCell ref="A12:B12"/>
    <mergeCell ref="A1:S2"/>
    <mergeCell ref="L6:S6"/>
    <mergeCell ref="A7:B7"/>
    <mergeCell ref="D7:F7"/>
    <mergeCell ref="G7:S7"/>
    <mergeCell ref="A8:B8"/>
    <mergeCell ref="C8:J8"/>
    <mergeCell ref="K8:L8"/>
    <mergeCell ref="M8:S8"/>
    <mergeCell ref="A4:B4"/>
    <mergeCell ref="C4:I4"/>
    <mergeCell ref="J4:J6"/>
    <mergeCell ref="L4:S4"/>
    <mergeCell ref="A5:B5"/>
    <mergeCell ref="C5:I5"/>
    <mergeCell ref="L5:S5"/>
    <mergeCell ref="A6:B6"/>
    <mergeCell ref="C6:I6"/>
  </mergeCells>
  <phoneticPr fontId="1"/>
  <dataValidations xWindow="276" yWindow="766" count="19">
    <dataValidation type="list" allowBlank="1" showInputMessage="1" showErrorMessage="1" prompt="令和５年７月１日時点の組織形態を選択してください。" sqref="C6:I6">
      <formula1>"法人,個人事業者,中小企業団体等,中小企業グループ（共同申請）"</formula1>
    </dataValidation>
    <dataValidation allowBlank="1" showErrorMessage="1" promptTitle="主要取引先を上位３位記入してください" prompt="　" sqref="C25:E25"/>
    <dataValidation type="list" allowBlank="1" showInputMessage="1" showErrorMessage="1" promptTitle="都県を選択してください" prompt="首都圏（関東地方１都６県＋山梨県）であれば概ね申請可能です。" sqref="G33:I33">
      <formula1>"選択してください,東京都,神奈川県,千葉県,埼玉県,茨城県,栃木県,群馬県,山梨県"</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2:J32"/>
    <dataValidation imeMode="fullKatakana" allowBlank="1" showInputMessage="1" showErrorMessage="1" sqref="C4:I4 L4:S4 E13:J13"/>
    <dataValidation imeMode="halfAlpha" allowBlank="1" showInputMessage="1" showErrorMessage="1" sqref="E16"/>
    <dataValidation allowBlank="1" showInputMessage="1" showErrorMessage="1" prompt="区市町村以下を記入してください。" sqref="J33:S33"/>
    <dataValidation allowBlank="1" showErrorMessage="1" sqref="G11:S11"/>
    <dataValidation type="custom" imeMode="halfAlpha" allowBlank="1" showInputMessage="1" showErrorMessage="1" sqref="F27:H27 L27:M27 Q27:R27">
      <formula1>LENB(F27)=LEN(F27)</formula1>
    </dataValidation>
    <dataValidation imeMode="hiragana" allowBlank="1" showInputMessage="1" showErrorMessage="1" prompt="本店所在地と同じ場合は「同上」と記入してください。" sqref="G9:S9"/>
    <dataValidation imeMode="hiragana" allowBlank="1" showInputMessage="1" showErrorMessage="1" prompt="和暦で年月日を記入してください。" sqref="G17:J18"/>
    <dataValidation allowBlank="1" showInputMessage="1" showErrorMessage="1" prompt="個人事業者は「屋号」ではなく「代表者名」を記入してください。" sqref="C5:I5"/>
    <dataValidation imeMode="disabled" allowBlank="1" showInputMessage="1" showErrorMessage="1" sqref="D7:F7 C8:J8 M8:S8 D9:F9 C10:J10 M32:S32 D11:F11 E15:S15 M17:R17 P18:R18 C19:F19 E33:F33 R19 C12:J12 L25:M26 Q22:R26 F26:H26"/>
    <dataValidation imeMode="disabled" allowBlank="1" showInputMessage="1" showErrorMessage="1" prompt="従業員は、派遣社員やアルバイトを含めた全ての従業員を指します。" sqref="M19:N19"/>
    <dataValidation type="list" allowBlank="1" showInputMessage="1" showErrorMessage="1" prompt="募集要項P.32「日本標準産業分類表」を参照してください。_x000a_大分類から先に選択してください。" sqref="M20:S20">
      <formula1>$V$1:$Y$1</formula1>
    </dataValidation>
    <dataValidation type="list" allowBlank="1" showInputMessage="1" showErrorMessage="1" prompt="大分類から先に選択してください。" sqref="M21:S21">
      <formula1>INDIRECT($M$20)</formula1>
    </dataValidation>
    <dataValidation imeMode="disabled" allowBlank="1" showInputMessage="1" showErrorMessage="1" prompt="直近の決算書記載の売上高を記入してください。_x000a_売上未計上の場合は記入不要です。" sqref="F25:H25"/>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7:S7"/>
    <dataValidation allowBlank="1" showInputMessage="1" showErrorMessage="1" prompt="連絡担当者は、申請事業者の役員・従業員に限ります。" sqref="E14:J14"/>
  </dataValidations>
  <pageMargins left="0.59055118110236227" right="0.19685039370078741" top="0.39370078740157483" bottom="0.39370078740157483" header="0.31496062992125984" footer="0.19685039370078741"/>
  <pageSetup paperSize="9" scale="82"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Z28"/>
  <sheetViews>
    <sheetView showGridLines="0" view="pageBreakPreview" zoomScale="95" zoomScaleNormal="100" zoomScaleSheetLayoutView="95" workbookViewId="0">
      <selection activeCell="B6" sqref="B6"/>
    </sheetView>
  </sheetViews>
  <sheetFormatPr defaultColWidth="2.08984375" defaultRowHeight="12" x14ac:dyDescent="0.2"/>
  <cols>
    <col min="1" max="1" width="6.90625" style="4" customWidth="1"/>
    <col min="2" max="2" width="13" style="4" customWidth="1"/>
    <col min="3" max="3" width="9.7265625" style="522" customWidth="1"/>
    <col min="4" max="12" width="6.90625" style="4" customWidth="1"/>
    <col min="13" max="13" width="8.7265625" style="4" customWidth="1"/>
    <col min="14" max="225" width="2.453125" style="4" customWidth="1"/>
    <col min="226" max="16384" width="2.08984375" style="4"/>
  </cols>
  <sheetData>
    <row r="1" spans="1:26" s="90" customFormat="1" ht="15" customHeight="1" x14ac:dyDescent="0.2">
      <c r="A1" s="85"/>
      <c r="B1" s="88"/>
      <c r="C1" s="522"/>
      <c r="D1" s="88"/>
      <c r="E1" s="88"/>
      <c r="F1" s="88"/>
      <c r="G1" s="88"/>
      <c r="H1" s="88"/>
      <c r="I1" s="104"/>
      <c r="J1" s="104"/>
      <c r="K1" s="104"/>
      <c r="L1" s="88"/>
      <c r="M1" s="19" t="s">
        <v>523</v>
      </c>
      <c r="N1" s="88"/>
      <c r="O1" s="88"/>
      <c r="P1" s="88"/>
      <c r="Q1" s="88"/>
      <c r="R1" s="88"/>
      <c r="S1" s="88"/>
      <c r="T1" s="91"/>
      <c r="U1" s="91"/>
      <c r="V1" s="105"/>
      <c r="W1" s="105"/>
      <c r="X1" s="105"/>
      <c r="Y1" s="105"/>
      <c r="Z1" s="105"/>
    </row>
    <row r="2" spans="1:26" s="16" customFormat="1" ht="15" customHeight="1" x14ac:dyDescent="0.2">
      <c r="A2" s="14" t="s">
        <v>593</v>
      </c>
      <c r="B2" s="17"/>
      <c r="C2" s="522"/>
      <c r="D2" s="17"/>
      <c r="E2" s="17"/>
      <c r="F2" s="17"/>
      <c r="G2" s="17"/>
      <c r="H2" s="17"/>
      <c r="I2" s="17"/>
      <c r="J2" s="17"/>
      <c r="K2" s="17"/>
      <c r="L2" s="17"/>
      <c r="M2" s="10" t="s">
        <v>38</v>
      </c>
    </row>
    <row r="3" spans="1:26" ht="23.25" customHeight="1" x14ac:dyDescent="0.2">
      <c r="A3" s="1443" t="s">
        <v>536</v>
      </c>
      <c r="B3" s="1444"/>
      <c r="C3" s="527" t="s">
        <v>532</v>
      </c>
      <c r="D3" s="1435" t="s">
        <v>533</v>
      </c>
      <c r="E3" s="1436"/>
      <c r="F3" s="1436"/>
      <c r="G3" s="1436"/>
      <c r="H3" s="1436"/>
      <c r="I3" s="1436"/>
      <c r="J3" s="1436"/>
      <c r="K3" s="1436"/>
      <c r="L3" s="1437"/>
      <c r="M3" s="1432" t="s">
        <v>250</v>
      </c>
    </row>
    <row r="4" spans="1:26" ht="23.25" customHeight="1" x14ac:dyDescent="0.2">
      <c r="A4" s="1441" t="s">
        <v>537</v>
      </c>
      <c r="B4" s="1442"/>
      <c r="C4" s="528" t="s">
        <v>216</v>
      </c>
      <c r="D4" s="1438" t="s">
        <v>216</v>
      </c>
      <c r="E4" s="1439"/>
      <c r="F4" s="1439"/>
      <c r="G4" s="1439"/>
      <c r="H4" s="145" t="s">
        <v>217</v>
      </c>
      <c r="I4" s="1439" t="s">
        <v>218</v>
      </c>
      <c r="J4" s="1439"/>
      <c r="K4" s="1439"/>
      <c r="L4" s="1440"/>
      <c r="M4" s="1433"/>
    </row>
    <row r="5" spans="1:26" ht="127.5" customHeight="1" x14ac:dyDescent="0.2">
      <c r="A5" s="514" t="s">
        <v>535</v>
      </c>
      <c r="B5" s="515" t="s">
        <v>534</v>
      </c>
      <c r="C5" s="529" t="s">
        <v>531</v>
      </c>
      <c r="D5" s="151" t="s">
        <v>199</v>
      </c>
      <c r="E5" s="114" t="s">
        <v>200</v>
      </c>
      <c r="F5" s="114" t="s">
        <v>201</v>
      </c>
      <c r="G5" s="114" t="s">
        <v>202</v>
      </c>
      <c r="H5" s="114" t="s">
        <v>203</v>
      </c>
      <c r="I5" s="114" t="s">
        <v>204</v>
      </c>
      <c r="J5" s="114" t="s">
        <v>205</v>
      </c>
      <c r="K5" s="114" t="s">
        <v>206</v>
      </c>
      <c r="L5" s="152" t="s">
        <v>207</v>
      </c>
      <c r="M5" s="1434"/>
    </row>
    <row r="6" spans="1:26" ht="42" customHeight="1" x14ac:dyDescent="0.2">
      <c r="A6" s="440">
        <f>ROW()-5</f>
        <v>1</v>
      </c>
      <c r="B6" s="154"/>
      <c r="C6" s="562"/>
      <c r="D6" s="155"/>
      <c r="E6" s="153"/>
      <c r="F6" s="153"/>
      <c r="G6" s="153"/>
      <c r="H6" s="153"/>
      <c r="I6" s="153"/>
      <c r="J6" s="153"/>
      <c r="K6" s="153"/>
      <c r="L6" s="156"/>
      <c r="M6" s="442">
        <f>SUM('15-1'!$C6:$L6)</f>
        <v>0</v>
      </c>
    </row>
    <row r="7" spans="1:26" ht="42" customHeight="1" x14ac:dyDescent="0.2">
      <c r="A7" s="440">
        <f t="shared" ref="A7:A20" si="0">ROW()-5</f>
        <v>2</v>
      </c>
      <c r="B7" s="154"/>
      <c r="C7" s="562"/>
      <c r="D7" s="155"/>
      <c r="E7" s="153"/>
      <c r="F7" s="153"/>
      <c r="G7" s="153"/>
      <c r="H7" s="153"/>
      <c r="I7" s="153"/>
      <c r="J7" s="153"/>
      <c r="K7" s="153"/>
      <c r="L7" s="156"/>
      <c r="M7" s="442">
        <f>SUM('15-1'!$C7:$L7)</f>
        <v>0</v>
      </c>
    </row>
    <row r="8" spans="1:26" ht="42" customHeight="1" x14ac:dyDescent="0.2">
      <c r="A8" s="440">
        <f t="shared" si="0"/>
        <v>3</v>
      </c>
      <c r="B8" s="154"/>
      <c r="C8" s="562"/>
      <c r="D8" s="155"/>
      <c r="E8" s="153"/>
      <c r="F8" s="153"/>
      <c r="G8" s="153"/>
      <c r="H8" s="153"/>
      <c r="I8" s="153"/>
      <c r="J8" s="153"/>
      <c r="K8" s="153"/>
      <c r="L8" s="156"/>
      <c r="M8" s="442">
        <f>SUM('15-1'!$C8:$L8)</f>
        <v>0</v>
      </c>
    </row>
    <row r="9" spans="1:26" ht="42" customHeight="1" x14ac:dyDescent="0.2">
      <c r="A9" s="440">
        <f t="shared" si="0"/>
        <v>4</v>
      </c>
      <c r="B9" s="154"/>
      <c r="C9" s="562"/>
      <c r="D9" s="155"/>
      <c r="E9" s="153"/>
      <c r="F9" s="153"/>
      <c r="G9" s="153"/>
      <c r="H9" s="153"/>
      <c r="I9" s="153"/>
      <c r="J9" s="153"/>
      <c r="K9" s="153"/>
      <c r="L9" s="156"/>
      <c r="M9" s="442">
        <f>SUM('15-1'!$C9:$L9)</f>
        <v>0</v>
      </c>
    </row>
    <row r="10" spans="1:26" ht="42" customHeight="1" x14ac:dyDescent="0.2">
      <c r="A10" s="440">
        <f t="shared" si="0"/>
        <v>5</v>
      </c>
      <c r="B10" s="154"/>
      <c r="C10" s="562"/>
      <c r="D10" s="155"/>
      <c r="E10" s="153"/>
      <c r="F10" s="153"/>
      <c r="G10" s="153"/>
      <c r="H10" s="153"/>
      <c r="I10" s="153"/>
      <c r="J10" s="153"/>
      <c r="K10" s="153"/>
      <c r="L10" s="156"/>
      <c r="M10" s="442">
        <f>SUM('15-1'!$C10:$L10)</f>
        <v>0</v>
      </c>
    </row>
    <row r="11" spans="1:26" ht="42" customHeight="1" x14ac:dyDescent="0.2">
      <c r="A11" s="440">
        <f t="shared" si="0"/>
        <v>6</v>
      </c>
      <c r="B11" s="154"/>
      <c r="C11" s="562"/>
      <c r="D11" s="155"/>
      <c r="E11" s="153"/>
      <c r="F11" s="153"/>
      <c r="G11" s="153"/>
      <c r="H11" s="153"/>
      <c r="I11" s="153"/>
      <c r="J11" s="153"/>
      <c r="K11" s="153"/>
      <c r="L11" s="156"/>
      <c r="M11" s="442">
        <f>SUM('15-1'!$C11:$L11)</f>
        <v>0</v>
      </c>
    </row>
    <row r="12" spans="1:26" ht="42" customHeight="1" x14ac:dyDescent="0.2">
      <c r="A12" s="440">
        <f t="shared" si="0"/>
        <v>7</v>
      </c>
      <c r="B12" s="154"/>
      <c r="C12" s="562"/>
      <c r="D12" s="155"/>
      <c r="E12" s="153"/>
      <c r="F12" s="153"/>
      <c r="G12" s="153"/>
      <c r="H12" s="153"/>
      <c r="I12" s="153"/>
      <c r="J12" s="153"/>
      <c r="K12" s="153"/>
      <c r="L12" s="156"/>
      <c r="M12" s="442">
        <f>SUM('15-1'!$C12:$L12)</f>
        <v>0</v>
      </c>
    </row>
    <row r="13" spans="1:26" ht="42" customHeight="1" x14ac:dyDescent="0.2">
      <c r="A13" s="440">
        <f t="shared" si="0"/>
        <v>8</v>
      </c>
      <c r="B13" s="154"/>
      <c r="C13" s="562"/>
      <c r="D13" s="155"/>
      <c r="E13" s="153"/>
      <c r="F13" s="153"/>
      <c r="G13" s="153"/>
      <c r="H13" s="153"/>
      <c r="I13" s="153"/>
      <c r="J13" s="153"/>
      <c r="K13" s="153"/>
      <c r="L13" s="156"/>
      <c r="M13" s="442">
        <f>SUM('15-1'!$C13:$L13)</f>
        <v>0</v>
      </c>
    </row>
    <row r="14" spans="1:26" ht="42" customHeight="1" x14ac:dyDescent="0.2">
      <c r="A14" s="440">
        <f>ROW()-5</f>
        <v>9</v>
      </c>
      <c r="B14" s="154"/>
      <c r="C14" s="562"/>
      <c r="D14" s="155"/>
      <c r="E14" s="153"/>
      <c r="F14" s="153"/>
      <c r="G14" s="153"/>
      <c r="H14" s="153"/>
      <c r="I14" s="153"/>
      <c r="J14" s="153"/>
      <c r="K14" s="153"/>
      <c r="L14" s="156"/>
      <c r="M14" s="442">
        <f>SUM('15-1'!$C14:$L14)</f>
        <v>0</v>
      </c>
    </row>
    <row r="15" spans="1:26" ht="42" customHeight="1" x14ac:dyDescent="0.2">
      <c r="A15" s="440">
        <f t="shared" si="0"/>
        <v>10</v>
      </c>
      <c r="B15" s="154"/>
      <c r="C15" s="562"/>
      <c r="D15" s="155"/>
      <c r="E15" s="153"/>
      <c r="F15" s="153"/>
      <c r="G15" s="153"/>
      <c r="H15" s="153"/>
      <c r="I15" s="153"/>
      <c r="J15" s="153"/>
      <c r="K15" s="153"/>
      <c r="L15" s="156"/>
      <c r="M15" s="442">
        <f>SUM('15-1'!$C15:$L15)</f>
        <v>0</v>
      </c>
    </row>
    <row r="16" spans="1:26" ht="42" customHeight="1" x14ac:dyDescent="0.2">
      <c r="A16" s="440">
        <f t="shared" si="0"/>
        <v>11</v>
      </c>
      <c r="B16" s="154"/>
      <c r="C16" s="562"/>
      <c r="D16" s="155"/>
      <c r="E16" s="153"/>
      <c r="F16" s="153"/>
      <c r="G16" s="153"/>
      <c r="H16" s="153"/>
      <c r="I16" s="153"/>
      <c r="J16" s="153"/>
      <c r="K16" s="153"/>
      <c r="L16" s="156"/>
      <c r="M16" s="442">
        <f>SUM('15-1'!$C16:$L16)</f>
        <v>0</v>
      </c>
    </row>
    <row r="17" spans="1:13" ht="42" customHeight="1" x14ac:dyDescent="0.2">
      <c r="A17" s="440">
        <f t="shared" si="0"/>
        <v>12</v>
      </c>
      <c r="B17" s="154"/>
      <c r="C17" s="562"/>
      <c r="D17" s="155"/>
      <c r="E17" s="153"/>
      <c r="F17" s="153"/>
      <c r="G17" s="153"/>
      <c r="H17" s="153"/>
      <c r="I17" s="153"/>
      <c r="J17" s="153"/>
      <c r="K17" s="153"/>
      <c r="L17" s="156"/>
      <c r="M17" s="442">
        <f>SUM('15-1'!$C17:$L17)</f>
        <v>0</v>
      </c>
    </row>
    <row r="18" spans="1:13" ht="42" customHeight="1" x14ac:dyDescent="0.2">
      <c r="A18" s="440">
        <f t="shared" si="0"/>
        <v>13</v>
      </c>
      <c r="B18" s="154"/>
      <c r="C18" s="562"/>
      <c r="D18" s="155"/>
      <c r="E18" s="153"/>
      <c r="F18" s="153"/>
      <c r="G18" s="153"/>
      <c r="H18" s="153"/>
      <c r="I18" s="153"/>
      <c r="J18" s="153"/>
      <c r="K18" s="153"/>
      <c r="L18" s="156"/>
      <c r="M18" s="442">
        <f>SUM('15-1'!$C18:$L18)</f>
        <v>0</v>
      </c>
    </row>
    <row r="19" spans="1:13" ht="42" customHeight="1" x14ac:dyDescent="0.2">
      <c r="A19" s="440">
        <f t="shared" si="0"/>
        <v>14</v>
      </c>
      <c r="B19" s="154"/>
      <c r="C19" s="562"/>
      <c r="D19" s="155"/>
      <c r="E19" s="153"/>
      <c r="F19" s="153"/>
      <c r="G19" s="153"/>
      <c r="H19" s="153"/>
      <c r="I19" s="153"/>
      <c r="J19" s="153"/>
      <c r="K19" s="153"/>
      <c r="L19" s="156"/>
      <c r="M19" s="442">
        <f>SUM('15-1'!$C19:$L19)</f>
        <v>0</v>
      </c>
    </row>
    <row r="20" spans="1:13" ht="42" customHeight="1" x14ac:dyDescent="0.2">
      <c r="A20" s="441">
        <f t="shared" si="0"/>
        <v>15</v>
      </c>
      <c r="B20" s="157"/>
      <c r="C20" s="563"/>
      <c r="D20" s="158"/>
      <c r="E20" s="159"/>
      <c r="F20" s="159"/>
      <c r="G20" s="159"/>
      <c r="H20" s="159"/>
      <c r="I20" s="159"/>
      <c r="J20" s="159"/>
      <c r="K20" s="159"/>
      <c r="L20" s="160"/>
      <c r="M20" s="568">
        <f>SUM('15-1'!$C20:$L20)</f>
        <v>0</v>
      </c>
    </row>
    <row r="21" spans="1:13" x14ac:dyDescent="0.2">
      <c r="B21" s="2"/>
      <c r="C21" s="526"/>
      <c r="M21" s="567"/>
    </row>
    <row r="22" spans="1:13" x14ac:dyDescent="0.2">
      <c r="C22" s="524"/>
    </row>
    <row r="23" spans="1:13" x14ac:dyDescent="0.2">
      <c r="C23" s="524"/>
    </row>
    <row r="24" spans="1:13" x14ac:dyDescent="0.2">
      <c r="C24" s="525"/>
    </row>
    <row r="28" spans="1:13" ht="13" x14ac:dyDescent="0.2">
      <c r="C28" s="266"/>
    </row>
  </sheetData>
  <sheetProtection sheet="1" objects="1" formatCells="0" formatRows="0" insertRows="0" deleteRows="0" selectLockedCells="1"/>
  <mergeCells count="6">
    <mergeCell ref="M3:M5"/>
    <mergeCell ref="D3:L3"/>
    <mergeCell ref="D4:G4"/>
    <mergeCell ref="I4:L4"/>
    <mergeCell ref="A4:B4"/>
    <mergeCell ref="A3:B3"/>
  </mergeCells>
  <phoneticPr fontId="1"/>
  <dataValidations count="4">
    <dataValidation allowBlank="1" showInputMessage="1" showErrorMessage="1" prompt="合計時間は自動計算されます。" sqref="M6:M20"/>
    <dataValidation imeMode="disabled" allowBlank="1" showInputMessage="1" showErrorMessage="1" promptTitle="従事時間を記入してください" prompt="合計従事時間の上限は、１人につき１日８時間、年間1,800時間です。" sqref="D6:L20"/>
    <dataValidation allowBlank="1" showInputMessage="1" showErrorMessage="1" prompt="助成事業者の役員及び直接雇用の従業員のうち、常態として助成事業の製品等の開発又は改良に従事し、助成事業者から毎月一定の報酬・給与が直接支払われている方が対象です。" sqref="B6:B20"/>
    <dataValidation imeMode="halfAlpha" allowBlank="1" showInputMessage="1" showErrorMessage="1" promptTitle="従事時間を入力してください" prompt="　合計従事時間の上限は、１人につき１日８時間、年間1,800時間です。_x000a_　合計時間は自動計算されますので入力不要です。" sqref="C6:C21"/>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99CC"/>
    <pageSetUpPr fitToPage="1"/>
  </sheetPr>
  <dimension ref="A1:AM24"/>
  <sheetViews>
    <sheetView showGridLines="0" view="pageBreakPreview" zoomScaleNormal="100" zoomScaleSheetLayoutView="100" workbookViewId="0">
      <selection activeCell="C4" sqref="C4"/>
    </sheetView>
  </sheetViews>
  <sheetFormatPr defaultColWidth="2.08984375" defaultRowHeight="13" x14ac:dyDescent="0.2"/>
  <cols>
    <col min="1" max="1" width="6.90625" style="4" customWidth="1"/>
    <col min="2" max="2" width="12.90625" style="4" customWidth="1"/>
    <col min="3" max="4" width="17.453125" style="4" customWidth="1"/>
    <col min="5" max="5" width="8.08984375" style="4" customWidth="1"/>
    <col min="6" max="6" width="11.36328125" style="4" customWidth="1"/>
    <col min="7" max="8" width="11.453125" style="4" customWidth="1"/>
    <col min="9" max="9" width="3.26953125" style="9" customWidth="1"/>
    <col min="10" max="11" width="2.453125" style="4" customWidth="1"/>
    <col min="12" max="12" width="11.26953125" style="4" customWidth="1"/>
    <col min="13" max="13" width="9.453125" style="4" customWidth="1"/>
    <col min="14" max="14" width="6.26953125" style="4" customWidth="1"/>
    <col min="15" max="222" width="2.453125" style="4" customWidth="1"/>
    <col min="223" max="16384" width="2.08984375" style="4"/>
  </cols>
  <sheetData>
    <row r="1" spans="1:26" s="90" customFormat="1" ht="15" customHeight="1" x14ac:dyDescent="0.2">
      <c r="A1" s="85"/>
      <c r="B1" s="88"/>
      <c r="C1" s="88"/>
      <c r="D1" s="88"/>
      <c r="E1" s="88"/>
      <c r="F1" s="88"/>
      <c r="G1" s="88"/>
      <c r="H1" s="19" t="s">
        <v>523</v>
      </c>
      <c r="I1" s="115"/>
      <c r="J1" s="104"/>
      <c r="K1" s="104"/>
      <c r="L1" s="88"/>
      <c r="M1" s="88"/>
      <c r="N1" s="88"/>
      <c r="O1" s="88"/>
      <c r="P1" s="88"/>
      <c r="Q1" s="88"/>
      <c r="R1" s="88"/>
      <c r="S1" s="88"/>
      <c r="T1" s="91"/>
      <c r="U1" s="91"/>
      <c r="V1" s="105"/>
      <c r="W1" s="105"/>
      <c r="X1" s="105"/>
      <c r="Y1" s="105"/>
      <c r="Z1" s="105"/>
    </row>
    <row r="2" spans="1:26" ht="15" customHeight="1" x14ac:dyDescent="0.2">
      <c r="A2" s="14" t="s">
        <v>594</v>
      </c>
      <c r="B2" s="17"/>
      <c r="C2" s="17"/>
      <c r="D2" s="17"/>
      <c r="E2" s="61"/>
      <c r="F2" s="61"/>
      <c r="G2" s="61"/>
      <c r="H2" s="10" t="s">
        <v>21</v>
      </c>
    </row>
    <row r="3" spans="1:26" ht="45" customHeight="1" x14ac:dyDescent="0.2">
      <c r="A3" s="64" t="s">
        <v>180</v>
      </c>
      <c r="B3" s="65" t="s">
        <v>37</v>
      </c>
      <c r="C3" s="65" t="s">
        <v>251</v>
      </c>
      <c r="D3" s="65" t="s">
        <v>308</v>
      </c>
      <c r="E3" s="65" t="s">
        <v>252</v>
      </c>
      <c r="F3" s="65" t="s">
        <v>51</v>
      </c>
      <c r="G3" s="101" t="s">
        <v>243</v>
      </c>
      <c r="H3" s="113" t="s">
        <v>253</v>
      </c>
      <c r="I3" s="62" t="s">
        <v>45</v>
      </c>
      <c r="J3" s="1445"/>
      <c r="K3" s="1446"/>
      <c r="L3" s="1446"/>
      <c r="M3" s="1446"/>
      <c r="N3" s="1446"/>
    </row>
    <row r="4" spans="1:26" ht="42" customHeight="1" x14ac:dyDescent="0.2">
      <c r="A4" s="443">
        <f t="shared" ref="A4:A18" si="0">ROW()-3</f>
        <v>1</v>
      </c>
      <c r="B4" s="444" t="str">
        <f>IF(AND('15-1'!B6=""),"",'15-1'!B6)</f>
        <v/>
      </c>
      <c r="C4" s="68"/>
      <c r="D4" s="69"/>
      <c r="E4" s="449">
        <f>'15-1'!M6</f>
        <v>0</v>
      </c>
      <c r="F4" s="70"/>
      <c r="G4" s="446">
        <f>直接人件費[[#This Row],[従事時間
(A)]]*直接人件費[[#This Row],[時間単価
(B)]]</f>
        <v>0</v>
      </c>
      <c r="H4" s="447">
        <f>直接人件費[[#This Row],[従事時間
(A)]]*直接人件費[[#This Row],[時間単価
(B)]]</f>
        <v>0</v>
      </c>
      <c r="I4"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5" spans="1:26" ht="42" customHeight="1" x14ac:dyDescent="0.2">
      <c r="A5" s="443">
        <f t="shared" si="0"/>
        <v>2</v>
      </c>
      <c r="B5" s="444" t="str">
        <f>IF(AND('15-1'!B7=""),"",'15-1'!B7)</f>
        <v/>
      </c>
      <c r="C5" s="68"/>
      <c r="D5" s="69"/>
      <c r="E5" s="449">
        <f>'15-1'!M7</f>
        <v>0</v>
      </c>
      <c r="F5" s="70"/>
      <c r="G5" s="446">
        <f>直接人件費[[#This Row],[従事時間
(A)]]*直接人件費[[#This Row],[時間単価
(B)]]</f>
        <v>0</v>
      </c>
      <c r="H5" s="447">
        <f>直接人件費[[#This Row],[従事時間
(A)]]*直接人件費[[#This Row],[時間単価
(B)]]</f>
        <v>0</v>
      </c>
      <c r="I5"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6" spans="1:26" ht="42" customHeight="1" x14ac:dyDescent="0.2">
      <c r="A6" s="443">
        <f t="shared" si="0"/>
        <v>3</v>
      </c>
      <c r="B6" s="444" t="str">
        <f>IF(AND('15-1'!B8=""),"",'15-1'!B8)</f>
        <v/>
      </c>
      <c r="C6" s="68"/>
      <c r="D6" s="69"/>
      <c r="E6" s="449">
        <f>'15-1'!M8</f>
        <v>0</v>
      </c>
      <c r="F6" s="70"/>
      <c r="G6" s="446">
        <f>直接人件費[[#This Row],[従事時間
(A)]]*直接人件費[[#This Row],[時間単価
(B)]]</f>
        <v>0</v>
      </c>
      <c r="H6" s="447">
        <f>直接人件費[[#This Row],[従事時間
(A)]]*直接人件費[[#This Row],[時間単価
(B)]]</f>
        <v>0</v>
      </c>
      <c r="I6"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7" spans="1:26" ht="42" customHeight="1" x14ac:dyDescent="0.2">
      <c r="A7" s="443">
        <f t="shared" si="0"/>
        <v>4</v>
      </c>
      <c r="B7" s="444" t="str">
        <f>IF(AND('15-1'!B9=""),"",'15-1'!B9)</f>
        <v/>
      </c>
      <c r="C7" s="68"/>
      <c r="D7" s="69"/>
      <c r="E7" s="449">
        <f>'15-1'!M9</f>
        <v>0</v>
      </c>
      <c r="F7" s="70"/>
      <c r="G7" s="446">
        <f>直接人件費[[#This Row],[従事時間
(A)]]*直接人件費[[#This Row],[時間単価
(B)]]</f>
        <v>0</v>
      </c>
      <c r="H7" s="447">
        <f>直接人件費[[#This Row],[従事時間
(A)]]*直接人件費[[#This Row],[時間単価
(B)]]</f>
        <v>0</v>
      </c>
      <c r="I7"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8" spans="1:26" ht="42" customHeight="1" x14ac:dyDescent="0.2">
      <c r="A8" s="443">
        <f t="shared" si="0"/>
        <v>5</v>
      </c>
      <c r="B8" s="444" t="str">
        <f>IF(AND('15-1'!B10=""),"",'15-1'!B10)</f>
        <v/>
      </c>
      <c r="C8" s="68"/>
      <c r="D8" s="69"/>
      <c r="E8" s="449">
        <f>'15-1'!M10</f>
        <v>0</v>
      </c>
      <c r="F8" s="70"/>
      <c r="G8" s="446">
        <f>直接人件費[[#This Row],[従事時間
(A)]]*直接人件費[[#This Row],[時間単価
(B)]]</f>
        <v>0</v>
      </c>
      <c r="H8" s="447">
        <f>直接人件費[[#This Row],[従事時間
(A)]]*直接人件費[[#This Row],[時間単価
(B)]]</f>
        <v>0</v>
      </c>
      <c r="I8"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c r="K8" s="107"/>
    </row>
    <row r="9" spans="1:26" ht="42" customHeight="1" x14ac:dyDescent="0.2">
      <c r="A9" s="443">
        <f t="shared" si="0"/>
        <v>6</v>
      </c>
      <c r="B9" s="444" t="str">
        <f>IF(AND('15-1'!B11=""),"",'15-1'!B11)</f>
        <v/>
      </c>
      <c r="C9" s="68"/>
      <c r="D9" s="69"/>
      <c r="E9" s="449">
        <f>'15-1'!M11</f>
        <v>0</v>
      </c>
      <c r="F9" s="70"/>
      <c r="G9" s="446">
        <f>直接人件費[[#This Row],[従事時間
(A)]]*直接人件費[[#This Row],[時間単価
(B)]]</f>
        <v>0</v>
      </c>
      <c r="H9" s="447">
        <f>直接人件費[[#This Row],[従事時間
(A)]]*直接人件費[[#This Row],[時間単価
(B)]]</f>
        <v>0</v>
      </c>
      <c r="I9"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0" spans="1:26" ht="42" customHeight="1" x14ac:dyDescent="0.2">
      <c r="A10" s="443">
        <f t="shared" si="0"/>
        <v>7</v>
      </c>
      <c r="B10" s="444" t="str">
        <f>IF(AND('15-1'!B12=""),"",'15-1'!B12)</f>
        <v/>
      </c>
      <c r="C10" s="68"/>
      <c r="D10" s="69"/>
      <c r="E10" s="449">
        <f>'15-1'!M12</f>
        <v>0</v>
      </c>
      <c r="F10" s="70"/>
      <c r="G10" s="446">
        <f>直接人件費[[#This Row],[従事時間
(A)]]*直接人件費[[#This Row],[時間単価
(B)]]</f>
        <v>0</v>
      </c>
      <c r="H10" s="447">
        <f>直接人件費[[#This Row],[従事時間
(A)]]*直接人件費[[#This Row],[時間単価
(B)]]</f>
        <v>0</v>
      </c>
      <c r="I10"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1" spans="1:26" ht="42" customHeight="1" x14ac:dyDescent="0.2">
      <c r="A11" s="443">
        <f t="shared" si="0"/>
        <v>8</v>
      </c>
      <c r="B11" s="444" t="str">
        <f>IF(AND('15-1'!B13=""),"",'15-1'!B13)</f>
        <v/>
      </c>
      <c r="C11" s="68"/>
      <c r="D11" s="69"/>
      <c r="E11" s="449">
        <f>'15-1'!M13</f>
        <v>0</v>
      </c>
      <c r="F11" s="70"/>
      <c r="G11" s="446">
        <f>直接人件費[[#This Row],[従事時間
(A)]]*直接人件費[[#This Row],[時間単価
(B)]]</f>
        <v>0</v>
      </c>
      <c r="H11" s="447">
        <f>直接人件費[[#This Row],[従事時間
(A)]]*直接人件費[[#This Row],[時間単価
(B)]]</f>
        <v>0</v>
      </c>
      <c r="I11"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2" spans="1:26" ht="42" customHeight="1" x14ac:dyDescent="0.2">
      <c r="A12" s="443">
        <f t="shared" si="0"/>
        <v>9</v>
      </c>
      <c r="B12" s="445" t="str">
        <f>IF(AND('15-1'!B14=""),"",'15-1'!B14)</f>
        <v/>
      </c>
      <c r="C12" s="76"/>
      <c r="D12" s="69"/>
      <c r="E12" s="449">
        <f>'15-1'!M14</f>
        <v>0</v>
      </c>
      <c r="F12" s="70"/>
      <c r="G12" s="446">
        <f>直接人件費[[#This Row],[従事時間
(A)]]*直接人件費[[#This Row],[時間単価
(B)]]</f>
        <v>0</v>
      </c>
      <c r="H12" s="447">
        <f>直接人件費[[#This Row],[従事時間
(A)]]*直接人件費[[#This Row],[時間単価
(B)]]</f>
        <v>0</v>
      </c>
      <c r="I12"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3" spans="1:26" ht="42" customHeight="1" x14ac:dyDescent="0.2">
      <c r="A13" s="443">
        <f t="shared" si="0"/>
        <v>10</v>
      </c>
      <c r="B13" s="445" t="str">
        <f>IF(AND('15-1'!B15=""),"",'15-1'!B15)</f>
        <v/>
      </c>
      <c r="C13" s="76"/>
      <c r="D13" s="69"/>
      <c r="E13" s="449">
        <f>'15-1'!M15</f>
        <v>0</v>
      </c>
      <c r="F13" s="70"/>
      <c r="G13" s="446">
        <f>直接人件費[[#This Row],[従事時間
(A)]]*直接人件費[[#This Row],[時間単価
(B)]]</f>
        <v>0</v>
      </c>
      <c r="H13" s="447">
        <f>直接人件費[[#This Row],[従事時間
(A)]]*直接人件費[[#This Row],[時間単価
(B)]]</f>
        <v>0</v>
      </c>
      <c r="I13"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4" spans="1:26" ht="42" customHeight="1" x14ac:dyDescent="0.2">
      <c r="A14" s="443">
        <f t="shared" si="0"/>
        <v>11</v>
      </c>
      <c r="B14" s="445" t="str">
        <f>IF(AND('15-1'!B16=""),"",'15-1'!B16)</f>
        <v/>
      </c>
      <c r="C14" s="76"/>
      <c r="D14" s="69"/>
      <c r="E14" s="449">
        <f>'15-1'!M16</f>
        <v>0</v>
      </c>
      <c r="F14" s="70"/>
      <c r="G14" s="446">
        <f>直接人件費[[#This Row],[従事時間
(A)]]*直接人件費[[#This Row],[時間単価
(B)]]</f>
        <v>0</v>
      </c>
      <c r="H14" s="447">
        <f>直接人件費[[#This Row],[従事時間
(A)]]*直接人件費[[#This Row],[時間単価
(B)]]</f>
        <v>0</v>
      </c>
      <c r="I14"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5" spans="1:26" ht="42" customHeight="1" x14ac:dyDescent="0.2">
      <c r="A15" s="443">
        <f t="shared" si="0"/>
        <v>12</v>
      </c>
      <c r="B15" s="445" t="str">
        <f>IF(AND('15-1'!B17=""),"",'15-1'!B17)</f>
        <v/>
      </c>
      <c r="C15" s="76"/>
      <c r="D15" s="69"/>
      <c r="E15" s="449">
        <f>'15-1'!M17</f>
        <v>0</v>
      </c>
      <c r="F15" s="70"/>
      <c r="G15" s="446">
        <f>直接人件費[[#This Row],[従事時間
(A)]]*直接人件費[[#This Row],[時間単価
(B)]]</f>
        <v>0</v>
      </c>
      <c r="H15" s="447">
        <f>直接人件費[[#This Row],[従事時間
(A)]]*直接人件費[[#This Row],[時間単価
(B)]]</f>
        <v>0</v>
      </c>
      <c r="I15"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6" spans="1:26" ht="42" customHeight="1" x14ac:dyDescent="0.2">
      <c r="A16" s="443">
        <f t="shared" si="0"/>
        <v>13</v>
      </c>
      <c r="B16" s="445" t="str">
        <f>IF(AND('15-1'!B18=""),"",'15-1'!B18)</f>
        <v/>
      </c>
      <c r="C16" s="76"/>
      <c r="D16" s="69"/>
      <c r="E16" s="449">
        <f>'15-1'!M18</f>
        <v>0</v>
      </c>
      <c r="F16" s="70"/>
      <c r="G16" s="446">
        <f>直接人件費[[#This Row],[従事時間
(A)]]*直接人件費[[#This Row],[時間単価
(B)]]</f>
        <v>0</v>
      </c>
      <c r="H16" s="447">
        <f>直接人件費[[#This Row],[従事時間
(A)]]*直接人件費[[#This Row],[時間単価
(B)]]</f>
        <v>0</v>
      </c>
      <c r="I16"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7" spans="1:39" ht="42" customHeight="1" x14ac:dyDescent="0.2">
      <c r="A17" s="443">
        <f t="shared" si="0"/>
        <v>14</v>
      </c>
      <c r="B17" s="445" t="str">
        <f>IF(AND('15-1'!B19=""),"",'15-1'!B19)</f>
        <v/>
      </c>
      <c r="C17" s="76"/>
      <c r="D17" s="69"/>
      <c r="E17" s="449">
        <f>'15-1'!M19</f>
        <v>0</v>
      </c>
      <c r="F17" s="70"/>
      <c r="G17" s="446">
        <f>直接人件費[[#This Row],[従事時間
(A)]]*直接人件費[[#This Row],[時間単価
(B)]]</f>
        <v>0</v>
      </c>
      <c r="H17" s="447">
        <f>直接人件費[[#This Row],[従事時間
(A)]]*直接人件費[[#This Row],[時間単価
(B)]]</f>
        <v>0</v>
      </c>
      <c r="I17"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8" spans="1:39" ht="42" customHeight="1" x14ac:dyDescent="0.2">
      <c r="A18" s="443">
        <f t="shared" si="0"/>
        <v>15</v>
      </c>
      <c r="B18" s="445" t="str">
        <f>IF(AND('15-1'!B20=""),"",'15-1'!B20)</f>
        <v/>
      </c>
      <c r="C18" s="76"/>
      <c r="D18" s="69"/>
      <c r="E18" s="449">
        <f>'15-1'!M20</f>
        <v>0</v>
      </c>
      <c r="F18" s="70"/>
      <c r="G18" s="446">
        <f>直接人件費[[#This Row],[従事時間
(A)]]*直接人件費[[#This Row],[時間単価
(B)]]</f>
        <v>0</v>
      </c>
      <c r="H18" s="447">
        <f>直接人件費[[#This Row],[従事時間
(A)]]*直接人件費[[#This Row],[時間単価
(B)]]</f>
        <v>0</v>
      </c>
      <c r="I18" s="448"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9" spans="1:39" ht="30" customHeight="1" x14ac:dyDescent="0.2">
      <c r="A19" s="66"/>
      <c r="B19" s="67"/>
      <c r="C19" s="67"/>
      <c r="D19" s="67"/>
      <c r="E19" s="74"/>
      <c r="F19" s="75" t="s">
        <v>50</v>
      </c>
      <c r="G19" s="450">
        <f>SUBTOTAL(109,直接人件費[助成対象経費
(A)×(B)])</f>
        <v>0</v>
      </c>
      <c r="H19" s="451">
        <f>SUBTOTAL(109,直接人件費[助成事業に
要する経費])</f>
        <v>0</v>
      </c>
      <c r="I19" s="63"/>
    </row>
    <row r="20" spans="1:39" x14ac:dyDescent="0.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39" x14ac:dyDescent="0.2">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1:39" x14ac:dyDescent="0.2">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39" x14ac:dyDescent="0.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39" x14ac:dyDescent="0.2">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row>
  </sheetData>
  <sheetProtection sheet="1" formatCells="0" formatRows="0" insertRows="0" deleteRows="0" selectLockedCells="1"/>
  <mergeCells count="1">
    <mergeCell ref="J3:N3"/>
  </mergeCells>
  <phoneticPr fontId="1"/>
  <conditionalFormatting sqref="C4:D18 F4:F18">
    <cfRule type="expression" dxfId="134" priority="2">
      <formula>AND(OR($C4&lt;&gt;"",$D4&lt;&gt;"",$F4&lt;&gt;""),C4="")</formula>
    </cfRule>
  </conditionalFormatting>
  <dataValidations count="5">
    <dataValidation allowBlank="1" showErrorMessage="1" sqref="D4:D18"/>
    <dataValidation allowBlank="1" showInputMessage="1" showErrorMessage="1" prompt="前ページの「(5) 直接人件費　【従事時間見積表】」から自動転記されます。" sqref="B4:B18 E4:E18"/>
    <dataValidation allowBlank="1" showInputMessage="1" showErrorMessage="1" prompt="自動計算されます。" sqref="G4:H18"/>
    <dataValidation type="list" imeMode="disabled" allowBlank="1" showInputMessage="1" showErrorMessage="1" prompt="募集要項P.31「人件費単価一覧表」を参照してください。_x000a_単価の上限額は5,080円です。" sqref="F5:F18">
      <formula1>"1030,1090,1160,1230,1310,1390,1470,1550,1640,1800,1960,2130,2290,2460,2620,2780,2950,3110,3360,3610,3850,4100,4340,4590,4840,5080"</formula1>
    </dataValidation>
    <dataValidation type="list" imeMode="disabled" allowBlank="1" showInputMessage="1" showErrorMessage="1" prompt="募集要項P.31「人件費単価一覧表」を参照してください。_x000a_単価の上限額は5,080円です。" sqref="F4">
      <formula1>"1030,1090,1160,1230,1310,1390,1470,1550,1640,1800,1960,2130,2290,2460,2620,2780,2950,3110,3360,3610,3850,4100,4340,4590,4840,5080"</formula1>
    </dataValidation>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S27"/>
  <sheetViews>
    <sheetView showGridLines="0" view="pageBreakPreview" zoomScale="98" zoomScaleNormal="100" zoomScaleSheetLayoutView="98" workbookViewId="0">
      <selection activeCell="B6" sqref="B6:C6"/>
    </sheetView>
  </sheetViews>
  <sheetFormatPr defaultColWidth="2.08984375" defaultRowHeight="13" x14ac:dyDescent="0.2"/>
  <cols>
    <col min="1" max="1" width="6.08984375" style="5" customWidth="1"/>
    <col min="2" max="2" width="13.90625" style="84" customWidth="1"/>
    <col min="3" max="3" width="9.7265625" style="84" customWidth="1"/>
    <col min="4" max="4" width="13.453125" style="84" customWidth="1"/>
    <col min="5" max="5" width="5" style="13" customWidth="1"/>
    <col min="6" max="6" width="4.36328125" style="5" customWidth="1"/>
    <col min="7" max="7" width="9.08984375" style="5" customWidth="1"/>
    <col min="8" max="8" width="11.453125" style="5" customWidth="1"/>
    <col min="9" max="9" width="9.6328125" style="5" customWidth="1"/>
    <col min="10" max="10" width="13.453125" style="84" customWidth="1"/>
    <col min="11" max="11" width="2.453125" style="9" customWidth="1"/>
    <col min="12" max="12" width="11.26953125" style="4" customWidth="1"/>
    <col min="13" max="13" width="9.453125" style="4" customWidth="1"/>
    <col min="14" max="14" width="6.26953125" style="4" customWidth="1"/>
    <col min="15" max="54" width="2.08984375" style="4" customWidth="1"/>
    <col min="55" max="55" width="3" style="4" customWidth="1"/>
    <col min="56" max="213" width="2.08984375" style="4" customWidth="1"/>
    <col min="214" max="16384" width="2.08984375" style="4"/>
  </cols>
  <sheetData>
    <row r="1" spans="1:26" s="90" customFormat="1" ht="15" customHeight="1" x14ac:dyDescent="0.2">
      <c r="A1" s="85"/>
      <c r="B1" s="88"/>
      <c r="C1" s="88"/>
      <c r="D1" s="88"/>
      <c r="E1" s="88"/>
      <c r="F1" s="88"/>
      <c r="G1" s="88"/>
      <c r="H1" s="88"/>
      <c r="I1" s="88"/>
      <c r="J1" s="19" t="s">
        <v>423</v>
      </c>
      <c r="K1" s="86"/>
      <c r="L1" s="89"/>
      <c r="M1" s="116"/>
      <c r="N1" s="116"/>
      <c r="O1" s="89"/>
      <c r="P1" s="89"/>
      <c r="Q1" s="89"/>
      <c r="R1" s="89"/>
      <c r="S1" s="89"/>
      <c r="T1" s="30"/>
      <c r="U1" s="31"/>
      <c r="V1" s="30"/>
      <c r="W1" s="30"/>
      <c r="X1" s="30"/>
      <c r="Y1" s="30"/>
      <c r="Z1" s="30"/>
    </row>
    <row r="2" spans="1:26" s="90" customFormat="1" ht="15" customHeight="1" x14ac:dyDescent="0.2">
      <c r="A2" s="85" t="s">
        <v>318</v>
      </c>
      <c r="B2" s="88"/>
      <c r="C2" s="88"/>
      <c r="D2" s="88"/>
      <c r="E2" s="88"/>
      <c r="F2" s="88"/>
      <c r="G2" s="88"/>
      <c r="H2" s="88"/>
      <c r="I2" s="88"/>
      <c r="J2" s="88"/>
      <c r="K2" s="86"/>
      <c r="L2" s="89"/>
      <c r="M2" s="89"/>
      <c r="N2" s="89"/>
      <c r="O2" s="89"/>
      <c r="P2" s="89"/>
      <c r="Q2" s="89"/>
      <c r="R2" s="89"/>
      <c r="S2" s="89"/>
      <c r="T2" s="91"/>
      <c r="U2" s="91"/>
      <c r="V2" s="91"/>
      <c r="W2" s="91"/>
      <c r="X2" s="91"/>
      <c r="Y2" s="91"/>
      <c r="Z2" s="91"/>
    </row>
    <row r="3" spans="1:26" s="90" customFormat="1" ht="15" customHeight="1" x14ac:dyDescent="0.2">
      <c r="A3" s="85"/>
      <c r="B3" s="88"/>
      <c r="C3" s="88"/>
      <c r="D3" s="88"/>
      <c r="E3" s="88"/>
      <c r="F3" s="88"/>
      <c r="G3" s="88"/>
      <c r="H3" s="88"/>
      <c r="I3" s="88"/>
      <c r="J3" s="88"/>
      <c r="K3" s="86"/>
      <c r="L3" s="89"/>
      <c r="M3" s="89"/>
      <c r="N3" s="89"/>
      <c r="O3" s="89"/>
      <c r="P3" s="89"/>
      <c r="Q3" s="89"/>
      <c r="R3" s="89"/>
      <c r="S3" s="89"/>
      <c r="T3" s="91"/>
      <c r="U3" s="91"/>
      <c r="V3" s="91"/>
      <c r="W3" s="91"/>
      <c r="X3" s="91"/>
      <c r="Y3" s="91"/>
      <c r="Z3" s="91"/>
    </row>
    <row r="4" spans="1:26" s="90" customFormat="1" ht="15" customHeight="1" x14ac:dyDescent="0.2">
      <c r="A4" s="88" t="s">
        <v>432</v>
      </c>
      <c r="B4" s="88"/>
      <c r="C4" s="88"/>
      <c r="D4" s="88"/>
      <c r="E4" s="88"/>
      <c r="F4" s="88"/>
      <c r="G4" s="88"/>
      <c r="H4" s="88"/>
      <c r="I4" s="88"/>
      <c r="J4" s="88"/>
      <c r="K4" s="86"/>
      <c r="L4" s="89"/>
      <c r="M4" s="89"/>
      <c r="N4" s="89"/>
      <c r="O4" s="89"/>
      <c r="P4" s="89"/>
      <c r="Q4" s="89"/>
      <c r="R4" s="89"/>
      <c r="S4" s="89"/>
      <c r="T4" s="91"/>
      <c r="U4" s="91"/>
      <c r="V4" s="91"/>
      <c r="W4" s="91"/>
      <c r="X4" s="91"/>
      <c r="Y4" s="91"/>
      <c r="Z4" s="91"/>
    </row>
    <row r="5" spans="1:26" s="90" customFormat="1" ht="35.15" customHeight="1" x14ac:dyDescent="0.2">
      <c r="A5" s="394" t="s">
        <v>427</v>
      </c>
      <c r="B5" s="1447" t="s">
        <v>433</v>
      </c>
      <c r="C5" s="1448"/>
      <c r="D5" s="394" t="s">
        <v>428</v>
      </c>
      <c r="E5" s="1449" t="s">
        <v>429</v>
      </c>
      <c r="F5" s="1450"/>
      <c r="G5" s="1448"/>
      <c r="H5" s="1449" t="s">
        <v>430</v>
      </c>
      <c r="I5" s="1450"/>
      <c r="J5" s="1448"/>
      <c r="K5" s="86"/>
      <c r="L5" s="89"/>
      <c r="M5" s="89"/>
      <c r="N5" s="89"/>
      <c r="O5" s="89"/>
      <c r="P5" s="89"/>
      <c r="Q5" s="89"/>
      <c r="R5" s="89"/>
      <c r="S5" s="89"/>
      <c r="T5" s="91"/>
      <c r="U5" s="91"/>
      <c r="V5" s="91"/>
      <c r="W5" s="91"/>
      <c r="X5" s="91"/>
      <c r="Y5" s="91"/>
      <c r="Z5" s="91"/>
    </row>
    <row r="6" spans="1:26" s="90" customFormat="1" ht="35.15" customHeight="1" x14ac:dyDescent="0.2">
      <c r="A6" s="392" t="s">
        <v>431</v>
      </c>
      <c r="B6" s="1451"/>
      <c r="C6" s="1452"/>
      <c r="D6" s="452"/>
      <c r="E6" s="1453"/>
      <c r="F6" s="1454"/>
      <c r="G6" s="1455"/>
      <c r="H6" s="1451"/>
      <c r="I6" s="1456"/>
      <c r="J6" s="1452"/>
      <c r="K6" s="453" t="str">
        <f>IF(OR(AND($B6="",$D6="",$E6="",$H6=""),AND($B6&lt;&gt;"",$D6&lt;&gt;"",$E6&lt;&gt;"",$H6&lt;&gt;"")),"","←全ての項目を入力してください。")</f>
        <v/>
      </c>
      <c r="L6" s="89"/>
      <c r="M6" s="89"/>
      <c r="N6" s="89"/>
      <c r="O6" s="89"/>
      <c r="P6" s="89"/>
      <c r="Q6" s="89"/>
      <c r="R6" s="89"/>
      <c r="S6" s="89"/>
      <c r="T6" s="91"/>
      <c r="U6" s="91"/>
      <c r="V6" s="91"/>
      <c r="W6" s="91"/>
      <c r="X6" s="91"/>
      <c r="Y6" s="91"/>
      <c r="Z6" s="91"/>
    </row>
    <row r="7" spans="1:26" s="90" customFormat="1" ht="35.15" customHeight="1" x14ac:dyDescent="0.2">
      <c r="A7" s="394">
        <v>2</v>
      </c>
      <c r="B7" s="1451"/>
      <c r="C7" s="1452"/>
      <c r="D7" s="452"/>
      <c r="E7" s="1453"/>
      <c r="F7" s="1454"/>
      <c r="G7" s="1455"/>
      <c r="H7" s="1451"/>
      <c r="I7" s="1456"/>
      <c r="J7" s="1452"/>
      <c r="K7" s="453" t="str">
        <f>IF(OR(AND($B7="",$D7="",$E7="",$H7=""),AND($B7&lt;&gt;"",$D7&lt;&gt;"",$E7&lt;&gt;"",$H7&lt;&gt;"")),"","←全ての項目を入力してください。")</f>
        <v/>
      </c>
      <c r="L7" s="89"/>
      <c r="M7" s="89"/>
      <c r="N7" s="89"/>
      <c r="O7" s="89"/>
      <c r="P7" s="89"/>
      <c r="Q7" s="89"/>
      <c r="R7" s="89"/>
      <c r="S7" s="89"/>
      <c r="T7" s="91"/>
      <c r="U7" s="91"/>
      <c r="V7" s="91"/>
      <c r="W7" s="91"/>
      <c r="X7" s="91"/>
      <c r="Y7" s="91"/>
      <c r="Z7" s="91"/>
    </row>
    <row r="8" spans="1:26" s="90" customFormat="1" ht="35.15" customHeight="1" x14ac:dyDescent="0.2">
      <c r="A8" s="394">
        <v>3</v>
      </c>
      <c r="B8" s="1451"/>
      <c r="C8" s="1452"/>
      <c r="D8" s="452"/>
      <c r="E8" s="1453"/>
      <c r="F8" s="1454"/>
      <c r="G8" s="1455"/>
      <c r="H8" s="1451"/>
      <c r="I8" s="1456"/>
      <c r="J8" s="1452"/>
      <c r="K8" s="453" t="str">
        <f>IF(OR(AND($B8="",$D8="",$E8="",$H8=""),AND($B8&lt;&gt;"",$D8&lt;&gt;"",$E8&lt;&gt;"",$H8&lt;&gt;"")),"","←全ての項目を入力してください。")</f>
        <v/>
      </c>
      <c r="L8" s="89"/>
      <c r="M8" s="89"/>
      <c r="N8" s="89"/>
      <c r="O8" s="89"/>
      <c r="P8" s="89"/>
      <c r="Q8" s="89"/>
      <c r="R8" s="89"/>
      <c r="S8" s="89"/>
      <c r="T8" s="91"/>
      <c r="U8" s="91"/>
      <c r="V8" s="91"/>
      <c r="W8" s="91"/>
      <c r="X8" s="91"/>
      <c r="Y8" s="91"/>
      <c r="Z8" s="91"/>
    </row>
    <row r="9" spans="1:26" s="90" customFormat="1" ht="35.15" customHeight="1" x14ac:dyDescent="0.2">
      <c r="A9" s="394">
        <v>4</v>
      </c>
      <c r="B9" s="1451"/>
      <c r="C9" s="1452"/>
      <c r="D9" s="452"/>
      <c r="E9" s="1453"/>
      <c r="F9" s="1454"/>
      <c r="G9" s="1455"/>
      <c r="H9" s="1451"/>
      <c r="I9" s="1456"/>
      <c r="J9" s="1452"/>
      <c r="K9" s="453" t="str">
        <f>IF(OR(AND($B9="",$D9="",$E9="",$H9=""),AND($B9&lt;&gt;"",$D9&lt;&gt;"",$E9&lt;&gt;"",$H9&lt;&gt;"")),"","←全ての項目を入力してください。")</f>
        <v/>
      </c>
      <c r="L9" s="89"/>
      <c r="M9" s="89"/>
      <c r="N9" s="89"/>
      <c r="O9" s="89"/>
      <c r="P9" s="89"/>
      <c r="Q9" s="89"/>
      <c r="R9" s="89"/>
      <c r="S9" s="89"/>
      <c r="T9" s="91"/>
      <c r="U9" s="91"/>
      <c r="V9" s="91"/>
      <c r="W9" s="91"/>
      <c r="X9" s="91"/>
      <c r="Y9" s="91"/>
      <c r="Z9" s="91"/>
    </row>
    <row r="10" spans="1:26" s="90" customFormat="1" ht="35.15" customHeight="1" x14ac:dyDescent="0.2">
      <c r="A10" s="394">
        <v>5</v>
      </c>
      <c r="B10" s="1451"/>
      <c r="C10" s="1452"/>
      <c r="D10" s="452"/>
      <c r="E10" s="1453"/>
      <c r="F10" s="1454"/>
      <c r="G10" s="1455"/>
      <c r="H10" s="1451"/>
      <c r="I10" s="1456"/>
      <c r="J10" s="1452"/>
      <c r="K10" s="453" t="str">
        <f>IF(OR(AND($B10="",$D10="",$E10="",$H10=""),AND($B10&lt;&gt;"",$D10&lt;&gt;"",$E10&lt;&gt;"",$H10&lt;&gt;"")),"","←全ての項目を入力してください。")</f>
        <v/>
      </c>
      <c r="L10" s="89"/>
      <c r="M10" s="89"/>
      <c r="N10" s="89"/>
      <c r="O10" s="89"/>
      <c r="P10" s="89"/>
      <c r="Q10" s="89"/>
      <c r="R10" s="89"/>
      <c r="S10" s="89"/>
      <c r="T10" s="91"/>
      <c r="U10" s="91"/>
      <c r="V10" s="91"/>
      <c r="W10" s="91"/>
      <c r="X10" s="91"/>
      <c r="Y10" s="91"/>
      <c r="Z10" s="91"/>
    </row>
    <row r="11" spans="1:26" s="90" customFormat="1" ht="15" customHeight="1" x14ac:dyDescent="0.2">
      <c r="A11" s="85"/>
      <c r="B11" s="88"/>
      <c r="C11" s="88"/>
      <c r="D11" s="88"/>
      <c r="E11" s="88"/>
      <c r="F11" s="88"/>
      <c r="G11" s="88"/>
      <c r="H11" s="88"/>
      <c r="I11" s="88"/>
      <c r="J11" s="88"/>
      <c r="K11" s="86"/>
      <c r="L11" s="89"/>
      <c r="M11" s="89"/>
      <c r="N11" s="89"/>
      <c r="O11" s="89"/>
      <c r="P11" s="89"/>
      <c r="Q11" s="89"/>
      <c r="R11" s="89"/>
      <c r="S11" s="89"/>
      <c r="T11" s="91"/>
      <c r="U11" s="91"/>
      <c r="V11" s="91"/>
      <c r="W11" s="91"/>
      <c r="X11" s="91"/>
      <c r="Y11" s="91"/>
      <c r="Z11" s="91"/>
    </row>
    <row r="12" spans="1:26" s="90" customFormat="1" ht="15" customHeight="1" x14ac:dyDescent="0.2">
      <c r="A12" s="14" t="s">
        <v>595</v>
      </c>
      <c r="B12" s="88"/>
      <c r="C12" s="88"/>
      <c r="D12" s="88"/>
      <c r="E12" s="88"/>
      <c r="F12" s="88"/>
      <c r="G12" s="88"/>
      <c r="H12" s="88"/>
      <c r="I12" s="88"/>
      <c r="J12" s="88"/>
      <c r="K12" s="86"/>
      <c r="L12" s="89"/>
      <c r="M12" s="117"/>
      <c r="N12" s="117"/>
      <c r="O12" s="89"/>
      <c r="P12" s="89"/>
      <c r="Q12" s="89"/>
      <c r="R12" s="89"/>
      <c r="S12" s="89"/>
      <c r="T12" s="91"/>
      <c r="U12" s="91"/>
      <c r="V12" s="91"/>
      <c r="W12" s="91"/>
      <c r="X12" s="91"/>
      <c r="Y12" s="91"/>
      <c r="Z12" s="91"/>
    </row>
    <row r="13" spans="1:26" ht="15" customHeight="1" x14ac:dyDescent="0.2">
      <c r="A13" s="33" t="s">
        <v>596</v>
      </c>
      <c r="B13" s="29"/>
      <c r="C13" s="29"/>
      <c r="D13" s="29"/>
      <c r="E13" s="29"/>
      <c r="F13" s="29"/>
      <c r="G13" s="29"/>
      <c r="H13" s="29"/>
      <c r="I13" s="29"/>
      <c r="J13" s="29"/>
      <c r="L13" s="32"/>
      <c r="M13" s="32"/>
      <c r="N13" s="32"/>
      <c r="O13" s="32"/>
      <c r="P13" s="32"/>
      <c r="Q13" s="32"/>
      <c r="R13" s="32"/>
      <c r="S13" s="32"/>
      <c r="T13" s="32"/>
      <c r="U13" s="32"/>
      <c r="V13" s="32"/>
      <c r="W13" s="32"/>
      <c r="X13" s="32"/>
      <c r="Y13" s="32"/>
      <c r="Z13" s="32"/>
    </row>
    <row r="14" spans="1:26" ht="15" customHeight="1" x14ac:dyDescent="0.2">
      <c r="A14" s="33" t="s">
        <v>597</v>
      </c>
      <c r="B14" s="29"/>
      <c r="C14" s="29"/>
      <c r="D14" s="29"/>
      <c r="E14" s="29"/>
      <c r="F14" s="29"/>
      <c r="G14" s="29"/>
      <c r="H14" s="29"/>
      <c r="I14" s="29"/>
      <c r="J14" s="29"/>
      <c r="L14" s="32"/>
      <c r="M14" s="32"/>
      <c r="N14" s="32"/>
      <c r="O14" s="32"/>
      <c r="P14" s="32"/>
      <c r="Q14" s="32"/>
      <c r="R14" s="32"/>
      <c r="S14" s="32"/>
      <c r="T14" s="32"/>
      <c r="U14" s="32"/>
      <c r="V14" s="32"/>
      <c r="W14" s="32"/>
      <c r="X14" s="32"/>
      <c r="Y14" s="32"/>
      <c r="Z14" s="32"/>
    </row>
    <row r="15" spans="1:26" ht="15" customHeight="1" x14ac:dyDescent="0.2">
      <c r="A15" s="33" t="s">
        <v>598</v>
      </c>
      <c r="B15" s="15"/>
      <c r="C15" s="34"/>
      <c r="D15" s="34"/>
      <c r="E15" s="35"/>
      <c r="F15" s="34"/>
      <c r="G15" s="34"/>
      <c r="H15" s="34"/>
      <c r="I15" s="34"/>
      <c r="J15" s="10" t="s">
        <v>21</v>
      </c>
    </row>
    <row r="16" spans="1:26" ht="45" customHeight="1" x14ac:dyDescent="0.2">
      <c r="A16" s="24" t="s">
        <v>181</v>
      </c>
      <c r="B16" s="25" t="s">
        <v>22</v>
      </c>
      <c r="C16" s="25" t="s">
        <v>23</v>
      </c>
      <c r="D16" s="25" t="s">
        <v>42</v>
      </c>
      <c r="E16" s="25" t="s">
        <v>24</v>
      </c>
      <c r="F16" s="26" t="s">
        <v>58</v>
      </c>
      <c r="G16" s="25" t="s">
        <v>242</v>
      </c>
      <c r="H16" s="87" t="s">
        <v>257</v>
      </c>
      <c r="I16" s="87" t="s">
        <v>25</v>
      </c>
      <c r="J16" s="27" t="s">
        <v>246</v>
      </c>
      <c r="K16" s="22" t="s">
        <v>222</v>
      </c>
      <c r="L16" s="6"/>
    </row>
    <row r="17" spans="1:45" ht="41.25" customHeight="1" x14ac:dyDescent="0.2">
      <c r="A17" s="455">
        <f t="shared" ref="A17:A26" si="0">ROW()-16</f>
        <v>1</v>
      </c>
      <c r="B17" s="50"/>
      <c r="C17" s="50"/>
      <c r="D17" s="50"/>
      <c r="E17" s="28"/>
      <c r="F17" s="7"/>
      <c r="G17" s="80"/>
      <c r="H17" s="449">
        <f>原材料・副資材費14[[#This Row],[数量
(A)]]*原材料・副資材費14[[#This Row],[単価
（税抜）
(B)]]</f>
        <v>0</v>
      </c>
      <c r="I17" s="449">
        <f>ROUNDDOWN(原材料・副資材費14[[#This Row],[助成対象経費
（税抜）
(A)×(B)]]*1.1,0)</f>
        <v>0</v>
      </c>
      <c r="J17" s="81"/>
      <c r="K17" s="456" t="str">
        <f t="shared" ref="K17:K26" si="1">IF(OR(AND($B17="",$C17="",$D17="",$E17="",$F17="",$G17="",$J17=""),AND($B17&lt;&gt;"",$C17&lt;&gt;"",$D17&lt;&gt;"",$E17&lt;&gt;"",$F17&lt;&gt;"",$G17&lt;&gt;"",$J17&lt;&gt;"")),"","←全ての項目を入力してください。")</f>
        <v/>
      </c>
      <c r="L17" s="118"/>
      <c r="M17" s="32"/>
      <c r="N17" s="32"/>
      <c r="O17" s="32"/>
      <c r="P17" s="32"/>
      <c r="Q17" s="32"/>
      <c r="R17" s="32"/>
      <c r="S17" s="32"/>
    </row>
    <row r="18" spans="1:45" ht="41.25" customHeight="1" x14ac:dyDescent="0.2">
      <c r="A18" s="455">
        <f t="shared" si="0"/>
        <v>2</v>
      </c>
      <c r="B18" s="50"/>
      <c r="C18" s="50"/>
      <c r="D18" s="50"/>
      <c r="E18" s="28"/>
      <c r="F18" s="7"/>
      <c r="G18" s="80"/>
      <c r="H18" s="449">
        <f>原材料・副資材費14[[#This Row],[数量
(A)]]*原材料・副資材費14[[#This Row],[単価
（税抜）
(B)]]</f>
        <v>0</v>
      </c>
      <c r="I18" s="449">
        <f>ROUNDDOWN(原材料・副資材費14[[#This Row],[助成対象経費
（税抜）
(A)×(B)]]*1.1,0)</f>
        <v>0</v>
      </c>
      <c r="J18" s="81"/>
      <c r="K18" s="456" t="str">
        <f t="shared" si="1"/>
        <v/>
      </c>
      <c r="L18" s="32"/>
      <c r="M18" s="32"/>
      <c r="N18" s="32"/>
      <c r="O18" s="32"/>
      <c r="P18" s="32"/>
      <c r="Q18" s="32"/>
      <c r="R18" s="32"/>
      <c r="S18" s="32"/>
    </row>
    <row r="19" spans="1:45" ht="41.25" customHeight="1" x14ac:dyDescent="0.2">
      <c r="A19" s="455">
        <f t="shared" si="0"/>
        <v>3</v>
      </c>
      <c r="B19" s="50"/>
      <c r="C19" s="50"/>
      <c r="D19" s="50"/>
      <c r="E19" s="28"/>
      <c r="F19" s="7"/>
      <c r="G19" s="80"/>
      <c r="H19" s="449">
        <f>原材料・副資材費14[[#This Row],[数量
(A)]]*原材料・副資材費14[[#This Row],[単価
（税抜）
(B)]]</f>
        <v>0</v>
      </c>
      <c r="I19" s="449">
        <f>ROUNDDOWN(原材料・副資材費14[[#This Row],[助成対象経費
（税抜）
(A)×(B)]]*1.1,0)</f>
        <v>0</v>
      </c>
      <c r="J19" s="81"/>
      <c r="K19" s="456" t="str">
        <f t="shared" si="1"/>
        <v/>
      </c>
      <c r="L19" s="118"/>
      <c r="M19" s="32"/>
      <c r="N19" s="32"/>
      <c r="O19" s="32"/>
      <c r="P19" s="32"/>
      <c r="Q19" s="32"/>
      <c r="R19" s="32"/>
      <c r="S19" s="32"/>
    </row>
    <row r="20" spans="1:45" ht="41.25" customHeight="1" x14ac:dyDescent="0.2">
      <c r="A20" s="455">
        <f t="shared" si="0"/>
        <v>4</v>
      </c>
      <c r="B20" s="50"/>
      <c r="C20" s="50"/>
      <c r="D20" s="50"/>
      <c r="E20" s="28"/>
      <c r="F20" s="7"/>
      <c r="G20" s="80"/>
      <c r="H20" s="449">
        <f>原材料・副資材費14[[#This Row],[数量
(A)]]*原材料・副資材費14[[#This Row],[単価
（税抜）
(B)]]</f>
        <v>0</v>
      </c>
      <c r="I20" s="449">
        <f>ROUNDDOWN(原材料・副資材費14[[#This Row],[助成対象経費
（税抜）
(A)×(B)]]*1.1,0)</f>
        <v>0</v>
      </c>
      <c r="J20" s="81"/>
      <c r="K20" s="456" t="str">
        <f t="shared" si="1"/>
        <v/>
      </c>
      <c r="L20" s="119"/>
      <c r="M20" s="119"/>
      <c r="N20" s="32"/>
      <c r="O20" s="32"/>
      <c r="P20" s="32"/>
      <c r="Q20" s="32"/>
      <c r="R20" s="32"/>
      <c r="S20" s="32"/>
    </row>
    <row r="21" spans="1:45" ht="41.25" customHeight="1" x14ac:dyDescent="0.2">
      <c r="A21" s="455">
        <f t="shared" si="0"/>
        <v>5</v>
      </c>
      <c r="B21" s="50"/>
      <c r="C21" s="50"/>
      <c r="D21" s="50"/>
      <c r="E21" s="28"/>
      <c r="F21" s="7"/>
      <c r="G21" s="80"/>
      <c r="H21" s="449">
        <f>原材料・副資材費14[[#This Row],[数量
(A)]]*原材料・副資材費14[[#This Row],[単価
（税抜）
(B)]]</f>
        <v>0</v>
      </c>
      <c r="I21" s="449">
        <f>ROUNDDOWN(原材料・副資材費14[[#This Row],[助成対象経費
（税抜）
(A)×(B)]]*1.1,0)</f>
        <v>0</v>
      </c>
      <c r="J21" s="81"/>
      <c r="K21" s="456" t="str">
        <f t="shared" si="1"/>
        <v/>
      </c>
      <c r="L21" s="119"/>
      <c r="M21" s="119"/>
      <c r="N21" s="32"/>
      <c r="O21" s="32"/>
      <c r="P21" s="32"/>
      <c r="Q21" s="32"/>
      <c r="R21" s="32"/>
      <c r="S21" s="32"/>
    </row>
    <row r="22" spans="1:45" ht="41.25" customHeight="1" x14ac:dyDescent="0.2">
      <c r="A22" s="455">
        <f t="shared" si="0"/>
        <v>6</v>
      </c>
      <c r="B22" s="50"/>
      <c r="C22" s="50"/>
      <c r="D22" s="50"/>
      <c r="E22" s="28"/>
      <c r="F22" s="7"/>
      <c r="G22" s="80"/>
      <c r="H22" s="449">
        <f>原材料・副資材費14[[#This Row],[数量
(A)]]*原材料・副資材費14[[#This Row],[単価
（税抜）
(B)]]</f>
        <v>0</v>
      </c>
      <c r="I22" s="449">
        <f>ROUNDDOWN(原材料・副資材費14[[#This Row],[助成対象経費
（税抜）
(A)×(B)]]*1.1,0)</f>
        <v>0</v>
      </c>
      <c r="J22" s="81"/>
      <c r="K22" s="456" t="str">
        <f t="shared" si="1"/>
        <v/>
      </c>
      <c r="L22" s="32"/>
      <c r="M22" s="32"/>
      <c r="N22" s="32"/>
      <c r="O22" s="32"/>
      <c r="P22" s="32"/>
      <c r="Q22" s="32"/>
      <c r="R22" s="32"/>
      <c r="S22" s="32"/>
    </row>
    <row r="23" spans="1:45" ht="41.25" customHeight="1" x14ac:dyDescent="0.2">
      <c r="A23" s="455">
        <f t="shared" si="0"/>
        <v>7</v>
      </c>
      <c r="B23" s="50"/>
      <c r="C23" s="50"/>
      <c r="D23" s="50"/>
      <c r="E23" s="28"/>
      <c r="F23" s="7"/>
      <c r="G23" s="80"/>
      <c r="H23" s="449">
        <f>原材料・副資材費14[[#This Row],[数量
(A)]]*原材料・副資材費14[[#This Row],[単価
（税抜）
(B)]]</f>
        <v>0</v>
      </c>
      <c r="I23" s="449">
        <f>ROUNDDOWN(原材料・副資材費14[[#This Row],[助成対象経費
（税抜）
(A)×(B)]]*1.1,0)</f>
        <v>0</v>
      </c>
      <c r="J23" s="81"/>
      <c r="K23" s="456" t="str">
        <f t="shared" si="1"/>
        <v/>
      </c>
      <c r="L23" s="32"/>
      <c r="M23" s="32"/>
      <c r="N23" s="32"/>
      <c r="O23" s="32"/>
      <c r="P23" s="32"/>
      <c r="Q23" s="32"/>
      <c r="R23" s="32"/>
      <c r="S23" s="32"/>
    </row>
    <row r="24" spans="1:45" ht="41.25" customHeight="1" x14ac:dyDescent="0.2">
      <c r="A24" s="455">
        <f t="shared" si="0"/>
        <v>8</v>
      </c>
      <c r="B24" s="50"/>
      <c r="C24" s="50"/>
      <c r="D24" s="50"/>
      <c r="E24" s="28"/>
      <c r="F24" s="7"/>
      <c r="G24" s="80"/>
      <c r="H24" s="449">
        <f>原材料・副資材費14[[#This Row],[数量
(A)]]*原材料・副資材費14[[#This Row],[単価
（税抜）
(B)]]</f>
        <v>0</v>
      </c>
      <c r="I24" s="449">
        <f>ROUNDDOWN(原材料・副資材費14[[#This Row],[助成対象経費
（税抜）
(A)×(B)]]*1.1,0)</f>
        <v>0</v>
      </c>
      <c r="J24" s="81"/>
      <c r="K24" s="456" t="str">
        <f t="shared" si="1"/>
        <v/>
      </c>
    </row>
    <row r="25" spans="1:45" ht="41.25" customHeight="1" x14ac:dyDescent="0.2">
      <c r="A25" s="455">
        <f t="shared" si="0"/>
        <v>9</v>
      </c>
      <c r="B25" s="50"/>
      <c r="C25" s="50"/>
      <c r="D25" s="50"/>
      <c r="E25" s="28"/>
      <c r="F25" s="7"/>
      <c r="G25" s="80"/>
      <c r="H25" s="449">
        <f>原材料・副資材費14[[#This Row],[数量
(A)]]*原材料・副資材費14[[#This Row],[単価
（税抜）
(B)]]</f>
        <v>0</v>
      </c>
      <c r="I25" s="449">
        <f>ROUNDDOWN(原材料・副資材費14[[#This Row],[助成対象経費
（税抜）
(A)×(B)]]*1.1,0)</f>
        <v>0</v>
      </c>
      <c r="J25" s="81"/>
      <c r="K25" s="456" t="str">
        <f t="shared" si="1"/>
        <v/>
      </c>
    </row>
    <row r="26" spans="1:45" ht="41.25" customHeight="1" x14ac:dyDescent="0.2">
      <c r="A26" s="455">
        <f t="shared" si="0"/>
        <v>10</v>
      </c>
      <c r="B26" s="50"/>
      <c r="C26" s="50"/>
      <c r="D26" s="50"/>
      <c r="E26" s="28"/>
      <c r="F26" s="7"/>
      <c r="G26" s="80"/>
      <c r="H26" s="449">
        <f>原材料・副資材費14[[#This Row],[数量
(A)]]*原材料・副資材費14[[#This Row],[単価
（税抜）
(B)]]</f>
        <v>0</v>
      </c>
      <c r="I26" s="449">
        <f>ROUNDDOWN(原材料・副資材費14[[#This Row],[助成対象経費
（税抜）
(A)×(B)]]*1.1,0)</f>
        <v>0</v>
      </c>
      <c r="J26" s="81"/>
      <c r="K26" s="456" t="str">
        <f t="shared" si="1"/>
        <v/>
      </c>
      <c r="L26" s="120"/>
      <c r="M26" s="120"/>
    </row>
    <row r="27" spans="1:45" ht="30" customHeight="1" x14ac:dyDescent="0.2">
      <c r="A27" s="124"/>
      <c r="B27" s="125"/>
      <c r="C27" s="125"/>
      <c r="D27" s="125"/>
      <c r="E27" s="126"/>
      <c r="F27" s="127"/>
      <c r="G27" s="128" t="s">
        <v>156</v>
      </c>
      <c r="H27" s="454">
        <f>SUBTOTAL(109,原材料・副資材費14[助成対象経費
（税抜）
(A)×(B)])</f>
        <v>0</v>
      </c>
      <c r="I27" s="454">
        <f>SUBTOTAL(109,原材料・副資材費14[助成事業に
要する経費
（税込）])</f>
        <v>0</v>
      </c>
      <c r="J27" s="130"/>
      <c r="K27" s="23"/>
      <c r="M27" s="121"/>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row>
  </sheetData>
  <sheetProtection formatCells="0" formatRows="0" insertRows="0" deleteRows="0" selectLockedCells="1"/>
  <mergeCells count="18">
    <mergeCell ref="B10:C10"/>
    <mergeCell ref="E10:G10"/>
    <mergeCell ref="H10:J10"/>
    <mergeCell ref="B9:C9"/>
    <mergeCell ref="E9:G9"/>
    <mergeCell ref="H9:J9"/>
    <mergeCell ref="B7:C7"/>
    <mergeCell ref="E7:G7"/>
    <mergeCell ref="H7:J7"/>
    <mergeCell ref="B8:C8"/>
    <mergeCell ref="E8:G8"/>
    <mergeCell ref="H8:J8"/>
    <mergeCell ref="B5:C5"/>
    <mergeCell ref="E5:G5"/>
    <mergeCell ref="H5:J5"/>
    <mergeCell ref="B6:C6"/>
    <mergeCell ref="E6:G6"/>
    <mergeCell ref="H6:J6"/>
  </mergeCells>
  <phoneticPr fontId="1"/>
  <conditionalFormatting sqref="J17:J26 B17:G26">
    <cfRule type="expression" dxfId="112" priority="4">
      <formula>AND(OR($B17&lt;&gt;"",$C17&lt;&gt;"",$D17&lt;&gt;"",$E17&lt;&gt;"",$F17&lt;&gt;"",$G17&lt;&gt;""),B17="")</formula>
    </cfRule>
  </conditionalFormatting>
  <conditionalFormatting sqref="B6:J10">
    <cfRule type="expression" dxfId="111" priority="2">
      <formula>AND(OR($B6&lt;&gt;"",$D6&lt;&gt;"",$E6&lt;&gt;"",$H6&lt;&gt;""),B6="")</formula>
    </cfRule>
  </conditionalFormatting>
  <conditionalFormatting sqref="D6">
    <cfRule type="expression" dxfId="110" priority="1">
      <formula>AND(OR($B6&lt;&gt;"",$C6&lt;&gt;"",$D6&lt;&gt;"",$E6&lt;&gt;"",$F6&lt;&gt;"",$G6&lt;&gt;"",$J6&lt;&gt;""),D6="")</formula>
    </cfRule>
  </conditionalFormatting>
  <dataValidations xWindow="235" yWindow="577" count="10">
    <dataValidation allowBlank="1" showInputMessage="1" showErrorMessage="1" prompt="未定等不明確の場合は、 申請時点の候補先を記入してください。「未定、検討中」等の記入はできません。" sqref="J17:J26"/>
    <dataValidation type="custom" imeMode="disabled" allowBlank="1" showInputMessage="1" showErrorMessage="1" prompt="本助成事業に必要な最小限の数量を記入してください。" sqref="E17:E26">
      <formula1>ISERROR(FIND(CHAR(10),E17))</formula1>
    </dataValidation>
    <dataValidation allowBlank="1" showErrorMessage="1" prompt="_x000a_" sqref="B17:B26"/>
    <dataValidation type="custom" allowBlank="1" showInputMessage="1" showErrorMessage="1" sqref="K17:K26">
      <formula1>ISERROR(FIND(CHAR(10),K17))</formula1>
    </dataValidation>
    <dataValidation imeMode="disabled" allowBlank="1" showInputMessage="1" showErrorMessage="1" sqref="G17:G26"/>
    <dataValidation allowBlank="1" showInputMessage="1" showErrorMessage="1" prompt="大きさ、材質、規格等を記入してください" sqref="C17:C26"/>
    <dataValidation allowBlank="1" showInputMessage="1" showErrorMessage="1" prompt="（例）_x000a_・○○部に組込_x000a_・試験用_x000a_" sqref="D17:D26"/>
    <dataValidation allowBlank="1" showInputMessage="1" showErrorMessage="1" prompt="自動計算されます。" sqref="H17:I26"/>
    <dataValidation allowBlank="1" showInputMessage="1" showErrorMessage="1" prompt="先導的ユーザーへの導入費用を計上する場合は、必ず想定しているユーザーを記入してください" sqref="B6:C10"/>
    <dataValidation allowBlank="1" showInputMessage="1" showErrorMessage="1" prompt="納品予定（年月日）を記入してください。_x000a_（例）R8.1.5" sqref="E6:G10"/>
  </dataValidations>
  <pageMargins left="0.59055118110236227" right="0.19685039370078741" top="0.39370078740157483" bottom="0.39370078740157483" header="0.19685039370078741" footer="0.19685039370078741"/>
  <pageSetup paperSize="9" fitToHeight="0" orientation="portrait" r:id="rId1"/>
  <headerFooter>
    <oddFooter>&amp;C&amp;10&amp;A</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V25"/>
  <sheetViews>
    <sheetView showGridLines="0" view="pageBreakPreview" zoomScale="106" zoomScaleNormal="100" zoomScaleSheetLayoutView="106" workbookViewId="0">
      <selection activeCell="B8" sqref="B8"/>
    </sheetView>
  </sheetViews>
  <sheetFormatPr defaultColWidth="2.08984375" defaultRowHeight="15" customHeight="1" x14ac:dyDescent="0.2"/>
  <cols>
    <col min="1" max="1" width="6.90625" style="4" customWidth="1"/>
    <col min="2" max="3" width="14.26953125" style="5" customWidth="1"/>
    <col min="4" max="6" width="5" style="5" customWidth="1"/>
    <col min="7" max="7" width="4.36328125" style="5" customWidth="1"/>
    <col min="8" max="8" width="10.6328125" style="5" customWidth="1"/>
    <col min="9" max="9" width="8" style="5" customWidth="1"/>
    <col min="10" max="10" width="9.6328125" style="5" customWidth="1"/>
    <col min="11" max="11" width="14.26953125" style="5" customWidth="1"/>
    <col min="12" max="12" width="2.453125" style="9" customWidth="1"/>
    <col min="13" max="13" width="9.453125" style="4" customWidth="1"/>
    <col min="14" max="163" width="2.08984375" style="4" customWidth="1"/>
    <col min="164" max="16384" width="2.08984375" style="4"/>
  </cols>
  <sheetData>
    <row r="1" spans="1:22" s="90" customFormat="1" ht="15" customHeight="1" x14ac:dyDescent="0.2">
      <c r="A1" s="85"/>
      <c r="B1" s="88"/>
      <c r="C1" s="88"/>
      <c r="D1" s="88"/>
      <c r="E1" s="88"/>
      <c r="F1" s="88"/>
      <c r="G1" s="88"/>
      <c r="H1" s="88"/>
      <c r="I1" s="88"/>
      <c r="J1" s="149"/>
      <c r="K1" s="19" t="s">
        <v>423</v>
      </c>
      <c r="L1" s="95"/>
    </row>
    <row r="2" spans="1:22" ht="15" customHeight="1" x14ac:dyDescent="0.2">
      <c r="A2" s="14" t="s">
        <v>599</v>
      </c>
      <c r="B2" s="29"/>
      <c r="C2" s="29"/>
      <c r="D2" s="29"/>
      <c r="E2" s="29"/>
      <c r="F2" s="29"/>
      <c r="G2" s="29"/>
      <c r="H2" s="29"/>
      <c r="I2" s="29"/>
      <c r="J2" s="29"/>
      <c r="K2" s="29"/>
    </row>
    <row r="3" spans="1:22" ht="15" customHeight="1" x14ac:dyDescent="0.2">
      <c r="A3" s="16" t="s">
        <v>389</v>
      </c>
      <c r="B3" s="16"/>
      <c r="C3" s="16"/>
      <c r="D3" s="16"/>
      <c r="E3" s="16"/>
      <c r="F3" s="16"/>
      <c r="G3" s="16"/>
      <c r="H3" s="16"/>
      <c r="I3" s="16"/>
      <c r="J3" s="16"/>
      <c r="K3" s="16"/>
    </row>
    <row r="4" spans="1:22" ht="15" customHeight="1" x14ac:dyDescent="0.2">
      <c r="A4" s="16" t="s">
        <v>414</v>
      </c>
      <c r="B4" s="16"/>
      <c r="C4" s="16"/>
      <c r="D4" s="16"/>
      <c r="E4" s="16"/>
      <c r="F4" s="16"/>
      <c r="G4" s="16"/>
      <c r="H4" s="16"/>
      <c r="I4" s="16"/>
      <c r="J4" s="16"/>
      <c r="K4" s="16"/>
    </row>
    <row r="5" spans="1:22" ht="15" customHeight="1" x14ac:dyDescent="0.2">
      <c r="A5" s="369" t="s">
        <v>528</v>
      </c>
      <c r="B5" s="16"/>
      <c r="C5" s="16"/>
      <c r="D5" s="16"/>
      <c r="E5" s="16"/>
      <c r="F5" s="16"/>
      <c r="G5" s="16"/>
      <c r="H5" s="16"/>
      <c r="I5" s="16"/>
      <c r="J5" s="16"/>
      <c r="K5" s="16"/>
    </row>
    <row r="6" spans="1:22" ht="15" customHeight="1" x14ac:dyDescent="0.2">
      <c r="A6" s="370" t="s">
        <v>529</v>
      </c>
      <c r="B6" s="16"/>
      <c r="C6" s="16"/>
      <c r="D6" s="16"/>
      <c r="E6" s="16"/>
      <c r="F6" s="16"/>
      <c r="G6" s="16"/>
      <c r="H6" s="16"/>
      <c r="I6" s="16"/>
      <c r="J6" s="15"/>
      <c r="K6" s="10" t="s">
        <v>21</v>
      </c>
      <c r="L6" s="21"/>
    </row>
    <row r="7" spans="1:22" ht="60" customHeight="1" x14ac:dyDescent="0.2">
      <c r="A7" s="36" t="s">
        <v>181</v>
      </c>
      <c r="B7" s="144" t="s">
        <v>43</v>
      </c>
      <c r="C7" s="144" t="s">
        <v>44</v>
      </c>
      <c r="D7" s="144" t="s">
        <v>244</v>
      </c>
      <c r="E7" s="37" t="s">
        <v>311</v>
      </c>
      <c r="F7" s="37" t="s">
        <v>310</v>
      </c>
      <c r="G7" s="38" t="s">
        <v>59</v>
      </c>
      <c r="H7" s="144" t="s">
        <v>390</v>
      </c>
      <c r="I7" s="144" t="s">
        <v>312</v>
      </c>
      <c r="J7" s="144" t="s">
        <v>41</v>
      </c>
      <c r="K7" s="39" t="s">
        <v>391</v>
      </c>
      <c r="L7" s="77" t="s">
        <v>40</v>
      </c>
    </row>
    <row r="8" spans="1:22" ht="41.25" customHeight="1" x14ac:dyDescent="0.2">
      <c r="A8" s="458">
        <f t="shared" ref="A8:A24" si="0">ROW()-7</f>
        <v>1</v>
      </c>
      <c r="B8" s="50"/>
      <c r="C8" s="50"/>
      <c r="D8" s="40"/>
      <c r="E8" s="79"/>
      <c r="F8" s="58"/>
      <c r="G8" s="7"/>
      <c r="H8" s="58"/>
      <c r="I8" s="449">
        <f>機械装置・工具器具費15[[#This Row],[数量
(A)]]*機械装置・工具器具費15[[#This Row],[ﾘｰｽ･ﾚﾝﾀﾙ料
合計（税抜）
(B)]]</f>
        <v>0</v>
      </c>
      <c r="J8" s="449">
        <f>ROUNDDOWN(機械装置・工具器具費15[[#This Row],[助成対象
経費
（税抜）
(A)×(B）]]*1.1,0)</f>
        <v>0</v>
      </c>
      <c r="K8" s="56"/>
      <c r="L8"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row>
    <row r="9" spans="1:22" ht="41.25" customHeight="1" x14ac:dyDescent="0.2">
      <c r="A9" s="458">
        <f t="shared" si="0"/>
        <v>2</v>
      </c>
      <c r="B9" s="50"/>
      <c r="C9" s="50"/>
      <c r="D9" s="40"/>
      <c r="E9" s="79"/>
      <c r="F9" s="58"/>
      <c r="G9" s="7"/>
      <c r="H9" s="58"/>
      <c r="I9" s="449">
        <f>機械装置・工具器具費15[[#This Row],[数量
(A)]]*機械装置・工具器具費15[[#This Row],[ﾘｰｽ･ﾚﾝﾀﾙ料
合計（税抜）
(B)]]</f>
        <v>0</v>
      </c>
      <c r="J9" s="449">
        <f>ROUNDDOWN(機械装置・工具器具費15[[#This Row],[助成対象
経費
（税抜）
(A)×(B）]]*1.1,0)</f>
        <v>0</v>
      </c>
      <c r="K9" s="56"/>
      <c r="L9"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9" s="6"/>
      <c r="N9" s="6"/>
      <c r="O9" s="6"/>
      <c r="P9" s="6"/>
      <c r="Q9" s="6"/>
      <c r="R9" s="6"/>
      <c r="S9" s="6"/>
      <c r="T9" s="6"/>
      <c r="U9" s="6"/>
      <c r="V9" s="6"/>
    </row>
    <row r="10" spans="1:22" ht="41.25" customHeight="1" x14ac:dyDescent="0.2">
      <c r="A10" s="458">
        <f t="shared" si="0"/>
        <v>3</v>
      </c>
      <c r="B10" s="50"/>
      <c r="C10" s="50"/>
      <c r="D10" s="40"/>
      <c r="E10" s="79"/>
      <c r="F10" s="58"/>
      <c r="G10" s="7"/>
      <c r="H10" s="58"/>
      <c r="I10" s="449">
        <f>機械装置・工具器具費15[[#This Row],[数量
(A)]]*機械装置・工具器具費15[[#This Row],[ﾘｰｽ･ﾚﾝﾀﾙ料
合計（税抜）
(B)]]</f>
        <v>0</v>
      </c>
      <c r="J10" s="449">
        <f>ROUNDDOWN(機械装置・工具器具費15[[#This Row],[助成対象
経費
（税抜）
(A)×(B）]]*1.1,0)</f>
        <v>0</v>
      </c>
      <c r="K10" s="56"/>
      <c r="L10"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0" s="6"/>
      <c r="N10" s="6"/>
      <c r="O10" s="6"/>
      <c r="P10" s="6"/>
      <c r="Q10" s="6"/>
      <c r="R10" s="6"/>
      <c r="S10" s="6"/>
      <c r="T10" s="6"/>
      <c r="U10" s="6"/>
      <c r="V10" s="6"/>
    </row>
    <row r="11" spans="1:22" ht="41.25" customHeight="1" x14ac:dyDescent="0.2">
      <c r="A11" s="458">
        <f t="shared" si="0"/>
        <v>4</v>
      </c>
      <c r="B11" s="50"/>
      <c r="C11" s="50"/>
      <c r="D11" s="40"/>
      <c r="E11" s="79"/>
      <c r="F11" s="58"/>
      <c r="G11" s="7"/>
      <c r="H11" s="58"/>
      <c r="I11" s="449">
        <f>機械装置・工具器具費15[[#This Row],[数量
(A)]]*機械装置・工具器具費15[[#This Row],[ﾘｰｽ･ﾚﾝﾀﾙ料
合計（税抜）
(B)]]</f>
        <v>0</v>
      </c>
      <c r="J11" s="449">
        <f>ROUNDDOWN(機械装置・工具器具費15[[#This Row],[助成対象
経費
（税抜）
(A)×(B）]]*1.1,0)</f>
        <v>0</v>
      </c>
      <c r="K11" s="56"/>
      <c r="L11"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1" s="6"/>
      <c r="N11" s="6"/>
      <c r="O11" s="6"/>
      <c r="P11" s="6"/>
      <c r="Q11" s="6"/>
      <c r="R11" s="6"/>
      <c r="S11" s="6"/>
      <c r="T11" s="6"/>
      <c r="U11" s="6"/>
      <c r="V11" s="6"/>
    </row>
    <row r="12" spans="1:22" ht="41.25" customHeight="1" x14ac:dyDescent="0.2">
      <c r="A12" s="458">
        <f t="shared" si="0"/>
        <v>5</v>
      </c>
      <c r="B12" s="50"/>
      <c r="C12" s="50"/>
      <c r="D12" s="40"/>
      <c r="E12" s="79"/>
      <c r="F12" s="58"/>
      <c r="G12" s="7"/>
      <c r="H12" s="58"/>
      <c r="I12" s="449">
        <f>機械装置・工具器具費15[[#This Row],[数量
(A)]]*機械装置・工具器具費15[[#This Row],[ﾘｰｽ･ﾚﾝﾀﾙ料
合計（税抜）
(B)]]</f>
        <v>0</v>
      </c>
      <c r="J12" s="449">
        <f>ROUNDDOWN(機械装置・工具器具費15[[#This Row],[助成対象
経費
（税抜）
(A)×(B）]]*1.1,0)</f>
        <v>0</v>
      </c>
      <c r="K12" s="56"/>
      <c r="L12"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2" s="6"/>
      <c r="N12" s="6"/>
      <c r="O12" s="6"/>
      <c r="P12" s="6"/>
      <c r="Q12" s="6"/>
      <c r="R12" s="6"/>
      <c r="S12" s="6"/>
      <c r="T12" s="6"/>
      <c r="U12" s="6"/>
      <c r="V12" s="6"/>
    </row>
    <row r="13" spans="1:22" ht="41.25" customHeight="1" x14ac:dyDescent="0.2">
      <c r="A13" s="458">
        <f t="shared" si="0"/>
        <v>6</v>
      </c>
      <c r="B13" s="50"/>
      <c r="C13" s="50"/>
      <c r="D13" s="40"/>
      <c r="E13" s="79"/>
      <c r="F13" s="58"/>
      <c r="G13" s="7"/>
      <c r="H13" s="58"/>
      <c r="I13" s="449">
        <f>機械装置・工具器具費15[[#This Row],[数量
(A)]]*機械装置・工具器具費15[[#This Row],[ﾘｰｽ･ﾚﾝﾀﾙ料
合計（税抜）
(B)]]</f>
        <v>0</v>
      </c>
      <c r="J13" s="449">
        <f>ROUNDDOWN(機械装置・工具器具費15[[#This Row],[助成対象
経費
（税抜）
(A)×(B）]]*1.1,0)</f>
        <v>0</v>
      </c>
      <c r="K13" s="56"/>
      <c r="L13"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3" s="6"/>
      <c r="N13" s="6"/>
      <c r="O13" s="6"/>
      <c r="P13" s="6"/>
      <c r="Q13" s="6"/>
      <c r="R13" s="6"/>
      <c r="S13" s="6"/>
      <c r="T13" s="6"/>
      <c r="U13" s="6"/>
      <c r="V13" s="6"/>
    </row>
    <row r="14" spans="1:22" ht="41.25" customHeight="1" x14ac:dyDescent="0.2">
      <c r="A14" s="458">
        <f t="shared" si="0"/>
        <v>7</v>
      </c>
      <c r="B14" s="50"/>
      <c r="C14" s="50"/>
      <c r="D14" s="40"/>
      <c r="E14" s="79"/>
      <c r="F14" s="58"/>
      <c r="G14" s="7"/>
      <c r="H14" s="58"/>
      <c r="I14" s="449">
        <f>機械装置・工具器具費15[[#This Row],[数量
(A)]]*機械装置・工具器具費15[[#This Row],[ﾘｰｽ･ﾚﾝﾀﾙ料
合計（税抜）
(B)]]</f>
        <v>0</v>
      </c>
      <c r="J14" s="449">
        <f>ROUNDDOWN(機械装置・工具器具費15[[#This Row],[助成対象
経費
（税抜）
(A)×(B）]]*1.1,0)</f>
        <v>0</v>
      </c>
      <c r="K14" s="56"/>
      <c r="L14"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4" s="6"/>
      <c r="N14" s="6"/>
      <c r="O14" s="6"/>
      <c r="P14" s="6"/>
      <c r="Q14" s="6"/>
      <c r="R14" s="6"/>
      <c r="S14" s="6"/>
      <c r="T14" s="6"/>
      <c r="U14" s="6"/>
      <c r="V14" s="6"/>
    </row>
    <row r="15" spans="1:22" ht="41.25" customHeight="1" x14ac:dyDescent="0.2">
      <c r="A15" s="458">
        <f t="shared" si="0"/>
        <v>8</v>
      </c>
      <c r="B15" s="50"/>
      <c r="C15" s="50"/>
      <c r="D15" s="40"/>
      <c r="E15" s="79"/>
      <c r="F15" s="58"/>
      <c r="G15" s="7"/>
      <c r="H15" s="58"/>
      <c r="I15" s="449">
        <f>機械装置・工具器具費15[[#This Row],[数量
(A)]]*機械装置・工具器具費15[[#This Row],[ﾘｰｽ･ﾚﾝﾀﾙ料
合計（税抜）
(B)]]</f>
        <v>0</v>
      </c>
      <c r="J15" s="449">
        <f>ROUNDDOWN(機械装置・工具器具費15[[#This Row],[助成対象
経費
（税抜）
(A)×(B）]]*1.1,0)</f>
        <v>0</v>
      </c>
      <c r="K15" s="56"/>
      <c r="L15"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5" s="6"/>
      <c r="N15" s="6"/>
      <c r="O15" s="6"/>
      <c r="P15" s="6"/>
      <c r="Q15" s="6"/>
      <c r="R15" s="6"/>
      <c r="S15" s="6"/>
      <c r="T15" s="6"/>
      <c r="U15" s="6"/>
      <c r="V15" s="6"/>
    </row>
    <row r="16" spans="1:22" ht="41.25" customHeight="1" x14ac:dyDescent="0.2">
      <c r="A16" s="458">
        <f t="shared" si="0"/>
        <v>9</v>
      </c>
      <c r="B16" s="50"/>
      <c r="C16" s="50"/>
      <c r="D16" s="40"/>
      <c r="E16" s="79"/>
      <c r="F16" s="58"/>
      <c r="G16" s="7"/>
      <c r="H16" s="58"/>
      <c r="I16" s="449">
        <f>機械装置・工具器具費15[[#This Row],[数量
(A)]]*機械装置・工具器具費15[[#This Row],[ﾘｰｽ･ﾚﾝﾀﾙ料
合計（税抜）
(B)]]</f>
        <v>0</v>
      </c>
      <c r="J16" s="449">
        <f>ROUNDDOWN(機械装置・工具器具費15[[#This Row],[助成対象
経費
（税抜）
(A)×(B）]]*1.1,0)</f>
        <v>0</v>
      </c>
      <c r="K16" s="56"/>
      <c r="L16"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6" s="6"/>
      <c r="N16" s="6"/>
      <c r="O16" s="6"/>
      <c r="P16" s="6"/>
      <c r="Q16" s="6"/>
      <c r="R16" s="6"/>
      <c r="S16" s="6"/>
      <c r="T16" s="6"/>
      <c r="U16" s="6"/>
      <c r="V16" s="6"/>
    </row>
    <row r="17" spans="1:22" ht="41.25" customHeight="1" x14ac:dyDescent="0.2">
      <c r="A17" s="458">
        <f t="shared" si="0"/>
        <v>10</v>
      </c>
      <c r="B17" s="50"/>
      <c r="C17" s="50"/>
      <c r="D17" s="40"/>
      <c r="E17" s="79"/>
      <c r="F17" s="58"/>
      <c r="G17" s="7"/>
      <c r="H17" s="58"/>
      <c r="I17" s="449">
        <f>機械装置・工具器具費15[[#This Row],[数量
(A)]]*機械装置・工具器具費15[[#This Row],[ﾘｰｽ･ﾚﾝﾀﾙ料
合計（税抜）
(B)]]</f>
        <v>0</v>
      </c>
      <c r="J17" s="449">
        <f>ROUNDDOWN(機械装置・工具器具費15[[#This Row],[助成対象
経費
（税抜）
(A)×(B）]]*1.1,0)</f>
        <v>0</v>
      </c>
      <c r="K17" s="56"/>
      <c r="L17"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7" s="6"/>
      <c r="N17" s="6"/>
      <c r="O17" s="6"/>
      <c r="P17" s="6"/>
      <c r="Q17" s="6"/>
      <c r="R17" s="6"/>
      <c r="S17" s="6"/>
      <c r="T17" s="6"/>
      <c r="U17" s="6"/>
      <c r="V17" s="6"/>
    </row>
    <row r="18" spans="1:22" ht="41.25" customHeight="1" x14ac:dyDescent="0.2">
      <c r="A18" s="458">
        <f t="shared" si="0"/>
        <v>11</v>
      </c>
      <c r="B18" s="50"/>
      <c r="C18" s="50"/>
      <c r="D18" s="40"/>
      <c r="E18" s="79"/>
      <c r="F18" s="58"/>
      <c r="G18" s="7"/>
      <c r="H18" s="58"/>
      <c r="I18" s="449">
        <f>機械装置・工具器具費15[[#This Row],[数量
(A)]]*機械装置・工具器具費15[[#This Row],[ﾘｰｽ･ﾚﾝﾀﾙ料
合計（税抜）
(B)]]</f>
        <v>0</v>
      </c>
      <c r="J18" s="449">
        <f>ROUNDDOWN(機械装置・工具器具費15[[#This Row],[助成対象
経費
（税抜）
(A)×(B）]]*1.1,0)</f>
        <v>0</v>
      </c>
      <c r="K18" s="56"/>
      <c r="L18"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8" s="6"/>
      <c r="N18" s="6"/>
      <c r="O18" s="6"/>
      <c r="P18" s="6"/>
      <c r="Q18" s="6"/>
      <c r="R18" s="6"/>
      <c r="S18" s="6"/>
      <c r="T18" s="6"/>
      <c r="U18" s="6"/>
      <c r="V18" s="6"/>
    </row>
    <row r="19" spans="1:22" ht="41.25" customHeight="1" x14ac:dyDescent="0.2">
      <c r="A19" s="458">
        <f t="shared" si="0"/>
        <v>12</v>
      </c>
      <c r="B19" s="50"/>
      <c r="C19" s="50"/>
      <c r="D19" s="40"/>
      <c r="E19" s="79"/>
      <c r="F19" s="58"/>
      <c r="G19" s="7"/>
      <c r="H19" s="58"/>
      <c r="I19" s="449">
        <f>機械装置・工具器具費15[[#This Row],[数量
(A)]]*機械装置・工具器具費15[[#This Row],[ﾘｰｽ･ﾚﾝﾀﾙ料
合計（税抜）
(B)]]</f>
        <v>0</v>
      </c>
      <c r="J19" s="449">
        <f>ROUNDDOWN(機械装置・工具器具費15[[#This Row],[助成対象
経費
（税抜）
(A)×(B）]]*1.1,0)</f>
        <v>0</v>
      </c>
      <c r="K19" s="56"/>
      <c r="L19"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9" s="6"/>
      <c r="N19" s="6"/>
      <c r="O19" s="6"/>
      <c r="P19" s="6"/>
      <c r="Q19" s="6"/>
      <c r="R19" s="6"/>
      <c r="S19" s="6"/>
      <c r="T19" s="6"/>
      <c r="U19" s="6"/>
      <c r="V19" s="6"/>
    </row>
    <row r="20" spans="1:22" ht="41.25" customHeight="1" x14ac:dyDescent="0.2">
      <c r="A20" s="458">
        <f t="shared" si="0"/>
        <v>13</v>
      </c>
      <c r="B20" s="50"/>
      <c r="C20" s="50"/>
      <c r="D20" s="40"/>
      <c r="E20" s="79"/>
      <c r="F20" s="58"/>
      <c r="G20" s="7"/>
      <c r="H20" s="58"/>
      <c r="I20" s="449">
        <f>機械装置・工具器具費15[[#This Row],[数量
(A)]]*機械装置・工具器具費15[[#This Row],[ﾘｰｽ･ﾚﾝﾀﾙ料
合計（税抜）
(B)]]</f>
        <v>0</v>
      </c>
      <c r="J20" s="449">
        <f>ROUNDDOWN(機械装置・工具器具費15[[#This Row],[助成対象
経費
（税抜）
(A)×(B）]]*1.1,0)</f>
        <v>0</v>
      </c>
      <c r="K20" s="56"/>
      <c r="L20"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0" s="6"/>
      <c r="N20" s="6"/>
      <c r="O20" s="6"/>
      <c r="P20" s="6"/>
      <c r="Q20" s="6"/>
      <c r="R20" s="6"/>
      <c r="S20" s="6"/>
      <c r="T20" s="6"/>
      <c r="U20" s="6"/>
      <c r="V20" s="6"/>
    </row>
    <row r="21" spans="1:22" ht="41.25" customHeight="1" x14ac:dyDescent="0.2">
      <c r="A21" s="458">
        <f t="shared" si="0"/>
        <v>14</v>
      </c>
      <c r="B21" s="50"/>
      <c r="C21" s="50"/>
      <c r="D21" s="40"/>
      <c r="E21" s="79"/>
      <c r="F21" s="58"/>
      <c r="G21" s="7"/>
      <c r="H21" s="58"/>
      <c r="I21" s="449">
        <f>機械装置・工具器具費15[[#This Row],[数量
(A)]]*機械装置・工具器具費15[[#This Row],[ﾘｰｽ･ﾚﾝﾀﾙ料
合計（税抜）
(B)]]</f>
        <v>0</v>
      </c>
      <c r="J21" s="449">
        <f>ROUNDDOWN(機械装置・工具器具費15[[#This Row],[助成対象
経費
（税抜）
(A)×(B）]]*1.1,0)</f>
        <v>0</v>
      </c>
      <c r="K21" s="56"/>
      <c r="L21"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1" s="6"/>
      <c r="N21" s="6"/>
      <c r="O21" s="6"/>
      <c r="P21" s="6"/>
      <c r="Q21" s="6"/>
      <c r="R21" s="6"/>
      <c r="S21" s="6"/>
      <c r="T21" s="6"/>
      <c r="U21" s="6"/>
      <c r="V21" s="6"/>
    </row>
    <row r="22" spans="1:22" ht="41.25" customHeight="1" x14ac:dyDescent="0.2">
      <c r="A22" s="458">
        <f t="shared" si="0"/>
        <v>15</v>
      </c>
      <c r="B22" s="51"/>
      <c r="C22" s="51"/>
      <c r="D22" s="132"/>
      <c r="E22" s="79"/>
      <c r="F22" s="58"/>
      <c r="G22" s="123"/>
      <c r="H22" s="58"/>
      <c r="I22" s="449">
        <f>機械装置・工具器具費15[[#This Row],[数量
(A)]]*機械装置・工具器具費15[[#This Row],[ﾘｰｽ･ﾚﾝﾀﾙ料
合計（税抜）
(B)]]</f>
        <v>0</v>
      </c>
      <c r="J22" s="449">
        <f>ROUNDDOWN(機械装置・工具器具費15[[#This Row],[助成対象
経費
（税抜）
(A)×(B）]]*1.1,0)</f>
        <v>0</v>
      </c>
      <c r="K22" s="57"/>
      <c r="L22" s="46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2" s="6"/>
      <c r="N22" s="6"/>
      <c r="O22" s="6"/>
      <c r="P22" s="6"/>
      <c r="Q22" s="6"/>
      <c r="R22" s="6"/>
      <c r="S22" s="6"/>
      <c r="T22" s="6"/>
      <c r="U22" s="6"/>
      <c r="V22" s="6"/>
    </row>
    <row r="23" spans="1:22" ht="41.25" customHeight="1" x14ac:dyDescent="0.2">
      <c r="A23" s="458">
        <f t="shared" si="0"/>
        <v>16</v>
      </c>
      <c r="B23" s="51"/>
      <c r="C23" s="51"/>
      <c r="D23" s="132"/>
      <c r="E23" s="79"/>
      <c r="F23" s="58"/>
      <c r="G23" s="123"/>
      <c r="H23" s="58"/>
      <c r="I23" s="449">
        <f>機械装置・工具器具費15[[#This Row],[数量
(A)]]*機械装置・工具器具費15[[#This Row],[ﾘｰｽ･ﾚﾝﾀﾙ料
合計（税抜）
(B)]]</f>
        <v>0</v>
      </c>
      <c r="J23" s="449">
        <f>ROUNDDOWN(機械装置・工具器具費15[[#This Row],[助成対象
経費
（税抜）
(A)×(B）]]*1.1,0)</f>
        <v>0</v>
      </c>
      <c r="K23" s="57"/>
      <c r="L23" s="46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3" s="6"/>
      <c r="N23" s="6"/>
      <c r="O23" s="6"/>
      <c r="P23" s="6"/>
      <c r="Q23" s="6"/>
      <c r="R23" s="6"/>
      <c r="S23" s="6"/>
      <c r="T23" s="6"/>
      <c r="U23" s="6"/>
      <c r="V23" s="6"/>
    </row>
    <row r="24" spans="1:22" ht="41.25" customHeight="1" x14ac:dyDescent="0.2">
      <c r="A24" s="458">
        <f t="shared" si="0"/>
        <v>17</v>
      </c>
      <c r="B24" s="50"/>
      <c r="C24" s="50"/>
      <c r="D24" s="40"/>
      <c r="E24" s="79"/>
      <c r="F24" s="58"/>
      <c r="G24" s="7"/>
      <c r="H24" s="58"/>
      <c r="I24" s="449">
        <f>機械装置・工具器具費15[[#This Row],[数量
(A)]]*機械装置・工具器具費15[[#This Row],[ﾘｰｽ･ﾚﾝﾀﾙ料
合計（税抜）
(B)]]</f>
        <v>0</v>
      </c>
      <c r="J24" s="449">
        <f>ROUNDDOWN(機械装置・工具器具費15[[#This Row],[助成対象
経費
（税抜）
(A)×(B）]]*1.1,0)</f>
        <v>0</v>
      </c>
      <c r="K24" s="56"/>
      <c r="L24" s="459"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4" s="6"/>
      <c r="N24" s="6"/>
      <c r="O24" s="6"/>
      <c r="P24" s="6"/>
      <c r="Q24" s="6"/>
      <c r="R24" s="6"/>
      <c r="S24" s="6"/>
      <c r="T24" s="6"/>
      <c r="U24" s="6"/>
      <c r="V24" s="6"/>
    </row>
    <row r="25" spans="1:22" ht="30" customHeight="1" x14ac:dyDescent="0.2">
      <c r="A25" s="133"/>
      <c r="B25" s="134"/>
      <c r="C25" s="134"/>
      <c r="D25" s="134"/>
      <c r="E25" s="134"/>
      <c r="F25" s="134"/>
      <c r="G25" s="135"/>
      <c r="H25" s="75" t="s">
        <v>47</v>
      </c>
      <c r="I25" s="457">
        <f>SUBTOTAL(109,機械装置・工具器具費15[助成対象
経費
（税抜）
(A)×(B）])</f>
        <v>0</v>
      </c>
      <c r="J25" s="457">
        <f>SUBTOTAL(109,機械装置・工具器具費15[助成事業に
要する経費
（税込）])</f>
        <v>0</v>
      </c>
      <c r="K25" s="137"/>
      <c r="L25" s="78"/>
      <c r="M25" s="6"/>
      <c r="N25" s="6"/>
      <c r="O25" s="6"/>
      <c r="P25" s="6"/>
      <c r="Q25" s="6"/>
      <c r="R25" s="6"/>
      <c r="S25" s="6"/>
      <c r="T25" s="6"/>
      <c r="U25" s="6"/>
      <c r="V25" s="6"/>
    </row>
  </sheetData>
  <sheetProtection sheet="1" formatCells="0" formatRows="0" insertRows="0" deleteRows="0" selectLockedCells="1"/>
  <dataConsolidate/>
  <phoneticPr fontId="1"/>
  <conditionalFormatting sqref="E8:E24">
    <cfRule type="expression" dxfId="84" priority="1">
      <formula>$D8="購入"</formula>
    </cfRule>
  </conditionalFormatting>
  <conditionalFormatting sqref="E8:E24">
    <cfRule type="expression" dxfId="83" priority="2">
      <formula>AND(OR($B8&lt;&gt;"",$C8&lt;&gt;"",$D8&lt;&gt;"",$E8&lt;&gt;"",$F8&lt;&gt;"",$G8&lt;&gt;"",$H8&lt;&gt;""),E8="")</formula>
    </cfRule>
  </conditionalFormatting>
  <conditionalFormatting sqref="K8:K24 B8:D24 F8:H24">
    <cfRule type="expression" dxfId="82" priority="3">
      <formula>AND(OR($B8&lt;&gt;"",$C8&lt;&gt;"",$D8&lt;&gt;"",$F8&lt;&gt;"",$G8&lt;&gt;"",$H8&lt;&gt;""),B8="")</formula>
    </cfRule>
  </conditionalFormatting>
  <dataValidations count="8">
    <dataValidation allowBlank="1" showInputMessage="1" showErrorMessage="1" prompt="未定等不明確の場合は、 申請時点の候補先を記入してください。「未定、検討中」等の記入はできません。" sqref="K8:K24"/>
    <dataValidation type="list" allowBlank="1" showInputMessage="1" showErrorMessage="1" sqref="D8:D24">
      <formula1>"ﾘｰｽ,ﾚﾝﾀﾙ"</formula1>
    </dataValidation>
    <dataValidation imeMode="halfAlpha" allowBlank="1" showInputMessage="1" showErrorMessage="1" prompt="本助成事業に必要な最小限の数量を記入してください。" sqref="F8:F24"/>
    <dataValidation allowBlank="1" showInputMessage="1" showErrorMessage="1" prompt="生産・量産用の機械装置等に係る経費は計上できません。" sqref="B8:B24"/>
    <dataValidation type="custom" allowBlank="1" showInputMessage="1" showErrorMessage="1" sqref="L8:L24">
      <formula1>ISERROR(FIND(CHAR(10),L8))</formula1>
    </dataValidation>
    <dataValidation allowBlank="1" showInputMessage="1" showErrorMessage="1" prompt="（例）_x000a_○○加工_x000a_" sqref="C8:C24"/>
    <dataValidation allowBlank="1" showInputMessage="1" showErrorMessage="1" prompt="自動計算されます。" sqref="I8:J24"/>
    <dataValidation type="whole" imeMode="disabled" allowBlank="1" showInputMessage="1" showErrorMessage="1" prompt="リース・レンタル月数（数字）のみ記入してください。_x000a_（例）リース・レンタル月数１年（12ヶ月）の場合→「12」" sqref="E8:E24">
      <formula1>1</formula1>
      <formula2>12</formula2>
    </dataValidation>
  </dataValidations>
  <pageMargins left="0.59055118110236227" right="0.19685039370078741" top="0.39370078740157483" bottom="0.39370078740157483" header="0.19685039370078741" footer="0.19685039370078741"/>
  <pageSetup paperSize="9" scale="94" orientation="portrait" r:id="rId1"/>
  <headerFooter>
    <oddFooter>&amp;C&amp;10&amp;A</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1"/>
  <sheetViews>
    <sheetView showGridLines="0" view="pageBreakPreview" zoomScale="106" zoomScaleNormal="100" zoomScaleSheetLayoutView="106" workbookViewId="0">
      <selection activeCell="B7" sqref="B7"/>
    </sheetView>
  </sheetViews>
  <sheetFormatPr defaultColWidth="2.08984375" defaultRowHeight="14.25" customHeight="1" x14ac:dyDescent="0.2"/>
  <cols>
    <col min="1" max="1" width="6.90625" style="4" customWidth="1"/>
    <col min="2" max="2" width="23" style="4" customWidth="1"/>
    <col min="3" max="3" width="10.7265625" style="4" customWidth="1"/>
    <col min="4" max="4" width="5.7265625" style="4" customWidth="1"/>
    <col min="5" max="5" width="11.36328125" style="4" customWidth="1"/>
    <col min="6" max="7" width="11.453125" style="4" customWidth="1"/>
    <col min="8" max="8" width="16.36328125" style="4" customWidth="1"/>
    <col min="9" max="9" width="2.08984375" style="53" customWidth="1"/>
    <col min="10" max="11" width="2.08984375" style="4" customWidth="1"/>
    <col min="12" max="12" width="11.26953125" style="4" customWidth="1"/>
    <col min="13" max="13" width="9.453125" style="4" customWidth="1"/>
    <col min="14" max="14" width="6.26953125" style="4" customWidth="1"/>
    <col min="15" max="211" width="2.08984375" style="4" customWidth="1"/>
    <col min="212" max="16384" width="2.08984375" style="4"/>
  </cols>
  <sheetData>
    <row r="1" spans="1:44" s="90" customFormat="1" ht="15" customHeight="1" x14ac:dyDescent="0.2">
      <c r="A1" s="85"/>
      <c r="B1" s="88"/>
      <c r="C1" s="88"/>
      <c r="D1" s="88"/>
      <c r="E1" s="88"/>
      <c r="F1" s="88"/>
      <c r="G1" s="88"/>
      <c r="H1" s="19" t="s">
        <v>423</v>
      </c>
      <c r="I1" s="103"/>
      <c r="J1" s="104"/>
      <c r="K1" s="104"/>
      <c r="L1" s="88"/>
      <c r="M1" s="88"/>
      <c r="N1" s="88"/>
      <c r="O1" s="88"/>
      <c r="P1" s="88"/>
      <c r="Q1" s="88"/>
      <c r="R1" s="88"/>
      <c r="S1" s="88"/>
      <c r="T1" s="91"/>
      <c r="U1" s="91"/>
      <c r="V1" s="105"/>
      <c r="W1" s="105"/>
      <c r="X1" s="105"/>
      <c r="Y1" s="105"/>
      <c r="Z1" s="105"/>
    </row>
    <row r="2" spans="1:44" ht="15" customHeight="1" x14ac:dyDescent="0.2">
      <c r="A2" s="14" t="s">
        <v>573</v>
      </c>
      <c r="B2" s="29"/>
      <c r="C2" s="29"/>
      <c r="D2" s="29"/>
      <c r="E2" s="29"/>
      <c r="F2" s="29"/>
      <c r="G2" s="29"/>
      <c r="H2" s="29"/>
    </row>
    <row r="3" spans="1:44" ht="15" customHeight="1" x14ac:dyDescent="0.2">
      <c r="A3" s="33" t="s">
        <v>574</v>
      </c>
      <c r="B3" s="16"/>
      <c r="C3" s="16"/>
      <c r="D3" s="16"/>
      <c r="E3" s="16"/>
      <c r="F3" s="16"/>
      <c r="G3" s="16"/>
      <c r="H3" s="16"/>
      <c r="L3" s="73"/>
    </row>
    <row r="4" spans="1:44" ht="15" customHeight="1" x14ac:dyDescent="0.2">
      <c r="A4" s="33" t="s">
        <v>575</v>
      </c>
      <c r="B4" s="16"/>
      <c r="C4" s="16"/>
      <c r="D4" s="16"/>
      <c r="E4" s="16"/>
      <c r="F4" s="16"/>
      <c r="G4" s="16"/>
      <c r="H4" s="16"/>
      <c r="L4" s="73"/>
    </row>
    <row r="5" spans="1:44" ht="15" customHeight="1" x14ac:dyDescent="0.2">
      <c r="A5" s="370" t="s">
        <v>530</v>
      </c>
      <c r="B5" s="16"/>
      <c r="C5" s="16"/>
      <c r="D5" s="16"/>
      <c r="E5" s="16"/>
      <c r="F5" s="16"/>
      <c r="G5" s="16"/>
      <c r="H5" s="42" t="s">
        <v>21</v>
      </c>
      <c r="I5" s="54"/>
      <c r="J5" s="5"/>
      <c r="L5" s="71"/>
    </row>
    <row r="6" spans="1:44" ht="45" customHeight="1" x14ac:dyDescent="0.2">
      <c r="A6" s="36" t="s">
        <v>181</v>
      </c>
      <c r="B6" s="144" t="s">
        <v>392</v>
      </c>
      <c r="C6" s="144" t="s">
        <v>393</v>
      </c>
      <c r="D6" s="43" t="s">
        <v>59</v>
      </c>
      <c r="E6" s="44" t="s">
        <v>242</v>
      </c>
      <c r="F6" s="144" t="s">
        <v>258</v>
      </c>
      <c r="G6" s="144" t="s">
        <v>41</v>
      </c>
      <c r="H6" s="39" t="s">
        <v>394</v>
      </c>
      <c r="I6" s="52" t="s">
        <v>40</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4" ht="41.25" customHeight="1" x14ac:dyDescent="0.2">
      <c r="A7" s="433">
        <f t="shared" ref="A7:A23" si="0">ROW()-6</f>
        <v>1</v>
      </c>
      <c r="B7" s="50"/>
      <c r="C7" s="45"/>
      <c r="D7" s="11"/>
      <c r="E7" s="45"/>
      <c r="F7" s="430">
        <f>委託16[[#This Row],[数量
(A)]]*委託16[[#This Row],[単価
（税抜）
(B)]]</f>
        <v>0</v>
      </c>
      <c r="G7" s="430">
        <f>ROUNDDOWN(委託16[[#This Row],[助成対象経費
（税抜）
(A)×(B）]]*1.1,0)</f>
        <v>0</v>
      </c>
      <c r="H7" s="56"/>
      <c r="I7"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row>
    <row r="8" spans="1:44" ht="41.25" customHeight="1" x14ac:dyDescent="0.2">
      <c r="A8" s="433">
        <f t="shared" si="0"/>
        <v>2</v>
      </c>
      <c r="B8" s="50"/>
      <c r="C8" s="45"/>
      <c r="D8" s="11"/>
      <c r="E8" s="45"/>
      <c r="F8" s="430">
        <f>委託16[[#This Row],[数量
(A)]]*委託16[[#This Row],[単価
（税抜）
(B)]]</f>
        <v>0</v>
      </c>
      <c r="G8" s="430">
        <f>ROUNDDOWN(委託16[[#This Row],[助成対象経費
（税抜）
(A)×(B）]]*1.1,0)</f>
        <v>0</v>
      </c>
      <c r="H8" s="56"/>
      <c r="I8"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8" s="106"/>
      <c r="M8" s="107"/>
      <c r="N8" s="107"/>
    </row>
    <row r="9" spans="1:44" ht="41.25" customHeight="1" x14ac:dyDescent="0.2">
      <c r="A9" s="433">
        <f t="shared" si="0"/>
        <v>3</v>
      </c>
      <c r="B9" s="50"/>
      <c r="C9" s="109"/>
      <c r="D9" s="110"/>
      <c r="E9" s="102"/>
      <c r="F9" s="430">
        <f>委託16[[#This Row],[数量
(A)]]*委託16[[#This Row],[単価
（税抜）
(B)]]</f>
        <v>0</v>
      </c>
      <c r="G9" s="430">
        <f>ROUNDDOWN(委託16[[#This Row],[助成対象経費
（税抜）
(A)×(B）]]*1.1,0)</f>
        <v>0</v>
      </c>
      <c r="H9" s="94"/>
      <c r="I9"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9" s="6"/>
      <c r="M9" s="6"/>
      <c r="N9" s="6"/>
    </row>
    <row r="10" spans="1:44" ht="41.25" customHeight="1" x14ac:dyDescent="0.2">
      <c r="A10" s="433">
        <f t="shared" si="0"/>
        <v>4</v>
      </c>
      <c r="B10" s="397"/>
      <c r="C10" s="398"/>
      <c r="D10" s="12"/>
      <c r="E10" s="398"/>
      <c r="F10" s="430">
        <f>委託16[[#This Row],[数量
(A)]]*委託16[[#This Row],[単価
（税抜）
(B)]]</f>
        <v>0</v>
      </c>
      <c r="G10" s="430">
        <f>ROUNDDOWN(委託16[[#This Row],[助成対象経費
（税抜）
(A)×(B）]]*1.1,0)</f>
        <v>0</v>
      </c>
      <c r="H10" s="399"/>
      <c r="I10"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10" s="6"/>
      <c r="M10" s="6"/>
      <c r="N10" s="6"/>
    </row>
    <row r="11" spans="1:44" ht="41.25" customHeight="1" x14ac:dyDescent="0.2">
      <c r="A11" s="433">
        <f t="shared" si="0"/>
        <v>5</v>
      </c>
      <c r="B11" s="50"/>
      <c r="C11" s="45"/>
      <c r="D11" s="11"/>
      <c r="E11" s="45"/>
      <c r="F11" s="430">
        <f>委託16[[#This Row],[数量
(A)]]*委託16[[#This Row],[単価
（税抜）
(B)]]</f>
        <v>0</v>
      </c>
      <c r="G11" s="430">
        <f>ROUNDDOWN(委託16[[#This Row],[助成対象経費
（税抜）
(A)×(B）]]*1.1,0)</f>
        <v>0</v>
      </c>
      <c r="H11" s="56"/>
      <c r="I11"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11" s="6"/>
      <c r="M11" s="6"/>
      <c r="N11" s="6"/>
    </row>
    <row r="12" spans="1:44" ht="41.25" customHeight="1" x14ac:dyDescent="0.2">
      <c r="A12" s="433">
        <f t="shared" si="0"/>
        <v>6</v>
      </c>
      <c r="B12" s="50"/>
      <c r="C12" s="45"/>
      <c r="D12" s="12"/>
      <c r="E12" s="45"/>
      <c r="F12" s="430">
        <f>委託16[[#This Row],[数量
(A)]]*委託16[[#This Row],[単価
（税抜）
(B)]]</f>
        <v>0</v>
      </c>
      <c r="G12" s="430">
        <f>ROUNDDOWN(委託16[[#This Row],[助成対象経費
（税抜）
(A)×(B）]]*1.1,0)</f>
        <v>0</v>
      </c>
      <c r="H12" s="56"/>
      <c r="I12"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12" s="6"/>
      <c r="M12" s="6"/>
      <c r="N12" s="6"/>
    </row>
    <row r="13" spans="1:44" ht="41.25" customHeight="1" x14ac:dyDescent="0.2">
      <c r="A13" s="433">
        <f t="shared" si="0"/>
        <v>7</v>
      </c>
      <c r="B13" s="50"/>
      <c r="C13" s="45"/>
      <c r="D13" s="12"/>
      <c r="E13" s="45"/>
      <c r="F13" s="430">
        <f>委託16[[#This Row],[数量
(A)]]*委託16[[#This Row],[単価
（税抜）
(B)]]</f>
        <v>0</v>
      </c>
      <c r="G13" s="430">
        <f>ROUNDDOWN(委託16[[#This Row],[助成対象経費
（税抜）
(A)×(B）]]*1.1,0)</f>
        <v>0</v>
      </c>
      <c r="H13" s="56"/>
      <c r="I13"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row>
    <row r="14" spans="1:44" ht="41.25" customHeight="1" x14ac:dyDescent="0.2">
      <c r="A14" s="433">
        <f t="shared" si="0"/>
        <v>8</v>
      </c>
      <c r="B14" s="50"/>
      <c r="C14" s="45"/>
      <c r="D14" s="12"/>
      <c r="E14" s="45"/>
      <c r="F14" s="430">
        <f>委託16[[#This Row],[数量
(A)]]*委託16[[#This Row],[単価
（税抜）
(B)]]</f>
        <v>0</v>
      </c>
      <c r="G14" s="430">
        <f>ROUNDDOWN(委託16[[#This Row],[助成対象経費
（税抜）
(A)×(B）]]*1.1,0)</f>
        <v>0</v>
      </c>
      <c r="H14" s="56"/>
      <c r="I14"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row>
    <row r="15" spans="1:44" ht="41.25" customHeight="1" x14ac:dyDescent="0.2">
      <c r="A15" s="433">
        <f t="shared" si="0"/>
        <v>9</v>
      </c>
      <c r="B15" s="50"/>
      <c r="C15" s="45"/>
      <c r="D15" s="12"/>
      <c r="E15" s="45"/>
      <c r="F15" s="430">
        <f>委託16[[#This Row],[数量
(A)]]*委託16[[#This Row],[単価
（税抜）
(B)]]</f>
        <v>0</v>
      </c>
      <c r="G15" s="430">
        <f>ROUNDDOWN(委託16[[#This Row],[助成対象経費
（税抜）
(A)×(B）]]*1.1,0)</f>
        <v>0</v>
      </c>
      <c r="H15" s="56"/>
      <c r="I15"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5" s="6"/>
      <c r="L15" s="6"/>
      <c r="M15" s="6"/>
    </row>
    <row r="16" spans="1:44" ht="41.25" customHeight="1" x14ac:dyDescent="0.2">
      <c r="A16" s="433">
        <f t="shared" si="0"/>
        <v>10</v>
      </c>
      <c r="B16" s="50"/>
      <c r="C16" s="45"/>
      <c r="D16" s="12"/>
      <c r="E16" s="45"/>
      <c r="F16" s="430">
        <f>委託16[[#This Row],[数量
(A)]]*委託16[[#This Row],[単価
（税抜）
(B)]]</f>
        <v>0</v>
      </c>
      <c r="G16" s="430">
        <f>ROUNDDOWN(委託16[[#This Row],[助成対象経費
（税抜）
(A)×(B）]]*1.1,0)</f>
        <v>0</v>
      </c>
      <c r="H16" s="56"/>
      <c r="I16"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6" s="6"/>
      <c r="L16" s="6"/>
      <c r="M16" s="6"/>
    </row>
    <row r="17" spans="1:16" ht="41.25" customHeight="1" x14ac:dyDescent="0.2">
      <c r="A17" s="433">
        <f t="shared" si="0"/>
        <v>11</v>
      </c>
      <c r="B17" s="50"/>
      <c r="C17" s="45"/>
      <c r="D17" s="12"/>
      <c r="E17" s="45"/>
      <c r="F17" s="430">
        <f>委託16[[#This Row],[数量
(A)]]*委託16[[#This Row],[単価
（税抜）
(B)]]</f>
        <v>0</v>
      </c>
      <c r="G17" s="430">
        <f>ROUNDDOWN(委託16[[#This Row],[助成対象経費
（税抜）
(A)×(B）]]*1.1,0)</f>
        <v>0</v>
      </c>
      <c r="H17" s="56"/>
      <c r="I17"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7" s="6"/>
      <c r="L17" s="6"/>
      <c r="M17" s="6"/>
    </row>
    <row r="18" spans="1:16" ht="41.25" customHeight="1" x14ac:dyDescent="0.2">
      <c r="A18" s="433">
        <f t="shared" si="0"/>
        <v>12</v>
      </c>
      <c r="B18" s="50"/>
      <c r="C18" s="45"/>
      <c r="D18" s="12"/>
      <c r="E18" s="45"/>
      <c r="F18" s="430">
        <f>委託16[[#This Row],[数量
(A)]]*委託16[[#This Row],[単価
（税抜）
(B)]]</f>
        <v>0</v>
      </c>
      <c r="G18" s="430">
        <f>ROUNDDOWN(委託16[[#This Row],[助成対象経費
（税抜）
(A)×(B）]]*1.1,0)</f>
        <v>0</v>
      </c>
      <c r="H18" s="56"/>
      <c r="I18"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8" s="6"/>
      <c r="L18" s="6"/>
      <c r="M18" s="6"/>
    </row>
    <row r="19" spans="1:16" ht="41.25" customHeight="1" x14ac:dyDescent="0.2">
      <c r="A19" s="433">
        <f t="shared" si="0"/>
        <v>13</v>
      </c>
      <c r="B19" s="50"/>
      <c r="C19" s="45"/>
      <c r="D19" s="12"/>
      <c r="E19" s="45"/>
      <c r="F19" s="430">
        <f>委託16[[#This Row],[数量
(A)]]*委託16[[#This Row],[単価
（税抜）
(B)]]</f>
        <v>0</v>
      </c>
      <c r="G19" s="430">
        <f>ROUNDDOWN(委託16[[#This Row],[助成対象経費
（税抜）
(A)×(B）]]*1.1,0)</f>
        <v>0</v>
      </c>
      <c r="H19" s="56"/>
      <c r="I19"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9" s="6"/>
      <c r="L19" s="6"/>
      <c r="M19" s="6"/>
    </row>
    <row r="20" spans="1:16" ht="41.25" customHeight="1" x14ac:dyDescent="0.2">
      <c r="A20" s="433">
        <f t="shared" si="0"/>
        <v>14</v>
      </c>
      <c r="B20" s="50"/>
      <c r="C20" s="45"/>
      <c r="D20" s="12"/>
      <c r="E20" s="45"/>
      <c r="F20" s="430">
        <f>委託16[[#This Row],[数量
(A)]]*委託16[[#This Row],[単価
（税抜）
(B)]]</f>
        <v>0</v>
      </c>
      <c r="G20" s="430">
        <f>ROUNDDOWN(委託16[[#This Row],[助成対象経費
（税抜）
(A)×(B）]]*1.1,0)</f>
        <v>0</v>
      </c>
      <c r="H20" s="56"/>
      <c r="I20"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0" s="6"/>
      <c r="L20" s="6"/>
      <c r="M20" s="6"/>
    </row>
    <row r="21" spans="1:16" ht="41.25" customHeight="1" x14ac:dyDescent="0.2">
      <c r="A21" s="433">
        <f t="shared" si="0"/>
        <v>15</v>
      </c>
      <c r="B21" s="50"/>
      <c r="C21" s="45"/>
      <c r="D21" s="12"/>
      <c r="E21" s="45"/>
      <c r="F21" s="430">
        <f>委託16[[#This Row],[数量
(A)]]*委託16[[#This Row],[単価
（税抜）
(B)]]</f>
        <v>0</v>
      </c>
      <c r="G21" s="430">
        <f>ROUNDDOWN(委託16[[#This Row],[助成対象経費
（税抜）
(A)×(B）]]*1.1,0)</f>
        <v>0</v>
      </c>
      <c r="H21" s="57"/>
      <c r="I21" s="435"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1" s="6"/>
      <c r="L21" s="6"/>
      <c r="M21" s="6"/>
    </row>
    <row r="22" spans="1:16" ht="41.25" customHeight="1" x14ac:dyDescent="0.2">
      <c r="A22" s="433">
        <f t="shared" si="0"/>
        <v>16</v>
      </c>
      <c r="B22" s="50"/>
      <c r="C22" s="45"/>
      <c r="D22" s="12"/>
      <c r="E22" s="45"/>
      <c r="F22" s="430">
        <f>委託16[[#This Row],[数量
(A)]]*委託16[[#This Row],[単価
（税抜）
(B)]]</f>
        <v>0</v>
      </c>
      <c r="G22" s="430">
        <f>ROUNDDOWN(委託16[[#This Row],[助成対象経費
（税抜）
(A)×(B）]]*1.1,0)</f>
        <v>0</v>
      </c>
      <c r="H22" s="57"/>
      <c r="I22" s="435"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2" s="6"/>
      <c r="L22" s="6"/>
      <c r="M22" s="6"/>
    </row>
    <row r="23" spans="1:16" ht="41.25" customHeight="1" x14ac:dyDescent="0.2">
      <c r="A23" s="433">
        <f t="shared" si="0"/>
        <v>17</v>
      </c>
      <c r="B23" s="50"/>
      <c r="C23" s="45"/>
      <c r="D23" s="12"/>
      <c r="E23" s="45"/>
      <c r="F23" s="430">
        <f>委託16[[#This Row],[数量
(A)]]*委託16[[#This Row],[単価
（税抜）
(B)]]</f>
        <v>0</v>
      </c>
      <c r="G23" s="430">
        <f>ROUNDDOWN(委託16[[#This Row],[助成対象経費
（税抜）
(A)×(B）]]*1.1,0)</f>
        <v>0</v>
      </c>
      <c r="H23" s="56"/>
      <c r="I23" s="434"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3" s="107"/>
      <c r="L23" s="107"/>
      <c r="M23" s="107"/>
    </row>
    <row r="24" spans="1:16" ht="30" customHeight="1" x14ac:dyDescent="0.2">
      <c r="A24" s="41"/>
      <c r="B24" s="46"/>
      <c r="C24" s="46"/>
      <c r="D24" s="47"/>
      <c r="E24" s="48" t="s">
        <v>47</v>
      </c>
      <c r="F24" s="431">
        <f>SUBTOTAL(109,委託16[助成対象経費
（税抜）
(A)×(B）])</f>
        <v>0</v>
      </c>
      <c r="G24" s="432">
        <f>SUBTOTAL(109,委託16[助成事業に
要する経費
（税込）])</f>
        <v>0</v>
      </c>
      <c r="H24" s="49"/>
      <c r="I24" s="55"/>
      <c r="K24" s="6"/>
      <c r="L24" s="6"/>
      <c r="M24" s="6"/>
    </row>
    <row r="25" spans="1:16" ht="14.25" customHeight="1" x14ac:dyDescent="0.2">
      <c r="K25" s="108"/>
      <c r="L25" s="108"/>
      <c r="M25" s="108"/>
      <c r="N25" s="6"/>
      <c r="O25" s="6"/>
      <c r="P25" s="6"/>
    </row>
    <row r="26" spans="1:16" ht="14.25" customHeight="1" x14ac:dyDescent="0.2">
      <c r="K26" s="6"/>
      <c r="L26" s="6"/>
      <c r="M26" s="6"/>
      <c r="N26" s="6"/>
      <c r="O26" s="6"/>
      <c r="P26" s="6"/>
    </row>
    <row r="27" spans="1:16" ht="14.25" customHeight="1" x14ac:dyDescent="0.2">
      <c r="K27" s="6"/>
      <c r="L27" s="6"/>
      <c r="M27" s="6"/>
      <c r="N27" s="6"/>
      <c r="O27" s="6"/>
      <c r="P27" s="6"/>
    </row>
    <row r="28" spans="1:16" ht="14.25" customHeight="1" x14ac:dyDescent="0.2">
      <c r="K28" s="6"/>
      <c r="L28" s="6"/>
      <c r="M28" s="6"/>
      <c r="N28" s="6"/>
      <c r="O28" s="6"/>
      <c r="P28" s="6"/>
    </row>
    <row r="29" spans="1:16" ht="14.25" customHeight="1" x14ac:dyDescent="0.2">
      <c r="K29" s="6"/>
      <c r="L29" s="6"/>
      <c r="M29" s="6"/>
    </row>
    <row r="30" spans="1:16" ht="14.25" customHeight="1" x14ac:dyDescent="0.2">
      <c r="K30" s="6"/>
      <c r="L30" s="6"/>
      <c r="M30" s="6"/>
    </row>
    <row r="31" spans="1:16" ht="14.25" customHeight="1" x14ac:dyDescent="0.2">
      <c r="K31" s="6"/>
      <c r="L31" s="6"/>
      <c r="M31" s="6"/>
    </row>
  </sheetData>
  <sheetProtection sheet="1" formatCells="0" formatRows="0" insertRows="0" deleteRows="0" selectLockedCells="1"/>
  <phoneticPr fontId="1"/>
  <conditionalFormatting sqref="H9">
    <cfRule type="expression" dxfId="54" priority="1">
      <formula>AND(OR($B9&lt;&gt;"",$C9&lt;&gt;"",$D9&lt;&gt;"",$E9&lt;&gt;"",$H9&lt;&gt;""),H9="")</formula>
    </cfRule>
  </conditionalFormatting>
  <conditionalFormatting sqref="C10:E10">
    <cfRule type="expression" dxfId="53" priority="5">
      <formula>AND(OR($B10&lt;&gt;"",$C10&lt;&gt;"",$D10&lt;&gt;"",$E10&lt;&gt;"",$H10&lt;&gt;""),C10="")</formula>
    </cfRule>
  </conditionalFormatting>
  <conditionalFormatting sqref="H8">
    <cfRule type="expression" dxfId="52" priority="3">
      <formula>AND(OR($B8&lt;&gt;"",$C8&lt;&gt;"",$D8&lt;&gt;"",$E8&lt;&gt;"",$H8&lt;&gt;""),H8="")</formula>
    </cfRule>
  </conditionalFormatting>
  <conditionalFormatting sqref="H11:H23 B7:E7 H7 C11:E23 B8:B23 E8">
    <cfRule type="expression" dxfId="51" priority="7">
      <formula>AND(OR($B7&lt;&gt;"",$C7&lt;&gt;"",$D7&lt;&gt;"",$E7&lt;&gt;"",$H7&lt;&gt;""),B7="")</formula>
    </cfRule>
  </conditionalFormatting>
  <conditionalFormatting sqref="H10">
    <cfRule type="expression" dxfId="50" priority="6">
      <formula>AND(OR($B10&lt;&gt;"",$C10&lt;&gt;"",$D10&lt;&gt;"",$E10&lt;&gt;"",$H10&lt;&gt;""),H10="")</formula>
    </cfRule>
  </conditionalFormatting>
  <conditionalFormatting sqref="C8:D8">
    <cfRule type="expression" dxfId="49" priority="4">
      <formula>AND(OR($B8&lt;&gt;"",$C8&lt;&gt;"",$D8&lt;&gt;"",$E8&lt;&gt;"",$H8&lt;&gt;""),C8="")</formula>
    </cfRule>
  </conditionalFormatting>
  <conditionalFormatting sqref="C9:E9">
    <cfRule type="expression" dxfId="48" priority="2">
      <formula>AND(OR($B9&lt;&gt;"",$C9&lt;&gt;"",$D9&lt;&gt;"",$E9&lt;&gt;"",$H9&lt;&gt;""),C9="")</formula>
    </cfRule>
  </conditionalFormatting>
  <dataValidations count="6">
    <dataValidation type="custom" allowBlank="1" showInputMessage="1" showErrorMessage="1" sqref="I7:I23">
      <formula1>ISERROR(FIND(CHAR(10),I7))</formula1>
    </dataValidation>
    <dataValidation imeMode="halfAlpha" allowBlank="1" showInputMessage="1" showErrorMessage="1" sqref="C7:C23"/>
    <dataValidation allowBlank="1" showInputMessage="1" showErrorMessage="1" prompt="未定等不明確の場合は、 申請時点の候補先を記入してください。「未定、検討中」等の記入はできません。_x000a_" sqref="H7:H23"/>
    <dataValidation imeMode="disabled" allowBlank="1" showInputMessage="1" showErrorMessage="1" prompt="１件あたりの単価が税抜100万円以上の場合は、原則２者以上の見積書を提出してください。" sqref="E7:E23"/>
    <dataValidation type="custom" allowBlank="1" showInputMessage="1" showErrorMessage="1" prompt="自動計算されます。" sqref="F7:G23">
      <formula1>ISERROR(FIND(CHAR(10),F7))</formula1>
    </dataValidation>
    <dataValidation allowBlank="1" showInputMessage="1" showErrorMessage="1" prompt="全ての経費について、計画書を記入してください。" sqref="B7:B23"/>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V34"/>
  <sheetViews>
    <sheetView showGridLines="0" view="pageBreakPreview" zoomScale="98" zoomScaleNormal="100" zoomScaleSheetLayoutView="98" workbookViewId="0">
      <selection activeCell="T5" sqref="T5:AI5"/>
    </sheetView>
  </sheetViews>
  <sheetFormatPr defaultColWidth="1.90625" defaultRowHeight="15" customHeight="1" x14ac:dyDescent="0.2"/>
  <cols>
    <col min="1" max="35" width="2.7265625" style="4" customWidth="1"/>
    <col min="36" max="224" width="2.453125" style="4" customWidth="1"/>
    <col min="225" max="16384" width="1.90625" style="4"/>
  </cols>
  <sheetData>
    <row r="1" spans="1:100" ht="15" customHeight="1" x14ac:dyDescent="0.2">
      <c r="A1" s="14" t="s">
        <v>600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9" t="s">
        <v>423</v>
      </c>
    </row>
    <row r="2" spans="1:100" ht="15" customHeight="1" x14ac:dyDescent="0.2">
      <c r="A2" s="73" t="s">
        <v>576</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7"/>
    </row>
    <row r="3" spans="1:100" ht="15" customHeight="1" x14ac:dyDescent="0.2">
      <c r="A3" s="71" t="s">
        <v>279</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7"/>
    </row>
    <row r="4" spans="1:100" ht="15" customHeight="1" x14ac:dyDescent="0.2">
      <c r="A4" s="72" t="s">
        <v>274</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7"/>
      <c r="CD4" s="32"/>
      <c r="CE4" s="32"/>
      <c r="CF4" s="32"/>
      <c r="CG4" s="32"/>
      <c r="CH4" s="32"/>
      <c r="CI4" s="32"/>
      <c r="CJ4" s="32"/>
      <c r="CK4" s="32"/>
      <c r="CL4" s="32"/>
      <c r="CM4" s="32"/>
      <c r="CN4" s="32"/>
      <c r="CO4" s="32"/>
      <c r="CP4" s="32"/>
      <c r="CQ4" s="32"/>
      <c r="CR4" s="32"/>
      <c r="CS4" s="32"/>
      <c r="CT4" s="32"/>
      <c r="CU4" s="32"/>
      <c r="CV4" s="32"/>
    </row>
    <row r="5" spans="1:100" ht="19.5" customHeight="1" x14ac:dyDescent="0.2">
      <c r="A5" s="1424" t="s">
        <v>183</v>
      </c>
      <c r="B5" s="1334"/>
      <c r="C5" s="1334"/>
      <c r="D5" s="1334"/>
      <c r="E5" s="1335"/>
      <c r="F5" s="1331" t="s">
        <v>387</v>
      </c>
      <c r="G5" s="1332"/>
      <c r="H5" s="1332"/>
      <c r="I5" s="1332"/>
      <c r="J5" s="1425" t="s">
        <v>395</v>
      </c>
      <c r="K5" s="1426"/>
      <c r="L5" s="1426"/>
      <c r="M5" s="1426"/>
      <c r="N5" s="1426"/>
      <c r="O5" s="1426"/>
      <c r="P5" s="1426"/>
      <c r="Q5" s="1426"/>
      <c r="R5" s="1426"/>
      <c r="S5" s="1426"/>
      <c r="T5" s="1427"/>
      <c r="U5" s="1428"/>
      <c r="V5" s="1428"/>
      <c r="W5" s="1428"/>
      <c r="X5" s="1428"/>
      <c r="Y5" s="1428"/>
      <c r="Z5" s="1428"/>
      <c r="AA5" s="1428"/>
      <c r="AB5" s="1428"/>
      <c r="AC5" s="1428"/>
      <c r="AD5" s="1428"/>
      <c r="AE5" s="1428"/>
      <c r="AF5" s="1428"/>
      <c r="AG5" s="1428"/>
      <c r="AH5" s="1428"/>
      <c r="AI5" s="1429"/>
      <c r="BS5" s="6"/>
      <c r="BT5" s="6"/>
      <c r="BU5" s="6"/>
      <c r="BV5" s="6"/>
      <c r="BW5" s="6"/>
      <c r="BX5" s="6"/>
      <c r="BY5" s="6"/>
      <c r="CC5" s="6"/>
      <c r="CD5" s="381"/>
      <c r="CE5" s="381"/>
      <c r="CF5" s="381"/>
      <c r="CG5" s="381"/>
      <c r="CH5" s="381"/>
      <c r="CI5" s="381"/>
      <c r="CJ5" s="381"/>
      <c r="CK5" s="381"/>
      <c r="CL5" s="381"/>
      <c r="CM5" s="381"/>
      <c r="CN5" s="381"/>
      <c r="CO5" s="381"/>
      <c r="CP5" s="381"/>
      <c r="CQ5" s="381"/>
      <c r="CR5" s="381"/>
      <c r="CS5" s="381"/>
      <c r="CT5" s="381"/>
      <c r="CU5" s="381"/>
      <c r="CV5" s="32"/>
    </row>
    <row r="6" spans="1:100" ht="19.5" customHeight="1" x14ac:dyDescent="0.2">
      <c r="A6" s="1413" t="s">
        <v>27</v>
      </c>
      <c r="B6" s="1377"/>
      <c r="C6" s="1377"/>
      <c r="D6" s="1377"/>
      <c r="E6" s="1377"/>
      <c r="F6" s="1377"/>
      <c r="G6" s="1377"/>
      <c r="H6" s="1377"/>
      <c r="I6" s="1378"/>
      <c r="J6" s="1417"/>
      <c r="K6" s="1418"/>
      <c r="L6" s="1418"/>
      <c r="M6" s="1418"/>
      <c r="N6" s="1418"/>
      <c r="O6" s="1418"/>
      <c r="P6" s="1418"/>
      <c r="Q6" s="1418"/>
      <c r="R6" s="1418"/>
      <c r="S6" s="1418"/>
      <c r="T6" s="1419" t="s">
        <v>437</v>
      </c>
      <c r="U6" s="1420"/>
      <c r="V6" s="1420"/>
      <c r="W6" s="1420"/>
      <c r="X6" s="1420"/>
      <c r="Y6" s="1420"/>
      <c r="Z6" s="1420"/>
      <c r="AA6" s="1421"/>
      <c r="AB6" s="1422"/>
      <c r="AC6" s="1422"/>
      <c r="AD6" s="1422"/>
      <c r="AE6" s="1422"/>
      <c r="AF6" s="1422"/>
      <c r="AG6" s="1422"/>
      <c r="AH6" s="1422"/>
      <c r="AI6" s="1423"/>
      <c r="BS6" s="6"/>
      <c r="BT6" s="6"/>
      <c r="BU6" s="6"/>
      <c r="BV6" s="6"/>
      <c r="BW6" s="6"/>
      <c r="BX6" s="6"/>
      <c r="BY6" s="6"/>
      <c r="CC6" s="6"/>
      <c r="CD6" s="381"/>
      <c r="CE6" s="381"/>
      <c r="CF6" s="381"/>
      <c r="CG6" s="381"/>
      <c r="CH6" s="381"/>
      <c r="CI6" s="381"/>
      <c r="CJ6" s="381"/>
      <c r="CK6" s="381"/>
      <c r="CL6" s="381"/>
      <c r="CM6" s="381"/>
      <c r="CN6" s="381"/>
      <c r="CO6" s="381"/>
      <c r="CP6" s="381"/>
      <c r="CQ6" s="381"/>
      <c r="CR6" s="381"/>
      <c r="CS6" s="381"/>
      <c r="CT6" s="381"/>
      <c r="CU6" s="381"/>
      <c r="CV6" s="32"/>
    </row>
    <row r="7" spans="1:100" ht="19.5" customHeight="1" x14ac:dyDescent="0.2">
      <c r="A7" s="1413" t="s">
        <v>396</v>
      </c>
      <c r="B7" s="1377"/>
      <c r="C7" s="1377"/>
      <c r="D7" s="1377"/>
      <c r="E7" s="1377"/>
      <c r="F7" s="1377"/>
      <c r="G7" s="1377"/>
      <c r="H7" s="1377"/>
      <c r="I7" s="1378"/>
      <c r="J7" s="1414"/>
      <c r="K7" s="1415"/>
      <c r="L7" s="1415"/>
      <c r="M7" s="1415"/>
      <c r="N7" s="1415"/>
      <c r="O7" s="1415"/>
      <c r="P7" s="1415"/>
      <c r="Q7" s="1415"/>
      <c r="R7" s="1415"/>
      <c r="S7" s="1415"/>
      <c r="T7" s="1415"/>
      <c r="U7" s="1415"/>
      <c r="V7" s="1415"/>
      <c r="W7" s="1415"/>
      <c r="X7" s="1415"/>
      <c r="Y7" s="1415"/>
      <c r="Z7" s="1415"/>
      <c r="AA7" s="1415"/>
      <c r="AB7" s="1415"/>
      <c r="AC7" s="1415"/>
      <c r="AD7" s="1415"/>
      <c r="AE7" s="1415"/>
      <c r="AF7" s="1415"/>
      <c r="AG7" s="1415"/>
      <c r="AH7" s="1415"/>
      <c r="AI7" s="1416"/>
      <c r="BS7" s="6"/>
      <c r="BT7" s="6"/>
      <c r="BU7" s="6"/>
      <c r="BV7" s="6"/>
      <c r="BW7" s="6"/>
      <c r="BX7" s="6"/>
      <c r="BY7" s="6"/>
      <c r="CC7" s="6"/>
      <c r="CD7" s="381"/>
      <c r="CE7" s="381"/>
      <c r="CF7" s="381"/>
      <c r="CG7" s="381"/>
      <c r="CH7" s="381"/>
      <c r="CI7" s="381"/>
      <c r="CJ7" s="381"/>
      <c r="CK7" s="381"/>
      <c r="CL7" s="381"/>
      <c r="CM7" s="381"/>
      <c r="CN7" s="381"/>
      <c r="CO7" s="381"/>
      <c r="CP7" s="381"/>
      <c r="CQ7" s="381"/>
      <c r="CR7" s="381"/>
      <c r="CS7" s="381"/>
      <c r="CT7" s="381"/>
      <c r="CU7" s="381"/>
      <c r="CV7" s="32"/>
    </row>
    <row r="8" spans="1:100" ht="19.5" customHeight="1" x14ac:dyDescent="0.2">
      <c r="A8" s="1347" t="s">
        <v>30</v>
      </c>
      <c r="B8" s="1314"/>
      <c r="C8" s="1314"/>
      <c r="D8" s="1314"/>
      <c r="E8" s="1314"/>
      <c r="F8" s="1314"/>
      <c r="G8" s="1314"/>
      <c r="H8" s="1314"/>
      <c r="I8" s="1316"/>
      <c r="J8" s="1408"/>
      <c r="K8" s="1409"/>
      <c r="L8" s="1409"/>
      <c r="M8" s="1409"/>
      <c r="N8" s="1409"/>
      <c r="O8" s="1409"/>
      <c r="P8" s="1409"/>
      <c r="Q8" s="1409"/>
      <c r="R8" s="1409"/>
      <c r="S8" s="1409"/>
      <c r="T8" s="1410" t="s">
        <v>283</v>
      </c>
      <c r="U8" s="1411"/>
      <c r="V8" s="1411"/>
      <c r="W8" s="1411"/>
      <c r="X8" s="1411"/>
      <c r="Y8" s="1411"/>
      <c r="Z8" s="1411"/>
      <c r="AA8" s="1412"/>
      <c r="AB8" s="1307"/>
      <c r="AC8" s="1307"/>
      <c r="AD8" s="1307"/>
      <c r="AE8" s="1307"/>
      <c r="AF8" s="1307"/>
      <c r="AG8" s="1307"/>
      <c r="AH8" s="1307"/>
      <c r="AI8" s="1308"/>
      <c r="BS8" s="6"/>
      <c r="BT8" s="6"/>
      <c r="BU8" s="6"/>
      <c r="BV8" s="6"/>
      <c r="BW8" s="6"/>
      <c r="BX8" s="6"/>
      <c r="BY8" s="6"/>
      <c r="CC8" s="6"/>
      <c r="CD8" s="381"/>
      <c r="CE8" s="381"/>
      <c r="CF8" s="381"/>
      <c r="CG8" s="381"/>
      <c r="CH8" s="381"/>
      <c r="CI8" s="381"/>
      <c r="CJ8" s="381"/>
      <c r="CK8" s="381"/>
      <c r="CL8" s="381"/>
      <c r="CM8" s="381"/>
      <c r="CN8" s="381"/>
      <c r="CO8" s="381"/>
      <c r="CP8" s="381"/>
      <c r="CQ8" s="381"/>
      <c r="CR8" s="381"/>
      <c r="CS8" s="381"/>
      <c r="CT8" s="381"/>
      <c r="CU8" s="381"/>
      <c r="CV8" s="32"/>
    </row>
    <row r="9" spans="1:100" ht="54" customHeight="1" x14ac:dyDescent="0.2">
      <c r="A9" s="1402" t="s">
        <v>397</v>
      </c>
      <c r="B9" s="1403"/>
      <c r="C9" s="1403"/>
      <c r="D9" s="1403"/>
      <c r="E9" s="1403"/>
      <c r="F9" s="1403"/>
      <c r="G9" s="1403"/>
      <c r="H9" s="1403"/>
      <c r="I9" s="1404"/>
      <c r="J9" s="1405"/>
      <c r="K9" s="1406"/>
      <c r="L9" s="1406"/>
      <c r="M9" s="1406"/>
      <c r="N9" s="1406"/>
      <c r="O9" s="1406"/>
      <c r="P9" s="1406"/>
      <c r="Q9" s="1406"/>
      <c r="R9" s="1406"/>
      <c r="S9" s="1406"/>
      <c r="T9" s="1406"/>
      <c r="U9" s="1406"/>
      <c r="V9" s="1406"/>
      <c r="W9" s="1406"/>
      <c r="X9" s="1406"/>
      <c r="Y9" s="1406"/>
      <c r="Z9" s="1406"/>
      <c r="AA9" s="1406"/>
      <c r="AB9" s="1406"/>
      <c r="AC9" s="1406"/>
      <c r="AD9" s="1406"/>
      <c r="AE9" s="1406"/>
      <c r="AF9" s="1406"/>
      <c r="AG9" s="1406"/>
      <c r="AH9" s="1406"/>
      <c r="AI9" s="1407"/>
      <c r="BS9" s="6"/>
      <c r="BT9" s="6"/>
      <c r="BU9" s="6"/>
      <c r="BV9" s="6"/>
      <c r="BW9" s="6"/>
      <c r="BX9" s="6"/>
      <c r="BY9" s="6"/>
      <c r="CC9" s="6"/>
      <c r="CD9" s="381"/>
      <c r="CE9" s="381"/>
      <c r="CF9" s="381"/>
      <c r="CG9" s="381"/>
      <c r="CH9" s="381"/>
      <c r="CI9" s="381"/>
      <c r="CJ9" s="381"/>
      <c r="CK9" s="381"/>
      <c r="CL9" s="381"/>
      <c r="CM9" s="381"/>
      <c r="CN9" s="381"/>
      <c r="CO9" s="381"/>
      <c r="CP9" s="381"/>
      <c r="CQ9" s="381"/>
      <c r="CR9" s="381"/>
      <c r="CS9" s="381"/>
      <c r="CT9" s="381"/>
      <c r="CU9" s="381"/>
      <c r="CV9" s="32"/>
    </row>
    <row r="10" spans="1:100" ht="19.5" customHeight="1" x14ac:dyDescent="0.2">
      <c r="A10" s="1347" t="s">
        <v>33</v>
      </c>
      <c r="B10" s="1314"/>
      <c r="C10" s="1314"/>
      <c r="D10" s="1314"/>
      <c r="E10" s="1314"/>
      <c r="F10" s="1314"/>
      <c r="G10" s="1314"/>
      <c r="H10" s="1314"/>
      <c r="I10" s="1316"/>
      <c r="J10" s="1317" t="s">
        <v>288</v>
      </c>
      <c r="K10" s="1314"/>
      <c r="L10" s="1314"/>
      <c r="M10" s="1314"/>
      <c r="N10" s="1307"/>
      <c r="O10" s="1307"/>
      <c r="P10" s="1314" t="s">
        <v>34</v>
      </c>
      <c r="Q10" s="1314"/>
      <c r="R10" s="1307"/>
      <c r="S10" s="1307"/>
      <c r="T10" s="1285" t="s">
        <v>289</v>
      </c>
      <c r="U10" s="1285"/>
      <c r="V10" s="1314" t="s">
        <v>36</v>
      </c>
      <c r="W10" s="1314"/>
      <c r="X10" s="1314"/>
      <c r="Y10" s="1314" t="s">
        <v>290</v>
      </c>
      <c r="Z10" s="1314"/>
      <c r="AA10" s="1314"/>
      <c r="AB10" s="1307"/>
      <c r="AC10" s="1307"/>
      <c r="AD10" s="1314" t="s">
        <v>34</v>
      </c>
      <c r="AE10" s="1314"/>
      <c r="AF10" s="1307"/>
      <c r="AG10" s="1307"/>
      <c r="AH10" s="1314" t="s">
        <v>35</v>
      </c>
      <c r="AI10" s="1379"/>
      <c r="BS10" s="6"/>
      <c r="BT10" s="6"/>
      <c r="BU10" s="6"/>
      <c r="BV10" s="6"/>
      <c r="BW10" s="6"/>
      <c r="BX10" s="6"/>
      <c r="BY10" s="6"/>
    </row>
    <row r="11" spans="1:100" ht="19.5" customHeight="1" x14ac:dyDescent="0.2">
      <c r="A11" s="1347" t="s">
        <v>167</v>
      </c>
      <c r="B11" s="1314"/>
      <c r="C11" s="1314"/>
      <c r="D11" s="1314"/>
      <c r="E11" s="1314"/>
      <c r="F11" s="1314"/>
      <c r="G11" s="1314"/>
      <c r="H11" s="1314"/>
      <c r="I11" s="1316"/>
      <c r="J11" s="1298"/>
      <c r="K11" s="1298"/>
      <c r="L11" s="1298"/>
      <c r="M11" s="1298"/>
      <c r="N11" s="1298"/>
      <c r="O11" s="1298"/>
      <c r="P11" s="1298"/>
      <c r="Q11" s="1298"/>
      <c r="R11" s="1298"/>
      <c r="S11" s="1298"/>
      <c r="T11" s="1298"/>
      <c r="U11" s="1298"/>
      <c r="V11" s="1298"/>
      <c r="W11" s="1298"/>
      <c r="X11" s="1400" t="s">
        <v>169</v>
      </c>
      <c r="Y11" s="1400"/>
      <c r="Z11" s="1400"/>
      <c r="AA11" s="1400"/>
      <c r="AB11" s="1400"/>
      <c r="AC11" s="1400"/>
      <c r="AD11" s="1400"/>
      <c r="AE11" s="1400"/>
      <c r="AF11" s="1400"/>
      <c r="AG11" s="1400"/>
      <c r="AH11" s="1400"/>
      <c r="AI11" s="1401"/>
    </row>
    <row r="12" spans="1:100" ht="54" customHeight="1" x14ac:dyDescent="0.2">
      <c r="A12" s="1397" t="s">
        <v>398</v>
      </c>
      <c r="B12" s="1314"/>
      <c r="C12" s="1314"/>
      <c r="D12" s="1314"/>
      <c r="E12" s="1314"/>
      <c r="F12" s="1314"/>
      <c r="G12" s="1314"/>
      <c r="H12" s="1314"/>
      <c r="I12" s="1316"/>
      <c r="J12" s="1326"/>
      <c r="K12" s="1327"/>
      <c r="L12" s="1327"/>
      <c r="M12" s="1327"/>
      <c r="N12" s="1327"/>
      <c r="O12" s="1327"/>
      <c r="P12" s="1327"/>
      <c r="Q12" s="1327"/>
      <c r="R12" s="1327"/>
      <c r="S12" s="1327"/>
      <c r="T12" s="1327"/>
      <c r="U12" s="1327"/>
      <c r="V12" s="1327"/>
      <c r="W12" s="1327"/>
      <c r="X12" s="1327"/>
      <c r="Y12" s="1327"/>
      <c r="Z12" s="1327"/>
      <c r="AA12" s="1327"/>
      <c r="AB12" s="1327"/>
      <c r="AC12" s="1327"/>
      <c r="AD12" s="1327"/>
      <c r="AE12" s="1327"/>
      <c r="AF12" s="1327"/>
      <c r="AG12" s="1327"/>
      <c r="AH12" s="1327"/>
      <c r="AI12" s="1328"/>
      <c r="CC12" s="112"/>
    </row>
    <row r="13" spans="1:100" ht="41.25" customHeight="1" x14ac:dyDescent="0.2">
      <c r="A13" s="1347" t="s">
        <v>285</v>
      </c>
      <c r="B13" s="1314"/>
      <c r="C13" s="1314"/>
      <c r="D13" s="1314"/>
      <c r="E13" s="1314"/>
      <c r="F13" s="1314"/>
      <c r="G13" s="1314"/>
      <c r="H13" s="1314"/>
      <c r="I13" s="1316"/>
      <c r="J13" s="1326"/>
      <c r="K13" s="1327"/>
      <c r="L13" s="1327"/>
      <c r="M13" s="1327"/>
      <c r="N13" s="1327"/>
      <c r="O13" s="1327"/>
      <c r="P13" s="1327"/>
      <c r="Q13" s="1327"/>
      <c r="R13" s="1327"/>
      <c r="S13" s="1327"/>
      <c r="T13" s="1327"/>
      <c r="U13" s="1327"/>
      <c r="V13" s="1327"/>
      <c r="W13" s="1327"/>
      <c r="X13" s="1327"/>
      <c r="Y13" s="1327"/>
      <c r="Z13" s="1327"/>
      <c r="AA13" s="1327"/>
      <c r="AB13" s="1327"/>
      <c r="AC13" s="1327"/>
      <c r="AD13" s="1327"/>
      <c r="AE13" s="1327"/>
      <c r="AF13" s="1327"/>
      <c r="AG13" s="1327"/>
      <c r="AH13" s="1327"/>
      <c r="AI13" s="1328"/>
    </row>
    <row r="14" spans="1:100" ht="54" customHeight="1" x14ac:dyDescent="0.2">
      <c r="A14" s="1397" t="s">
        <v>399</v>
      </c>
      <c r="B14" s="1314"/>
      <c r="C14" s="1314"/>
      <c r="D14" s="1314"/>
      <c r="E14" s="1314"/>
      <c r="F14" s="1314"/>
      <c r="G14" s="1314"/>
      <c r="H14" s="1314"/>
      <c r="I14" s="1316"/>
      <c r="J14" s="1398"/>
      <c r="K14" s="1399"/>
      <c r="L14" s="1399"/>
      <c r="M14" s="1327"/>
      <c r="N14" s="1327"/>
      <c r="O14" s="1327"/>
      <c r="P14" s="1327"/>
      <c r="Q14" s="1327"/>
      <c r="R14" s="1327"/>
      <c r="S14" s="1327"/>
      <c r="T14" s="1327"/>
      <c r="U14" s="1327"/>
      <c r="V14" s="1327"/>
      <c r="W14" s="1327"/>
      <c r="X14" s="1327"/>
      <c r="Y14" s="1327"/>
      <c r="Z14" s="1327"/>
      <c r="AA14" s="1327"/>
      <c r="AB14" s="1327"/>
      <c r="AC14" s="1327"/>
      <c r="AD14" s="1327"/>
      <c r="AE14" s="1327"/>
      <c r="AF14" s="1327"/>
      <c r="AG14" s="1327"/>
      <c r="AH14" s="1327"/>
      <c r="AI14" s="1328"/>
    </row>
    <row r="15" spans="1:100" ht="19.5" customHeight="1" x14ac:dyDescent="0.2">
      <c r="A15" s="1384" t="s">
        <v>292</v>
      </c>
      <c r="B15" s="1291"/>
      <c r="C15" s="1291"/>
      <c r="D15" s="1291"/>
      <c r="E15" s="1291"/>
      <c r="F15" s="1291"/>
      <c r="G15" s="1291"/>
      <c r="H15" s="1291"/>
      <c r="I15" s="1291"/>
      <c r="J15" s="1388" t="s">
        <v>275</v>
      </c>
      <c r="K15" s="1389"/>
      <c r="L15" s="1390"/>
      <c r="M15" s="1391"/>
      <c r="N15" s="1391"/>
      <c r="O15" s="1391"/>
      <c r="P15" s="1391"/>
      <c r="Q15" s="1391"/>
      <c r="R15" s="1391"/>
      <c r="S15" s="1391"/>
      <c r="T15" s="1392" t="s">
        <v>173</v>
      </c>
      <c r="U15" s="1392"/>
      <c r="V15" s="1393"/>
      <c r="W15" s="1394" t="s">
        <v>276</v>
      </c>
      <c r="X15" s="1285"/>
      <c r="Y15" s="1286"/>
      <c r="Z15" s="1391"/>
      <c r="AA15" s="1391"/>
      <c r="AB15" s="1391"/>
      <c r="AC15" s="1391"/>
      <c r="AD15" s="1391"/>
      <c r="AE15" s="1391"/>
      <c r="AF15" s="1391"/>
      <c r="AG15" s="1393" t="s">
        <v>173</v>
      </c>
      <c r="AH15" s="1395"/>
      <c r="AI15" s="1396"/>
    </row>
    <row r="16" spans="1:100" ht="45" customHeight="1" x14ac:dyDescent="0.2">
      <c r="A16" s="1293"/>
      <c r="B16" s="1294"/>
      <c r="C16" s="1294"/>
      <c r="D16" s="1294"/>
      <c r="E16" s="1294"/>
      <c r="F16" s="1294"/>
      <c r="G16" s="1294"/>
      <c r="H16" s="1294"/>
      <c r="I16" s="1294"/>
      <c r="J16" s="1385" t="s">
        <v>277</v>
      </c>
      <c r="K16" s="1386"/>
      <c r="L16" s="1387"/>
      <c r="M16" s="1327"/>
      <c r="N16" s="1327"/>
      <c r="O16" s="1327"/>
      <c r="P16" s="1327"/>
      <c r="Q16" s="1327"/>
      <c r="R16" s="1327"/>
      <c r="S16" s="1327"/>
      <c r="T16" s="1327"/>
      <c r="U16" s="1327"/>
      <c r="V16" s="1327"/>
      <c r="W16" s="1327"/>
      <c r="X16" s="1327"/>
      <c r="Y16" s="1327"/>
      <c r="Z16" s="1327"/>
      <c r="AA16" s="1327"/>
      <c r="AB16" s="1327"/>
      <c r="AC16" s="1327"/>
      <c r="AD16" s="1327"/>
      <c r="AE16" s="1327"/>
      <c r="AF16" s="1327"/>
      <c r="AG16" s="1327"/>
      <c r="AH16" s="1327"/>
      <c r="AI16" s="1328"/>
    </row>
    <row r="17" spans="1:39" ht="19.5" customHeight="1" x14ac:dyDescent="0.2">
      <c r="A17" s="1354" t="s">
        <v>280</v>
      </c>
      <c r="B17" s="1355"/>
      <c r="C17" s="1355"/>
      <c r="D17" s="1355"/>
      <c r="E17" s="1355"/>
      <c r="F17" s="1355"/>
      <c r="G17" s="1355"/>
      <c r="H17" s="1355"/>
      <c r="I17" s="1355"/>
      <c r="J17" s="1380"/>
      <c r="K17" s="1380"/>
      <c r="L17" s="1380"/>
      <c r="M17" s="1355"/>
      <c r="N17" s="1355"/>
      <c r="O17" s="1355"/>
      <c r="P17" s="1355"/>
      <c r="Q17" s="1355"/>
      <c r="R17" s="1355"/>
      <c r="S17" s="1355"/>
      <c r="T17" s="1355"/>
      <c r="U17" s="1355"/>
      <c r="V17" s="1355"/>
      <c r="W17" s="1355"/>
      <c r="X17" s="1355"/>
      <c r="Y17" s="1355"/>
      <c r="Z17" s="1355"/>
      <c r="AA17" s="1355"/>
      <c r="AB17" s="1355"/>
      <c r="AC17" s="1356"/>
      <c r="AD17" s="1381" t="s">
        <v>179</v>
      </c>
      <c r="AE17" s="1382"/>
      <c r="AF17" s="1382"/>
      <c r="AG17" s="1382"/>
      <c r="AH17" s="1382"/>
      <c r="AI17" s="1383"/>
    </row>
    <row r="18" spans="1:39" ht="3.75" customHeight="1" x14ac:dyDescent="0.2">
      <c r="A18" s="1430"/>
      <c r="B18" s="1430"/>
      <c r="C18" s="1430"/>
      <c r="D18" s="1430"/>
      <c r="E18" s="1430"/>
      <c r="F18" s="1430"/>
      <c r="G18" s="1430"/>
      <c r="H18" s="1430"/>
      <c r="I18" s="1430"/>
      <c r="J18" s="1430"/>
      <c r="K18" s="1430"/>
      <c r="L18" s="1430"/>
      <c r="M18" s="1430"/>
      <c r="N18" s="1430"/>
      <c r="O18" s="1430"/>
      <c r="P18" s="1430"/>
      <c r="Q18" s="1430"/>
      <c r="R18" s="1430"/>
      <c r="S18" s="1430"/>
      <c r="T18" s="1430"/>
      <c r="U18" s="1430"/>
      <c r="V18" s="1430"/>
      <c r="W18" s="1430"/>
      <c r="X18" s="1430"/>
      <c r="Y18" s="1430"/>
      <c r="Z18" s="1430"/>
      <c r="AA18" s="1430"/>
      <c r="AB18" s="1430"/>
      <c r="AC18" s="1430"/>
      <c r="AD18" s="1431"/>
      <c r="AE18" s="1431"/>
      <c r="AF18" s="1431"/>
      <c r="AG18" s="1431"/>
      <c r="AH18" s="1431"/>
      <c r="AI18" s="1431"/>
      <c r="AJ18" s="72"/>
      <c r="AK18" s="72"/>
      <c r="AL18" s="72"/>
      <c r="AM18" s="72"/>
    </row>
    <row r="19" spans="1:39" ht="19.5" customHeight="1" x14ac:dyDescent="0.2">
      <c r="A19" s="1424" t="s">
        <v>183</v>
      </c>
      <c r="B19" s="1334"/>
      <c r="C19" s="1334"/>
      <c r="D19" s="1334"/>
      <c r="E19" s="1335"/>
      <c r="F19" s="1331" t="s">
        <v>387</v>
      </c>
      <c r="G19" s="1332"/>
      <c r="H19" s="1332"/>
      <c r="I19" s="1332"/>
      <c r="J19" s="1425" t="s">
        <v>395</v>
      </c>
      <c r="K19" s="1426"/>
      <c r="L19" s="1426"/>
      <c r="M19" s="1426"/>
      <c r="N19" s="1426"/>
      <c r="O19" s="1426"/>
      <c r="P19" s="1426"/>
      <c r="Q19" s="1426"/>
      <c r="R19" s="1426"/>
      <c r="S19" s="1426"/>
      <c r="T19" s="1427"/>
      <c r="U19" s="1428"/>
      <c r="V19" s="1428"/>
      <c r="W19" s="1428"/>
      <c r="X19" s="1428"/>
      <c r="Y19" s="1428"/>
      <c r="Z19" s="1428"/>
      <c r="AA19" s="1428"/>
      <c r="AB19" s="1428"/>
      <c r="AC19" s="1428"/>
      <c r="AD19" s="1428"/>
      <c r="AE19" s="1428"/>
      <c r="AF19" s="1428"/>
      <c r="AG19" s="1428"/>
      <c r="AH19" s="1428"/>
      <c r="AI19" s="1429"/>
    </row>
    <row r="20" spans="1:39" ht="19.5" customHeight="1" x14ac:dyDescent="0.2">
      <c r="A20" s="1413" t="s">
        <v>27</v>
      </c>
      <c r="B20" s="1377"/>
      <c r="C20" s="1377"/>
      <c r="D20" s="1377"/>
      <c r="E20" s="1377"/>
      <c r="F20" s="1377"/>
      <c r="G20" s="1377"/>
      <c r="H20" s="1377"/>
      <c r="I20" s="1378"/>
      <c r="J20" s="1417"/>
      <c r="K20" s="1418"/>
      <c r="L20" s="1418"/>
      <c r="M20" s="1418"/>
      <c r="N20" s="1418"/>
      <c r="O20" s="1418"/>
      <c r="P20" s="1418"/>
      <c r="Q20" s="1418"/>
      <c r="R20" s="1418"/>
      <c r="S20" s="1418"/>
      <c r="T20" s="1419" t="s">
        <v>437</v>
      </c>
      <c r="U20" s="1420"/>
      <c r="V20" s="1420"/>
      <c r="W20" s="1420"/>
      <c r="X20" s="1420"/>
      <c r="Y20" s="1420"/>
      <c r="Z20" s="1420"/>
      <c r="AA20" s="1421"/>
      <c r="AB20" s="1422"/>
      <c r="AC20" s="1422"/>
      <c r="AD20" s="1422"/>
      <c r="AE20" s="1422"/>
      <c r="AF20" s="1422"/>
      <c r="AG20" s="1422"/>
      <c r="AH20" s="1422"/>
      <c r="AI20" s="1423"/>
    </row>
    <row r="21" spans="1:39" ht="19.5" customHeight="1" x14ac:dyDescent="0.2">
      <c r="A21" s="1413" t="s">
        <v>396</v>
      </c>
      <c r="B21" s="1377"/>
      <c r="C21" s="1377"/>
      <c r="D21" s="1377"/>
      <c r="E21" s="1377"/>
      <c r="F21" s="1377"/>
      <c r="G21" s="1377"/>
      <c r="H21" s="1377"/>
      <c r="I21" s="1378"/>
      <c r="J21" s="1414"/>
      <c r="K21" s="1415"/>
      <c r="L21" s="1415"/>
      <c r="M21" s="1415"/>
      <c r="N21" s="1415"/>
      <c r="O21" s="1415"/>
      <c r="P21" s="1415"/>
      <c r="Q21" s="1415"/>
      <c r="R21" s="1415"/>
      <c r="S21" s="1415"/>
      <c r="T21" s="1415"/>
      <c r="U21" s="1415"/>
      <c r="V21" s="1415"/>
      <c r="W21" s="1415"/>
      <c r="X21" s="1415"/>
      <c r="Y21" s="1415"/>
      <c r="Z21" s="1415"/>
      <c r="AA21" s="1415"/>
      <c r="AB21" s="1415"/>
      <c r="AC21" s="1415"/>
      <c r="AD21" s="1415"/>
      <c r="AE21" s="1415"/>
      <c r="AF21" s="1415"/>
      <c r="AG21" s="1415"/>
      <c r="AH21" s="1415"/>
      <c r="AI21" s="1416"/>
    </row>
    <row r="22" spans="1:39" ht="19.5" customHeight="1" x14ac:dyDescent="0.2">
      <c r="A22" s="1347" t="s">
        <v>30</v>
      </c>
      <c r="B22" s="1314"/>
      <c r="C22" s="1314"/>
      <c r="D22" s="1314"/>
      <c r="E22" s="1314"/>
      <c r="F22" s="1314"/>
      <c r="G22" s="1314"/>
      <c r="H22" s="1314"/>
      <c r="I22" s="1316"/>
      <c r="J22" s="1408"/>
      <c r="K22" s="1409"/>
      <c r="L22" s="1409"/>
      <c r="M22" s="1409"/>
      <c r="N22" s="1409"/>
      <c r="O22" s="1409"/>
      <c r="P22" s="1409"/>
      <c r="Q22" s="1409"/>
      <c r="R22" s="1409"/>
      <c r="S22" s="1409"/>
      <c r="T22" s="1410" t="s">
        <v>283</v>
      </c>
      <c r="U22" s="1411"/>
      <c r="V22" s="1411"/>
      <c r="W22" s="1411"/>
      <c r="X22" s="1411"/>
      <c r="Y22" s="1411"/>
      <c r="Z22" s="1411"/>
      <c r="AA22" s="1412"/>
      <c r="AB22" s="1307"/>
      <c r="AC22" s="1307"/>
      <c r="AD22" s="1307"/>
      <c r="AE22" s="1307"/>
      <c r="AF22" s="1307"/>
      <c r="AG22" s="1307"/>
      <c r="AH22" s="1307"/>
      <c r="AI22" s="1308"/>
    </row>
    <row r="23" spans="1:39" ht="54" customHeight="1" x14ac:dyDescent="0.2">
      <c r="A23" s="1402" t="s">
        <v>397</v>
      </c>
      <c r="B23" s="1403"/>
      <c r="C23" s="1403"/>
      <c r="D23" s="1403"/>
      <c r="E23" s="1403"/>
      <c r="F23" s="1403"/>
      <c r="G23" s="1403"/>
      <c r="H23" s="1403"/>
      <c r="I23" s="1404"/>
      <c r="J23" s="1405"/>
      <c r="K23" s="1406"/>
      <c r="L23" s="1406"/>
      <c r="M23" s="1406"/>
      <c r="N23" s="1406"/>
      <c r="O23" s="1406"/>
      <c r="P23" s="1406"/>
      <c r="Q23" s="1406"/>
      <c r="R23" s="1406"/>
      <c r="S23" s="1406"/>
      <c r="T23" s="1406"/>
      <c r="U23" s="1406"/>
      <c r="V23" s="1406"/>
      <c r="W23" s="1406"/>
      <c r="X23" s="1406"/>
      <c r="Y23" s="1406"/>
      <c r="Z23" s="1406"/>
      <c r="AA23" s="1406"/>
      <c r="AB23" s="1406"/>
      <c r="AC23" s="1406"/>
      <c r="AD23" s="1406"/>
      <c r="AE23" s="1406"/>
      <c r="AF23" s="1406"/>
      <c r="AG23" s="1406"/>
      <c r="AH23" s="1406"/>
      <c r="AI23" s="1407"/>
    </row>
    <row r="24" spans="1:39" ht="19.5" customHeight="1" x14ac:dyDescent="0.2">
      <c r="A24" s="1347" t="s">
        <v>33</v>
      </c>
      <c r="B24" s="1314"/>
      <c r="C24" s="1314"/>
      <c r="D24" s="1314"/>
      <c r="E24" s="1314"/>
      <c r="F24" s="1314"/>
      <c r="G24" s="1314"/>
      <c r="H24" s="1314"/>
      <c r="I24" s="1316"/>
      <c r="J24" s="1317" t="s">
        <v>288</v>
      </c>
      <c r="K24" s="1314"/>
      <c r="L24" s="1314"/>
      <c r="M24" s="1314"/>
      <c r="N24" s="1307"/>
      <c r="O24" s="1307"/>
      <c r="P24" s="1314" t="s">
        <v>34</v>
      </c>
      <c r="Q24" s="1314"/>
      <c r="R24" s="1307"/>
      <c r="S24" s="1307"/>
      <c r="T24" s="1285" t="s">
        <v>289</v>
      </c>
      <c r="U24" s="1285"/>
      <c r="V24" s="1314" t="s">
        <v>36</v>
      </c>
      <c r="W24" s="1314"/>
      <c r="X24" s="1314"/>
      <c r="Y24" s="1314" t="s">
        <v>290</v>
      </c>
      <c r="Z24" s="1314"/>
      <c r="AA24" s="1314"/>
      <c r="AB24" s="1307"/>
      <c r="AC24" s="1307"/>
      <c r="AD24" s="1314" t="s">
        <v>34</v>
      </c>
      <c r="AE24" s="1314"/>
      <c r="AF24" s="1307"/>
      <c r="AG24" s="1307"/>
      <c r="AH24" s="1314" t="s">
        <v>35</v>
      </c>
      <c r="AI24" s="1379"/>
    </row>
    <row r="25" spans="1:39" ht="19.5" customHeight="1" x14ac:dyDescent="0.2">
      <c r="A25" s="1347" t="s">
        <v>167</v>
      </c>
      <c r="B25" s="1314"/>
      <c r="C25" s="1314"/>
      <c r="D25" s="1314"/>
      <c r="E25" s="1314"/>
      <c r="F25" s="1314"/>
      <c r="G25" s="1314"/>
      <c r="H25" s="1314"/>
      <c r="I25" s="1316"/>
      <c r="J25" s="1298"/>
      <c r="K25" s="1298"/>
      <c r="L25" s="1298"/>
      <c r="M25" s="1298"/>
      <c r="N25" s="1298"/>
      <c r="O25" s="1298"/>
      <c r="P25" s="1298"/>
      <c r="Q25" s="1298"/>
      <c r="R25" s="1298"/>
      <c r="S25" s="1298"/>
      <c r="T25" s="1298"/>
      <c r="U25" s="1298"/>
      <c r="V25" s="1298"/>
      <c r="W25" s="1298"/>
      <c r="X25" s="1400" t="s">
        <v>169</v>
      </c>
      <c r="Y25" s="1400"/>
      <c r="Z25" s="1400"/>
      <c r="AA25" s="1400"/>
      <c r="AB25" s="1400"/>
      <c r="AC25" s="1400"/>
      <c r="AD25" s="1400"/>
      <c r="AE25" s="1400"/>
      <c r="AF25" s="1400"/>
      <c r="AG25" s="1400"/>
      <c r="AH25" s="1400"/>
      <c r="AI25" s="1401"/>
    </row>
    <row r="26" spans="1:39" ht="54" customHeight="1" x14ac:dyDescent="0.2">
      <c r="A26" s="1397" t="s">
        <v>398</v>
      </c>
      <c r="B26" s="1314"/>
      <c r="C26" s="1314"/>
      <c r="D26" s="1314"/>
      <c r="E26" s="1314"/>
      <c r="F26" s="1314"/>
      <c r="G26" s="1314"/>
      <c r="H26" s="1314"/>
      <c r="I26" s="1316"/>
      <c r="J26" s="1326"/>
      <c r="K26" s="1327"/>
      <c r="L26" s="1327"/>
      <c r="M26" s="1327"/>
      <c r="N26" s="1327"/>
      <c r="O26" s="1327"/>
      <c r="P26" s="1327"/>
      <c r="Q26" s="1327"/>
      <c r="R26" s="1327"/>
      <c r="S26" s="1327"/>
      <c r="T26" s="1327"/>
      <c r="U26" s="1327"/>
      <c r="V26" s="1327"/>
      <c r="W26" s="1327"/>
      <c r="X26" s="1327"/>
      <c r="Y26" s="1327"/>
      <c r="Z26" s="1327"/>
      <c r="AA26" s="1327"/>
      <c r="AB26" s="1327"/>
      <c r="AC26" s="1327"/>
      <c r="AD26" s="1327"/>
      <c r="AE26" s="1327"/>
      <c r="AF26" s="1327"/>
      <c r="AG26" s="1327"/>
      <c r="AH26" s="1327"/>
      <c r="AI26" s="1328"/>
    </row>
    <row r="27" spans="1:39" ht="41.25" customHeight="1" x14ac:dyDescent="0.2">
      <c r="A27" s="1347" t="s">
        <v>285</v>
      </c>
      <c r="B27" s="1314"/>
      <c r="C27" s="1314"/>
      <c r="D27" s="1314"/>
      <c r="E27" s="1314"/>
      <c r="F27" s="1314"/>
      <c r="G27" s="1314"/>
      <c r="H27" s="1314"/>
      <c r="I27" s="1316"/>
      <c r="J27" s="1326"/>
      <c r="K27" s="1327"/>
      <c r="L27" s="1327"/>
      <c r="M27" s="1327"/>
      <c r="N27" s="1327"/>
      <c r="O27" s="1327"/>
      <c r="P27" s="1327"/>
      <c r="Q27" s="1327"/>
      <c r="R27" s="1327"/>
      <c r="S27" s="1327"/>
      <c r="T27" s="1327"/>
      <c r="U27" s="1327"/>
      <c r="V27" s="1327"/>
      <c r="W27" s="1327"/>
      <c r="X27" s="1327"/>
      <c r="Y27" s="1327"/>
      <c r="Z27" s="1327"/>
      <c r="AA27" s="1327"/>
      <c r="AB27" s="1327"/>
      <c r="AC27" s="1327"/>
      <c r="AD27" s="1327"/>
      <c r="AE27" s="1327"/>
      <c r="AF27" s="1327"/>
      <c r="AG27" s="1327"/>
      <c r="AH27" s="1327"/>
      <c r="AI27" s="1328"/>
    </row>
    <row r="28" spans="1:39" ht="45" customHeight="1" x14ac:dyDescent="0.2">
      <c r="A28" s="1397" t="s">
        <v>399</v>
      </c>
      <c r="B28" s="1314"/>
      <c r="C28" s="1314"/>
      <c r="D28" s="1314"/>
      <c r="E28" s="1314"/>
      <c r="F28" s="1314"/>
      <c r="G28" s="1314"/>
      <c r="H28" s="1314"/>
      <c r="I28" s="1316"/>
      <c r="J28" s="1398"/>
      <c r="K28" s="1399"/>
      <c r="L28" s="1399"/>
      <c r="M28" s="1327"/>
      <c r="N28" s="1327"/>
      <c r="O28" s="1327"/>
      <c r="P28" s="1327"/>
      <c r="Q28" s="1327"/>
      <c r="R28" s="1327"/>
      <c r="S28" s="1327"/>
      <c r="T28" s="1327"/>
      <c r="U28" s="1327"/>
      <c r="V28" s="1327"/>
      <c r="W28" s="1327"/>
      <c r="X28" s="1327"/>
      <c r="Y28" s="1327"/>
      <c r="Z28" s="1327"/>
      <c r="AA28" s="1327"/>
      <c r="AB28" s="1327"/>
      <c r="AC28" s="1327"/>
      <c r="AD28" s="1327"/>
      <c r="AE28" s="1327"/>
      <c r="AF28" s="1327"/>
      <c r="AG28" s="1327"/>
      <c r="AH28" s="1327"/>
      <c r="AI28" s="1328"/>
    </row>
    <row r="29" spans="1:39" ht="19.5" customHeight="1" x14ac:dyDescent="0.2">
      <c r="A29" s="1384" t="s">
        <v>292</v>
      </c>
      <c r="B29" s="1291"/>
      <c r="C29" s="1291"/>
      <c r="D29" s="1291"/>
      <c r="E29" s="1291"/>
      <c r="F29" s="1291"/>
      <c r="G29" s="1291"/>
      <c r="H29" s="1291"/>
      <c r="I29" s="1291"/>
      <c r="J29" s="1388" t="s">
        <v>275</v>
      </c>
      <c r="K29" s="1389"/>
      <c r="L29" s="1390"/>
      <c r="M29" s="1391"/>
      <c r="N29" s="1391"/>
      <c r="O29" s="1391"/>
      <c r="P29" s="1391"/>
      <c r="Q29" s="1391"/>
      <c r="R29" s="1391"/>
      <c r="S29" s="1391"/>
      <c r="T29" s="1392" t="s">
        <v>173</v>
      </c>
      <c r="U29" s="1392"/>
      <c r="V29" s="1393"/>
      <c r="W29" s="1394" t="s">
        <v>276</v>
      </c>
      <c r="X29" s="1285"/>
      <c r="Y29" s="1286"/>
      <c r="Z29" s="1391"/>
      <c r="AA29" s="1391"/>
      <c r="AB29" s="1391"/>
      <c r="AC29" s="1391"/>
      <c r="AD29" s="1391"/>
      <c r="AE29" s="1391"/>
      <c r="AF29" s="1391"/>
      <c r="AG29" s="1393" t="s">
        <v>173</v>
      </c>
      <c r="AH29" s="1395"/>
      <c r="AI29" s="1396"/>
    </row>
    <row r="30" spans="1:39" ht="45" customHeight="1" x14ac:dyDescent="0.2">
      <c r="A30" s="1293"/>
      <c r="B30" s="1294"/>
      <c r="C30" s="1294"/>
      <c r="D30" s="1294"/>
      <c r="E30" s="1294"/>
      <c r="F30" s="1294"/>
      <c r="G30" s="1294"/>
      <c r="H30" s="1294"/>
      <c r="I30" s="1294"/>
      <c r="J30" s="1385" t="s">
        <v>277</v>
      </c>
      <c r="K30" s="1386"/>
      <c r="L30" s="1387"/>
      <c r="M30" s="1327"/>
      <c r="N30" s="1327"/>
      <c r="O30" s="1327"/>
      <c r="P30" s="1327"/>
      <c r="Q30" s="1327"/>
      <c r="R30" s="1327"/>
      <c r="S30" s="1327"/>
      <c r="T30" s="1327"/>
      <c r="U30" s="1327"/>
      <c r="V30" s="1327"/>
      <c r="W30" s="1327"/>
      <c r="X30" s="1327"/>
      <c r="Y30" s="1327"/>
      <c r="Z30" s="1327"/>
      <c r="AA30" s="1327"/>
      <c r="AB30" s="1327"/>
      <c r="AC30" s="1327"/>
      <c r="AD30" s="1327"/>
      <c r="AE30" s="1327"/>
      <c r="AF30" s="1327"/>
      <c r="AG30" s="1327"/>
      <c r="AH30" s="1327"/>
      <c r="AI30" s="1328"/>
    </row>
    <row r="31" spans="1:39" ht="19.5" customHeight="1" x14ac:dyDescent="0.2">
      <c r="A31" s="1354" t="s">
        <v>280</v>
      </c>
      <c r="B31" s="1355"/>
      <c r="C31" s="1355"/>
      <c r="D31" s="1355"/>
      <c r="E31" s="1355"/>
      <c r="F31" s="1355"/>
      <c r="G31" s="1355"/>
      <c r="H31" s="1355"/>
      <c r="I31" s="1355"/>
      <c r="J31" s="1380"/>
      <c r="K31" s="1380"/>
      <c r="L31" s="1380"/>
      <c r="M31" s="1355"/>
      <c r="N31" s="1355"/>
      <c r="O31" s="1355"/>
      <c r="P31" s="1355"/>
      <c r="Q31" s="1355"/>
      <c r="R31" s="1355"/>
      <c r="S31" s="1355"/>
      <c r="T31" s="1355"/>
      <c r="U31" s="1355"/>
      <c r="V31" s="1355"/>
      <c r="W31" s="1355"/>
      <c r="X31" s="1355"/>
      <c r="Y31" s="1355"/>
      <c r="Z31" s="1355"/>
      <c r="AA31" s="1355"/>
      <c r="AB31" s="1355"/>
      <c r="AC31" s="1356"/>
      <c r="AD31" s="1381" t="s">
        <v>179</v>
      </c>
      <c r="AE31" s="1382"/>
      <c r="AF31" s="1382"/>
      <c r="AG31" s="1382"/>
      <c r="AH31" s="1382"/>
      <c r="AI31" s="1383"/>
    </row>
    <row r="34" spans="2:2" ht="15" customHeight="1" x14ac:dyDescent="0.2">
      <c r="B34" s="2"/>
    </row>
  </sheetData>
  <sheetProtection sheet="1" formatCells="0" formatRows="0" insertRows="0" deleteRows="0" selectLockedCells="1"/>
  <mergeCells count="98">
    <mergeCell ref="A17:AC17"/>
    <mergeCell ref="AD17:AI17"/>
    <mergeCell ref="A13:I13"/>
    <mergeCell ref="J13:AI13"/>
    <mergeCell ref="A14:I14"/>
    <mergeCell ref="J14:AI14"/>
    <mergeCell ref="A15:I16"/>
    <mergeCell ref="J15:L15"/>
    <mergeCell ref="M15:S15"/>
    <mergeCell ref="T15:V15"/>
    <mergeCell ref="W15:Y15"/>
    <mergeCell ref="Z15:AF15"/>
    <mergeCell ref="AG15:AI15"/>
    <mergeCell ref="J16:L16"/>
    <mergeCell ref="M16:AI16"/>
    <mergeCell ref="A11:I11"/>
    <mergeCell ref="J11:W11"/>
    <mergeCell ref="X11:AI11"/>
    <mergeCell ref="A12:I12"/>
    <mergeCell ref="J12:AI12"/>
    <mergeCell ref="A9:I9"/>
    <mergeCell ref="J9:AI9"/>
    <mergeCell ref="A10:I10"/>
    <mergeCell ref="J10:M10"/>
    <mergeCell ref="N10:O10"/>
    <mergeCell ref="P10:Q10"/>
    <mergeCell ref="R10:S10"/>
    <mergeCell ref="T10:U10"/>
    <mergeCell ref="V10:X10"/>
    <mergeCell ref="Y10:AA10"/>
    <mergeCell ref="AB10:AC10"/>
    <mergeCell ref="AD10:AE10"/>
    <mergeCell ref="AF10:AG10"/>
    <mergeCell ref="AH10:AI10"/>
    <mergeCell ref="A7:I7"/>
    <mergeCell ref="J7:AI7"/>
    <mergeCell ref="A8:I8"/>
    <mergeCell ref="J8:S8"/>
    <mergeCell ref="T8:AA8"/>
    <mergeCell ref="AB8:AI8"/>
    <mergeCell ref="A5:E5"/>
    <mergeCell ref="F5:I5"/>
    <mergeCell ref="J5:S5"/>
    <mergeCell ref="T5:AI5"/>
    <mergeCell ref="A6:I6"/>
    <mergeCell ref="J6:S6"/>
    <mergeCell ref="T6:AA6"/>
    <mergeCell ref="AB6:AI6"/>
    <mergeCell ref="A18:AC18"/>
    <mergeCell ref="AD18:AI18"/>
    <mergeCell ref="A19:E19"/>
    <mergeCell ref="F19:I19"/>
    <mergeCell ref="J19:S19"/>
    <mergeCell ref="T19:AI19"/>
    <mergeCell ref="A20:I20"/>
    <mergeCell ref="J20:S20"/>
    <mergeCell ref="T20:AA20"/>
    <mergeCell ref="AB20:AI20"/>
    <mergeCell ref="A21:I21"/>
    <mergeCell ref="J21:AI21"/>
    <mergeCell ref="A22:I22"/>
    <mergeCell ref="J22:S22"/>
    <mergeCell ref="T22:AA22"/>
    <mergeCell ref="AB22:AI22"/>
    <mergeCell ref="A23:I23"/>
    <mergeCell ref="J23:AI23"/>
    <mergeCell ref="AF24:AG24"/>
    <mergeCell ref="AH24:AI24"/>
    <mergeCell ref="A25:I25"/>
    <mergeCell ref="J25:W25"/>
    <mergeCell ref="X25:AI25"/>
    <mergeCell ref="T24:U24"/>
    <mergeCell ref="V24:X24"/>
    <mergeCell ref="Y24:AA24"/>
    <mergeCell ref="AB24:AC24"/>
    <mergeCell ref="AD24:AE24"/>
    <mergeCell ref="A24:I24"/>
    <mergeCell ref="J24:M24"/>
    <mergeCell ref="N24:O24"/>
    <mergeCell ref="P24:Q24"/>
    <mergeCell ref="R24:S24"/>
    <mergeCell ref="A26:I26"/>
    <mergeCell ref="J26:AI26"/>
    <mergeCell ref="A27:I27"/>
    <mergeCell ref="J27:AI27"/>
    <mergeCell ref="A28:I28"/>
    <mergeCell ref="J28:AI28"/>
    <mergeCell ref="AG29:AI29"/>
    <mergeCell ref="J30:L30"/>
    <mergeCell ref="M30:AI30"/>
    <mergeCell ref="A31:AC31"/>
    <mergeCell ref="AD31:AI31"/>
    <mergeCell ref="A29:I30"/>
    <mergeCell ref="J29:L29"/>
    <mergeCell ref="M29:S29"/>
    <mergeCell ref="T29:V29"/>
    <mergeCell ref="W29:Y29"/>
    <mergeCell ref="Z29:AF29"/>
  </mergeCells>
  <phoneticPr fontId="1"/>
  <dataValidations count="12">
    <dataValidation type="list" allowBlank="1" showErrorMessage="1" prompt="_x000a_" sqref="AD17:AI17 AD31:AI31">
      <formula1>"選択してください,関連あり,関連なし"</formula1>
    </dataValidation>
    <dataValidation allowBlank="1" showErrorMessage="1" sqref="J12:AI13 J26:AI27"/>
    <dataValidation allowBlank="1" showErrorMessage="1" prompt="_x000a_" sqref="AG15:AI15 J15:J16 AG29:AI29 J29:J30"/>
    <dataValidation imeMode="halfAlpha" allowBlank="1" showInputMessage="1" showErrorMessage="1" sqref="AB6 AB20"/>
    <dataValidation type="custom" imeMode="halfAlpha" allowBlank="1" showInputMessage="1" showErrorMessage="1" prompt="「(8)委託費」の「助成事業に要する経費（税込）」の金額を記入してください。" sqref="J25:W25">
      <formula1>LENB(J25)=LEN(J25)</formula1>
    </dataValidation>
    <dataValidation allowBlank="1" showInputMessage="1" showErrorMessage="1" prompt="前ページの「(8)委託費」の「経費番号」（委-1、委-2）を記入してください。" sqref="F5:I5"/>
    <dataValidation allowBlank="1" showInputMessage="1" showErrorMessage="1" prompt="やむを得ず２者提出できない場合は、その理由を記入してください。_x000a_（ただし、「過去に取引実績があるから」等は不可）_x000a_" sqref="M16:AI16 M30:AI30"/>
    <dataValidation allowBlank="1" showInputMessage="1" showErrorMessage="1" prompt="「(8)委託費」の「経費番号」（委-1、委-2）を記入してください。" sqref="F19:I19"/>
    <dataValidation type="custom" imeMode="disabled" allowBlank="1" showInputMessage="1" showErrorMessage="1" sqref="M15:S15 Z15:AF15 M29:S29 Z29:AF29">
      <formula1>LENB(M15)=LEN(M15)</formula1>
    </dataValidation>
    <dataValidation allowBlank="1" showInputMessage="1" showErrorMessage="1" prompt="選定に至った委託先の特長と理由を具体的に記入してください。" sqref="J28:AI28"/>
    <dataValidation type="custom" imeMode="halfAlpha" allowBlank="1" showInputMessage="1" showErrorMessage="1" prompt="「(8)委託費」の「助成事業に要する経費（税込）」の金額を記入してください。" sqref="J11:W11">
      <formula1>LENB(J11)=LEN(J11)</formula1>
    </dataValidation>
    <dataValidation allowBlank="1" showInputMessage="1" showErrorMessage="1" prompt="選定に至った委託先の特長と理由を具体的に記入してください。" sqref="J14:AI14"/>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28"/>
  <sheetViews>
    <sheetView showGridLines="0" view="pageBreakPreview" zoomScale="95" zoomScaleNormal="100" zoomScaleSheetLayoutView="95" workbookViewId="0">
      <selection activeCell="B8" sqref="B8"/>
    </sheetView>
  </sheetViews>
  <sheetFormatPr defaultColWidth="2.08984375" defaultRowHeight="12" x14ac:dyDescent="0.2"/>
  <cols>
    <col min="1" max="1" width="6.90625" style="4" customWidth="1"/>
    <col min="2" max="2" width="13" style="4" customWidth="1"/>
    <col min="3" max="3" width="9.7265625" style="522" customWidth="1"/>
    <col min="4" max="12" width="6.90625" style="4" customWidth="1"/>
    <col min="13" max="13" width="8.7265625" style="4" customWidth="1"/>
    <col min="14" max="225" width="2.453125" style="4" customWidth="1"/>
    <col min="226" max="16384" width="2.08984375" style="4"/>
  </cols>
  <sheetData>
    <row r="1" spans="1:26" s="90" customFormat="1" ht="15" customHeight="1" x14ac:dyDescent="0.2">
      <c r="A1" s="85"/>
      <c r="B1" s="88"/>
      <c r="C1" s="522"/>
      <c r="D1" s="88"/>
      <c r="E1" s="88"/>
      <c r="F1" s="88"/>
      <c r="G1" s="88"/>
      <c r="H1" s="88"/>
      <c r="I1" s="104"/>
      <c r="J1" s="104"/>
      <c r="K1" s="104"/>
      <c r="L1" s="88"/>
      <c r="M1" s="19" t="s">
        <v>423</v>
      </c>
      <c r="N1" s="88"/>
      <c r="O1" s="88"/>
      <c r="P1" s="88"/>
      <c r="Q1" s="88"/>
      <c r="R1" s="88"/>
      <c r="S1" s="88"/>
      <c r="T1" s="91"/>
      <c r="U1" s="91"/>
      <c r="V1" s="105"/>
      <c r="W1" s="105"/>
      <c r="X1" s="105"/>
      <c r="Y1" s="105"/>
      <c r="Z1" s="105"/>
    </row>
    <row r="2" spans="1:26" s="16" customFormat="1" ht="15" customHeight="1" x14ac:dyDescent="0.2">
      <c r="A2" s="14" t="s">
        <v>577</v>
      </c>
      <c r="B2" s="17"/>
      <c r="C2" s="522"/>
      <c r="D2" s="17"/>
      <c r="E2" s="17"/>
      <c r="F2" s="17"/>
      <c r="G2" s="17"/>
      <c r="H2" s="17"/>
      <c r="I2" s="17"/>
      <c r="J2" s="17"/>
      <c r="K2" s="17"/>
      <c r="L2" s="17"/>
      <c r="M2" s="10" t="s">
        <v>38</v>
      </c>
    </row>
    <row r="3" spans="1:26" s="16" customFormat="1" ht="30" customHeight="1" x14ac:dyDescent="0.2">
      <c r="A3" s="1457" t="s">
        <v>544</v>
      </c>
      <c r="B3" s="1458"/>
      <c r="C3" s="1458"/>
      <c r="D3" s="1458"/>
      <c r="E3" s="1458"/>
      <c r="F3" s="1458"/>
      <c r="G3" s="1458"/>
      <c r="H3" s="1458"/>
      <c r="I3" s="1458"/>
      <c r="J3" s="1458"/>
      <c r="K3" s="1458"/>
      <c r="L3" s="1458"/>
      <c r="M3" s="1458"/>
    </row>
    <row r="4" spans="1:26" s="16" customFormat="1" ht="15" customHeight="1" x14ac:dyDescent="0.2">
      <c r="A4" s="1459" t="s">
        <v>627</v>
      </c>
      <c r="B4" s="1460"/>
      <c r="C4" s="1460"/>
      <c r="D4" s="1460"/>
      <c r="E4" s="1460"/>
      <c r="F4" s="1460"/>
      <c r="G4" s="1460"/>
      <c r="H4" s="1460"/>
      <c r="I4" s="1460"/>
      <c r="J4" s="1460"/>
      <c r="K4" s="1460"/>
      <c r="L4" s="1460"/>
      <c r="M4" s="1460"/>
    </row>
    <row r="5" spans="1:26" ht="23.25" customHeight="1" x14ac:dyDescent="0.2">
      <c r="A5" s="1461" t="s">
        <v>542</v>
      </c>
      <c r="B5" s="1462"/>
      <c r="C5" s="532" t="s">
        <v>538</v>
      </c>
      <c r="D5" s="1435" t="s">
        <v>533</v>
      </c>
      <c r="E5" s="1436"/>
      <c r="F5" s="1436"/>
      <c r="G5" s="1436"/>
      <c r="H5" s="1436"/>
      <c r="I5" s="1436"/>
      <c r="J5" s="1436"/>
      <c r="K5" s="1436"/>
      <c r="L5" s="1437"/>
      <c r="M5" s="1432" t="s">
        <v>250</v>
      </c>
    </row>
    <row r="6" spans="1:26" ht="23.25" customHeight="1" x14ac:dyDescent="0.2">
      <c r="A6" s="1441" t="s">
        <v>543</v>
      </c>
      <c r="B6" s="1442"/>
      <c r="C6" s="531" t="s">
        <v>539</v>
      </c>
      <c r="D6" s="1438" t="s">
        <v>216</v>
      </c>
      <c r="E6" s="1439"/>
      <c r="F6" s="1439"/>
      <c r="G6" s="1439"/>
      <c r="H6" s="146" t="s">
        <v>217</v>
      </c>
      <c r="I6" s="1439" t="s">
        <v>218</v>
      </c>
      <c r="J6" s="1439"/>
      <c r="K6" s="1439"/>
      <c r="L6" s="1440"/>
      <c r="M6" s="1433"/>
    </row>
    <row r="7" spans="1:26" ht="127.5" customHeight="1" x14ac:dyDescent="0.2">
      <c r="A7" s="514" t="s">
        <v>541</v>
      </c>
      <c r="B7" s="515" t="s">
        <v>540</v>
      </c>
      <c r="C7" s="530" t="s">
        <v>539</v>
      </c>
      <c r="D7" s="151" t="s">
        <v>199</v>
      </c>
      <c r="E7" s="114" t="s">
        <v>200</v>
      </c>
      <c r="F7" s="114" t="s">
        <v>201</v>
      </c>
      <c r="G7" s="114" t="s">
        <v>202</v>
      </c>
      <c r="H7" s="114" t="s">
        <v>203</v>
      </c>
      <c r="I7" s="114" t="s">
        <v>204</v>
      </c>
      <c r="J7" s="114" t="s">
        <v>205</v>
      </c>
      <c r="K7" s="114" t="s">
        <v>206</v>
      </c>
      <c r="L7" s="152" t="s">
        <v>207</v>
      </c>
      <c r="M7" s="1434"/>
    </row>
    <row r="8" spans="1:26" ht="42" customHeight="1" x14ac:dyDescent="0.2">
      <c r="A8" s="440">
        <f>ROW()-7</f>
        <v>1</v>
      </c>
      <c r="B8" s="154"/>
      <c r="C8" s="523"/>
      <c r="D8" s="155"/>
      <c r="E8" s="153"/>
      <c r="F8" s="153"/>
      <c r="G8" s="153"/>
      <c r="H8" s="153"/>
      <c r="I8" s="153"/>
      <c r="J8" s="153"/>
      <c r="K8" s="153"/>
      <c r="L8" s="156"/>
      <c r="M8" s="442">
        <f>SUM('19-1'!$C8:$L8)</f>
        <v>0</v>
      </c>
    </row>
    <row r="9" spans="1:26" ht="42" customHeight="1" x14ac:dyDescent="0.2">
      <c r="A9" s="440">
        <f t="shared" ref="A9:A22" si="0">ROW()-7</f>
        <v>2</v>
      </c>
      <c r="B9" s="154"/>
      <c r="C9" s="523"/>
      <c r="D9" s="155"/>
      <c r="E9" s="153"/>
      <c r="F9" s="153"/>
      <c r="G9" s="153"/>
      <c r="H9" s="153"/>
      <c r="I9" s="153"/>
      <c r="J9" s="153"/>
      <c r="K9" s="153"/>
      <c r="L9" s="153"/>
      <c r="M9" s="442">
        <f>SUM('19-1'!$C9:$L9)</f>
        <v>0</v>
      </c>
    </row>
    <row r="10" spans="1:26" ht="42" customHeight="1" x14ac:dyDescent="0.2">
      <c r="A10" s="440">
        <f t="shared" si="0"/>
        <v>3</v>
      </c>
      <c r="B10" s="154"/>
      <c r="C10" s="523"/>
      <c r="D10" s="155"/>
      <c r="E10" s="153"/>
      <c r="F10" s="153"/>
      <c r="G10" s="153"/>
      <c r="H10" s="153"/>
      <c r="I10" s="153"/>
      <c r="J10" s="153"/>
      <c r="K10" s="153"/>
      <c r="L10" s="156"/>
      <c r="M10" s="442">
        <f>SUM('19-1'!$C10:$L10)</f>
        <v>0</v>
      </c>
    </row>
    <row r="11" spans="1:26" ht="42" customHeight="1" x14ac:dyDescent="0.2">
      <c r="A11" s="440">
        <f t="shared" si="0"/>
        <v>4</v>
      </c>
      <c r="B11" s="154"/>
      <c r="C11" s="523"/>
      <c r="D11" s="155"/>
      <c r="E11" s="153"/>
      <c r="F11" s="153"/>
      <c r="G11" s="153"/>
      <c r="H11" s="153"/>
      <c r="I11" s="153"/>
      <c r="J11" s="153"/>
      <c r="K11" s="153"/>
      <c r="L11" s="156"/>
      <c r="M11" s="442">
        <f>SUM('19-1'!$C11:$L11)</f>
        <v>0</v>
      </c>
    </row>
    <row r="12" spans="1:26" ht="42" customHeight="1" x14ac:dyDescent="0.2">
      <c r="A12" s="440">
        <f t="shared" si="0"/>
        <v>5</v>
      </c>
      <c r="B12" s="154"/>
      <c r="C12" s="523"/>
      <c r="D12" s="155"/>
      <c r="E12" s="153"/>
      <c r="F12" s="153"/>
      <c r="G12" s="153"/>
      <c r="H12" s="153"/>
      <c r="I12" s="153"/>
      <c r="J12" s="153"/>
      <c r="K12" s="153"/>
      <c r="L12" s="156"/>
      <c r="M12" s="442">
        <f>SUM('19-1'!$C12:$L12)</f>
        <v>0</v>
      </c>
    </row>
    <row r="13" spans="1:26" ht="42" customHeight="1" x14ac:dyDescent="0.2">
      <c r="A13" s="440">
        <f t="shared" si="0"/>
        <v>6</v>
      </c>
      <c r="B13" s="154"/>
      <c r="C13" s="523"/>
      <c r="D13" s="155"/>
      <c r="E13" s="153"/>
      <c r="F13" s="153"/>
      <c r="G13" s="153"/>
      <c r="H13" s="153"/>
      <c r="I13" s="153"/>
      <c r="J13" s="153"/>
      <c r="K13" s="153"/>
      <c r="L13" s="156"/>
      <c r="M13" s="442">
        <f>SUM('19-1'!$C13:$L13)</f>
        <v>0</v>
      </c>
    </row>
    <row r="14" spans="1:26" ht="42" customHeight="1" x14ac:dyDescent="0.2">
      <c r="A14" s="440">
        <f t="shared" si="0"/>
        <v>7</v>
      </c>
      <c r="B14" s="154"/>
      <c r="C14" s="523"/>
      <c r="D14" s="155"/>
      <c r="E14" s="153"/>
      <c r="F14" s="153"/>
      <c r="G14" s="153"/>
      <c r="H14" s="153"/>
      <c r="I14" s="153"/>
      <c r="J14" s="153"/>
      <c r="K14" s="153"/>
      <c r="L14" s="156"/>
      <c r="M14" s="442">
        <f>SUM('19-1'!$C14:$L14)</f>
        <v>0</v>
      </c>
    </row>
    <row r="15" spans="1:26" ht="42" customHeight="1" x14ac:dyDescent="0.2">
      <c r="A15" s="440">
        <f t="shared" si="0"/>
        <v>8</v>
      </c>
      <c r="B15" s="154"/>
      <c r="C15" s="523"/>
      <c r="D15" s="155"/>
      <c r="E15" s="153"/>
      <c r="F15" s="153"/>
      <c r="G15" s="153"/>
      <c r="H15" s="153"/>
      <c r="I15" s="153"/>
      <c r="J15" s="153"/>
      <c r="K15" s="153"/>
      <c r="L15" s="156"/>
      <c r="M15" s="442">
        <f>SUM('19-1'!$C15:$L15)</f>
        <v>0</v>
      </c>
    </row>
    <row r="16" spans="1:26" ht="42" customHeight="1" x14ac:dyDescent="0.2">
      <c r="A16" s="440">
        <f t="shared" si="0"/>
        <v>9</v>
      </c>
      <c r="B16" s="154"/>
      <c r="C16" s="523"/>
      <c r="D16" s="155"/>
      <c r="E16" s="153"/>
      <c r="F16" s="153"/>
      <c r="G16" s="153"/>
      <c r="H16" s="153"/>
      <c r="I16" s="153"/>
      <c r="J16" s="153"/>
      <c r="K16" s="153"/>
      <c r="L16" s="156"/>
      <c r="M16" s="442">
        <f>SUM('19-1'!$C16:$L16)</f>
        <v>0</v>
      </c>
    </row>
    <row r="17" spans="1:13" ht="42" customHeight="1" x14ac:dyDescent="0.2">
      <c r="A17" s="440">
        <f t="shared" si="0"/>
        <v>10</v>
      </c>
      <c r="B17" s="154"/>
      <c r="C17" s="523"/>
      <c r="D17" s="155"/>
      <c r="E17" s="153"/>
      <c r="F17" s="153"/>
      <c r="G17" s="153"/>
      <c r="H17" s="153"/>
      <c r="I17" s="153"/>
      <c r="J17" s="153"/>
      <c r="K17" s="153"/>
      <c r="L17" s="156"/>
      <c r="M17" s="442">
        <f>SUM('19-1'!$C17:$L17)</f>
        <v>0</v>
      </c>
    </row>
    <row r="18" spans="1:13" ht="42" customHeight="1" x14ac:dyDescent="0.2">
      <c r="A18" s="440">
        <f t="shared" si="0"/>
        <v>11</v>
      </c>
      <c r="B18" s="154"/>
      <c r="C18" s="523"/>
      <c r="D18" s="155"/>
      <c r="E18" s="153"/>
      <c r="F18" s="153"/>
      <c r="G18" s="153"/>
      <c r="H18" s="153"/>
      <c r="I18" s="153"/>
      <c r="J18" s="153"/>
      <c r="K18" s="153"/>
      <c r="L18" s="156"/>
      <c r="M18" s="442">
        <f>SUM('19-1'!$C18:$L18)</f>
        <v>0</v>
      </c>
    </row>
    <row r="19" spans="1:13" ht="42" customHeight="1" x14ac:dyDescent="0.2">
      <c r="A19" s="440">
        <f t="shared" si="0"/>
        <v>12</v>
      </c>
      <c r="B19" s="154"/>
      <c r="C19" s="523"/>
      <c r="D19" s="155"/>
      <c r="E19" s="153"/>
      <c r="F19" s="153"/>
      <c r="G19" s="153"/>
      <c r="H19" s="153"/>
      <c r="I19" s="153"/>
      <c r="J19" s="153"/>
      <c r="K19" s="153"/>
      <c r="L19" s="156"/>
      <c r="M19" s="442">
        <f>SUM('19-1'!$C19:$L19)</f>
        <v>0</v>
      </c>
    </row>
    <row r="20" spans="1:13" ht="42" customHeight="1" x14ac:dyDescent="0.2">
      <c r="A20" s="440">
        <f t="shared" si="0"/>
        <v>13</v>
      </c>
      <c r="B20" s="154"/>
      <c r="C20" s="523"/>
      <c r="D20" s="155"/>
      <c r="E20" s="153"/>
      <c r="F20" s="153"/>
      <c r="G20" s="153"/>
      <c r="H20" s="153"/>
      <c r="I20" s="153"/>
      <c r="J20" s="153"/>
      <c r="K20" s="153"/>
      <c r="L20" s="156"/>
      <c r="M20" s="442">
        <f>SUM('19-1'!$C20:$L20)</f>
        <v>0</v>
      </c>
    </row>
    <row r="21" spans="1:13" ht="42" customHeight="1" x14ac:dyDescent="0.2">
      <c r="A21" s="440">
        <f t="shared" si="0"/>
        <v>14</v>
      </c>
      <c r="B21" s="154"/>
      <c r="C21" s="523"/>
      <c r="D21" s="155"/>
      <c r="E21" s="153"/>
      <c r="F21" s="153"/>
      <c r="G21" s="153"/>
      <c r="H21" s="153"/>
      <c r="I21" s="153"/>
      <c r="J21" s="153"/>
      <c r="K21" s="153"/>
      <c r="L21" s="156"/>
      <c r="M21" s="442">
        <f>SUM('19-1'!$C21:$L21)</f>
        <v>0</v>
      </c>
    </row>
    <row r="22" spans="1:13" ht="42" customHeight="1" x14ac:dyDescent="0.2">
      <c r="A22" s="441">
        <f t="shared" si="0"/>
        <v>15</v>
      </c>
      <c r="B22" s="157"/>
      <c r="C22" s="557"/>
      <c r="D22" s="158"/>
      <c r="E22" s="159"/>
      <c r="F22" s="159"/>
      <c r="G22" s="159"/>
      <c r="H22" s="159"/>
      <c r="I22" s="159"/>
      <c r="J22" s="159"/>
      <c r="K22" s="159"/>
      <c r="L22" s="160"/>
      <c r="M22" s="442">
        <f>SUM('19-1'!$C22:$L22)</f>
        <v>0</v>
      </c>
    </row>
    <row r="23" spans="1:13" x14ac:dyDescent="0.2">
      <c r="B23" s="2"/>
      <c r="C23" s="524"/>
    </row>
    <row r="24" spans="1:13" x14ac:dyDescent="0.2">
      <c r="C24" s="525"/>
    </row>
    <row r="28" spans="1:13" ht="13" x14ac:dyDescent="0.2">
      <c r="C28" s="266"/>
    </row>
  </sheetData>
  <sheetProtection sheet="1" formatCells="0" formatRows="0" insertRows="0" deleteRows="0" selectLockedCells="1"/>
  <mergeCells count="8">
    <mergeCell ref="A3:M3"/>
    <mergeCell ref="A4:M4"/>
    <mergeCell ref="A5:B5"/>
    <mergeCell ref="A6:B6"/>
    <mergeCell ref="D5:L5"/>
    <mergeCell ref="M5:M7"/>
    <mergeCell ref="D6:G6"/>
    <mergeCell ref="I6:L6"/>
  </mergeCells>
  <phoneticPr fontId="1"/>
  <dataValidations count="4">
    <dataValidation imeMode="disabled" allowBlank="1" showInputMessage="1" showErrorMessage="1" promptTitle="従事時間を記入してください" prompt="合計従事時間の上限は、１人につき１日８時間、年間1,800時間です。" sqref="D8:L22"/>
    <dataValidation allowBlank="1" showInputMessage="1" showErrorMessage="1" prompt="合計時間は自動計算されます。" sqref="M8:M22"/>
    <dataValidation imeMode="halfAlpha" allowBlank="1" showInputMessage="1" showErrorMessage="1" promptTitle="従事時間を入力してください" prompt="　合計従事時間の上限は、１人につき１日８時間、年間1,800時間です。_x000a_　合計時間は自動計算されますので入力不要です。" sqref="C8:C22"/>
    <dataValidation imeMode="halfAlpha" allowBlank="1" showInputMessage="1" showErrorMessage="1" sqref="C6:C7"/>
  </dataValidations>
  <pageMargins left="0.59055118110236227" right="0.19685039370078741" top="0.39370078740157483" bottom="0.39370078740157483" header="0.19685039370078741" footer="0.19685039370078741"/>
  <pageSetup paperSize="9" scale="94" orientation="portrait" r:id="rId1"/>
  <headerFooter>
    <oddFooter>&amp;C&amp;10&amp;A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M24"/>
  <sheetViews>
    <sheetView showGridLines="0" view="pageBreakPreview" zoomScale="96" zoomScaleNormal="100" zoomScaleSheetLayoutView="96" workbookViewId="0">
      <selection activeCell="C4" sqref="C4"/>
    </sheetView>
  </sheetViews>
  <sheetFormatPr defaultColWidth="2.08984375" defaultRowHeight="13" x14ac:dyDescent="0.2"/>
  <cols>
    <col min="1" max="1" width="6.90625" style="4" customWidth="1"/>
    <col min="2" max="2" width="12.90625" style="4" customWidth="1"/>
    <col min="3" max="4" width="17.453125" style="4" customWidth="1"/>
    <col min="5" max="5" width="8.08984375" style="4" customWidth="1"/>
    <col min="6" max="6" width="11.36328125" style="4" customWidth="1"/>
    <col min="7" max="8" width="11.453125" style="4" customWidth="1"/>
    <col min="9" max="9" width="3.26953125" style="9" customWidth="1"/>
    <col min="10" max="11" width="2.453125" style="4" customWidth="1"/>
    <col min="12" max="12" width="11.26953125" style="4" customWidth="1"/>
    <col min="13" max="13" width="9.453125" style="4" customWidth="1"/>
    <col min="14" max="14" width="6.26953125" style="4" customWidth="1"/>
    <col min="15" max="222" width="2.453125" style="4" customWidth="1"/>
    <col min="223" max="16384" width="2.08984375" style="4"/>
  </cols>
  <sheetData>
    <row r="1" spans="1:26" s="90" customFormat="1" ht="15" customHeight="1" x14ac:dyDescent="0.2">
      <c r="A1" s="85"/>
      <c r="B1" s="88"/>
      <c r="C1" s="88"/>
      <c r="D1" s="88"/>
      <c r="E1" s="88"/>
      <c r="F1" s="88"/>
      <c r="G1" s="88"/>
      <c r="H1" s="19" t="s">
        <v>423</v>
      </c>
      <c r="I1" s="115"/>
      <c r="J1" s="104"/>
      <c r="K1" s="104"/>
      <c r="L1" s="88"/>
      <c r="M1" s="88"/>
      <c r="N1" s="88"/>
      <c r="O1" s="88"/>
      <c r="P1" s="88"/>
      <c r="Q1" s="88"/>
      <c r="R1" s="88"/>
      <c r="S1" s="88"/>
      <c r="T1" s="91"/>
      <c r="U1" s="91"/>
      <c r="V1" s="105"/>
      <c r="W1" s="105"/>
      <c r="X1" s="105"/>
      <c r="Y1" s="105"/>
      <c r="Z1" s="105"/>
    </row>
    <row r="2" spans="1:26" ht="15" customHeight="1" x14ac:dyDescent="0.2">
      <c r="A2" s="14" t="s">
        <v>639</v>
      </c>
      <c r="B2" s="17"/>
      <c r="C2" s="17"/>
      <c r="D2" s="17"/>
      <c r="E2" s="61"/>
      <c r="F2" s="61"/>
      <c r="G2" s="61"/>
      <c r="H2" s="10" t="s">
        <v>21</v>
      </c>
    </row>
    <row r="3" spans="1:26" ht="45" customHeight="1" x14ac:dyDescent="0.2">
      <c r="A3" s="64" t="s">
        <v>180</v>
      </c>
      <c r="B3" s="65" t="s">
        <v>37</v>
      </c>
      <c r="C3" s="65" t="s">
        <v>251</v>
      </c>
      <c r="D3" s="65" t="s">
        <v>308</v>
      </c>
      <c r="E3" s="65" t="s">
        <v>252</v>
      </c>
      <c r="F3" s="65" t="s">
        <v>51</v>
      </c>
      <c r="G3" s="101" t="s">
        <v>243</v>
      </c>
      <c r="H3" s="113" t="s">
        <v>253</v>
      </c>
      <c r="I3" s="62" t="s">
        <v>45</v>
      </c>
      <c r="J3" s="1445"/>
      <c r="K3" s="1446"/>
      <c r="L3" s="1446"/>
      <c r="M3" s="1446"/>
      <c r="N3" s="1446"/>
    </row>
    <row r="4" spans="1:26" ht="42" customHeight="1" x14ac:dyDescent="0.2">
      <c r="A4" s="443">
        <f t="shared" ref="A4:A18" si="0">ROW()-3</f>
        <v>1</v>
      </c>
      <c r="B4" s="444" t="str">
        <f>IF(AND('19-1'!B8=""),"",'19-1'!B8)</f>
        <v/>
      </c>
      <c r="C4" s="68"/>
      <c r="D4" s="69"/>
      <c r="E4" s="449">
        <f>'19-1'!M8</f>
        <v>0</v>
      </c>
      <c r="F4" s="70"/>
      <c r="G4" s="446">
        <f>直接人件費172[[#This Row],[従事時間
(A)]]*直接人件費172[[#This Row],[時間単価
(B)]]</f>
        <v>0</v>
      </c>
      <c r="H4" s="447">
        <f>直接人件費172[[#This Row],[従事時間
(A)]]*直接人件費172[[#This Row],[時間単価
(B)]]</f>
        <v>0</v>
      </c>
      <c r="I4"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5" spans="1:26" ht="42" customHeight="1" x14ac:dyDescent="0.2">
      <c r="A5" s="443">
        <f t="shared" si="0"/>
        <v>2</v>
      </c>
      <c r="B5" s="444" t="str">
        <f>IF(AND('19-1'!B9=""),"",'19-1'!B9)</f>
        <v/>
      </c>
      <c r="C5" s="68"/>
      <c r="D5" s="69"/>
      <c r="E5" s="449">
        <f>'19-1'!M9</f>
        <v>0</v>
      </c>
      <c r="F5" s="70"/>
      <c r="G5" s="446">
        <f>直接人件費172[[#This Row],[従事時間
(A)]]*直接人件費172[[#This Row],[時間単価
(B)]]</f>
        <v>0</v>
      </c>
      <c r="H5" s="447">
        <f>直接人件費172[[#This Row],[従事時間
(A)]]*直接人件費172[[#This Row],[時間単価
(B)]]</f>
        <v>0</v>
      </c>
      <c r="I5"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6" spans="1:26" ht="42" customHeight="1" x14ac:dyDescent="0.2">
      <c r="A6" s="443">
        <f t="shared" si="0"/>
        <v>3</v>
      </c>
      <c r="B6" s="444" t="str">
        <f>IF(AND('19-1'!B10=""),"",'19-1'!B10)</f>
        <v/>
      </c>
      <c r="C6" s="68"/>
      <c r="D6" s="69"/>
      <c r="E6" s="449">
        <f>'19-1'!M10</f>
        <v>0</v>
      </c>
      <c r="F6" s="70"/>
      <c r="G6" s="446">
        <f>直接人件費172[[#This Row],[従事時間
(A)]]*直接人件費172[[#This Row],[時間単価
(B)]]</f>
        <v>0</v>
      </c>
      <c r="H6" s="447">
        <f>直接人件費172[[#This Row],[従事時間
(A)]]*直接人件費172[[#This Row],[時間単価
(B)]]</f>
        <v>0</v>
      </c>
      <c r="I6"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7" spans="1:26" ht="42" customHeight="1" x14ac:dyDescent="0.2">
      <c r="A7" s="443">
        <f t="shared" si="0"/>
        <v>4</v>
      </c>
      <c r="B7" s="444" t="str">
        <f>IF(AND('19-1'!B11=""),"",'19-1'!B11)</f>
        <v/>
      </c>
      <c r="C7" s="68"/>
      <c r="D7" s="69"/>
      <c r="E7" s="449">
        <f>'19-1'!M11</f>
        <v>0</v>
      </c>
      <c r="F7" s="70"/>
      <c r="G7" s="446">
        <f>直接人件費172[[#This Row],[従事時間
(A)]]*直接人件費172[[#This Row],[時間単価
(B)]]</f>
        <v>0</v>
      </c>
      <c r="H7" s="447">
        <f>直接人件費172[[#This Row],[従事時間
(A)]]*直接人件費172[[#This Row],[時間単価
(B)]]</f>
        <v>0</v>
      </c>
      <c r="I7"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8" spans="1:26" ht="42" customHeight="1" x14ac:dyDescent="0.2">
      <c r="A8" s="443">
        <f t="shared" si="0"/>
        <v>5</v>
      </c>
      <c r="B8" s="444" t="str">
        <f>IF(AND('19-1'!B12=""),"",'19-1'!B12)</f>
        <v/>
      </c>
      <c r="C8" s="68"/>
      <c r="D8" s="69"/>
      <c r="E8" s="449">
        <f>'19-1'!M12</f>
        <v>0</v>
      </c>
      <c r="F8" s="70"/>
      <c r="G8" s="446">
        <f>直接人件費172[[#This Row],[従事時間
(A)]]*直接人件費172[[#This Row],[時間単価
(B)]]</f>
        <v>0</v>
      </c>
      <c r="H8" s="447">
        <f>直接人件費172[[#This Row],[従事時間
(A)]]*直接人件費172[[#This Row],[時間単価
(B)]]</f>
        <v>0</v>
      </c>
      <c r="I8"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c r="K8" s="107"/>
    </row>
    <row r="9" spans="1:26" ht="42" customHeight="1" x14ac:dyDescent="0.2">
      <c r="A9" s="443">
        <f t="shared" si="0"/>
        <v>6</v>
      </c>
      <c r="B9" s="444" t="str">
        <f>IF(AND('19-1'!B13=""),"",'19-1'!B13)</f>
        <v/>
      </c>
      <c r="C9" s="68"/>
      <c r="D9" s="69"/>
      <c r="E9" s="449">
        <f>'19-1'!M13</f>
        <v>0</v>
      </c>
      <c r="F9" s="70"/>
      <c r="G9" s="446">
        <f>直接人件費172[[#This Row],[従事時間
(A)]]*直接人件費172[[#This Row],[時間単価
(B)]]</f>
        <v>0</v>
      </c>
      <c r="H9" s="447">
        <f>直接人件費172[[#This Row],[従事時間
(A)]]*直接人件費172[[#This Row],[時間単価
(B)]]</f>
        <v>0</v>
      </c>
      <c r="I9"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0" spans="1:26" ht="42" customHeight="1" x14ac:dyDescent="0.2">
      <c r="A10" s="443">
        <f t="shared" si="0"/>
        <v>7</v>
      </c>
      <c r="B10" s="444" t="str">
        <f>IF(AND('19-1'!B14=""),"",'19-1'!B14)</f>
        <v/>
      </c>
      <c r="C10" s="68"/>
      <c r="D10" s="69"/>
      <c r="E10" s="449">
        <f>'19-1'!M14</f>
        <v>0</v>
      </c>
      <c r="F10" s="70"/>
      <c r="G10" s="446">
        <f>直接人件費172[[#This Row],[従事時間
(A)]]*直接人件費172[[#This Row],[時間単価
(B)]]</f>
        <v>0</v>
      </c>
      <c r="H10" s="447">
        <f>直接人件費172[[#This Row],[従事時間
(A)]]*直接人件費172[[#This Row],[時間単価
(B)]]</f>
        <v>0</v>
      </c>
      <c r="I10"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1" spans="1:26" ht="42" customHeight="1" x14ac:dyDescent="0.2">
      <c r="A11" s="443">
        <f t="shared" si="0"/>
        <v>8</v>
      </c>
      <c r="B11" s="444" t="str">
        <f>IF(AND('19-1'!B15=""),"",'19-1'!B15)</f>
        <v/>
      </c>
      <c r="C11" s="68"/>
      <c r="D11" s="69"/>
      <c r="E11" s="449">
        <f>'19-1'!M15</f>
        <v>0</v>
      </c>
      <c r="F11" s="70"/>
      <c r="G11" s="446">
        <f>直接人件費172[[#This Row],[従事時間
(A)]]*直接人件費172[[#This Row],[時間単価
(B)]]</f>
        <v>0</v>
      </c>
      <c r="H11" s="447">
        <f>直接人件費172[[#This Row],[従事時間
(A)]]*直接人件費172[[#This Row],[時間単価
(B)]]</f>
        <v>0</v>
      </c>
      <c r="I11"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2" spans="1:26" ht="42" customHeight="1" x14ac:dyDescent="0.2">
      <c r="A12" s="443">
        <f t="shared" si="0"/>
        <v>9</v>
      </c>
      <c r="B12" s="444" t="str">
        <f>IF(AND('19-1'!B16=""),"",'19-1'!B16)</f>
        <v/>
      </c>
      <c r="C12" s="76"/>
      <c r="D12" s="69"/>
      <c r="E12" s="449">
        <f>'19-1'!M16</f>
        <v>0</v>
      </c>
      <c r="F12" s="70"/>
      <c r="G12" s="446">
        <f>直接人件費172[[#This Row],[従事時間
(A)]]*直接人件費172[[#This Row],[時間単価
(B)]]</f>
        <v>0</v>
      </c>
      <c r="H12" s="447">
        <f>直接人件費172[[#This Row],[従事時間
(A)]]*直接人件費172[[#This Row],[時間単価
(B)]]</f>
        <v>0</v>
      </c>
      <c r="I12"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3" spans="1:26" ht="42" customHeight="1" x14ac:dyDescent="0.2">
      <c r="A13" s="443">
        <f t="shared" si="0"/>
        <v>10</v>
      </c>
      <c r="B13" s="444" t="str">
        <f>IF(AND('19-1'!B17=""),"",'19-1'!B17)</f>
        <v/>
      </c>
      <c r="C13" s="76"/>
      <c r="D13" s="69"/>
      <c r="E13" s="449">
        <f>'19-1'!M17</f>
        <v>0</v>
      </c>
      <c r="F13" s="70"/>
      <c r="G13" s="446">
        <f>直接人件費172[[#This Row],[従事時間
(A)]]*直接人件費172[[#This Row],[時間単価
(B)]]</f>
        <v>0</v>
      </c>
      <c r="H13" s="447">
        <f>直接人件費172[[#This Row],[従事時間
(A)]]*直接人件費172[[#This Row],[時間単価
(B)]]</f>
        <v>0</v>
      </c>
      <c r="I13"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4" spans="1:26" ht="42" customHeight="1" x14ac:dyDescent="0.2">
      <c r="A14" s="443">
        <f t="shared" si="0"/>
        <v>11</v>
      </c>
      <c r="B14" s="444" t="str">
        <f>IF(AND('19-1'!B18=""),"",'19-1'!B18)</f>
        <v/>
      </c>
      <c r="C14" s="76"/>
      <c r="D14" s="69"/>
      <c r="E14" s="449">
        <f>'19-1'!M18</f>
        <v>0</v>
      </c>
      <c r="F14" s="70"/>
      <c r="G14" s="446">
        <f>直接人件費172[[#This Row],[従事時間
(A)]]*直接人件費172[[#This Row],[時間単価
(B)]]</f>
        <v>0</v>
      </c>
      <c r="H14" s="447">
        <f>直接人件費172[[#This Row],[従事時間
(A)]]*直接人件費172[[#This Row],[時間単価
(B)]]</f>
        <v>0</v>
      </c>
      <c r="I14"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5" spans="1:26" ht="42" customHeight="1" x14ac:dyDescent="0.2">
      <c r="A15" s="443">
        <f t="shared" si="0"/>
        <v>12</v>
      </c>
      <c r="B15" s="444" t="str">
        <f>IF(AND('19-1'!B19=""),"",'19-1'!B19)</f>
        <v/>
      </c>
      <c r="C15" s="76"/>
      <c r="D15" s="69"/>
      <c r="E15" s="449">
        <f>'19-1'!M19</f>
        <v>0</v>
      </c>
      <c r="F15" s="70"/>
      <c r="G15" s="446">
        <f>直接人件費172[[#This Row],[従事時間
(A)]]*直接人件費172[[#This Row],[時間単価
(B)]]</f>
        <v>0</v>
      </c>
      <c r="H15" s="447">
        <f>直接人件費172[[#This Row],[従事時間
(A)]]*直接人件費172[[#This Row],[時間単価
(B)]]</f>
        <v>0</v>
      </c>
      <c r="I15"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6" spans="1:26" ht="42" customHeight="1" x14ac:dyDescent="0.2">
      <c r="A16" s="443">
        <f t="shared" si="0"/>
        <v>13</v>
      </c>
      <c r="B16" s="444" t="str">
        <f>IF(AND('19-1'!B20=""),"",'19-1'!B20)</f>
        <v/>
      </c>
      <c r="C16" s="76"/>
      <c r="D16" s="69"/>
      <c r="E16" s="449">
        <f>'19-1'!M20</f>
        <v>0</v>
      </c>
      <c r="F16" s="70"/>
      <c r="G16" s="446">
        <f>直接人件費172[[#This Row],[従事時間
(A)]]*直接人件費172[[#This Row],[時間単価
(B)]]</f>
        <v>0</v>
      </c>
      <c r="H16" s="447">
        <f>直接人件費172[[#This Row],[従事時間
(A)]]*直接人件費172[[#This Row],[時間単価
(B)]]</f>
        <v>0</v>
      </c>
      <c r="I16"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7" spans="1:39" ht="42" customHeight="1" x14ac:dyDescent="0.2">
      <c r="A17" s="443">
        <f t="shared" si="0"/>
        <v>14</v>
      </c>
      <c r="B17" s="444" t="str">
        <f>IF(AND('19-1'!B21=""),"",'19-1'!B21)</f>
        <v/>
      </c>
      <c r="C17" s="76"/>
      <c r="D17" s="69"/>
      <c r="E17" s="449">
        <f>'19-1'!M21</f>
        <v>0</v>
      </c>
      <c r="F17" s="70"/>
      <c r="G17" s="446">
        <f>直接人件費172[[#This Row],[従事時間
(A)]]*直接人件費172[[#This Row],[時間単価
(B)]]</f>
        <v>0</v>
      </c>
      <c r="H17" s="447">
        <f>直接人件費172[[#This Row],[従事時間
(A)]]*直接人件費172[[#This Row],[時間単価
(B)]]</f>
        <v>0</v>
      </c>
      <c r="I17"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8" spans="1:39" ht="42" customHeight="1" x14ac:dyDescent="0.2">
      <c r="A18" s="443">
        <f t="shared" si="0"/>
        <v>15</v>
      </c>
      <c r="B18" s="444" t="str">
        <f>IF(AND('19-1'!B22=""),"",'19-1'!B22)</f>
        <v/>
      </c>
      <c r="C18" s="76"/>
      <c r="D18" s="69"/>
      <c r="E18" s="449">
        <f>'19-1'!M22</f>
        <v>0</v>
      </c>
      <c r="F18" s="70"/>
      <c r="G18" s="446">
        <f>直接人件費172[[#This Row],[従事時間
(A)]]*直接人件費172[[#This Row],[時間単価
(B)]]</f>
        <v>0</v>
      </c>
      <c r="H18" s="447">
        <f>直接人件費172[[#This Row],[従事時間
(A)]]*直接人件費172[[#This Row],[時間単価
(B)]]</f>
        <v>0</v>
      </c>
      <c r="I18" s="448"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9" spans="1:39" ht="30" customHeight="1" x14ac:dyDescent="0.2">
      <c r="A19" s="66"/>
      <c r="B19" s="67"/>
      <c r="C19" s="67"/>
      <c r="D19" s="67"/>
      <c r="E19" s="74"/>
      <c r="F19" s="75" t="s">
        <v>47</v>
      </c>
      <c r="G19" s="450">
        <f>SUBTOTAL(109,直接人件費172[助成対象経費
(A)×(B)])</f>
        <v>0</v>
      </c>
      <c r="H19" s="451">
        <f>SUBTOTAL(109,直接人件費172[助成事業に
要する経費])</f>
        <v>0</v>
      </c>
      <c r="I19" s="63"/>
    </row>
    <row r="20" spans="1:39" x14ac:dyDescent="0.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39" x14ac:dyDescent="0.2">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1:39" x14ac:dyDescent="0.2">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39" x14ac:dyDescent="0.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39" x14ac:dyDescent="0.2">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row>
  </sheetData>
  <sheetProtection sheet="1" formatCells="0" formatRows="0" insertRows="0" deleteRows="0" selectLockedCells="1"/>
  <mergeCells count="1">
    <mergeCell ref="J3:N3"/>
  </mergeCells>
  <phoneticPr fontId="1"/>
  <conditionalFormatting sqref="C4:D18">
    <cfRule type="expression" dxfId="26" priority="16">
      <formula>AND(OR($C4&lt;&gt;"",$D4&lt;&gt;"",$F4&lt;&gt;""),C4="")</formula>
    </cfRule>
  </conditionalFormatting>
  <conditionalFormatting sqref="F4:F18">
    <cfRule type="expression" dxfId="25" priority="15">
      <formula>AND(OR($C4&lt;&gt;"",$D4&lt;&gt;"",$F4&lt;&gt;""),F4="")</formula>
    </cfRule>
  </conditionalFormatting>
  <dataValidations xWindow="498" yWindow="637" count="4">
    <dataValidation allowBlank="1" showInputMessage="1" showErrorMessage="1" prompt="自動計算されます。" sqref="G4:H18"/>
    <dataValidation allowBlank="1" showErrorMessage="1" sqref="D4:D18"/>
    <dataValidation allowBlank="1" showInputMessage="1" showErrorMessage="1" prompt="前ページの「(9) 直接人件費　【従事時間見積表】」から自動転記されます。" sqref="E4:E18 B4:B18"/>
    <dataValidation type="list" imeMode="disabled" allowBlank="1" showInputMessage="1" showErrorMessage="1" prompt="募集要項P.31「人件費単価一覧表」を参照してください。_x000a_単価の上限額は5,080円です。" sqref="F4:F18">
      <formula1>"1030,1090,1160,1230,1310,1390,1470,1550,1640,1800,1960,2130,2290,2460,2620,2780,2950,3110,3360,3610,3850,4100,4340,4590,4840,5080"</formula1>
    </dataValidation>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34"/>
  <sheetViews>
    <sheetView showGridLines="0" view="pageBreakPreview" zoomScaleNormal="100" zoomScaleSheetLayoutView="100" workbookViewId="0">
      <selection activeCell="B6" sqref="B6"/>
    </sheetView>
  </sheetViews>
  <sheetFormatPr defaultRowHeight="13" x14ac:dyDescent="0.2"/>
  <cols>
    <col min="1" max="2" width="5" customWidth="1"/>
    <col min="3" max="3" width="11.36328125" customWidth="1"/>
    <col min="4" max="4" width="9" customWidth="1"/>
    <col min="5" max="5" width="10" customWidth="1"/>
    <col min="6" max="6" width="6.7265625" customWidth="1"/>
    <col min="7" max="7" width="3.6328125" customWidth="1"/>
    <col min="8" max="8" width="7.7265625" customWidth="1"/>
    <col min="9" max="9" width="11.7265625" customWidth="1"/>
    <col min="10" max="10" width="9.6328125" customWidth="1"/>
    <col min="11" max="11" width="12" customWidth="1"/>
    <col min="12" max="12" width="1.7265625" customWidth="1"/>
  </cols>
  <sheetData>
    <row r="1" spans="1:17" ht="14" x14ac:dyDescent="0.2">
      <c r="A1" s="85"/>
      <c r="B1" s="85"/>
      <c r="C1" s="88"/>
      <c r="D1" s="88"/>
      <c r="E1" s="88"/>
      <c r="F1" s="88"/>
      <c r="G1" s="88"/>
      <c r="H1" s="88"/>
      <c r="I1" s="88"/>
      <c r="J1" s="88"/>
      <c r="K1" s="19" t="s">
        <v>424</v>
      </c>
      <c r="L1" s="103"/>
    </row>
    <row r="2" spans="1:17" x14ac:dyDescent="0.2">
      <c r="A2" s="14" t="s">
        <v>578</v>
      </c>
      <c r="B2" s="14"/>
      <c r="C2" s="29"/>
      <c r="D2" s="29"/>
      <c r="E2" s="29"/>
      <c r="F2" s="29"/>
      <c r="G2" s="29"/>
      <c r="H2" s="29"/>
      <c r="I2" s="29"/>
      <c r="J2" s="29"/>
      <c r="K2" s="29"/>
      <c r="L2" s="53"/>
    </row>
    <row r="3" spans="1:17" x14ac:dyDescent="0.2">
      <c r="A3" s="33" t="s">
        <v>601</v>
      </c>
      <c r="B3" s="33"/>
      <c r="C3" s="16"/>
      <c r="D3" s="16"/>
      <c r="E3" s="16"/>
      <c r="F3" s="16"/>
      <c r="G3" s="16"/>
      <c r="H3" s="16"/>
      <c r="I3" s="16"/>
      <c r="J3" s="16"/>
      <c r="K3" s="16"/>
      <c r="L3" s="53"/>
    </row>
    <row r="4" spans="1:17" x14ac:dyDescent="0.2">
      <c r="A4" s="16"/>
      <c r="B4" s="16"/>
      <c r="C4" s="16"/>
      <c r="D4" s="16"/>
      <c r="E4" s="16"/>
      <c r="F4" s="16"/>
      <c r="G4" s="16"/>
      <c r="H4" s="16"/>
      <c r="I4" s="16"/>
      <c r="J4" s="16"/>
      <c r="K4" s="42" t="s">
        <v>21</v>
      </c>
      <c r="L4" s="54"/>
    </row>
    <row r="5" spans="1:17" ht="36" x14ac:dyDescent="0.2">
      <c r="A5" s="371" t="s">
        <v>181</v>
      </c>
      <c r="B5" s="401" t="s">
        <v>436</v>
      </c>
      <c r="C5" s="372" t="s">
        <v>400</v>
      </c>
      <c r="D5" s="372" t="s">
        <v>402</v>
      </c>
      <c r="E5" s="372" t="s">
        <v>401</v>
      </c>
      <c r="F5" s="372" t="s">
        <v>393</v>
      </c>
      <c r="G5" s="373" t="s">
        <v>59</v>
      </c>
      <c r="H5" s="374" t="s">
        <v>242</v>
      </c>
      <c r="I5" s="372" t="s">
        <v>258</v>
      </c>
      <c r="J5" s="372" t="s">
        <v>41</v>
      </c>
      <c r="K5" s="395" t="s">
        <v>418</v>
      </c>
      <c r="L5" s="388" t="s">
        <v>40</v>
      </c>
      <c r="P5" s="300"/>
      <c r="Q5" s="479" t="s">
        <v>346</v>
      </c>
    </row>
    <row r="6" spans="1:17" ht="25" customHeight="1" x14ac:dyDescent="0.2">
      <c r="A6" s="463">
        <f>ROW()-5</f>
        <v>1</v>
      </c>
      <c r="B6" s="467" t="s">
        <v>450</v>
      </c>
      <c r="C6" s="558"/>
      <c r="D6" s="468"/>
      <c r="E6" s="559"/>
      <c r="F6" s="469"/>
      <c r="G6" s="470"/>
      <c r="H6" s="469"/>
      <c r="I6" s="461">
        <f>'20'!$F6*'20'!$H6-Q6</f>
        <v>0</v>
      </c>
      <c r="J6" s="461">
        <f>ROUNDDOWN('20'!$F6*'20'!$H6*1.1,0)</f>
        <v>0</v>
      </c>
      <c r="K6" s="560"/>
      <c r="L6" s="464" t="str">
        <f>IF(OR(AND('20'!$C6="",'20'!$D6="",'20'!$E6="",'20'!$F6="",'20'!$G6="",'20'!$H6="",'20'!$K6=""),
          AND('20'!$C6&lt;&gt;"",'20'!$D6&lt;&gt;"",'20'!$E6&lt;&gt;"",'20'!$F6&lt;&gt;"",'20'!$G6&lt;&gt;"",'20'!$H6&lt;&gt;"",'20'!$K6&lt;&gt;"")),
    "",
    "←全ての項目を入力してください。")</f>
        <v/>
      </c>
      <c r="P6" s="302" t="s">
        <v>438</v>
      </c>
      <c r="Q6" s="477"/>
    </row>
    <row r="7" spans="1:17" ht="25" customHeight="1" x14ac:dyDescent="0.2">
      <c r="A7" s="463">
        <f>ROW()-5</f>
        <v>2</v>
      </c>
      <c r="B7" s="467"/>
      <c r="C7" s="558"/>
      <c r="D7" s="468"/>
      <c r="E7" s="559"/>
      <c r="F7" s="469"/>
      <c r="G7" s="470"/>
      <c r="H7" s="469"/>
      <c r="I7" s="461">
        <f>'20'!$F7*'20'!$H7-Q7</f>
        <v>0</v>
      </c>
      <c r="J7" s="461">
        <f>ROUNDDOWN('20'!$I7*1.1,0)</f>
        <v>0</v>
      </c>
      <c r="K7" s="560"/>
      <c r="L7" s="464" t="str">
        <f>IF(OR(AND('20'!$C7="",'20'!$D7="",'20'!$E7="",'20'!$F7="",'20'!$G7="",'20'!$H7="",'20'!$K7=""),
          AND('20'!$C7&lt;&gt;"",'20'!$D7&lt;&gt;"",'20'!$E7&lt;&gt;"",'20'!$F7&lt;&gt;"",'20'!$G7&lt;&gt;"",'20'!$H7&lt;&gt;"",'20'!$K7&lt;&gt;"")),
    "",
    "←全ての項目を入力してください。")</f>
        <v/>
      </c>
      <c r="P7" s="302" t="s">
        <v>439</v>
      </c>
      <c r="Q7" s="477"/>
    </row>
    <row r="8" spans="1:17" ht="25" customHeight="1" x14ac:dyDescent="0.2">
      <c r="A8" s="463">
        <f>ROW()-5</f>
        <v>3</v>
      </c>
      <c r="B8" s="467"/>
      <c r="C8" s="558"/>
      <c r="D8" s="468"/>
      <c r="E8" s="559"/>
      <c r="F8" s="469"/>
      <c r="G8" s="470"/>
      <c r="H8" s="469"/>
      <c r="I8" s="461">
        <f>'20'!$F8*'20'!$H8-Q8</f>
        <v>0</v>
      </c>
      <c r="J8" s="461">
        <f>ROUNDDOWN('20'!$I8*1.1,0)</f>
        <v>0</v>
      </c>
      <c r="K8" s="560"/>
      <c r="L8" s="464" t="str">
        <f>IF(OR(AND('20'!$C8="",'20'!$D8="",'20'!$E8="",'20'!$F8="",'20'!$G8="",'20'!$H8="",'20'!$K8=""),
          AND('20'!$C8&lt;&gt;"",'20'!$D8&lt;&gt;"",'20'!$E8&lt;&gt;"",'20'!$F8&lt;&gt;"",'20'!$G8&lt;&gt;"",'20'!$H8&lt;&gt;"",'20'!$K8&lt;&gt;"")),
    "",
    "←全ての項目を入力してください。")</f>
        <v/>
      </c>
      <c r="P8" s="302" t="s">
        <v>440</v>
      </c>
      <c r="Q8" s="477"/>
    </row>
    <row r="9" spans="1:17" ht="25" customHeight="1" x14ac:dyDescent="0.2">
      <c r="A9" s="463">
        <f>ROW()-5</f>
        <v>4</v>
      </c>
      <c r="B9" s="467"/>
      <c r="C9" s="558"/>
      <c r="D9" s="468"/>
      <c r="E9" s="559"/>
      <c r="F9" s="469"/>
      <c r="G9" s="470"/>
      <c r="H9" s="469"/>
      <c r="I9" s="461">
        <f>'20'!$F9*'20'!$H9-Q9</f>
        <v>0</v>
      </c>
      <c r="J9" s="461">
        <f>ROUNDDOWN('20'!$I9*1.1,0)</f>
        <v>0</v>
      </c>
      <c r="K9" s="560"/>
      <c r="L9" s="464" t="str">
        <f>IF(OR(AND('20'!$C9="",'20'!$D9="",'20'!$E9="",'20'!$F9="",'20'!$G9="",'20'!$H9="",'20'!$K9=""),
          AND('20'!$C9&lt;&gt;"",'20'!$D9&lt;&gt;"",'20'!$E9&lt;&gt;"",'20'!$F9&lt;&gt;"",'20'!$G9&lt;&gt;"",'20'!$H9&lt;&gt;"",'20'!$K9&lt;&gt;"")),
    "",
    "←全ての項目を入力してください。")</f>
        <v/>
      </c>
      <c r="P9" s="302" t="s">
        <v>441</v>
      </c>
      <c r="Q9" s="478"/>
    </row>
    <row r="10" spans="1:17" ht="25" customHeight="1" x14ac:dyDescent="0.2">
      <c r="A10" s="463">
        <f>ROW()-5</f>
        <v>5</v>
      </c>
      <c r="B10" s="467"/>
      <c r="C10" s="558"/>
      <c r="D10" s="468"/>
      <c r="E10" s="559"/>
      <c r="F10" s="469"/>
      <c r="G10" s="470"/>
      <c r="H10" s="469"/>
      <c r="I10" s="461">
        <f>'20'!$F10*'20'!$H10-Q10</f>
        <v>0</v>
      </c>
      <c r="J10" s="461">
        <f>ROUNDDOWN('20'!$I10*1.1,0)</f>
        <v>0</v>
      </c>
      <c r="K10" s="560"/>
      <c r="L10" s="464" t="str">
        <f>IF(OR(AND('20'!$C10="",'20'!$D10="",'20'!$E10="",'20'!$F10="",'20'!$G10="",'20'!$H10="",'20'!$K10=""),
          AND('20'!$C10&lt;&gt;"",'20'!$D10&lt;&gt;"",'20'!$E10&lt;&gt;"",'20'!$F10&lt;&gt;"",'20'!$G10&lt;&gt;"",'20'!$H10&lt;&gt;"",'20'!$K10&lt;&gt;"")),
    "",
    "←全ての項目を入力してください。")</f>
        <v/>
      </c>
      <c r="P10" s="302" t="s">
        <v>442</v>
      </c>
      <c r="Q10" s="477"/>
    </row>
    <row r="11" spans="1:17" ht="25" customHeight="1" x14ac:dyDescent="0.2">
      <c r="A11" s="375"/>
      <c r="B11" s="400"/>
      <c r="C11" s="376"/>
      <c r="D11" s="376"/>
      <c r="E11" s="376"/>
      <c r="F11" s="376"/>
      <c r="G11" s="376"/>
      <c r="H11" s="377" t="s">
        <v>47</v>
      </c>
      <c r="I11" s="462">
        <f>SUBTOTAL(109,'20'!$I$6:$I$10)</f>
        <v>0</v>
      </c>
      <c r="J11" s="462">
        <f>SUBTOTAL(109,'20'!$J$6:$J$10)</f>
        <v>0</v>
      </c>
      <c r="K11" s="396"/>
      <c r="L11" s="475"/>
      <c r="M11" s="476"/>
    </row>
    <row r="14" spans="1:17" x14ac:dyDescent="0.2">
      <c r="A14" s="14" t="s">
        <v>579</v>
      </c>
      <c r="B14" s="14"/>
      <c r="C14" s="29"/>
      <c r="D14" s="29"/>
      <c r="E14" s="29"/>
      <c r="F14" s="29"/>
      <c r="G14" s="29"/>
      <c r="H14" s="29"/>
      <c r="I14" s="29"/>
      <c r="J14" s="29"/>
      <c r="K14" s="29"/>
      <c r="L14" s="53"/>
    </row>
    <row r="15" spans="1:17" x14ac:dyDescent="0.2">
      <c r="A15" s="33" t="s">
        <v>602</v>
      </c>
      <c r="B15" s="33"/>
      <c r="C15" s="16"/>
      <c r="D15" s="16"/>
      <c r="E15" s="16"/>
      <c r="F15" s="16"/>
      <c r="G15" s="16"/>
      <c r="H15" s="16"/>
      <c r="I15" s="16"/>
      <c r="J15" s="16"/>
      <c r="K15" s="16"/>
      <c r="L15" s="53"/>
    </row>
    <row r="16" spans="1:17" x14ac:dyDescent="0.2">
      <c r="A16" s="16"/>
      <c r="B16" s="16"/>
      <c r="C16" s="16"/>
      <c r="D16" s="16"/>
      <c r="E16" s="16"/>
      <c r="F16" s="16"/>
      <c r="G16" s="16"/>
      <c r="H16" s="16"/>
      <c r="I16" s="16"/>
      <c r="J16" s="16"/>
      <c r="K16" s="42" t="s">
        <v>21</v>
      </c>
      <c r="L16" s="54"/>
    </row>
    <row r="17" spans="1:17" ht="36" x14ac:dyDescent="0.2">
      <c r="A17" s="371" t="s">
        <v>181</v>
      </c>
      <c r="B17" s="1467" t="s">
        <v>415</v>
      </c>
      <c r="C17" s="1468"/>
      <c r="D17" s="1467" t="s">
        <v>416</v>
      </c>
      <c r="E17" s="1468"/>
      <c r="F17" s="393" t="s">
        <v>393</v>
      </c>
      <c r="G17" s="373" t="s">
        <v>59</v>
      </c>
      <c r="H17" s="374" t="s">
        <v>242</v>
      </c>
      <c r="I17" s="372" t="s">
        <v>258</v>
      </c>
      <c r="J17" s="372" t="s">
        <v>41</v>
      </c>
      <c r="K17" s="390" t="s">
        <v>417</v>
      </c>
      <c r="L17" s="388"/>
      <c r="Q17" s="479" t="s">
        <v>346</v>
      </c>
    </row>
    <row r="18" spans="1:17" ht="28" customHeight="1" x14ac:dyDescent="0.2">
      <c r="A18" s="465">
        <f>ROW()-17</f>
        <v>1</v>
      </c>
      <c r="B18" s="1465"/>
      <c r="C18" s="1466"/>
      <c r="D18" s="1469"/>
      <c r="E18" s="1470"/>
      <c r="F18" s="472"/>
      <c r="G18" s="473"/>
      <c r="H18" s="469"/>
      <c r="I18" s="461">
        <f>'20'!$F18*'20'!$H18-Q18</f>
        <v>0</v>
      </c>
      <c r="J18" s="461">
        <f>ROUNDDOWN('20'!$F18*'20'!$H18*1.1,0)</f>
        <v>0</v>
      </c>
      <c r="K18" s="561"/>
      <c r="L18" s="464" t="str">
        <f>IF(OR(AND($B18="",$D18="",$F18="",$G18="",$H18="",$K18=""),AND($B18&lt;&gt;"",$D18&lt;&gt;"",$F18&lt;&gt;"",$G18&lt;&gt;"",$H18&lt;&gt;"",$K18&lt;&gt;"")),"","←全ての項目を入力してください。")</f>
        <v/>
      </c>
      <c r="P18" s="302" t="s">
        <v>443</v>
      </c>
      <c r="Q18" s="477"/>
    </row>
    <row r="19" spans="1:17" ht="28" customHeight="1" x14ac:dyDescent="0.2">
      <c r="A19" s="465">
        <f>ROW()-17</f>
        <v>2</v>
      </c>
      <c r="B19" s="1465"/>
      <c r="C19" s="1466"/>
      <c r="D19" s="1469"/>
      <c r="E19" s="1470"/>
      <c r="F19" s="474"/>
      <c r="G19" s="473"/>
      <c r="H19" s="469"/>
      <c r="I19" s="461">
        <f>'20'!$F19*'20'!$H19-Q19</f>
        <v>0</v>
      </c>
      <c r="J19" s="461">
        <f>ROUNDDOWN('20'!$F19*'20'!$H19*1.1,0)</f>
        <v>0</v>
      </c>
      <c r="K19" s="561"/>
      <c r="L19" s="464" t="str">
        <f>IF(OR(AND($B19="",$D19="",$F19="",$G19="",$H19="",$K19=""),AND($B19&lt;&gt;"",$D19&lt;&gt;"",$F19&lt;&gt;"",$G19&lt;&gt;"",$H19&lt;&gt;"",$K19&lt;&gt;"")),"","←全ての項目を入力してください。")</f>
        <v/>
      </c>
      <c r="P19" s="302" t="s">
        <v>444</v>
      </c>
      <c r="Q19" s="477"/>
    </row>
    <row r="20" spans="1:17" ht="28" customHeight="1" x14ac:dyDescent="0.2">
      <c r="A20" s="465">
        <f>ROW()-17</f>
        <v>3</v>
      </c>
      <c r="B20" s="1465"/>
      <c r="C20" s="1466"/>
      <c r="D20" s="1469"/>
      <c r="E20" s="1470"/>
      <c r="F20" s="474"/>
      <c r="G20" s="473"/>
      <c r="H20" s="469"/>
      <c r="I20" s="461">
        <f>'20'!$F20*'20'!$H20-Q20</f>
        <v>0</v>
      </c>
      <c r="J20" s="461">
        <f>ROUNDDOWN('20'!$F20*'20'!$H20*1.1,0)</f>
        <v>0</v>
      </c>
      <c r="K20" s="561"/>
      <c r="L20" s="464" t="str">
        <f>IF(OR(AND($B20="",$D20="",$F20="",$G20="",$H20="",$K20=""),AND($B20&lt;&gt;"",$D20&lt;&gt;"",$F20&lt;&gt;"",$G20&lt;&gt;"",$H20&lt;&gt;"",$K20&lt;&gt;"")),"","←全ての項目を入力してください。")</f>
        <v/>
      </c>
      <c r="P20" s="302" t="s">
        <v>445</v>
      </c>
      <c r="Q20" s="477"/>
    </row>
    <row r="21" spans="1:17" ht="28" customHeight="1" x14ac:dyDescent="0.2">
      <c r="A21" s="465">
        <f>ROW()-17</f>
        <v>4</v>
      </c>
      <c r="B21" s="1465"/>
      <c r="C21" s="1466"/>
      <c r="D21" s="1469"/>
      <c r="E21" s="1470"/>
      <c r="F21" s="474"/>
      <c r="G21" s="473"/>
      <c r="H21" s="469"/>
      <c r="I21" s="461">
        <f>'20'!$F21*'20'!$H21-Q21</f>
        <v>0</v>
      </c>
      <c r="J21" s="461">
        <f>ROUNDDOWN('20'!$F21*'20'!$H21*1.1,0)</f>
        <v>0</v>
      </c>
      <c r="K21" s="561"/>
      <c r="L21" s="464" t="str">
        <f>IF(OR(AND($B21="",$D21="",$F21="",$G21="",$H21="",$K21=""),AND($B21&lt;&gt;"",$D21&lt;&gt;"",$F21&lt;&gt;"",$G21&lt;&gt;"",$H21&lt;&gt;"",$K21&lt;&gt;"")),"","←全ての項目を入力してください。")</f>
        <v/>
      </c>
      <c r="P21" s="302" t="s">
        <v>446</v>
      </c>
      <c r="Q21" s="478"/>
    </row>
    <row r="22" spans="1:17" ht="28" customHeight="1" x14ac:dyDescent="0.2">
      <c r="A22" s="465">
        <f>ROW()-17</f>
        <v>5</v>
      </c>
      <c r="B22" s="1465"/>
      <c r="C22" s="1466"/>
      <c r="D22" s="1469"/>
      <c r="E22" s="1470"/>
      <c r="F22" s="474"/>
      <c r="G22" s="473"/>
      <c r="H22" s="469"/>
      <c r="I22" s="461">
        <f>'20'!$F22*'20'!$H22-Q22</f>
        <v>0</v>
      </c>
      <c r="J22" s="461">
        <f>ROUNDDOWN('20'!$F22*'20'!$H22*1.1,0)</f>
        <v>0</v>
      </c>
      <c r="K22" s="561"/>
      <c r="L22" s="464" t="str">
        <f>IF(OR(AND($B22="",$D22="",$F22="",$G22="",$H22="",$K22=""),AND($B22&lt;&gt;"",$D22&lt;&gt;"",$F22&lt;&gt;"",$G22&lt;&gt;"",$H22&lt;&gt;"",$K22&lt;&gt;"")),"","←全ての項目を入力してください。")</f>
        <v/>
      </c>
      <c r="P22" s="302" t="s">
        <v>447</v>
      </c>
      <c r="Q22" s="477"/>
    </row>
    <row r="23" spans="1:17" ht="25" customHeight="1" x14ac:dyDescent="0.2">
      <c r="A23" s="375"/>
      <c r="B23" s="400"/>
      <c r="C23" s="376"/>
      <c r="D23" s="376"/>
      <c r="E23" s="376"/>
      <c r="F23" s="376"/>
      <c r="G23" s="376"/>
      <c r="H23" s="377" t="s">
        <v>47</v>
      </c>
      <c r="I23" s="462">
        <f>SUBTOTAL(109,'20'!$I$18:$I$22)</f>
        <v>0</v>
      </c>
      <c r="J23" s="462">
        <f>SUBTOTAL(109,'20'!$J$18:$J$22)</f>
        <v>0</v>
      </c>
      <c r="K23" s="391"/>
      <c r="L23" s="389"/>
    </row>
    <row r="24" spans="1:17" ht="12.75" customHeight="1" x14ac:dyDescent="0.2"/>
    <row r="25" spans="1:17" ht="12.75" customHeight="1" x14ac:dyDescent="0.2"/>
    <row r="26" spans="1:17" x14ac:dyDescent="0.2">
      <c r="A26" s="14" t="s">
        <v>419</v>
      </c>
      <c r="B26" s="14"/>
      <c r="C26" s="29"/>
      <c r="D26" s="29"/>
      <c r="E26" s="29"/>
      <c r="F26" s="29"/>
      <c r="G26" s="29"/>
      <c r="H26" s="29"/>
      <c r="I26" s="29"/>
      <c r="J26" s="29"/>
      <c r="K26" s="29"/>
      <c r="L26" s="53"/>
    </row>
    <row r="27" spans="1:17" x14ac:dyDescent="0.2">
      <c r="A27" s="16"/>
      <c r="B27" s="16"/>
      <c r="C27" s="16"/>
      <c r="D27" s="16"/>
      <c r="E27" s="16"/>
      <c r="F27" s="16"/>
      <c r="G27" s="16"/>
      <c r="H27" s="16"/>
      <c r="I27" s="16"/>
      <c r="J27" s="16"/>
      <c r="K27" s="42" t="s">
        <v>21</v>
      </c>
      <c r="L27" s="54"/>
    </row>
    <row r="28" spans="1:17" ht="36" x14ac:dyDescent="0.2">
      <c r="A28" s="371" t="s">
        <v>181</v>
      </c>
      <c r="B28" s="1467" t="s">
        <v>420</v>
      </c>
      <c r="C28" s="1468"/>
      <c r="D28" s="1467" t="s">
        <v>46</v>
      </c>
      <c r="E28" s="1468"/>
      <c r="F28" s="372" t="s">
        <v>393</v>
      </c>
      <c r="G28" s="373" t="s">
        <v>59</v>
      </c>
      <c r="H28" s="374" t="s">
        <v>242</v>
      </c>
      <c r="I28" s="372" t="s">
        <v>258</v>
      </c>
      <c r="J28" s="372" t="s">
        <v>41</v>
      </c>
      <c r="K28" s="395" t="s">
        <v>377</v>
      </c>
      <c r="L28" s="388"/>
    </row>
    <row r="29" spans="1:17" ht="28" customHeight="1" x14ac:dyDescent="0.2">
      <c r="A29" s="466">
        <f>ROW()-28</f>
        <v>1</v>
      </c>
      <c r="B29" s="1463"/>
      <c r="C29" s="1464"/>
      <c r="D29" s="1471"/>
      <c r="E29" s="1472"/>
      <c r="F29" s="469"/>
      <c r="G29" s="470"/>
      <c r="H29" s="469"/>
      <c r="I29" s="461">
        <f>'20'!$F29*'20'!$H29</f>
        <v>0</v>
      </c>
      <c r="J29" s="461">
        <f>ROUNDDOWN('20'!$I29*1.1,0)</f>
        <v>0</v>
      </c>
      <c r="K29" s="471"/>
      <c r="L29" s="464" t="str">
        <f>IF(OR(AND($B29="",$D29="",$F29="",$G29="",$H29=""),AND($B29&lt;&gt;"",$D29&lt;&gt;"",$F29&lt;&gt;"",$G29&lt;&gt;"",$H29&lt;&gt;"")),"","←全ての項目を入力してください。")</f>
        <v/>
      </c>
    </row>
    <row r="30" spans="1:17" ht="28" customHeight="1" x14ac:dyDescent="0.2">
      <c r="A30" s="466">
        <f>ROW()-28</f>
        <v>2</v>
      </c>
      <c r="B30" s="1463"/>
      <c r="C30" s="1464"/>
      <c r="D30" s="1471"/>
      <c r="E30" s="1472"/>
      <c r="F30" s="469"/>
      <c r="G30" s="470"/>
      <c r="H30" s="469"/>
      <c r="I30" s="461">
        <f>'20'!$F30*'20'!$H30</f>
        <v>0</v>
      </c>
      <c r="J30" s="461">
        <f>ROUNDDOWN('20'!$I30*1.1,0)</f>
        <v>0</v>
      </c>
      <c r="K30" s="471"/>
      <c r="L30" s="464" t="str">
        <f>IF(OR(AND($B30="",$D30="",$F30="",$G30="",$H30=""),AND($B30&lt;&gt;"",$D30&lt;&gt;"",$F30&lt;&gt;"",$G30&lt;&gt;"",$H30&lt;&gt;"")),"","←全ての項目を入力してください。")</f>
        <v/>
      </c>
    </row>
    <row r="31" spans="1:17" ht="28" customHeight="1" x14ac:dyDescent="0.2">
      <c r="A31" s="466">
        <f>ROW()-28</f>
        <v>3</v>
      </c>
      <c r="B31" s="1463"/>
      <c r="C31" s="1464"/>
      <c r="D31" s="1471"/>
      <c r="E31" s="1472"/>
      <c r="F31" s="469"/>
      <c r="G31" s="470"/>
      <c r="H31" s="469"/>
      <c r="I31" s="461">
        <f>'20'!$F31*'20'!$H31</f>
        <v>0</v>
      </c>
      <c r="J31" s="461">
        <f>ROUNDDOWN('20'!$I31*1.1,0)</f>
        <v>0</v>
      </c>
      <c r="K31" s="471"/>
      <c r="L31" s="464" t="str">
        <f>IF(OR(AND($B31="",$D31="",$F31="",$G31="",$H31=""),AND($B31&lt;&gt;"",$D31&lt;&gt;"",$F31&lt;&gt;"",$G31&lt;&gt;"",$H31&lt;&gt;"")),"","←全ての項目を入力してください。")</f>
        <v/>
      </c>
    </row>
    <row r="32" spans="1:17" ht="28" customHeight="1" x14ac:dyDescent="0.2">
      <c r="A32" s="466">
        <f>ROW()-28</f>
        <v>4</v>
      </c>
      <c r="B32" s="1463"/>
      <c r="C32" s="1464"/>
      <c r="D32" s="1471"/>
      <c r="E32" s="1472"/>
      <c r="F32" s="469"/>
      <c r="G32" s="470"/>
      <c r="H32" s="469"/>
      <c r="I32" s="461">
        <f>'20'!$F32*'20'!$H32</f>
        <v>0</v>
      </c>
      <c r="J32" s="461">
        <f>ROUNDDOWN('20'!$I32*1.1,0)</f>
        <v>0</v>
      </c>
      <c r="K32" s="471"/>
      <c r="L32" s="464" t="str">
        <f>IF(OR(AND($B32="",$D32="",$F32="",$G32="",$H32=""),AND($B32&lt;&gt;"",$D32&lt;&gt;"",$F32&lt;&gt;"",$G32&lt;&gt;"",$H32&lt;&gt;"")),"","←全ての項目を入力してください。")</f>
        <v/>
      </c>
    </row>
    <row r="33" spans="1:12" ht="28" customHeight="1" x14ac:dyDescent="0.2">
      <c r="A33" s="466">
        <f>ROW()-28</f>
        <v>5</v>
      </c>
      <c r="B33" s="1463"/>
      <c r="C33" s="1464"/>
      <c r="D33" s="1471"/>
      <c r="E33" s="1472"/>
      <c r="F33" s="469"/>
      <c r="G33" s="470"/>
      <c r="H33" s="469"/>
      <c r="I33" s="461">
        <f>'20'!$F33*'20'!$H33</f>
        <v>0</v>
      </c>
      <c r="J33" s="461">
        <f>ROUNDDOWN('20'!$I33*1.1,0)</f>
        <v>0</v>
      </c>
      <c r="K33" s="471"/>
      <c r="L33" s="464" t="str">
        <f>IF(OR(AND($B33="",$D33="",$F33="",$G33="",$H33=""),AND($B33&lt;&gt;"",$D33&lt;&gt;"",$F33&lt;&gt;"",$G33&lt;&gt;"",$H33&lt;&gt;"")),"","←全ての項目を入力してください。")</f>
        <v/>
      </c>
    </row>
    <row r="34" spans="1:12" ht="25" customHeight="1" x14ac:dyDescent="0.2">
      <c r="A34" s="375"/>
      <c r="B34" s="400"/>
      <c r="C34" s="376"/>
      <c r="D34" s="376"/>
      <c r="E34" s="376"/>
      <c r="F34" s="376"/>
      <c r="G34" s="376"/>
      <c r="H34" s="377" t="s">
        <v>47</v>
      </c>
      <c r="I34" s="462">
        <f>SUBTOTAL(109,'20'!$I$29:$I$33)</f>
        <v>0</v>
      </c>
      <c r="J34" s="462">
        <f>SUBTOTAL(109,'20'!$J$29:$J$33)</f>
        <v>0</v>
      </c>
      <c r="K34" s="396"/>
      <c r="L34" s="389"/>
    </row>
  </sheetData>
  <sheetProtection sheet="1" insertRows="0" deleteRows="0" selectLockedCells="1"/>
  <mergeCells count="24">
    <mergeCell ref="D32:E32"/>
    <mergeCell ref="D33:E33"/>
    <mergeCell ref="D28:E28"/>
    <mergeCell ref="D29:E29"/>
    <mergeCell ref="D30:E30"/>
    <mergeCell ref="D31:E31"/>
    <mergeCell ref="B17:C17"/>
    <mergeCell ref="B18:C18"/>
    <mergeCell ref="B19:C19"/>
    <mergeCell ref="B20:C20"/>
    <mergeCell ref="D22:E22"/>
    <mergeCell ref="D17:E17"/>
    <mergeCell ref="D18:E18"/>
    <mergeCell ref="D19:E19"/>
    <mergeCell ref="D20:E20"/>
    <mergeCell ref="D21:E21"/>
    <mergeCell ref="B31:C31"/>
    <mergeCell ref="B32:C32"/>
    <mergeCell ref="B33:C33"/>
    <mergeCell ref="B21:C21"/>
    <mergeCell ref="B22:C22"/>
    <mergeCell ref="B28:C28"/>
    <mergeCell ref="B29:C29"/>
    <mergeCell ref="B30:C30"/>
  </mergeCells>
  <phoneticPr fontId="1"/>
  <conditionalFormatting sqref="K6:K10 C6:H10">
    <cfRule type="expression" dxfId="3" priority="22">
      <formula>AND(OR($C6&lt;&gt;"",$D6&lt;&gt;"",$E6&lt;&gt;"",$F6&lt;&gt;"",$G6&lt;&gt;"",$H6&lt;&gt;"",$K6&lt;&gt;""),C6="")</formula>
    </cfRule>
  </conditionalFormatting>
  <conditionalFormatting sqref="F18:H22 K18:K22 D18:D22">
    <cfRule type="expression" dxfId="2" priority="15">
      <formula>AND(OR($B18&lt;&gt;"",$D18&lt;&gt;"",$F18&lt;&gt;"",$G18&lt;&gt;"",$H18&lt;&gt;"",$K18&lt;&gt;""),D18="")</formula>
    </cfRule>
  </conditionalFormatting>
  <conditionalFormatting sqref="F29:H33 B29:D33">
    <cfRule type="expression" dxfId="1" priority="8">
      <formula>AND(OR($B29&lt;&gt;"",$D29&lt;&gt;"",$F29&lt;&gt;"",$G29&lt;&gt;"",$H29&lt;&gt;""),B29="")</formula>
    </cfRule>
  </conditionalFormatting>
  <conditionalFormatting sqref="K18:K22 B18:H22">
    <cfRule type="expression" dxfId="0" priority="1">
      <formula>AND(OR($B18&lt;&gt;"",$D18&lt;&gt;"",$F18&lt;&gt;"",$G18&lt;&gt;"",$H18&lt;&gt;""),B18="")</formula>
    </cfRule>
  </conditionalFormatting>
  <dataValidations xWindow="247" yWindow="447" count="12">
    <dataValidation type="custom" allowBlank="1" showInputMessage="1" showErrorMessage="1" prompt="自動計算されます。" sqref="I6:J10 I29:J33 I18:J22">
      <formula1>ISERROR(FIND(CHAR(10),I6))</formula1>
    </dataValidation>
    <dataValidation type="custom" allowBlank="1" showInputMessage="1" showErrorMessage="1" sqref="L6:L10 L18:L22 L29:L33">
      <formula1>ISERROR(FIND(CHAR(10),L6))</formula1>
    </dataValidation>
    <dataValidation imeMode="halfAlpha" allowBlank="1" showInputMessage="1" showErrorMessage="1" sqref="F18:F22 F6:F10 F29:F33"/>
    <dataValidation allowBlank="1" showInputMessage="1" showErrorMessage="1" prompt="未定等不明確の場合は、 申請時点の候補先を記入してください。「未定、検討中」等の記入はできません。_x000a_" sqref="K18:K22 K6:K10"/>
    <dataValidation type="list" allowBlank="1" showInputMessage="1" showErrorMessage="1" sqref="G6:G10">
      <formula1>"小間"</formula1>
    </dataValidation>
    <dataValidation allowBlank="1" showInputMessage="1" showErrorMessage="1" prompt="助成対象は小間料のみです。装飾費、資材費等は対象となりません。" sqref="H6:H10"/>
    <dataValidation type="list" allowBlank="1" showInputMessage="1" showErrorMessage="1" sqref="B18:C22">
      <formula1>"選択してください,印刷物製作,PR映像制作,新聞・掲載掲載,プレスリリース配信サービス"</formula1>
    </dataValidation>
    <dataValidation type="list" allowBlank="1" showInputMessage="1" showErrorMessage="1" sqref="B6:B10">
      <formula1>"選択してください,○,　,"</formula1>
    </dataValidation>
    <dataValidation allowBlank="1" showInputMessage="1" showErrorMessage="1" promptTitle="具体的に記載してください。" prompt="・印刷物製作→製品カタログ、パンフレット、チラシ、ポスターなど_x000a_・PR映像制作→長さ10分程度、日本語・英語版など_x000a_・新聞・雑誌掲載→専門誌「○○」の△月号に見開き掲載　など" sqref="D19:E22"/>
    <dataValidation allowBlank="1" showInputMessage="1" showErrorMessage="1" prompt="オンライン展示会の場合には「－」と入力してください" sqref="E6:E10"/>
    <dataValidation allowBlank="1" showInputMessage="1" showErrorMessage="1" prompt="開催期間（年月日）を記入してください。_x000a_（例）R7.1.5～R7.1.10" sqref="D6:D10"/>
    <dataValidation allowBlank="1" showInputMessage="1" showErrorMessage="1" promptTitle="具体的に記載してください。" prompt="・印刷物製作→製品カタログ、パンフレット、チラシ、ポスターなど_x000a_・PR映像制作→長さ10分程度、日本語・英語版など_x000a_・新聞・雑誌掲載→専門誌「○○」の△月号に見開き掲載　など" sqref="D18:E18"/>
  </dataValidations>
  <pageMargins left="0.625" right="0.48958333333333331" top="0.75" bottom="0.75" header="0.3" footer="0.3"/>
  <pageSetup paperSize="9" scale="99"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57"/>
  <sheetViews>
    <sheetView showGridLines="0" view="pageBreakPreview" zoomScale="85" zoomScaleNormal="100" zoomScaleSheetLayoutView="85" workbookViewId="0">
      <selection activeCell="A5" sqref="A5"/>
    </sheetView>
  </sheetViews>
  <sheetFormatPr defaultColWidth="9" defaultRowHeight="12" x14ac:dyDescent="0.2"/>
  <cols>
    <col min="1" max="1" width="5.36328125" style="105" customWidth="1"/>
    <col min="2" max="2" width="16.26953125" style="105" customWidth="1"/>
    <col min="3" max="3" width="23.6328125" style="105" customWidth="1"/>
    <col min="4" max="4" width="24.6328125" style="105" customWidth="1"/>
    <col min="5" max="5" width="12.453125" style="105" customWidth="1"/>
    <col min="6" max="6" width="14.90625" style="105" customWidth="1"/>
    <col min="7" max="7" width="6.08984375" style="105" customWidth="1"/>
    <col min="8" max="8" width="3.08984375" style="105" customWidth="1"/>
    <col min="9" max="9" width="9" style="105" customWidth="1"/>
    <col min="10" max="11" width="9" style="105"/>
    <col min="12" max="12" width="11.26953125" style="105" customWidth="1"/>
    <col min="13" max="13" width="9.453125" style="105" customWidth="1"/>
    <col min="14" max="14" width="6.26953125" style="105" customWidth="1"/>
    <col min="15" max="16384" width="9" style="105"/>
  </cols>
  <sheetData>
    <row r="1" spans="1:6" ht="20" customHeight="1" x14ac:dyDescent="0.2">
      <c r="A1" s="521" t="s">
        <v>233</v>
      </c>
      <c r="B1" s="240"/>
      <c r="C1" s="240"/>
      <c r="D1" s="240"/>
      <c r="E1" s="240"/>
      <c r="F1" s="240"/>
    </row>
    <row r="2" spans="1:6" ht="15" customHeight="1" x14ac:dyDescent="0.2">
      <c r="A2" s="241" t="s">
        <v>235</v>
      </c>
      <c r="B2" s="240"/>
      <c r="C2" s="240"/>
      <c r="D2" s="240"/>
      <c r="E2" s="240"/>
      <c r="F2" s="240"/>
    </row>
    <row r="3" spans="1:6" ht="40" customHeight="1" x14ac:dyDescent="0.2">
      <c r="A3" s="772" t="s">
        <v>613</v>
      </c>
      <c r="B3" s="772"/>
      <c r="C3" s="772"/>
      <c r="D3" s="772"/>
      <c r="E3" s="772"/>
      <c r="F3" s="772"/>
    </row>
    <row r="4" spans="1:6" ht="30" customHeight="1" x14ac:dyDescent="0.2">
      <c r="A4" s="242" t="s">
        <v>262</v>
      </c>
      <c r="B4" s="243" t="s">
        <v>152</v>
      </c>
      <c r="C4" s="243" t="s">
        <v>153</v>
      </c>
      <c r="D4" s="243" t="s">
        <v>154</v>
      </c>
      <c r="E4" s="243" t="s">
        <v>57</v>
      </c>
      <c r="F4" s="242" t="s">
        <v>240</v>
      </c>
    </row>
    <row r="5" spans="1:6" ht="30" customHeight="1" x14ac:dyDescent="0.2">
      <c r="A5" s="244"/>
      <c r="B5" s="245"/>
      <c r="C5" s="245"/>
      <c r="D5" s="245"/>
      <c r="E5" s="246"/>
      <c r="F5" s="247" t="s">
        <v>179</v>
      </c>
    </row>
    <row r="6" spans="1:6" ht="30" customHeight="1" x14ac:dyDescent="0.2">
      <c r="A6" s="244"/>
      <c r="B6" s="245"/>
      <c r="C6" s="245"/>
      <c r="D6" s="245"/>
      <c r="E6" s="246"/>
      <c r="F6" s="247"/>
    </row>
    <row r="7" spans="1:6" ht="30" customHeight="1" x14ac:dyDescent="0.2">
      <c r="A7" s="244"/>
      <c r="B7" s="245"/>
      <c r="C7" s="245"/>
      <c r="D7" s="245"/>
      <c r="E7" s="246"/>
      <c r="F7" s="247"/>
    </row>
    <row r="8" spans="1:6" ht="30" customHeight="1" x14ac:dyDescent="0.2">
      <c r="A8" s="244"/>
      <c r="B8" s="245"/>
      <c r="C8" s="245"/>
      <c r="D8" s="245"/>
      <c r="E8" s="246"/>
      <c r="F8" s="247"/>
    </row>
    <row r="9" spans="1:6" ht="30" customHeight="1" x14ac:dyDescent="0.2">
      <c r="A9" s="244"/>
      <c r="B9" s="245"/>
      <c r="C9" s="245"/>
      <c r="D9" s="245"/>
      <c r="E9" s="246"/>
      <c r="F9" s="247"/>
    </row>
    <row r="10" spans="1:6" ht="30" customHeight="1" x14ac:dyDescent="0.2">
      <c r="A10" s="248" t="s">
        <v>236</v>
      </c>
      <c r="B10" s="239"/>
      <c r="C10" s="239"/>
      <c r="D10" s="239"/>
      <c r="E10" s="239"/>
      <c r="F10" s="239"/>
    </row>
    <row r="11" spans="1:6" ht="40" customHeight="1" x14ac:dyDescent="0.2">
      <c r="A11" s="772" t="s">
        <v>614</v>
      </c>
      <c r="B11" s="773"/>
      <c r="C11" s="773"/>
      <c r="D11" s="773"/>
      <c r="E11" s="773"/>
      <c r="F11" s="773"/>
    </row>
    <row r="12" spans="1:6" ht="30" customHeight="1" x14ac:dyDescent="0.2">
      <c r="A12" s="242" t="s">
        <v>262</v>
      </c>
      <c r="B12" s="243" t="s">
        <v>152</v>
      </c>
      <c r="C12" s="243" t="s">
        <v>153</v>
      </c>
      <c r="D12" s="243" t="s">
        <v>154</v>
      </c>
      <c r="E12" s="243" t="s">
        <v>57</v>
      </c>
      <c r="F12" s="242" t="s">
        <v>240</v>
      </c>
    </row>
    <row r="13" spans="1:6" ht="30" customHeight="1" x14ac:dyDescent="0.2">
      <c r="A13" s="244"/>
      <c r="B13" s="245"/>
      <c r="C13" s="245"/>
      <c r="D13" s="245"/>
      <c r="E13" s="246"/>
      <c r="F13" s="247" t="s">
        <v>179</v>
      </c>
    </row>
    <row r="14" spans="1:6" ht="30" customHeight="1" x14ac:dyDescent="0.2">
      <c r="A14" s="244"/>
      <c r="B14" s="245"/>
      <c r="C14" s="245"/>
      <c r="D14" s="245"/>
      <c r="E14" s="246"/>
      <c r="F14" s="247"/>
    </row>
    <row r="15" spans="1:6" ht="30" customHeight="1" x14ac:dyDescent="0.2">
      <c r="A15" s="244"/>
      <c r="B15" s="245"/>
      <c r="C15" s="245"/>
      <c r="D15" s="245"/>
      <c r="E15" s="246"/>
      <c r="F15" s="247"/>
    </row>
    <row r="16" spans="1:6" ht="30" customHeight="1" x14ac:dyDescent="0.2">
      <c r="A16" s="244"/>
      <c r="B16" s="245"/>
      <c r="C16" s="245"/>
      <c r="D16" s="245"/>
      <c r="E16" s="246"/>
      <c r="F16" s="247"/>
    </row>
    <row r="17" spans="1:6" ht="30" customHeight="1" x14ac:dyDescent="0.2">
      <c r="A17" s="244"/>
      <c r="B17" s="245"/>
      <c r="C17" s="245"/>
      <c r="D17" s="245"/>
      <c r="E17" s="246"/>
      <c r="F17" s="247"/>
    </row>
    <row r="18" spans="1:6" ht="15" customHeight="1" x14ac:dyDescent="0.2">
      <c r="A18" s="249"/>
      <c r="B18" s="249"/>
      <c r="C18" s="249"/>
      <c r="D18" s="249"/>
      <c r="E18" s="249"/>
      <c r="F18" s="249"/>
    </row>
    <row r="19" spans="1:6" ht="20" customHeight="1" x14ac:dyDescent="0.2">
      <c r="A19" s="521" t="s">
        <v>234</v>
      </c>
      <c r="B19" s="240"/>
      <c r="C19" s="240"/>
      <c r="D19" s="240"/>
      <c r="E19" s="240"/>
      <c r="F19" s="240"/>
    </row>
    <row r="20" spans="1:6" ht="30" customHeight="1" x14ac:dyDescent="0.2">
      <c r="A20" s="774" t="s">
        <v>615</v>
      </c>
      <c r="B20" s="774"/>
      <c r="C20" s="774"/>
      <c r="D20" s="774"/>
      <c r="E20" s="774"/>
      <c r="F20" s="774"/>
    </row>
    <row r="21" spans="1:6" ht="30" customHeight="1" x14ac:dyDescent="0.2">
      <c r="A21" s="250" t="s">
        <v>263</v>
      </c>
      <c r="B21" s="775" t="s">
        <v>64</v>
      </c>
      <c r="C21" s="776"/>
      <c r="D21" s="776"/>
      <c r="E21" s="777"/>
      <c r="F21" s="251" t="s">
        <v>164</v>
      </c>
    </row>
    <row r="22" spans="1:6" ht="30" customHeight="1" x14ac:dyDescent="0.2">
      <c r="A22" s="244"/>
      <c r="B22" s="768"/>
      <c r="C22" s="778"/>
      <c r="D22" s="778"/>
      <c r="E22" s="769"/>
      <c r="F22" s="252"/>
    </row>
    <row r="23" spans="1:6" ht="30" customHeight="1" x14ac:dyDescent="0.2">
      <c r="A23" s="244"/>
      <c r="B23" s="768"/>
      <c r="C23" s="778"/>
      <c r="D23" s="778"/>
      <c r="E23" s="769"/>
      <c r="F23" s="252"/>
    </row>
    <row r="24" spans="1:6" ht="30" customHeight="1" x14ac:dyDescent="0.2">
      <c r="A24" s="244"/>
      <c r="B24" s="768"/>
      <c r="C24" s="778"/>
      <c r="D24" s="778"/>
      <c r="E24" s="769"/>
      <c r="F24" s="252"/>
    </row>
    <row r="25" spans="1:6" ht="30" customHeight="1" x14ac:dyDescent="0.2">
      <c r="A25" s="244"/>
      <c r="B25" s="768"/>
      <c r="C25" s="778"/>
      <c r="D25" s="778"/>
      <c r="E25" s="769"/>
      <c r="F25" s="252"/>
    </row>
    <row r="26" spans="1:6" ht="15" customHeight="1" x14ac:dyDescent="0.2">
      <c r="A26" s="253"/>
      <c r="B26" s="253"/>
      <c r="C26" s="253"/>
      <c r="D26" s="253"/>
      <c r="E26" s="253"/>
      <c r="F26" s="253"/>
    </row>
    <row r="27" spans="1:6" ht="15" customHeight="1" x14ac:dyDescent="0.2">
      <c r="A27" s="254" t="s">
        <v>237</v>
      </c>
      <c r="B27" s="255"/>
      <c r="C27" s="255"/>
      <c r="D27" s="255"/>
      <c r="E27" s="255"/>
      <c r="F27" s="255"/>
    </row>
    <row r="28" spans="1:6" ht="30" customHeight="1" x14ac:dyDescent="0.2">
      <c r="A28" s="774" t="s">
        <v>616</v>
      </c>
      <c r="B28" s="774"/>
      <c r="C28" s="774"/>
      <c r="D28" s="774"/>
      <c r="E28" s="774"/>
      <c r="F28" s="774"/>
    </row>
    <row r="29" spans="1:6" ht="30" customHeight="1" x14ac:dyDescent="0.2">
      <c r="A29" s="256" t="s">
        <v>263</v>
      </c>
      <c r="B29" s="251" t="s">
        <v>171</v>
      </c>
      <c r="C29" s="775" t="s">
        <v>172</v>
      </c>
      <c r="D29" s="777"/>
      <c r="E29" s="770" t="s">
        <v>155</v>
      </c>
      <c r="F29" s="770"/>
    </row>
    <row r="30" spans="1:6" ht="30" customHeight="1" x14ac:dyDescent="0.2">
      <c r="A30" s="244"/>
      <c r="B30" s="257"/>
      <c r="C30" s="771"/>
      <c r="D30" s="769"/>
      <c r="E30" s="771"/>
      <c r="F30" s="769"/>
    </row>
    <row r="31" spans="1:6" ht="30" customHeight="1" x14ac:dyDescent="0.2">
      <c r="A31" s="244"/>
      <c r="B31" s="257"/>
      <c r="C31" s="768"/>
      <c r="D31" s="769"/>
      <c r="E31" s="768"/>
      <c r="F31" s="769"/>
    </row>
    <row r="32" spans="1:6" ht="30" customHeight="1" x14ac:dyDescent="0.2">
      <c r="A32" s="244"/>
      <c r="B32" s="257"/>
      <c r="C32" s="768"/>
      <c r="D32" s="769"/>
      <c r="E32" s="768"/>
      <c r="F32" s="769"/>
    </row>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sheetData>
  <sheetProtection sheet="1" formatCells="0" formatRows="0" insertRows="0" deleteRows="0" selectLockedCells="1"/>
  <mergeCells count="17">
    <mergeCell ref="B23:E23"/>
    <mergeCell ref="B24:E24"/>
    <mergeCell ref="B25:E25"/>
    <mergeCell ref="A28:F28"/>
    <mergeCell ref="C29:D29"/>
    <mergeCell ref="A3:F3"/>
    <mergeCell ref="A11:F11"/>
    <mergeCell ref="A20:F20"/>
    <mergeCell ref="B21:E21"/>
    <mergeCell ref="B22:E22"/>
    <mergeCell ref="C31:D31"/>
    <mergeCell ref="E31:F31"/>
    <mergeCell ref="C32:D32"/>
    <mergeCell ref="E32:F32"/>
    <mergeCell ref="E29:F29"/>
    <mergeCell ref="C30:D30"/>
    <mergeCell ref="E30:F30"/>
  </mergeCells>
  <phoneticPr fontId="1"/>
  <dataValidations count="7">
    <dataValidation type="list" allowBlank="1" showInputMessage="1" showErrorMessage="1" prompt="本助成事業の申請テーマとの関連の有無を選択してください。" sqref="F13 F5">
      <formula1>"選択してください,有,無"</formula1>
    </dataValidation>
    <dataValidation type="list" allowBlank="1" showInputMessage="1" showErrorMessage="1" prompt="現在の利用状況について選択してください。" sqref="F22:F25">
      <formula1>"選択してください,利用中,利用終了"</formula1>
    </dataValidation>
    <dataValidation type="custom" imeMode="halfAlpha" allowBlank="1" showInputMessage="1" showErrorMessage="1" sqref="E13:E17 E5:E9">
      <formula1>LENB(E5)=LEN(E5)</formula1>
    </dataValidation>
    <dataValidation type="list" allowBlank="1" showInputMessage="1" showErrorMessage="1" prompt="本助成事業の申請テーマとの関連の有無を選択してください。" sqref="F6:F9 F14:F17">
      <formula1>"有,無"</formula1>
    </dataValidation>
    <dataValidation type="list" allowBlank="1" showInputMessage="1" showErrorMessage="1" sqref="A30:A32">
      <formula1>"R5,R4,R3,R2,R1,H30"</formula1>
    </dataValidation>
    <dataValidation type="list" allowBlank="1" showInputMessage="1" showErrorMessage="1" sqref="A22:A25">
      <formula1>"R5,R4,R3,R2"</formula1>
    </dataValidation>
    <dataValidation type="list" allowBlank="1" showInputMessage="1" showErrorMessage="1" sqref="A5:A9 A13:A17">
      <formula1>"R5,R4,R3,R2,R1,H30"</formula1>
    </dataValidation>
  </dataValidations>
  <pageMargins left="0.59055118110236227" right="0.19685039370078741" top="0.39370078740157483" bottom="0.39370078740157483" header="0.19685039370078741" footer="0.19685039370078741"/>
  <pageSetup paperSize="9" scale="92" orientation="portrait" r:id="rId1"/>
  <headerFooter>
    <oddFooter>&amp;C&amp;10&amp;A</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27"/>
  <sheetViews>
    <sheetView showGridLines="0" view="pageBreakPreview" zoomScaleNormal="100" zoomScaleSheetLayoutView="100" workbookViewId="0">
      <selection activeCell="B5" sqref="B5"/>
    </sheetView>
  </sheetViews>
  <sheetFormatPr defaultColWidth="9" defaultRowHeight="15" customHeight="1" x14ac:dyDescent="0.2"/>
  <cols>
    <col min="1" max="1" width="4.08984375" style="260" customWidth="1"/>
    <col min="2" max="2" width="35.6328125" style="260" customWidth="1"/>
    <col min="3" max="4" width="7.36328125" style="260" customWidth="1"/>
    <col min="5" max="5" width="18.453125" style="260" customWidth="1"/>
    <col min="6" max="6" width="12.453125" style="260" customWidth="1"/>
    <col min="7" max="7" width="11.6328125" style="260" bestFit="1" customWidth="1"/>
    <col min="8" max="11" width="9" style="260"/>
    <col min="12" max="12" width="11.26953125" style="260" customWidth="1"/>
    <col min="13" max="13" width="9.453125" style="260" customWidth="1"/>
    <col min="14" max="14" width="6.26953125" style="260" customWidth="1"/>
    <col min="15" max="16384" width="9" style="260"/>
  </cols>
  <sheetData>
    <row r="1" spans="1:24" ht="15" customHeight="1" x14ac:dyDescent="0.2">
      <c r="A1" s="258" t="s">
        <v>238</v>
      </c>
      <c r="B1" s="258"/>
      <c r="C1" s="259"/>
      <c r="D1" s="259"/>
      <c r="E1" s="259"/>
      <c r="F1" s="259"/>
      <c r="G1" s="259"/>
    </row>
    <row r="2" spans="1:24" ht="75" customHeight="1" x14ac:dyDescent="0.2">
      <c r="A2" s="780" t="s">
        <v>487</v>
      </c>
      <c r="B2" s="780"/>
      <c r="C2" s="780"/>
      <c r="D2" s="780"/>
      <c r="E2" s="780"/>
      <c r="F2" s="780"/>
      <c r="G2" s="780"/>
    </row>
    <row r="3" spans="1:24" s="488" customFormat="1" ht="15" customHeight="1" x14ac:dyDescent="0.2">
      <c r="A3" s="486"/>
      <c r="B3" s="487"/>
      <c r="C3" s="487"/>
      <c r="D3" s="487"/>
      <c r="E3" s="487"/>
      <c r="F3" s="487"/>
      <c r="G3" s="383" t="s">
        <v>617</v>
      </c>
    </row>
    <row r="4" spans="1:24" ht="30" customHeight="1" x14ac:dyDescent="0.2">
      <c r="A4" s="262" t="s">
        <v>178</v>
      </c>
      <c r="B4" s="263" t="s">
        <v>212</v>
      </c>
      <c r="C4" s="263" t="s">
        <v>196</v>
      </c>
      <c r="D4" s="263" t="s">
        <v>197</v>
      </c>
      <c r="E4" s="264" t="s">
        <v>309</v>
      </c>
      <c r="F4" s="263" t="s">
        <v>13</v>
      </c>
      <c r="G4" s="265" t="s">
        <v>213</v>
      </c>
      <c r="H4" s="266"/>
      <c r="I4" s="266"/>
      <c r="J4" s="266"/>
      <c r="K4" s="266"/>
      <c r="L4" s="266"/>
      <c r="M4" s="266"/>
      <c r="N4" s="266"/>
      <c r="O4" s="266"/>
      <c r="P4" s="266"/>
      <c r="Q4" s="266"/>
      <c r="R4" s="266"/>
      <c r="S4" s="266"/>
      <c r="T4" s="266"/>
      <c r="U4" s="266"/>
      <c r="V4" s="266"/>
      <c r="W4" s="266"/>
      <c r="X4" s="266"/>
    </row>
    <row r="5" spans="1:24" ht="30" customHeight="1" x14ac:dyDescent="0.2">
      <c r="A5" s="403">
        <f>ROW()-ROW(テーブル17[[#Headers],[No.]])</f>
        <v>1</v>
      </c>
      <c r="B5" s="267"/>
      <c r="C5" s="268"/>
      <c r="D5" s="268"/>
      <c r="E5" s="268"/>
      <c r="F5" s="269"/>
      <c r="G5" s="404" t="str">
        <f>IFERROR(テーブル17[[#This Row],[持ち株数]]/$F$17,"")</f>
        <v/>
      </c>
      <c r="H5" s="266"/>
      <c r="I5" s="266"/>
      <c r="J5" s="266"/>
      <c r="K5" s="266"/>
      <c r="L5" s="266"/>
      <c r="M5" s="266"/>
      <c r="N5" s="266"/>
      <c r="O5" s="266"/>
      <c r="P5" s="266"/>
      <c r="Q5" s="266"/>
      <c r="R5" s="266"/>
      <c r="S5" s="266"/>
      <c r="T5" s="266"/>
      <c r="U5" s="266"/>
      <c r="V5" s="266"/>
      <c r="W5" s="266"/>
      <c r="X5" s="266"/>
    </row>
    <row r="6" spans="1:24" ht="30" customHeight="1" x14ac:dyDescent="0.2">
      <c r="A6" s="403">
        <f>ROW()-ROW(テーブル17[[#Headers],[No.]])</f>
        <v>2</v>
      </c>
      <c r="B6" s="267"/>
      <c r="C6" s="268"/>
      <c r="D6" s="268"/>
      <c r="E6" s="268"/>
      <c r="F6" s="269"/>
      <c r="G6" s="404" t="str">
        <f>IFERROR(テーブル17[[#This Row],[持ち株数]]/$F$17,"")</f>
        <v/>
      </c>
      <c r="H6" s="266"/>
      <c r="I6" s="266"/>
      <c r="J6" s="266"/>
      <c r="K6" s="266"/>
      <c r="L6" s="266"/>
      <c r="M6" s="266"/>
      <c r="N6" s="266"/>
      <c r="O6" s="266"/>
      <c r="P6" s="266"/>
      <c r="Q6" s="266"/>
      <c r="R6" s="266"/>
      <c r="S6" s="266"/>
      <c r="T6" s="266"/>
      <c r="U6" s="266"/>
      <c r="V6" s="266"/>
      <c r="W6" s="266"/>
      <c r="X6" s="266"/>
    </row>
    <row r="7" spans="1:24" ht="30" customHeight="1" x14ac:dyDescent="0.2">
      <c r="A7" s="403">
        <f>ROW()-ROW(テーブル17[[#Headers],[No.]])</f>
        <v>3</v>
      </c>
      <c r="B7" s="267"/>
      <c r="C7" s="268"/>
      <c r="D7" s="268"/>
      <c r="E7" s="268"/>
      <c r="F7" s="269"/>
      <c r="G7" s="404" t="str">
        <f>IFERROR(テーブル17[[#This Row],[持ち株数]]/$F$17,"")</f>
        <v/>
      </c>
      <c r="I7" s="266"/>
      <c r="J7" s="266"/>
      <c r="K7" s="266"/>
      <c r="L7" s="266"/>
      <c r="M7" s="266"/>
      <c r="N7" s="266"/>
      <c r="O7" s="266"/>
      <c r="P7" s="266"/>
      <c r="Q7" s="266"/>
      <c r="R7" s="266"/>
      <c r="S7" s="266"/>
      <c r="T7" s="266"/>
      <c r="U7" s="266"/>
      <c r="V7" s="266"/>
      <c r="W7" s="266"/>
      <c r="X7" s="266"/>
    </row>
    <row r="8" spans="1:24" ht="30" customHeight="1" x14ac:dyDescent="0.2">
      <c r="A8" s="403">
        <f>ROW()-ROW(テーブル17[[#Headers],[No.]])</f>
        <v>4</v>
      </c>
      <c r="B8" s="267"/>
      <c r="C8" s="268"/>
      <c r="D8" s="268"/>
      <c r="E8" s="268"/>
      <c r="F8" s="269"/>
      <c r="G8" s="404" t="str">
        <f>IFERROR(テーブル17[[#This Row],[持ち株数]]/$F$17,"")</f>
        <v/>
      </c>
    </row>
    <row r="9" spans="1:24" ht="30" customHeight="1" x14ac:dyDescent="0.2">
      <c r="A9" s="403">
        <f>ROW()-ROW(テーブル17[[#Headers],[No.]])</f>
        <v>5</v>
      </c>
      <c r="B9" s="267"/>
      <c r="C9" s="268"/>
      <c r="D9" s="268"/>
      <c r="E9" s="268"/>
      <c r="F9" s="269"/>
      <c r="G9" s="404" t="str">
        <f>IFERROR(テーブル17[[#This Row],[持ち株数]]/$F$17,"")</f>
        <v/>
      </c>
    </row>
    <row r="10" spans="1:24" ht="30" customHeight="1" x14ac:dyDescent="0.2">
      <c r="A10" s="403">
        <f>ROW()-ROW(テーブル17[[#Headers],[No.]])</f>
        <v>6</v>
      </c>
      <c r="B10" s="267"/>
      <c r="C10" s="268"/>
      <c r="D10" s="268"/>
      <c r="E10" s="268"/>
      <c r="F10" s="269"/>
      <c r="G10" s="404" t="str">
        <f>IFERROR(テーブル17[[#This Row],[持ち株数]]/$F$17,"")</f>
        <v/>
      </c>
    </row>
    <row r="11" spans="1:24" ht="30" customHeight="1" x14ac:dyDescent="0.2">
      <c r="A11" s="403">
        <f>ROW()-ROW(テーブル17[[#Headers],[No.]])</f>
        <v>7</v>
      </c>
      <c r="B11" s="267"/>
      <c r="C11" s="268"/>
      <c r="D11" s="268"/>
      <c r="E11" s="268"/>
      <c r="F11" s="269"/>
      <c r="G11" s="404" t="str">
        <f>IFERROR(テーブル17[[#This Row],[持ち株数]]/$F$17,"")</f>
        <v/>
      </c>
    </row>
    <row r="12" spans="1:24" ht="30" customHeight="1" x14ac:dyDescent="0.2">
      <c r="A12" s="403">
        <f>ROW()-ROW(テーブル17[[#Headers],[No.]])</f>
        <v>8</v>
      </c>
      <c r="B12" s="267"/>
      <c r="C12" s="268"/>
      <c r="D12" s="268"/>
      <c r="E12" s="268"/>
      <c r="F12" s="269"/>
      <c r="G12" s="404" t="str">
        <f>IFERROR(テーブル17[[#This Row],[持ち株数]]/$F$17,"")</f>
        <v/>
      </c>
    </row>
    <row r="13" spans="1:24" ht="30" customHeight="1" x14ac:dyDescent="0.2">
      <c r="A13" s="403">
        <f>ROW()-ROW(テーブル17[[#Headers],[No.]])</f>
        <v>9</v>
      </c>
      <c r="B13" s="267"/>
      <c r="C13" s="268"/>
      <c r="D13" s="268"/>
      <c r="E13" s="268"/>
      <c r="F13" s="269"/>
      <c r="G13" s="404" t="str">
        <f>IFERROR(テーブル17[[#This Row],[持ち株数]]/$F$17,"")</f>
        <v/>
      </c>
    </row>
    <row r="14" spans="1:24" ht="30" customHeight="1" x14ac:dyDescent="0.2">
      <c r="A14" s="403">
        <f>ROW()-ROW(テーブル17[[#Headers],[No.]])</f>
        <v>10</v>
      </c>
      <c r="B14" s="267"/>
      <c r="C14" s="268"/>
      <c r="D14" s="268"/>
      <c r="E14" s="268"/>
      <c r="F14" s="269"/>
      <c r="G14" s="404" t="str">
        <f>IFERROR(テーブル17[[#This Row],[持ち株数]]/$F$17,"")</f>
        <v/>
      </c>
    </row>
    <row r="15" spans="1:24" ht="30" customHeight="1" x14ac:dyDescent="0.2">
      <c r="A15" s="403">
        <f>ROW()-ROW(テーブル17[[#Headers],[No.]])</f>
        <v>11</v>
      </c>
      <c r="B15" s="267"/>
      <c r="C15" s="268"/>
      <c r="D15" s="268"/>
      <c r="E15" s="268"/>
      <c r="F15" s="269"/>
      <c r="G15" s="404" t="str">
        <f>IFERROR(テーブル17[[#This Row],[持ち株数]]/$F$17,"")</f>
        <v/>
      </c>
    </row>
    <row r="16" spans="1:24" ht="30" customHeight="1" thickBot="1" x14ac:dyDescent="0.25">
      <c r="A16" s="270" t="s">
        <v>198</v>
      </c>
      <c r="B16" s="271" t="s">
        <v>14</v>
      </c>
      <c r="C16" s="272"/>
      <c r="D16" s="272"/>
      <c r="E16" s="272"/>
      <c r="F16" s="273"/>
      <c r="G16" s="405" t="str">
        <f>IFERROR(テーブル17[[#This Row],[持ち株数]]/$F$17,"")</f>
        <v/>
      </c>
    </row>
    <row r="17" spans="1:9" ht="30" customHeight="1" thickTop="1" x14ac:dyDescent="0.2">
      <c r="A17" s="781" t="s">
        <v>15</v>
      </c>
      <c r="B17" s="781"/>
      <c r="C17" s="781"/>
      <c r="D17" s="781"/>
      <c r="E17" s="781"/>
      <c r="F17" s="406" t="str">
        <f>IF(SUBTOTAL(109,テーブル17[持ち株数])=0,"",SUBTOTAL(109,テーブル17[持ち株数]))</f>
        <v/>
      </c>
      <c r="G17" s="407" t="str">
        <f>IF(SUBTOTAL(109,テーブル17[持ち株比率])=0,"",SUBTOTAL(109,テーブル17[持ち株比率]))</f>
        <v/>
      </c>
    </row>
    <row r="18" spans="1:9" ht="30" customHeight="1" x14ac:dyDescent="0.2">
      <c r="A18" s="782" t="s">
        <v>314</v>
      </c>
      <c r="B18" s="783"/>
      <c r="C18" s="783"/>
      <c r="D18" s="783"/>
      <c r="E18" s="783"/>
      <c r="F18" s="783"/>
      <c r="G18" s="784"/>
    </row>
    <row r="19" spans="1:9" ht="75" customHeight="1" x14ac:dyDescent="0.2">
      <c r="A19" s="785"/>
      <c r="B19" s="786"/>
      <c r="C19" s="786"/>
      <c r="D19" s="786"/>
      <c r="E19" s="786"/>
      <c r="F19" s="786"/>
      <c r="G19" s="787"/>
    </row>
    <row r="20" spans="1:9" ht="15" customHeight="1" x14ac:dyDescent="0.2">
      <c r="A20" s="788"/>
      <c r="B20" s="789"/>
      <c r="C20" s="789"/>
      <c r="D20" s="789"/>
      <c r="E20" s="789"/>
      <c r="F20" s="789"/>
      <c r="G20" s="790"/>
    </row>
    <row r="21" spans="1:9" ht="30" customHeight="1" x14ac:dyDescent="0.2">
      <c r="A21" s="779" t="s">
        <v>410</v>
      </c>
      <c r="B21" s="779"/>
      <c r="C21" s="779"/>
      <c r="D21" s="779"/>
      <c r="E21" s="779"/>
      <c r="F21" s="779"/>
      <c r="G21" s="779"/>
    </row>
    <row r="22" spans="1:9" ht="30" customHeight="1" x14ac:dyDescent="0.2">
      <c r="A22" s="251" t="s">
        <v>178</v>
      </c>
      <c r="B22" s="251" t="s">
        <v>16</v>
      </c>
      <c r="C22" s="770" t="s">
        <v>220</v>
      </c>
      <c r="D22" s="770"/>
      <c r="E22" s="251" t="s">
        <v>221</v>
      </c>
      <c r="F22" s="770" t="s">
        <v>17</v>
      </c>
      <c r="G22" s="770"/>
      <c r="I22" s="274"/>
    </row>
    <row r="23" spans="1:9" ht="30" customHeight="1" x14ac:dyDescent="0.2">
      <c r="A23" s="275">
        <v>1</v>
      </c>
      <c r="B23" s="276"/>
      <c r="C23" s="791"/>
      <c r="D23" s="791"/>
      <c r="E23" s="277"/>
      <c r="F23" s="792"/>
      <c r="G23" s="792"/>
    </row>
    <row r="24" spans="1:9" ht="30" customHeight="1" x14ac:dyDescent="0.2">
      <c r="A24" s="275">
        <v>2</v>
      </c>
      <c r="B24" s="276"/>
      <c r="C24" s="791"/>
      <c r="D24" s="791"/>
      <c r="E24" s="277"/>
      <c r="F24" s="792"/>
      <c r="G24" s="792"/>
    </row>
    <row r="25" spans="1:9" ht="30" customHeight="1" x14ac:dyDescent="0.2">
      <c r="A25" s="275">
        <v>3</v>
      </c>
      <c r="B25" s="276"/>
      <c r="C25" s="791"/>
      <c r="D25" s="791"/>
      <c r="E25" s="277"/>
      <c r="F25" s="792"/>
      <c r="G25" s="792"/>
    </row>
    <row r="26" spans="1:9" ht="30" customHeight="1" x14ac:dyDescent="0.2">
      <c r="A26" s="275">
        <v>4</v>
      </c>
      <c r="B26" s="276"/>
      <c r="C26" s="791"/>
      <c r="D26" s="791"/>
      <c r="E26" s="277"/>
      <c r="F26" s="792"/>
      <c r="G26" s="792"/>
    </row>
    <row r="27" spans="1:9" ht="30" customHeight="1" x14ac:dyDescent="0.2">
      <c r="A27" s="275">
        <v>5</v>
      </c>
      <c r="B27" s="276"/>
      <c r="C27" s="791"/>
      <c r="D27" s="791"/>
      <c r="E27" s="277"/>
      <c r="F27" s="792"/>
      <c r="G27" s="792"/>
    </row>
  </sheetData>
  <sheetProtection sheet="1" formatCells="0" formatRows="0" insertRows="0" deleteRows="0" selectLockedCells="1"/>
  <mergeCells count="17">
    <mergeCell ref="C27:D27"/>
    <mergeCell ref="F27:G27"/>
    <mergeCell ref="C22:D22"/>
    <mergeCell ref="F22:G22"/>
    <mergeCell ref="C23:D23"/>
    <mergeCell ref="F23:G23"/>
    <mergeCell ref="C24:D24"/>
    <mergeCell ref="F24:G24"/>
    <mergeCell ref="C25:D25"/>
    <mergeCell ref="F25:G25"/>
    <mergeCell ref="C26:D26"/>
    <mergeCell ref="F26:G26"/>
    <mergeCell ref="A21:G21"/>
    <mergeCell ref="A2:G2"/>
    <mergeCell ref="A17:E17"/>
    <mergeCell ref="A18:G18"/>
    <mergeCell ref="A19:G20"/>
  </mergeCells>
  <phoneticPr fontId="1"/>
  <dataValidations xWindow="303" yWindow="707" count="12">
    <dataValidation type="list" imeMode="hiragana" allowBlank="1" showInputMessage="1" showErrorMessage="1" sqref="D5:D15">
      <formula1>"○"</formula1>
    </dataValidation>
    <dataValidation imeMode="hiragana" allowBlank="1" showInputMessage="1" showErrorMessage="1" sqref="E5:E15"/>
    <dataValidation imeMode="halfAlpha" allowBlank="1" showInputMessage="1" showErrorMessage="1" sqref="A23:A27 A5:A16 C23:E27 F5:F15"/>
    <dataValidation imeMode="hiragana" allowBlank="1" showInputMessage="1" showErrorMessage="1" prompt="No.1～11に全役員及び持株比率が70％を超えるまで全ての株主を持株比率が多い順に記入してください。_x000a_残りの持株数は、その他の株主に含めて記入してください。" sqref="B5"/>
    <dataValidation type="list" imeMode="hiragana" allowBlank="1" showInputMessage="1" showErrorMessage="1" prompt="監査役が設置されている場合は、監査役も役員としてください。" sqref="C5:C15">
      <formula1>"○"</formula1>
    </dataValidation>
    <dataValidation imeMode="halfAlpha" allowBlank="1" showInputMessage="1" showErrorMessage="1" prompt="持ち株比率は自動計算されます。" sqref="G5:G16"/>
    <dataValidation imeMode="hiragana" allowBlank="1" showErrorMessage="1" sqref="B6:B15"/>
    <dataValidation imeMode="halfAlpha" allowBlank="1" showInputMessage="1" showErrorMessage="1" prompt="残りの持ち株数は「その他の株主」に含め、持ち株比率が100％になるまで記入してください。_x000a_「持ち株数」合計が登記簿謄本の発行済株式数と一致するようにしてください。" sqref="F16"/>
    <dataValidation allowBlank="1" showInputMessage="1" showErrorMessage="1" prompt="基準日時点の役員・株主が「履歴事項全部証明書」又は「確定申告書 別表二」と異なる場合、内容が異なる理由を記入してください。" sqref="A19:G20"/>
    <dataValidation allowBlank="1" showInputMessage="1" showErrorMessage="1" prompt="「大企業」とは、中小企業者以外の者で、事業を営む者をいいます。_x000a_ただし、次に該当するものは除く。_x000a_・中小企業投資育成株式会社_x000a_・投資事業有限責任組合" sqref="B27"/>
    <dataValidation allowBlank="1" showInputMessage="1" showErrorMessage="1" prompt="自動計算されます。" sqref="F17:G17"/>
    <dataValidation allowBlank="1" showInputMessage="1" showErrorMessage="1" prompt="「大企業」とは、中小企業者以外の者で、事業を営む者をいいます。_x000a_ただし、次に該当するものは除く。_x000a_・中小企業投資育成株式会社_x000a_・投資事業有限責任組合" sqref="B23:B26"/>
  </dataValidations>
  <pageMargins left="0.59055118110236227" right="0.19685039370078741" top="0.39370078740157483" bottom="0.39370078740157483" header="0.19685039370078741" footer="0.19685039370078741"/>
  <pageSetup paperSize="9" scale="97" orientation="portrait" r:id="rId1"/>
  <headerFooter>
    <oddFooter>&amp;C&amp;10&amp;A</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39"/>
  <sheetViews>
    <sheetView showGridLines="0" view="pageBreakPreview" zoomScale="85" zoomScaleNormal="100" zoomScaleSheetLayoutView="85" workbookViewId="0">
      <selection activeCell="E2" sqref="E2:S4"/>
    </sheetView>
  </sheetViews>
  <sheetFormatPr defaultColWidth="5" defaultRowHeight="15" customHeight="1" x14ac:dyDescent="0.2"/>
  <cols>
    <col min="1" max="3" width="5" style="292"/>
    <col min="4" max="4" width="7" style="292" customWidth="1"/>
    <col min="5" max="19" width="5" style="282"/>
    <col min="20" max="20" width="4.453125" style="260" bestFit="1" customWidth="1"/>
    <col min="21" max="21" width="8.81640625" style="260" bestFit="1" customWidth="1"/>
    <col min="22" max="26" width="5" style="260"/>
    <col min="27" max="16384" width="5" style="282"/>
  </cols>
  <sheetData>
    <row r="1" spans="1:32" ht="15" customHeight="1" x14ac:dyDescent="0.2">
      <c r="A1" s="278" t="s">
        <v>291</v>
      </c>
      <c r="B1" s="279"/>
      <c r="C1" s="279"/>
      <c r="D1" s="279"/>
      <c r="E1" s="279"/>
      <c r="F1" s="279"/>
      <c r="G1" s="279"/>
      <c r="H1" s="279"/>
      <c r="I1" s="279"/>
      <c r="J1" s="279"/>
      <c r="K1" s="279"/>
      <c r="L1" s="279"/>
      <c r="M1" s="279"/>
      <c r="N1" s="279"/>
      <c r="O1" s="279"/>
      <c r="P1" s="279"/>
      <c r="Q1" s="279"/>
      <c r="R1" s="279"/>
      <c r="S1" s="280"/>
      <c r="T1" s="261"/>
      <c r="U1" s="281"/>
    </row>
    <row r="2" spans="1:32" ht="15" customHeight="1" x14ac:dyDescent="0.2">
      <c r="A2" s="811" t="s">
        <v>502</v>
      </c>
      <c r="B2" s="812"/>
      <c r="C2" s="812"/>
      <c r="D2" s="860"/>
      <c r="E2" s="861"/>
      <c r="F2" s="862"/>
      <c r="G2" s="862"/>
      <c r="H2" s="862"/>
      <c r="I2" s="862"/>
      <c r="J2" s="862"/>
      <c r="K2" s="862"/>
      <c r="L2" s="862"/>
      <c r="M2" s="862"/>
      <c r="N2" s="862"/>
      <c r="O2" s="862"/>
      <c r="P2" s="862"/>
      <c r="Q2" s="862"/>
      <c r="R2" s="862"/>
      <c r="S2" s="863"/>
      <c r="T2" s="283"/>
      <c r="U2" s="283"/>
      <c r="V2" s="284"/>
      <c r="W2" s="284"/>
      <c r="X2" s="284"/>
      <c r="Y2" s="284"/>
      <c r="Z2" s="284"/>
      <c r="AA2" s="285"/>
      <c r="AB2" s="285"/>
      <c r="AC2" s="285"/>
      <c r="AD2" s="285"/>
      <c r="AE2" s="285"/>
    </row>
    <row r="3" spans="1:32" ht="15" customHeight="1" x14ac:dyDescent="0.2">
      <c r="A3" s="820" t="s">
        <v>434</v>
      </c>
      <c r="B3" s="821"/>
      <c r="C3" s="821"/>
      <c r="D3" s="822"/>
      <c r="E3" s="864"/>
      <c r="F3" s="865"/>
      <c r="G3" s="865"/>
      <c r="H3" s="865"/>
      <c r="I3" s="865"/>
      <c r="J3" s="865"/>
      <c r="K3" s="865"/>
      <c r="L3" s="865"/>
      <c r="M3" s="865"/>
      <c r="N3" s="865"/>
      <c r="O3" s="865"/>
      <c r="P3" s="865"/>
      <c r="Q3" s="865"/>
      <c r="R3" s="865"/>
      <c r="S3" s="866"/>
      <c r="T3" s="283"/>
      <c r="U3" s="283"/>
      <c r="V3" s="284"/>
      <c r="W3" s="284"/>
      <c r="X3" s="284"/>
      <c r="Y3" s="284"/>
      <c r="Z3" s="284"/>
      <c r="AA3" s="285"/>
      <c r="AB3" s="285"/>
      <c r="AC3" s="285"/>
      <c r="AD3" s="285"/>
      <c r="AE3" s="285"/>
    </row>
    <row r="4" spans="1:32" ht="20.25" customHeight="1" x14ac:dyDescent="0.2">
      <c r="A4" s="879">
        <f>IF(LEN(E2)&lt;=30,LEN(E2),"→30字を超過しています")</f>
        <v>0</v>
      </c>
      <c r="B4" s="880"/>
      <c r="C4" s="880"/>
      <c r="D4" s="881"/>
      <c r="E4" s="864"/>
      <c r="F4" s="865"/>
      <c r="G4" s="865"/>
      <c r="H4" s="865"/>
      <c r="I4" s="865"/>
      <c r="J4" s="865"/>
      <c r="K4" s="865"/>
      <c r="L4" s="865"/>
      <c r="M4" s="865"/>
      <c r="N4" s="865"/>
      <c r="O4" s="865"/>
      <c r="P4" s="865"/>
      <c r="Q4" s="865"/>
      <c r="R4" s="865"/>
      <c r="S4" s="866"/>
      <c r="T4" s="536"/>
      <c r="U4" s="283"/>
      <c r="V4" s="284"/>
      <c r="W4" s="284"/>
      <c r="X4" s="284"/>
      <c r="Y4" s="284"/>
      <c r="Z4" s="284"/>
      <c r="AA4" s="285"/>
      <c r="AB4" s="285"/>
      <c r="AC4" s="285"/>
      <c r="AD4" s="285"/>
      <c r="AE4" s="285"/>
    </row>
    <row r="5" spans="1:32" s="387" customFormat="1" ht="20" customHeight="1" x14ac:dyDescent="0.2">
      <c r="A5" s="885" t="s">
        <v>497</v>
      </c>
      <c r="B5" s="886"/>
      <c r="C5" s="886"/>
      <c r="D5" s="886"/>
      <c r="E5" s="886"/>
      <c r="F5" s="886"/>
      <c r="G5" s="886"/>
      <c r="H5" s="886"/>
      <c r="I5" s="886"/>
      <c r="J5" s="886"/>
      <c r="K5" s="886"/>
      <c r="L5" s="886"/>
      <c r="M5" s="886"/>
      <c r="N5" s="886"/>
      <c r="O5" s="886"/>
      <c r="P5" s="886"/>
      <c r="Q5" s="886"/>
      <c r="R5" s="886"/>
      <c r="S5" s="887"/>
      <c r="T5" s="384"/>
      <c r="U5" s="384"/>
      <c r="V5" s="385"/>
      <c r="W5" s="385"/>
      <c r="X5" s="385"/>
      <c r="Y5" s="385"/>
      <c r="Z5" s="385"/>
      <c r="AA5" s="386"/>
      <c r="AB5" s="386"/>
      <c r="AC5" s="386"/>
      <c r="AD5" s="386"/>
      <c r="AE5" s="386"/>
    </row>
    <row r="6" spans="1:32" s="286" customFormat="1" ht="30" customHeight="1" x14ac:dyDescent="0.2">
      <c r="A6" s="882" t="s">
        <v>498</v>
      </c>
      <c r="B6" s="883"/>
      <c r="C6" s="883"/>
      <c r="D6" s="884"/>
      <c r="E6" s="888" t="s">
        <v>499</v>
      </c>
      <c r="F6" s="889"/>
      <c r="G6" s="889"/>
      <c r="H6" s="889"/>
      <c r="I6" s="889"/>
      <c r="J6" s="889"/>
      <c r="K6" s="889"/>
      <c r="L6" s="889"/>
      <c r="M6" s="889"/>
      <c r="N6" s="889"/>
      <c r="O6" s="889"/>
      <c r="P6" s="889"/>
      <c r="Q6" s="889"/>
      <c r="R6" s="889"/>
      <c r="S6" s="890"/>
      <c r="T6" s="283"/>
      <c r="U6" s="283"/>
      <c r="V6" s="284"/>
      <c r="W6" s="284"/>
      <c r="X6" s="284"/>
      <c r="Y6" s="284"/>
      <c r="Z6" s="284"/>
      <c r="AA6" s="285"/>
      <c r="AB6" s="285"/>
      <c r="AC6" s="285"/>
      <c r="AD6" s="285"/>
      <c r="AE6" s="285"/>
      <c r="AF6" s="287"/>
    </row>
    <row r="7" spans="1:32" ht="32" customHeight="1" x14ac:dyDescent="0.2">
      <c r="A7" s="838" t="s">
        <v>500</v>
      </c>
      <c r="B7" s="839"/>
      <c r="C7" s="839"/>
      <c r="D7" s="840"/>
      <c r="E7" s="891"/>
      <c r="F7" s="892"/>
      <c r="G7" s="892"/>
      <c r="H7" s="892"/>
      <c r="I7" s="892"/>
      <c r="J7" s="892"/>
      <c r="K7" s="892"/>
      <c r="L7" s="892"/>
      <c r="M7" s="892"/>
      <c r="N7" s="892"/>
      <c r="O7" s="892"/>
      <c r="P7" s="892"/>
      <c r="Q7" s="892"/>
      <c r="R7" s="892"/>
      <c r="S7" s="893"/>
      <c r="T7" s="283"/>
      <c r="U7" s="283"/>
      <c r="V7" s="284"/>
      <c r="W7" s="284"/>
      <c r="X7" s="284"/>
      <c r="Y7" s="284"/>
      <c r="Z7" s="284"/>
      <c r="AA7" s="285"/>
      <c r="AB7" s="285"/>
      <c r="AC7" s="285"/>
      <c r="AD7" s="285"/>
      <c r="AE7" s="285"/>
    </row>
    <row r="8" spans="1:32" s="286" customFormat="1" ht="90" customHeight="1" x14ac:dyDescent="0.2">
      <c r="A8" s="867" t="s">
        <v>632</v>
      </c>
      <c r="B8" s="868"/>
      <c r="C8" s="868"/>
      <c r="D8" s="869"/>
      <c r="E8" s="870"/>
      <c r="F8" s="871"/>
      <c r="G8" s="871"/>
      <c r="H8" s="871"/>
      <c r="I8" s="871"/>
      <c r="J8" s="871"/>
      <c r="K8" s="871"/>
      <c r="L8" s="871"/>
      <c r="M8" s="871"/>
      <c r="N8" s="871"/>
      <c r="O8" s="871"/>
      <c r="P8" s="871"/>
      <c r="Q8" s="871"/>
      <c r="R8" s="871"/>
      <c r="S8" s="872"/>
      <c r="T8" s="283"/>
      <c r="U8" s="283"/>
      <c r="V8" s="284"/>
      <c r="W8" s="284"/>
      <c r="X8" s="284"/>
      <c r="Y8" s="284"/>
      <c r="Z8" s="284"/>
      <c r="AA8" s="285"/>
      <c r="AB8" s="285"/>
      <c r="AC8" s="285"/>
      <c r="AD8" s="285"/>
      <c r="AE8" s="285"/>
      <c r="AF8" s="287"/>
    </row>
    <row r="9" spans="1:32" s="286" customFormat="1" ht="15.75" customHeight="1" x14ac:dyDescent="0.2">
      <c r="A9" s="876">
        <f>IF(LEN(E8)&lt;=200,LEN(E8),"→200字を超過しています")</f>
        <v>0</v>
      </c>
      <c r="B9" s="877"/>
      <c r="C9" s="877"/>
      <c r="D9" s="878"/>
      <c r="E9" s="873"/>
      <c r="F9" s="874"/>
      <c r="G9" s="874"/>
      <c r="H9" s="874"/>
      <c r="I9" s="874"/>
      <c r="J9" s="874"/>
      <c r="K9" s="874"/>
      <c r="L9" s="874"/>
      <c r="M9" s="874"/>
      <c r="N9" s="874"/>
      <c r="O9" s="874"/>
      <c r="P9" s="874"/>
      <c r="Q9" s="874"/>
      <c r="R9" s="874"/>
      <c r="S9" s="875"/>
      <c r="T9" s="283"/>
      <c r="U9" s="283"/>
      <c r="V9" s="284"/>
      <c r="W9" s="284"/>
      <c r="X9" s="284"/>
      <c r="Y9" s="284"/>
      <c r="Z9" s="284"/>
      <c r="AA9" s="285"/>
      <c r="AB9" s="285"/>
      <c r="AC9" s="285"/>
      <c r="AD9" s="285"/>
      <c r="AE9" s="285"/>
      <c r="AF9" s="287"/>
    </row>
    <row r="10" spans="1:32" s="520" customFormat="1" ht="20" customHeight="1" x14ac:dyDescent="0.2">
      <c r="A10" s="855" t="s">
        <v>545</v>
      </c>
      <c r="B10" s="856"/>
      <c r="C10" s="856"/>
      <c r="D10" s="856"/>
      <c r="E10" s="856"/>
      <c r="F10" s="856"/>
      <c r="G10" s="856"/>
      <c r="H10" s="856"/>
      <c r="I10" s="856"/>
      <c r="J10" s="856"/>
      <c r="K10" s="857">
        <f>IF(LEN(A11)&lt;=600,LEN(A11))</f>
        <v>0</v>
      </c>
      <c r="L10" s="858"/>
      <c r="M10" s="858"/>
      <c r="N10" s="858"/>
      <c r="O10" s="858"/>
      <c r="P10" s="858"/>
      <c r="Q10" s="858"/>
      <c r="R10" s="858"/>
      <c r="S10" s="859"/>
      <c r="T10" s="566"/>
      <c r="V10" s="847"/>
      <c r="W10" s="847"/>
      <c r="X10" s="847"/>
      <c r="Y10" s="847"/>
      <c r="Z10" s="847"/>
      <c r="AA10" s="847"/>
      <c r="AB10" s="847"/>
    </row>
    <row r="11" spans="1:32" s="520" customFormat="1" ht="15" customHeight="1" x14ac:dyDescent="0.2">
      <c r="A11" s="848"/>
      <c r="B11" s="849"/>
      <c r="C11" s="849"/>
      <c r="D11" s="849"/>
      <c r="E11" s="849"/>
      <c r="F11" s="849"/>
      <c r="G11" s="849"/>
      <c r="H11" s="849"/>
      <c r="I11" s="849"/>
      <c r="J11" s="849"/>
      <c r="K11" s="849"/>
      <c r="L11" s="849"/>
      <c r="M11" s="849"/>
      <c r="N11" s="849"/>
      <c r="O11" s="849"/>
      <c r="P11" s="849"/>
      <c r="Q11" s="849"/>
      <c r="R11" s="849"/>
      <c r="S11" s="850"/>
      <c r="T11" s="537"/>
      <c r="U11" s="535"/>
    </row>
    <row r="12" spans="1:32" s="520" customFormat="1" ht="15" customHeight="1" x14ac:dyDescent="0.2">
      <c r="A12" s="851"/>
      <c r="B12" s="849"/>
      <c r="C12" s="849"/>
      <c r="D12" s="849"/>
      <c r="E12" s="849"/>
      <c r="F12" s="849"/>
      <c r="G12" s="849"/>
      <c r="H12" s="849"/>
      <c r="I12" s="849"/>
      <c r="J12" s="849"/>
      <c r="K12" s="849"/>
      <c r="L12" s="849"/>
      <c r="M12" s="849"/>
      <c r="N12" s="849"/>
      <c r="O12" s="849"/>
      <c r="P12" s="849"/>
      <c r="Q12" s="849"/>
      <c r="R12" s="849"/>
      <c r="S12" s="850"/>
      <c r="T12" s="537"/>
      <c r="U12" s="519"/>
    </row>
    <row r="13" spans="1:32" s="520" customFormat="1" ht="15" customHeight="1" x14ac:dyDescent="0.2">
      <c r="A13" s="851"/>
      <c r="B13" s="849"/>
      <c r="C13" s="849"/>
      <c r="D13" s="849"/>
      <c r="E13" s="849"/>
      <c r="F13" s="849"/>
      <c r="G13" s="849"/>
      <c r="H13" s="849"/>
      <c r="I13" s="849"/>
      <c r="J13" s="849"/>
      <c r="K13" s="849"/>
      <c r="L13" s="849"/>
      <c r="M13" s="849"/>
      <c r="N13" s="849"/>
      <c r="O13" s="849"/>
      <c r="P13" s="849"/>
      <c r="Q13" s="849"/>
      <c r="R13" s="849"/>
      <c r="S13" s="850"/>
      <c r="T13" s="537"/>
      <c r="U13" s="519"/>
    </row>
    <row r="14" spans="1:32" s="520" customFormat="1" ht="15" customHeight="1" x14ac:dyDescent="0.2">
      <c r="A14" s="851"/>
      <c r="B14" s="849"/>
      <c r="C14" s="849"/>
      <c r="D14" s="849"/>
      <c r="E14" s="849"/>
      <c r="F14" s="849"/>
      <c r="G14" s="849"/>
      <c r="H14" s="849"/>
      <c r="I14" s="849"/>
      <c r="J14" s="849"/>
      <c r="K14" s="849"/>
      <c r="L14" s="849"/>
      <c r="M14" s="849"/>
      <c r="N14" s="849"/>
      <c r="O14" s="849"/>
      <c r="P14" s="849"/>
      <c r="Q14" s="849"/>
      <c r="R14" s="849"/>
      <c r="S14" s="850"/>
      <c r="T14" s="537"/>
      <c r="U14" s="519"/>
    </row>
    <row r="15" spans="1:32" s="520" customFormat="1" ht="15" customHeight="1" x14ac:dyDescent="0.2">
      <c r="A15" s="851"/>
      <c r="B15" s="849"/>
      <c r="C15" s="849"/>
      <c r="D15" s="849"/>
      <c r="E15" s="849"/>
      <c r="F15" s="849"/>
      <c r="G15" s="849"/>
      <c r="H15" s="849"/>
      <c r="I15" s="849"/>
      <c r="J15" s="849"/>
      <c r="K15" s="849"/>
      <c r="L15" s="849"/>
      <c r="M15" s="849"/>
      <c r="N15" s="849"/>
      <c r="O15" s="849"/>
      <c r="P15" s="849"/>
      <c r="Q15" s="849"/>
      <c r="R15" s="849"/>
      <c r="S15" s="850"/>
      <c r="T15" s="537"/>
      <c r="U15" s="519"/>
    </row>
    <row r="16" spans="1:32" s="520" customFormat="1" ht="15" customHeight="1" x14ac:dyDescent="0.2">
      <c r="A16" s="851"/>
      <c r="B16" s="849"/>
      <c r="C16" s="849"/>
      <c r="D16" s="849"/>
      <c r="E16" s="849"/>
      <c r="F16" s="849"/>
      <c r="G16" s="849"/>
      <c r="H16" s="849"/>
      <c r="I16" s="849"/>
      <c r="J16" s="849"/>
      <c r="K16" s="849"/>
      <c r="L16" s="849"/>
      <c r="M16" s="849"/>
      <c r="N16" s="849"/>
      <c r="O16" s="849"/>
      <c r="P16" s="849"/>
      <c r="Q16" s="849"/>
      <c r="R16" s="849"/>
      <c r="S16" s="850"/>
      <c r="T16" s="537"/>
      <c r="U16" s="519"/>
      <c r="Y16" s="533"/>
    </row>
    <row r="17" spans="1:31" s="520" customFormat="1" ht="15" customHeight="1" x14ac:dyDescent="0.2">
      <c r="A17" s="851"/>
      <c r="B17" s="849"/>
      <c r="C17" s="849"/>
      <c r="D17" s="849"/>
      <c r="E17" s="849"/>
      <c r="F17" s="849"/>
      <c r="G17" s="849"/>
      <c r="H17" s="849"/>
      <c r="I17" s="849"/>
      <c r="J17" s="849"/>
      <c r="K17" s="849"/>
      <c r="L17" s="849"/>
      <c r="M17" s="849"/>
      <c r="N17" s="849"/>
      <c r="O17" s="849"/>
      <c r="P17" s="849"/>
      <c r="Q17" s="849"/>
      <c r="R17" s="849"/>
      <c r="S17" s="850"/>
      <c r="T17" s="537"/>
      <c r="U17" s="519"/>
    </row>
    <row r="18" spans="1:31" s="520" customFormat="1" ht="15" customHeight="1" x14ac:dyDescent="0.2">
      <c r="A18" s="851"/>
      <c r="B18" s="849"/>
      <c r="C18" s="849"/>
      <c r="D18" s="849"/>
      <c r="E18" s="849"/>
      <c r="F18" s="849"/>
      <c r="G18" s="849"/>
      <c r="H18" s="849"/>
      <c r="I18" s="849"/>
      <c r="J18" s="849"/>
      <c r="K18" s="849"/>
      <c r="L18" s="849"/>
      <c r="M18" s="849"/>
      <c r="N18" s="849"/>
      <c r="O18" s="849"/>
      <c r="P18" s="849"/>
      <c r="Q18" s="849"/>
      <c r="R18" s="849"/>
      <c r="S18" s="850"/>
      <c r="T18" s="537"/>
      <c r="U18" s="519"/>
    </row>
    <row r="19" spans="1:31" s="520" customFormat="1" ht="14.25" customHeight="1" x14ac:dyDescent="0.2">
      <c r="A19" s="851"/>
      <c r="B19" s="849"/>
      <c r="C19" s="849"/>
      <c r="D19" s="849"/>
      <c r="E19" s="849"/>
      <c r="F19" s="849"/>
      <c r="G19" s="849"/>
      <c r="H19" s="849"/>
      <c r="I19" s="849"/>
      <c r="J19" s="849"/>
      <c r="K19" s="849"/>
      <c r="L19" s="849"/>
      <c r="M19" s="849"/>
      <c r="N19" s="849"/>
      <c r="O19" s="849"/>
      <c r="P19" s="849"/>
      <c r="Q19" s="849"/>
      <c r="R19" s="849"/>
      <c r="S19" s="850"/>
      <c r="T19" s="537"/>
    </row>
    <row r="20" spans="1:31" s="520" customFormat="1" ht="15" customHeight="1" x14ac:dyDescent="0.2">
      <c r="A20" s="851"/>
      <c r="B20" s="849"/>
      <c r="C20" s="849"/>
      <c r="D20" s="849"/>
      <c r="E20" s="849"/>
      <c r="F20" s="849"/>
      <c r="G20" s="849"/>
      <c r="H20" s="849"/>
      <c r="I20" s="849"/>
      <c r="J20" s="849"/>
      <c r="K20" s="849"/>
      <c r="L20" s="849"/>
      <c r="M20" s="849"/>
      <c r="N20" s="849"/>
      <c r="O20" s="849"/>
      <c r="P20" s="849"/>
      <c r="Q20" s="849"/>
      <c r="R20" s="849"/>
      <c r="S20" s="850"/>
      <c r="T20" s="537"/>
    </row>
    <row r="21" spans="1:31" s="520" customFormat="1" ht="15" customHeight="1" x14ac:dyDescent="0.2">
      <c r="A21" s="851"/>
      <c r="B21" s="849"/>
      <c r="C21" s="849"/>
      <c r="D21" s="849"/>
      <c r="E21" s="849"/>
      <c r="F21" s="849"/>
      <c r="G21" s="849"/>
      <c r="H21" s="849"/>
      <c r="I21" s="849"/>
      <c r="J21" s="849"/>
      <c r="K21" s="849"/>
      <c r="L21" s="849"/>
      <c r="M21" s="849"/>
      <c r="N21" s="849"/>
      <c r="O21" s="849"/>
      <c r="P21" s="849"/>
      <c r="Q21" s="849"/>
      <c r="R21" s="849"/>
      <c r="S21" s="850"/>
      <c r="T21" s="537"/>
    </row>
    <row r="22" spans="1:31" s="520" customFormat="1" ht="15" customHeight="1" x14ac:dyDescent="0.2">
      <c r="A22" s="851"/>
      <c r="B22" s="849"/>
      <c r="C22" s="849"/>
      <c r="D22" s="849"/>
      <c r="E22" s="849"/>
      <c r="F22" s="849"/>
      <c r="G22" s="849"/>
      <c r="H22" s="849"/>
      <c r="I22" s="849"/>
      <c r="J22" s="849"/>
      <c r="K22" s="849"/>
      <c r="L22" s="849"/>
      <c r="M22" s="849"/>
      <c r="N22" s="849"/>
      <c r="O22" s="849"/>
      <c r="P22" s="849"/>
      <c r="Q22" s="849"/>
      <c r="R22" s="849"/>
      <c r="S22" s="850"/>
      <c r="T22" s="537"/>
    </row>
    <row r="23" spans="1:31" s="520" customFormat="1" ht="15" customHeight="1" x14ac:dyDescent="0.2">
      <c r="A23" s="851"/>
      <c r="B23" s="849"/>
      <c r="C23" s="849"/>
      <c r="D23" s="849"/>
      <c r="E23" s="849"/>
      <c r="F23" s="849"/>
      <c r="G23" s="849"/>
      <c r="H23" s="849"/>
      <c r="I23" s="849"/>
      <c r="J23" s="849"/>
      <c r="K23" s="849"/>
      <c r="L23" s="849"/>
      <c r="M23" s="849"/>
      <c r="N23" s="849"/>
      <c r="O23" s="849"/>
      <c r="P23" s="849"/>
      <c r="Q23" s="849"/>
      <c r="R23" s="849"/>
      <c r="S23" s="850"/>
      <c r="T23" s="537"/>
    </row>
    <row r="24" spans="1:31" s="520" customFormat="1" ht="15" customHeight="1" x14ac:dyDescent="0.2">
      <c r="A24" s="852"/>
      <c r="B24" s="853"/>
      <c r="C24" s="853"/>
      <c r="D24" s="853"/>
      <c r="E24" s="853"/>
      <c r="F24" s="853"/>
      <c r="G24" s="853"/>
      <c r="H24" s="853"/>
      <c r="I24" s="853"/>
      <c r="J24" s="853"/>
      <c r="K24" s="853"/>
      <c r="L24" s="853"/>
      <c r="M24" s="853"/>
      <c r="N24" s="853"/>
      <c r="O24" s="853"/>
      <c r="P24" s="853"/>
      <c r="Q24" s="853"/>
      <c r="R24" s="853"/>
      <c r="S24" s="854"/>
      <c r="T24" s="537"/>
    </row>
    <row r="25" spans="1:31" ht="15" customHeight="1" x14ac:dyDescent="0.2">
      <c r="A25" s="811" t="s">
        <v>603</v>
      </c>
      <c r="B25" s="812"/>
      <c r="C25" s="812"/>
      <c r="D25" s="812"/>
      <c r="E25" s="812"/>
      <c r="F25" s="812"/>
      <c r="G25" s="812"/>
      <c r="H25" s="812"/>
      <c r="I25" s="812"/>
      <c r="J25" s="812"/>
      <c r="K25" s="812"/>
      <c r="L25" s="812"/>
      <c r="M25" s="812"/>
      <c r="N25" s="812"/>
      <c r="O25" s="812"/>
      <c r="P25" s="812"/>
      <c r="Q25" s="812"/>
      <c r="R25" s="812"/>
      <c r="S25" s="813"/>
      <c r="T25" s="283"/>
      <c r="U25" s="283"/>
      <c r="V25" s="284"/>
      <c r="W25" s="284"/>
      <c r="X25" s="284"/>
      <c r="Y25" s="284"/>
      <c r="Z25" s="284"/>
      <c r="AA25" s="285"/>
      <c r="AB25" s="285"/>
      <c r="AC25" s="285"/>
      <c r="AD25" s="285"/>
      <c r="AE25" s="285"/>
    </row>
    <row r="26" spans="1:31" ht="15" customHeight="1" x14ac:dyDescent="0.2">
      <c r="A26" s="814"/>
      <c r="B26" s="815"/>
      <c r="C26" s="815"/>
      <c r="D26" s="815"/>
      <c r="E26" s="815"/>
      <c r="F26" s="815"/>
      <c r="G26" s="815"/>
      <c r="H26" s="815"/>
      <c r="I26" s="815"/>
      <c r="J26" s="815"/>
      <c r="K26" s="815"/>
      <c r="L26" s="815"/>
      <c r="M26" s="815"/>
      <c r="N26" s="815"/>
      <c r="O26" s="815"/>
      <c r="P26" s="815"/>
      <c r="Q26" s="815"/>
      <c r="R26" s="815"/>
      <c r="S26" s="816"/>
      <c r="T26" s="283"/>
      <c r="U26" s="283"/>
      <c r="V26" s="284"/>
      <c r="W26" s="284"/>
      <c r="X26" s="284"/>
      <c r="Y26" s="284"/>
      <c r="Z26" s="284"/>
      <c r="AA26" s="285"/>
      <c r="AB26" s="285"/>
      <c r="AC26" s="285"/>
      <c r="AD26" s="285"/>
      <c r="AE26" s="285"/>
    </row>
    <row r="27" spans="1:31" ht="23.25" customHeight="1" x14ac:dyDescent="0.2">
      <c r="A27" s="820" t="s">
        <v>228</v>
      </c>
      <c r="B27" s="821"/>
      <c r="C27" s="821"/>
      <c r="D27" s="822"/>
      <c r="E27" s="823"/>
      <c r="F27" s="824"/>
      <c r="G27" s="824"/>
      <c r="H27" s="824"/>
      <c r="I27" s="824"/>
      <c r="J27" s="824"/>
      <c r="K27" s="824"/>
      <c r="L27" s="824"/>
      <c r="M27" s="824"/>
      <c r="N27" s="824"/>
      <c r="O27" s="824"/>
      <c r="P27" s="824"/>
      <c r="Q27" s="824"/>
      <c r="R27" s="824"/>
      <c r="S27" s="825"/>
      <c r="T27" s="283"/>
      <c r="U27" s="283"/>
      <c r="V27" s="284"/>
      <c r="W27" s="284"/>
      <c r="X27" s="284"/>
      <c r="Y27" s="284"/>
      <c r="Z27" s="284"/>
      <c r="AA27" s="285"/>
      <c r="AB27" s="285"/>
      <c r="AC27" s="285"/>
      <c r="AD27" s="285"/>
      <c r="AE27" s="285"/>
    </row>
    <row r="28" spans="1:31" ht="18" customHeight="1" x14ac:dyDescent="0.2">
      <c r="A28" s="817" t="s">
        <v>411</v>
      </c>
      <c r="B28" s="818"/>
      <c r="C28" s="818"/>
      <c r="D28" s="819"/>
      <c r="E28" s="826"/>
      <c r="F28" s="827"/>
      <c r="G28" s="827"/>
      <c r="H28" s="827"/>
      <c r="I28" s="827"/>
      <c r="J28" s="827"/>
      <c r="K28" s="827"/>
      <c r="L28" s="827"/>
      <c r="M28" s="827"/>
      <c r="N28" s="827"/>
      <c r="O28" s="827"/>
      <c r="P28" s="827"/>
      <c r="Q28" s="827"/>
      <c r="R28" s="827"/>
      <c r="S28" s="828"/>
      <c r="T28" s="283"/>
      <c r="U28" s="283"/>
      <c r="V28" s="284"/>
      <c r="W28" s="284"/>
      <c r="X28" s="284"/>
      <c r="Y28" s="284"/>
      <c r="Z28" s="284"/>
      <c r="AA28" s="285"/>
      <c r="AB28" s="285"/>
      <c r="AC28" s="285"/>
      <c r="AD28" s="285"/>
      <c r="AE28" s="285"/>
    </row>
    <row r="29" spans="1:31" ht="18" customHeight="1" x14ac:dyDescent="0.2">
      <c r="A29" s="820"/>
      <c r="B29" s="821"/>
      <c r="C29" s="821"/>
      <c r="D29" s="822"/>
      <c r="E29" s="829"/>
      <c r="F29" s="830"/>
      <c r="G29" s="830"/>
      <c r="H29" s="830"/>
      <c r="I29" s="830"/>
      <c r="J29" s="830"/>
      <c r="K29" s="830"/>
      <c r="L29" s="830"/>
      <c r="M29" s="830"/>
      <c r="N29" s="830"/>
      <c r="O29" s="830"/>
      <c r="P29" s="830"/>
      <c r="Q29" s="830"/>
      <c r="R29" s="830"/>
      <c r="S29" s="831"/>
      <c r="T29" s="283"/>
      <c r="U29" s="283"/>
      <c r="V29" s="284"/>
      <c r="W29" s="284"/>
      <c r="X29" s="284"/>
      <c r="Y29" s="284"/>
      <c r="Z29" s="284"/>
      <c r="AA29" s="285"/>
      <c r="AB29" s="285"/>
      <c r="AC29" s="285"/>
      <c r="AD29" s="285"/>
      <c r="AE29" s="285"/>
    </row>
    <row r="30" spans="1:31" ht="18" customHeight="1" x14ac:dyDescent="0.2">
      <c r="A30" s="820"/>
      <c r="B30" s="821"/>
      <c r="C30" s="821"/>
      <c r="D30" s="822"/>
      <c r="E30" s="829"/>
      <c r="F30" s="830"/>
      <c r="G30" s="830"/>
      <c r="H30" s="830"/>
      <c r="I30" s="830"/>
      <c r="J30" s="830"/>
      <c r="K30" s="830"/>
      <c r="L30" s="830"/>
      <c r="M30" s="830"/>
      <c r="N30" s="830"/>
      <c r="O30" s="830"/>
      <c r="P30" s="830"/>
      <c r="Q30" s="830"/>
      <c r="R30" s="830"/>
      <c r="S30" s="831"/>
      <c r="T30" s="283"/>
      <c r="U30" s="283"/>
      <c r="V30" s="284"/>
      <c r="W30" s="284"/>
      <c r="X30" s="284"/>
      <c r="Y30" s="284"/>
      <c r="Z30" s="284"/>
      <c r="AA30" s="285"/>
      <c r="AB30" s="285"/>
      <c r="AC30" s="285"/>
      <c r="AD30" s="285"/>
      <c r="AE30" s="285"/>
    </row>
    <row r="31" spans="1:31" ht="18" customHeight="1" x14ac:dyDescent="0.2">
      <c r="A31" s="820"/>
      <c r="B31" s="821"/>
      <c r="C31" s="821"/>
      <c r="D31" s="822"/>
      <c r="E31" s="829"/>
      <c r="F31" s="830"/>
      <c r="G31" s="830"/>
      <c r="H31" s="830"/>
      <c r="I31" s="830"/>
      <c r="J31" s="830"/>
      <c r="K31" s="830"/>
      <c r="L31" s="830"/>
      <c r="M31" s="830"/>
      <c r="N31" s="830"/>
      <c r="O31" s="830"/>
      <c r="P31" s="830"/>
      <c r="Q31" s="830"/>
      <c r="R31" s="830"/>
      <c r="S31" s="831"/>
      <c r="T31" s="283"/>
      <c r="U31" s="283"/>
      <c r="V31" s="284"/>
      <c r="W31" s="284"/>
      <c r="X31" s="284"/>
      <c r="Y31" s="284"/>
      <c r="Z31" s="284"/>
      <c r="AA31" s="285"/>
      <c r="AB31" s="285"/>
      <c r="AC31" s="285"/>
      <c r="AD31" s="285"/>
      <c r="AE31" s="285"/>
    </row>
    <row r="32" spans="1:31" ht="18" customHeight="1" x14ac:dyDescent="0.2">
      <c r="A32" s="835">
        <f>IF(LEN(E28)&lt;=200,LEN(E28),"→200字を超過しています")</f>
        <v>0</v>
      </c>
      <c r="B32" s="836"/>
      <c r="C32" s="836"/>
      <c r="D32" s="837"/>
      <c r="E32" s="832"/>
      <c r="F32" s="833"/>
      <c r="G32" s="833"/>
      <c r="H32" s="833"/>
      <c r="I32" s="833"/>
      <c r="J32" s="833"/>
      <c r="K32" s="833"/>
      <c r="L32" s="833"/>
      <c r="M32" s="833"/>
      <c r="N32" s="833"/>
      <c r="O32" s="833"/>
      <c r="P32" s="833"/>
      <c r="Q32" s="833"/>
      <c r="R32" s="833"/>
      <c r="S32" s="834"/>
    </row>
    <row r="33" spans="1:20" ht="15" customHeight="1" x14ac:dyDescent="0.2">
      <c r="A33" s="838" t="s">
        <v>230</v>
      </c>
      <c r="B33" s="839"/>
      <c r="C33" s="839"/>
      <c r="D33" s="840"/>
      <c r="E33" s="842" t="s">
        <v>179</v>
      </c>
      <c r="F33" s="804"/>
      <c r="G33" s="805"/>
      <c r="H33" s="402"/>
      <c r="I33" s="513" t="s">
        <v>184</v>
      </c>
      <c r="J33" s="402"/>
      <c r="K33" s="512" t="s">
        <v>219</v>
      </c>
      <c r="L33" s="845" t="s">
        <v>501</v>
      </c>
      <c r="M33" s="845"/>
      <c r="N33" s="845"/>
      <c r="O33" s="845"/>
      <c r="P33" s="845"/>
      <c r="Q33" s="845"/>
      <c r="R33" s="845"/>
      <c r="S33" s="846"/>
      <c r="T33" s="261"/>
    </row>
    <row r="34" spans="1:20" ht="15" customHeight="1" x14ac:dyDescent="0.2">
      <c r="A34" s="838" t="s">
        <v>229</v>
      </c>
      <c r="B34" s="839"/>
      <c r="C34" s="839"/>
      <c r="D34" s="840"/>
      <c r="E34" s="842" t="s">
        <v>179</v>
      </c>
      <c r="F34" s="804"/>
      <c r="G34" s="804"/>
      <c r="H34" s="804"/>
      <c r="I34" s="804"/>
      <c r="J34" s="804"/>
      <c r="K34" s="841" t="s">
        <v>241</v>
      </c>
      <c r="L34" s="839"/>
      <c r="M34" s="839"/>
      <c r="N34" s="840"/>
      <c r="O34" s="843"/>
      <c r="P34" s="844"/>
      <c r="Q34" s="844"/>
      <c r="R34" s="844"/>
      <c r="S34" s="288" t="s">
        <v>0</v>
      </c>
      <c r="T34" s="261"/>
    </row>
    <row r="35" spans="1:20" ht="15" customHeight="1" x14ac:dyDescent="0.2">
      <c r="A35" s="793" t="s">
        <v>336</v>
      </c>
      <c r="B35" s="794"/>
      <c r="C35" s="794"/>
      <c r="D35" s="795"/>
      <c r="E35" s="799" t="s">
        <v>337</v>
      </c>
      <c r="F35" s="800"/>
      <c r="G35" s="800"/>
      <c r="H35" s="800"/>
      <c r="I35" s="800"/>
      <c r="J35" s="800"/>
      <c r="K35" s="801"/>
      <c r="L35" s="799" t="s">
        <v>338</v>
      </c>
      <c r="M35" s="800"/>
      <c r="N35" s="800"/>
      <c r="O35" s="800"/>
      <c r="P35" s="800"/>
      <c r="Q35" s="800"/>
      <c r="R35" s="800"/>
      <c r="S35" s="802"/>
      <c r="T35" s="261"/>
    </row>
    <row r="36" spans="1:20" ht="15" customHeight="1" x14ac:dyDescent="0.2">
      <c r="A36" s="793"/>
      <c r="B36" s="794"/>
      <c r="C36" s="794"/>
      <c r="D36" s="795"/>
      <c r="E36" s="803"/>
      <c r="F36" s="804"/>
      <c r="G36" s="804"/>
      <c r="H36" s="804"/>
      <c r="I36" s="804"/>
      <c r="J36" s="804"/>
      <c r="K36" s="805"/>
      <c r="L36" s="803"/>
      <c r="M36" s="804"/>
      <c r="N36" s="804"/>
      <c r="O36" s="804"/>
      <c r="P36" s="804"/>
      <c r="Q36" s="804"/>
      <c r="R36" s="804"/>
      <c r="S36" s="810"/>
      <c r="T36" s="261"/>
    </row>
    <row r="37" spans="1:20" ht="15" customHeight="1" x14ac:dyDescent="0.2">
      <c r="A37" s="793"/>
      <c r="B37" s="794"/>
      <c r="C37" s="794"/>
      <c r="D37" s="795"/>
      <c r="E37" s="803"/>
      <c r="F37" s="804"/>
      <c r="G37" s="804"/>
      <c r="H37" s="804"/>
      <c r="I37" s="804"/>
      <c r="J37" s="804"/>
      <c r="K37" s="805"/>
      <c r="L37" s="803"/>
      <c r="M37" s="804"/>
      <c r="N37" s="804"/>
      <c r="O37" s="804"/>
      <c r="P37" s="804"/>
      <c r="Q37" s="804"/>
      <c r="R37" s="804"/>
      <c r="S37" s="810"/>
      <c r="T37" s="261"/>
    </row>
    <row r="38" spans="1:20" ht="15" customHeight="1" x14ac:dyDescent="0.2">
      <c r="A38" s="796"/>
      <c r="B38" s="797"/>
      <c r="C38" s="797"/>
      <c r="D38" s="798"/>
      <c r="E38" s="806"/>
      <c r="F38" s="807"/>
      <c r="G38" s="807"/>
      <c r="H38" s="807"/>
      <c r="I38" s="807"/>
      <c r="J38" s="807"/>
      <c r="K38" s="808"/>
      <c r="L38" s="806"/>
      <c r="M38" s="807"/>
      <c r="N38" s="807"/>
      <c r="O38" s="807"/>
      <c r="P38" s="807"/>
      <c r="Q38" s="807"/>
      <c r="R38" s="807"/>
      <c r="S38" s="809"/>
      <c r="T38" s="261"/>
    </row>
    <row r="39" spans="1:20" ht="15" customHeight="1" x14ac:dyDescent="0.2">
      <c r="E39" s="556"/>
      <c r="F39" s="556"/>
      <c r="G39" s="556"/>
      <c r="H39" s="556"/>
      <c r="I39" s="556"/>
      <c r="J39" s="556"/>
    </row>
  </sheetData>
  <sheetProtection sheet="1" insertRows="0" deleteRows="0" selectLockedCells="1"/>
  <mergeCells count="38">
    <mergeCell ref="V10:AB10"/>
    <mergeCell ref="A11:S24"/>
    <mergeCell ref="A10:J10"/>
    <mergeCell ref="K10:S10"/>
    <mergeCell ref="A2:D2"/>
    <mergeCell ref="E2:S4"/>
    <mergeCell ref="A8:D8"/>
    <mergeCell ref="E8:S9"/>
    <mergeCell ref="A9:D9"/>
    <mergeCell ref="A3:D3"/>
    <mergeCell ref="A4:D4"/>
    <mergeCell ref="A6:D6"/>
    <mergeCell ref="A5:S5"/>
    <mergeCell ref="E6:S6"/>
    <mergeCell ref="A7:D7"/>
    <mergeCell ref="E7:S7"/>
    <mergeCell ref="A33:D33"/>
    <mergeCell ref="A34:D34"/>
    <mergeCell ref="K34:N34"/>
    <mergeCell ref="E34:J34"/>
    <mergeCell ref="O34:R34"/>
    <mergeCell ref="E33:G33"/>
    <mergeCell ref="L33:S33"/>
    <mergeCell ref="A25:S26"/>
    <mergeCell ref="A28:D31"/>
    <mergeCell ref="E27:S27"/>
    <mergeCell ref="E28:S32"/>
    <mergeCell ref="A27:D27"/>
    <mergeCell ref="A32:D32"/>
    <mergeCell ref="A35:D38"/>
    <mergeCell ref="E35:K35"/>
    <mergeCell ref="L35:S35"/>
    <mergeCell ref="E36:K36"/>
    <mergeCell ref="E38:K38"/>
    <mergeCell ref="L38:S38"/>
    <mergeCell ref="L36:S36"/>
    <mergeCell ref="E37:K37"/>
    <mergeCell ref="L37:S37"/>
  </mergeCells>
  <phoneticPr fontId="1"/>
  <dataValidations xWindow="1089" yWindow="659" count="6">
    <dataValidation type="list" allowBlank="1" showInputMessage="1" showErrorMessage="1" prompt="目で見て確認できる製品・技術が対象です。試作中、開発中のもの、実体が確認できないものは対象となりません。" sqref="E34:J34">
      <formula1>"選択してください,試作品,既存製品"</formula1>
    </dataValidation>
    <dataValidation type="list" allowBlank="1" showInputMessage="1" showErrorMessage="1" sqref="E33">
      <formula1>"選択してください,令和,平成,昭和,大正,明治"</formula1>
    </dataValidation>
    <dataValidation imeMode="disabled" allowBlank="1" showInputMessage="1" showErrorMessage="1" sqref="H33 J33 O34:R34"/>
    <dataValidation allowBlank="1" showInputMessage="1" showErrorMessage="1" prompt="対象製品等は原則１種類です" sqref="E27:S27 E7:S7"/>
    <dataValidation allowBlank="1" showInputMessage="1" showErrorMessage="1" prompt="機能・用途について説明してください_x000a_" sqref="E28:S32"/>
    <dataValidation type="list" allowBlank="1" showInputMessage="1" showErrorMessage="1" sqref="E6:S6">
      <formula1>"（選択してください）,新規開発,改良"</formula1>
    </dataValidation>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58"/>
  <sheetViews>
    <sheetView showGridLines="0" view="pageBreakPreview" zoomScale="85" zoomScaleNormal="100" zoomScaleSheetLayoutView="85" workbookViewId="0">
      <selection activeCell="F3" sqref="F3:T10"/>
    </sheetView>
  </sheetViews>
  <sheetFormatPr defaultColWidth="5" defaultRowHeight="15" customHeight="1" x14ac:dyDescent="0.2"/>
  <cols>
    <col min="1" max="1" width="5" style="282"/>
    <col min="2" max="5" width="5" style="292"/>
    <col min="6" max="20" width="5" style="282"/>
    <col min="21" max="21" width="4.453125" style="260" bestFit="1" customWidth="1"/>
    <col min="22" max="27" width="5" style="260"/>
    <col min="28" max="16384" width="5" style="282"/>
  </cols>
  <sheetData>
    <row r="1" spans="1:32" ht="15" customHeight="1" x14ac:dyDescent="0.2">
      <c r="A1" s="811" t="s">
        <v>546</v>
      </c>
      <c r="B1" s="918"/>
      <c r="C1" s="918"/>
      <c r="D1" s="918"/>
      <c r="E1" s="918"/>
      <c r="F1" s="918"/>
      <c r="G1" s="918"/>
      <c r="H1" s="918"/>
      <c r="I1" s="918"/>
      <c r="J1" s="918"/>
      <c r="K1" s="918"/>
      <c r="L1" s="918"/>
      <c r="M1" s="918"/>
      <c r="N1" s="918"/>
      <c r="O1" s="918"/>
      <c r="P1" s="918"/>
      <c r="Q1" s="918"/>
      <c r="R1" s="918"/>
      <c r="S1" s="918"/>
      <c r="T1" s="919"/>
      <c r="U1" s="283"/>
      <c r="V1" s="283"/>
      <c r="W1" s="284"/>
      <c r="X1" s="284"/>
      <c r="Y1" s="284"/>
      <c r="Z1" s="284"/>
      <c r="AA1" s="284"/>
      <c r="AB1" s="285"/>
      <c r="AC1" s="285"/>
      <c r="AD1" s="285"/>
      <c r="AE1" s="285"/>
      <c r="AF1" s="285"/>
    </row>
    <row r="2" spans="1:32" ht="15" customHeight="1" x14ac:dyDescent="0.2">
      <c r="A2" s="920"/>
      <c r="B2" s="915"/>
      <c r="C2" s="915"/>
      <c r="D2" s="915"/>
      <c r="E2" s="915"/>
      <c r="F2" s="915"/>
      <c r="G2" s="915"/>
      <c r="H2" s="915"/>
      <c r="I2" s="915"/>
      <c r="J2" s="915"/>
      <c r="K2" s="915"/>
      <c r="L2" s="915"/>
      <c r="M2" s="915"/>
      <c r="N2" s="915"/>
      <c r="O2" s="915"/>
      <c r="P2" s="915"/>
      <c r="Q2" s="915"/>
      <c r="R2" s="915"/>
      <c r="S2" s="915"/>
      <c r="T2" s="916"/>
      <c r="U2" s="283"/>
      <c r="V2" s="283"/>
      <c r="W2" s="284"/>
      <c r="X2" s="284"/>
      <c r="Y2" s="284"/>
      <c r="Z2" s="284"/>
      <c r="AA2" s="284"/>
      <c r="AB2" s="285"/>
      <c r="AC2" s="285"/>
      <c r="AD2" s="285"/>
      <c r="AE2" s="285"/>
      <c r="AF2" s="285"/>
    </row>
    <row r="3" spans="1:32" ht="15" customHeight="1" x14ac:dyDescent="0.2">
      <c r="A3" s="894" t="s">
        <v>626</v>
      </c>
      <c r="B3" s="913"/>
      <c r="C3" s="913"/>
      <c r="D3" s="913"/>
      <c r="E3" s="895"/>
      <c r="F3" s="935"/>
      <c r="G3" s="935"/>
      <c r="H3" s="935"/>
      <c r="I3" s="935"/>
      <c r="J3" s="935"/>
      <c r="K3" s="935"/>
      <c r="L3" s="935"/>
      <c r="M3" s="935"/>
      <c r="N3" s="935"/>
      <c r="O3" s="935"/>
      <c r="P3" s="935"/>
      <c r="Q3" s="935"/>
      <c r="R3" s="935"/>
      <c r="S3" s="935"/>
      <c r="T3" s="936"/>
      <c r="U3" s="261"/>
      <c r="V3" s="289"/>
    </row>
    <row r="4" spans="1:32" ht="15" customHeight="1" x14ac:dyDescent="0.2">
      <c r="A4" s="941"/>
      <c r="B4" s="942"/>
      <c r="C4" s="942"/>
      <c r="D4" s="942"/>
      <c r="E4" s="943"/>
      <c r="F4" s="830"/>
      <c r="G4" s="830"/>
      <c r="H4" s="830"/>
      <c r="I4" s="830"/>
      <c r="J4" s="830"/>
      <c r="K4" s="830"/>
      <c r="L4" s="830"/>
      <c r="M4" s="830"/>
      <c r="N4" s="830"/>
      <c r="O4" s="830"/>
      <c r="P4" s="830"/>
      <c r="Q4" s="830"/>
      <c r="R4" s="830"/>
      <c r="S4" s="830"/>
      <c r="T4" s="831"/>
      <c r="U4" s="261"/>
    </row>
    <row r="5" spans="1:32" ht="15" customHeight="1" x14ac:dyDescent="0.2">
      <c r="A5" s="941"/>
      <c r="B5" s="942"/>
      <c r="C5" s="942"/>
      <c r="D5" s="942"/>
      <c r="E5" s="943"/>
      <c r="F5" s="830"/>
      <c r="G5" s="830"/>
      <c r="H5" s="830"/>
      <c r="I5" s="830"/>
      <c r="J5" s="830"/>
      <c r="K5" s="830"/>
      <c r="L5" s="830"/>
      <c r="M5" s="830"/>
      <c r="N5" s="830"/>
      <c r="O5" s="830"/>
      <c r="P5" s="830"/>
      <c r="Q5" s="830"/>
      <c r="R5" s="830"/>
      <c r="S5" s="830"/>
      <c r="T5" s="831"/>
    </row>
    <row r="6" spans="1:32" ht="15" customHeight="1" x14ac:dyDescent="0.2">
      <c r="A6" s="941"/>
      <c r="B6" s="942"/>
      <c r="C6" s="942"/>
      <c r="D6" s="942"/>
      <c r="E6" s="943"/>
      <c r="F6" s="830"/>
      <c r="G6" s="830"/>
      <c r="H6" s="830"/>
      <c r="I6" s="830"/>
      <c r="J6" s="830"/>
      <c r="K6" s="830"/>
      <c r="L6" s="830"/>
      <c r="M6" s="830"/>
      <c r="N6" s="830"/>
      <c r="O6" s="830"/>
      <c r="P6" s="830"/>
      <c r="Q6" s="830"/>
      <c r="R6" s="830"/>
      <c r="S6" s="830"/>
      <c r="T6" s="831"/>
    </row>
    <row r="7" spans="1:32" ht="15" customHeight="1" x14ac:dyDescent="0.2">
      <c r="A7" s="941"/>
      <c r="B7" s="942"/>
      <c r="C7" s="942"/>
      <c r="D7" s="942"/>
      <c r="E7" s="943"/>
      <c r="F7" s="830"/>
      <c r="G7" s="830"/>
      <c r="H7" s="830"/>
      <c r="I7" s="830"/>
      <c r="J7" s="830"/>
      <c r="K7" s="830"/>
      <c r="L7" s="830"/>
      <c r="M7" s="830"/>
      <c r="N7" s="830"/>
      <c r="O7" s="830"/>
      <c r="P7" s="830"/>
      <c r="Q7" s="830"/>
      <c r="R7" s="830"/>
      <c r="S7" s="830"/>
      <c r="T7" s="831"/>
    </row>
    <row r="8" spans="1:32" ht="15" customHeight="1" x14ac:dyDescent="0.2">
      <c r="A8" s="941"/>
      <c r="B8" s="942"/>
      <c r="C8" s="942"/>
      <c r="D8" s="942"/>
      <c r="E8" s="943"/>
      <c r="F8" s="830"/>
      <c r="G8" s="830"/>
      <c r="H8" s="830"/>
      <c r="I8" s="830"/>
      <c r="J8" s="830"/>
      <c r="K8" s="830"/>
      <c r="L8" s="830"/>
      <c r="M8" s="830"/>
      <c r="N8" s="830"/>
      <c r="O8" s="830"/>
      <c r="P8" s="830"/>
      <c r="Q8" s="830"/>
      <c r="R8" s="830"/>
      <c r="S8" s="830"/>
      <c r="T8" s="831"/>
    </row>
    <row r="9" spans="1:32" ht="15" customHeight="1" x14ac:dyDescent="0.2">
      <c r="A9" s="941"/>
      <c r="B9" s="942"/>
      <c r="C9" s="942"/>
      <c r="D9" s="942"/>
      <c r="E9" s="943"/>
      <c r="F9" s="830"/>
      <c r="G9" s="830"/>
      <c r="H9" s="830"/>
      <c r="I9" s="830"/>
      <c r="J9" s="830"/>
      <c r="K9" s="830"/>
      <c r="L9" s="830"/>
      <c r="M9" s="830"/>
      <c r="N9" s="830"/>
      <c r="O9" s="830"/>
      <c r="P9" s="830"/>
      <c r="Q9" s="830"/>
      <c r="R9" s="830"/>
      <c r="S9" s="830"/>
      <c r="T9" s="831"/>
      <c r="W9" s="290"/>
      <c r="X9" s="291"/>
      <c r="Y9" s="291"/>
      <c r="Z9" s="282"/>
      <c r="AA9" s="282"/>
    </row>
    <row r="10" spans="1:32" ht="15" customHeight="1" x14ac:dyDescent="0.2">
      <c r="A10" s="944">
        <f>LEN(F3)</f>
        <v>0</v>
      </c>
      <c r="B10" s="915"/>
      <c r="C10" s="915"/>
      <c r="D10" s="915"/>
      <c r="E10" s="945"/>
      <c r="F10" s="937"/>
      <c r="G10" s="937"/>
      <c r="H10" s="937"/>
      <c r="I10" s="937"/>
      <c r="J10" s="937"/>
      <c r="K10" s="937"/>
      <c r="L10" s="937"/>
      <c r="M10" s="937"/>
      <c r="N10" s="937"/>
      <c r="O10" s="937"/>
      <c r="P10" s="937"/>
      <c r="Q10" s="937"/>
      <c r="R10" s="937"/>
      <c r="S10" s="937"/>
      <c r="T10" s="938"/>
      <c r="W10" s="290"/>
      <c r="X10" s="290"/>
      <c r="Y10" s="290"/>
      <c r="Z10" s="290"/>
      <c r="AA10" s="290"/>
    </row>
    <row r="11" spans="1:32" ht="15" customHeight="1" x14ac:dyDescent="0.2">
      <c r="A11" s="894" t="s">
        <v>625</v>
      </c>
      <c r="B11" s="913"/>
      <c r="C11" s="913"/>
      <c r="D11" s="913"/>
      <c r="E11" s="895"/>
      <c r="F11" s="939"/>
      <c r="G11" s="935"/>
      <c r="H11" s="935"/>
      <c r="I11" s="935"/>
      <c r="J11" s="935"/>
      <c r="K11" s="935"/>
      <c r="L11" s="935"/>
      <c r="M11" s="935"/>
      <c r="N11" s="935"/>
      <c r="O11" s="935"/>
      <c r="P11" s="935"/>
      <c r="Q11" s="935"/>
      <c r="R11" s="935"/>
      <c r="S11" s="935"/>
      <c r="T11" s="936"/>
    </row>
    <row r="12" spans="1:32" ht="15" customHeight="1" x14ac:dyDescent="0.2">
      <c r="A12" s="941"/>
      <c r="B12" s="942"/>
      <c r="C12" s="942"/>
      <c r="D12" s="942"/>
      <c r="E12" s="943"/>
      <c r="F12" s="940"/>
      <c r="G12" s="830"/>
      <c r="H12" s="830"/>
      <c r="I12" s="830"/>
      <c r="J12" s="830"/>
      <c r="K12" s="830"/>
      <c r="L12" s="830"/>
      <c r="M12" s="830"/>
      <c r="N12" s="830"/>
      <c r="O12" s="830"/>
      <c r="P12" s="830"/>
      <c r="Q12" s="830"/>
      <c r="R12" s="830"/>
      <c r="S12" s="830"/>
      <c r="T12" s="831"/>
    </row>
    <row r="13" spans="1:32" ht="15" customHeight="1" x14ac:dyDescent="0.2">
      <c r="A13" s="941"/>
      <c r="B13" s="942"/>
      <c r="C13" s="942"/>
      <c r="D13" s="942"/>
      <c r="E13" s="943"/>
      <c r="F13" s="940"/>
      <c r="G13" s="830"/>
      <c r="H13" s="830"/>
      <c r="I13" s="830"/>
      <c r="J13" s="830"/>
      <c r="K13" s="830"/>
      <c r="L13" s="830"/>
      <c r="M13" s="830"/>
      <c r="N13" s="830"/>
      <c r="O13" s="830"/>
      <c r="P13" s="830"/>
      <c r="Q13" s="830"/>
      <c r="R13" s="830"/>
      <c r="S13" s="830"/>
      <c r="T13" s="831"/>
    </row>
    <row r="14" spans="1:32" ht="15" customHeight="1" x14ac:dyDescent="0.2">
      <c r="A14" s="941"/>
      <c r="B14" s="942"/>
      <c r="C14" s="942"/>
      <c r="D14" s="942"/>
      <c r="E14" s="943"/>
      <c r="F14" s="940"/>
      <c r="G14" s="830"/>
      <c r="H14" s="830"/>
      <c r="I14" s="830"/>
      <c r="J14" s="830"/>
      <c r="K14" s="830"/>
      <c r="L14" s="830"/>
      <c r="M14" s="830"/>
      <c r="N14" s="830"/>
      <c r="O14" s="830"/>
      <c r="P14" s="830"/>
      <c r="Q14" s="830"/>
      <c r="R14" s="830"/>
      <c r="S14" s="830"/>
      <c r="T14" s="831"/>
      <c r="W14" s="290"/>
      <c r="X14" s="291"/>
      <c r="Y14" s="291"/>
      <c r="Z14" s="282"/>
      <c r="AA14" s="282"/>
    </row>
    <row r="15" spans="1:32" ht="15" customHeight="1" x14ac:dyDescent="0.2">
      <c r="A15" s="941"/>
      <c r="B15" s="942"/>
      <c r="C15" s="942"/>
      <c r="D15" s="942"/>
      <c r="E15" s="943"/>
      <c r="F15" s="940"/>
      <c r="G15" s="830"/>
      <c r="H15" s="830"/>
      <c r="I15" s="830"/>
      <c r="J15" s="830"/>
      <c r="K15" s="830"/>
      <c r="L15" s="830"/>
      <c r="M15" s="830"/>
      <c r="N15" s="830"/>
      <c r="O15" s="830"/>
      <c r="P15" s="830"/>
      <c r="Q15" s="830"/>
      <c r="R15" s="830"/>
      <c r="S15" s="830"/>
      <c r="T15" s="831"/>
      <c r="W15" s="290"/>
      <c r="X15" s="290"/>
      <c r="Y15" s="290"/>
      <c r="Z15" s="290"/>
      <c r="AA15" s="290"/>
    </row>
    <row r="16" spans="1:32" ht="15" customHeight="1" x14ac:dyDescent="0.2">
      <c r="A16" s="941"/>
      <c r="B16" s="942"/>
      <c r="C16" s="942"/>
      <c r="D16" s="942"/>
      <c r="E16" s="943"/>
      <c r="F16" s="940"/>
      <c r="G16" s="830"/>
      <c r="H16" s="830"/>
      <c r="I16" s="830"/>
      <c r="J16" s="830"/>
      <c r="K16" s="830"/>
      <c r="L16" s="830"/>
      <c r="M16" s="830"/>
      <c r="N16" s="830"/>
      <c r="O16" s="830"/>
      <c r="P16" s="830"/>
      <c r="Q16" s="830"/>
      <c r="R16" s="830"/>
      <c r="S16" s="830"/>
      <c r="T16" s="831"/>
      <c r="W16" s="290"/>
      <c r="X16" s="291"/>
      <c r="Y16" s="291"/>
      <c r="Z16" s="282"/>
      <c r="AA16" s="282"/>
    </row>
    <row r="17" spans="1:27" ht="15" customHeight="1" x14ac:dyDescent="0.2">
      <c r="A17" s="941"/>
      <c r="B17" s="942"/>
      <c r="C17" s="942"/>
      <c r="D17" s="942"/>
      <c r="E17" s="943"/>
      <c r="F17" s="940"/>
      <c r="G17" s="830"/>
      <c r="H17" s="830"/>
      <c r="I17" s="830"/>
      <c r="J17" s="830"/>
      <c r="K17" s="830"/>
      <c r="L17" s="830"/>
      <c r="M17" s="830"/>
      <c r="N17" s="830"/>
      <c r="O17" s="830"/>
      <c r="P17" s="830"/>
      <c r="Q17" s="830"/>
      <c r="R17" s="830"/>
      <c r="S17" s="830"/>
      <c r="T17" s="831"/>
      <c r="W17" s="290"/>
      <c r="X17" s="290"/>
      <c r="Y17" s="290"/>
      <c r="Z17" s="290"/>
      <c r="AA17" s="290"/>
    </row>
    <row r="18" spans="1:27" ht="15" customHeight="1" x14ac:dyDescent="0.2">
      <c r="A18" s="946">
        <f>LEN(F11)</f>
        <v>0</v>
      </c>
      <c r="B18" s="644"/>
      <c r="C18" s="644"/>
      <c r="D18" s="644"/>
      <c r="E18" s="896"/>
      <c r="F18" s="940"/>
      <c r="G18" s="830"/>
      <c r="H18" s="830"/>
      <c r="I18" s="830"/>
      <c r="J18" s="830"/>
      <c r="K18" s="830"/>
      <c r="L18" s="830"/>
      <c r="M18" s="830"/>
      <c r="N18" s="830"/>
      <c r="O18" s="830"/>
      <c r="P18" s="830"/>
      <c r="Q18" s="830"/>
      <c r="R18" s="830"/>
      <c r="S18" s="830"/>
      <c r="T18" s="831"/>
      <c r="W18" s="290"/>
      <c r="X18" s="290"/>
      <c r="Y18" s="290"/>
      <c r="Z18" s="290"/>
      <c r="AA18" s="290"/>
    </row>
    <row r="19" spans="1:27" ht="15" customHeight="1" x14ac:dyDescent="0.2">
      <c r="A19" s="811" t="s">
        <v>633</v>
      </c>
      <c r="B19" s="918"/>
      <c r="C19" s="918"/>
      <c r="D19" s="918"/>
      <c r="E19" s="918"/>
      <c r="F19" s="918"/>
      <c r="G19" s="918"/>
      <c r="H19" s="918"/>
      <c r="I19" s="918"/>
      <c r="J19" s="918"/>
      <c r="K19" s="918"/>
      <c r="L19" s="918"/>
      <c r="M19" s="918"/>
      <c r="N19" s="918"/>
      <c r="O19" s="918"/>
      <c r="P19" s="918"/>
      <c r="Q19" s="918"/>
      <c r="R19" s="918"/>
      <c r="S19" s="918"/>
      <c r="T19" s="919"/>
      <c r="U19" s="261"/>
    </row>
    <row r="20" spans="1:27" ht="15" customHeight="1" x14ac:dyDescent="0.2">
      <c r="A20" s="920"/>
      <c r="B20" s="915"/>
      <c r="C20" s="915"/>
      <c r="D20" s="915"/>
      <c r="E20" s="915"/>
      <c r="F20" s="915"/>
      <c r="G20" s="915"/>
      <c r="H20" s="915"/>
      <c r="I20" s="915"/>
      <c r="J20" s="915"/>
      <c r="K20" s="915"/>
      <c r="L20" s="915"/>
      <c r="M20" s="915"/>
      <c r="N20" s="915"/>
      <c r="O20" s="915"/>
      <c r="P20" s="915"/>
      <c r="Q20" s="915"/>
      <c r="R20" s="915"/>
      <c r="S20" s="915"/>
      <c r="T20" s="916"/>
      <c r="U20" s="261"/>
    </row>
    <row r="21" spans="1:27" ht="15" customHeight="1" x14ac:dyDescent="0.2">
      <c r="A21" s="921" t="s">
        <v>636</v>
      </c>
      <c r="B21" s="922"/>
      <c r="C21" s="922"/>
      <c r="D21" s="922"/>
      <c r="E21" s="922"/>
      <c r="F21" s="922"/>
      <c r="G21" s="922"/>
      <c r="H21" s="922"/>
      <c r="I21" s="922"/>
      <c r="J21" s="922"/>
      <c r="K21" s="922"/>
      <c r="L21" s="922"/>
      <c r="M21" s="922"/>
      <c r="N21" s="922"/>
      <c r="O21" s="922"/>
      <c r="P21" s="922"/>
      <c r="Q21" s="922"/>
      <c r="R21" s="922"/>
      <c r="S21" s="922"/>
      <c r="T21" s="679"/>
      <c r="U21" s="261"/>
    </row>
    <row r="22" spans="1:27" ht="15" customHeight="1" x14ac:dyDescent="0.2">
      <c r="A22" s="565"/>
      <c r="B22" s="912" t="s">
        <v>503</v>
      </c>
      <c r="C22" s="913"/>
      <c r="D22" s="913"/>
      <c r="E22" s="913"/>
      <c r="F22" s="913"/>
      <c r="G22" s="913"/>
      <c r="H22" s="913"/>
      <c r="I22" s="913"/>
      <c r="J22" s="913"/>
      <c r="K22" s="913"/>
      <c r="L22" s="913"/>
      <c r="M22" s="913"/>
      <c r="N22" s="913"/>
      <c r="O22" s="913"/>
      <c r="P22" s="913"/>
      <c r="Q22" s="913"/>
      <c r="R22" s="913"/>
      <c r="S22" s="913"/>
      <c r="T22" s="914"/>
      <c r="U22" s="261"/>
    </row>
    <row r="23" spans="1:27" ht="15" customHeight="1" x14ac:dyDescent="0.2">
      <c r="A23" s="564"/>
      <c r="B23" s="915"/>
      <c r="C23" s="915"/>
      <c r="D23" s="915"/>
      <c r="E23" s="915"/>
      <c r="F23" s="915"/>
      <c r="G23" s="915"/>
      <c r="H23" s="915"/>
      <c r="I23" s="915"/>
      <c r="J23" s="915"/>
      <c r="K23" s="915"/>
      <c r="L23" s="915"/>
      <c r="M23" s="915"/>
      <c r="N23" s="915"/>
      <c r="O23" s="915"/>
      <c r="P23" s="915"/>
      <c r="Q23" s="915"/>
      <c r="R23" s="915"/>
      <c r="S23" s="915"/>
      <c r="T23" s="916"/>
      <c r="U23" s="261"/>
    </row>
    <row r="24" spans="1:27" ht="15" customHeight="1" x14ac:dyDescent="0.2">
      <c r="A24" s="931" t="s">
        <v>634</v>
      </c>
      <c r="B24" s="923"/>
      <c r="C24" s="924"/>
      <c r="D24" s="924"/>
      <c r="E24" s="924"/>
      <c r="F24" s="924"/>
      <c r="G24" s="924"/>
      <c r="H24" s="924"/>
      <c r="I24" s="924"/>
      <c r="J24" s="924"/>
      <c r="K24" s="924"/>
      <c r="L24" s="924"/>
      <c r="M24" s="924"/>
      <c r="N24" s="924"/>
      <c r="O24" s="924"/>
      <c r="P24" s="924"/>
      <c r="Q24" s="924"/>
      <c r="R24" s="924"/>
      <c r="S24" s="924"/>
      <c r="T24" s="925"/>
      <c r="U24" s="261"/>
    </row>
    <row r="25" spans="1:27" ht="15" customHeight="1" x14ac:dyDescent="0.2">
      <c r="A25" s="932"/>
      <c r="B25" s="849"/>
      <c r="C25" s="849"/>
      <c r="D25" s="849"/>
      <c r="E25" s="849"/>
      <c r="F25" s="849"/>
      <c r="G25" s="849"/>
      <c r="H25" s="849"/>
      <c r="I25" s="849"/>
      <c r="J25" s="849"/>
      <c r="K25" s="849"/>
      <c r="L25" s="849"/>
      <c r="M25" s="849"/>
      <c r="N25" s="849"/>
      <c r="O25" s="849"/>
      <c r="P25" s="849"/>
      <c r="Q25" s="849"/>
      <c r="R25" s="849"/>
      <c r="S25" s="849"/>
      <c r="T25" s="850"/>
      <c r="U25" s="261"/>
      <c r="Y25" s="293"/>
    </row>
    <row r="26" spans="1:27" ht="15" customHeight="1" x14ac:dyDescent="0.2">
      <c r="A26" s="932"/>
      <c r="B26" s="849"/>
      <c r="C26" s="849"/>
      <c r="D26" s="849"/>
      <c r="E26" s="849"/>
      <c r="F26" s="849"/>
      <c r="G26" s="849"/>
      <c r="H26" s="849"/>
      <c r="I26" s="849"/>
      <c r="J26" s="849"/>
      <c r="K26" s="849"/>
      <c r="L26" s="849"/>
      <c r="M26" s="849"/>
      <c r="N26" s="849"/>
      <c r="O26" s="849"/>
      <c r="P26" s="849"/>
      <c r="Q26" s="849"/>
      <c r="R26" s="849"/>
      <c r="S26" s="849"/>
      <c r="T26" s="850"/>
    </row>
    <row r="27" spans="1:27" ht="15" customHeight="1" x14ac:dyDescent="0.2">
      <c r="A27" s="932"/>
      <c r="B27" s="849"/>
      <c r="C27" s="849"/>
      <c r="D27" s="849"/>
      <c r="E27" s="849"/>
      <c r="F27" s="849"/>
      <c r="G27" s="849"/>
      <c r="H27" s="849"/>
      <c r="I27" s="849"/>
      <c r="J27" s="849"/>
      <c r="K27" s="849"/>
      <c r="L27" s="849"/>
      <c r="M27" s="849"/>
      <c r="N27" s="849"/>
      <c r="O27" s="849"/>
      <c r="P27" s="849"/>
      <c r="Q27" s="849"/>
      <c r="R27" s="849"/>
      <c r="S27" s="849"/>
      <c r="T27" s="850"/>
    </row>
    <row r="28" spans="1:27" ht="15" customHeight="1" x14ac:dyDescent="0.2">
      <c r="A28" s="932"/>
      <c r="B28" s="849"/>
      <c r="C28" s="849"/>
      <c r="D28" s="849"/>
      <c r="E28" s="849"/>
      <c r="F28" s="849"/>
      <c r="G28" s="849"/>
      <c r="H28" s="849"/>
      <c r="I28" s="849"/>
      <c r="J28" s="849"/>
      <c r="K28" s="849"/>
      <c r="L28" s="849"/>
      <c r="M28" s="849"/>
      <c r="N28" s="849"/>
      <c r="O28" s="849"/>
      <c r="P28" s="849"/>
      <c r="Q28" s="849"/>
      <c r="R28" s="849"/>
      <c r="S28" s="849"/>
      <c r="T28" s="850"/>
    </row>
    <row r="29" spans="1:27" ht="15" customHeight="1" x14ac:dyDescent="0.2">
      <c r="A29" s="932"/>
      <c r="B29" s="849"/>
      <c r="C29" s="849"/>
      <c r="D29" s="849"/>
      <c r="E29" s="849"/>
      <c r="F29" s="849"/>
      <c r="G29" s="849"/>
      <c r="H29" s="849"/>
      <c r="I29" s="849"/>
      <c r="J29" s="849"/>
      <c r="K29" s="849"/>
      <c r="L29" s="849"/>
      <c r="M29" s="849"/>
      <c r="N29" s="849"/>
      <c r="O29" s="849"/>
      <c r="P29" s="849"/>
      <c r="Q29" s="849"/>
      <c r="R29" s="849"/>
      <c r="S29" s="849"/>
      <c r="T29" s="850"/>
    </row>
    <row r="30" spans="1:27" ht="15" customHeight="1" x14ac:dyDescent="0.2">
      <c r="A30" s="932"/>
      <c r="B30" s="849"/>
      <c r="C30" s="849"/>
      <c r="D30" s="849"/>
      <c r="E30" s="849"/>
      <c r="F30" s="849"/>
      <c r="G30" s="849"/>
      <c r="H30" s="849"/>
      <c r="I30" s="849"/>
      <c r="J30" s="849"/>
      <c r="K30" s="849"/>
      <c r="L30" s="849"/>
      <c r="M30" s="849"/>
      <c r="N30" s="849"/>
      <c r="O30" s="849"/>
      <c r="P30" s="849"/>
      <c r="Q30" s="849"/>
      <c r="R30" s="849"/>
      <c r="S30" s="849"/>
      <c r="T30" s="850"/>
    </row>
    <row r="31" spans="1:27" ht="15" customHeight="1" x14ac:dyDescent="0.2">
      <c r="A31" s="932"/>
      <c r="B31" s="849"/>
      <c r="C31" s="849"/>
      <c r="D31" s="849"/>
      <c r="E31" s="849"/>
      <c r="F31" s="849"/>
      <c r="G31" s="849"/>
      <c r="H31" s="849"/>
      <c r="I31" s="849"/>
      <c r="J31" s="849"/>
      <c r="K31" s="849"/>
      <c r="L31" s="849"/>
      <c r="M31" s="849"/>
      <c r="N31" s="849"/>
      <c r="O31" s="849"/>
      <c r="P31" s="849"/>
      <c r="Q31" s="849"/>
      <c r="R31" s="849"/>
      <c r="S31" s="849"/>
      <c r="T31" s="850"/>
    </row>
    <row r="32" spans="1:27" ht="15" customHeight="1" x14ac:dyDescent="0.2">
      <c r="A32" s="932"/>
      <c r="B32" s="849"/>
      <c r="C32" s="849"/>
      <c r="D32" s="849"/>
      <c r="E32" s="849"/>
      <c r="F32" s="849"/>
      <c r="G32" s="849"/>
      <c r="H32" s="849"/>
      <c r="I32" s="849"/>
      <c r="J32" s="849"/>
      <c r="K32" s="849"/>
      <c r="L32" s="849"/>
      <c r="M32" s="849"/>
      <c r="N32" s="849"/>
      <c r="O32" s="849"/>
      <c r="P32" s="849"/>
      <c r="Q32" s="849"/>
      <c r="R32" s="849"/>
      <c r="S32" s="849"/>
      <c r="T32" s="850"/>
    </row>
    <row r="33" spans="1:27" ht="15" customHeight="1" x14ac:dyDescent="0.2">
      <c r="A33" s="932"/>
      <c r="B33" s="849"/>
      <c r="C33" s="849"/>
      <c r="D33" s="849"/>
      <c r="E33" s="849"/>
      <c r="F33" s="849"/>
      <c r="G33" s="849"/>
      <c r="H33" s="849"/>
      <c r="I33" s="849"/>
      <c r="J33" s="849"/>
      <c r="K33" s="849"/>
      <c r="L33" s="849"/>
      <c r="M33" s="849"/>
      <c r="N33" s="849"/>
      <c r="O33" s="849"/>
      <c r="P33" s="849"/>
      <c r="Q33" s="849"/>
      <c r="R33" s="849"/>
      <c r="S33" s="849"/>
      <c r="T33" s="850"/>
    </row>
    <row r="34" spans="1:27" ht="15" customHeight="1" x14ac:dyDescent="0.2">
      <c r="A34" s="932"/>
      <c r="B34" s="849"/>
      <c r="C34" s="849"/>
      <c r="D34" s="849"/>
      <c r="E34" s="849"/>
      <c r="F34" s="849"/>
      <c r="G34" s="849"/>
      <c r="H34" s="849"/>
      <c r="I34" s="849"/>
      <c r="J34" s="849"/>
      <c r="K34" s="849"/>
      <c r="L34" s="849"/>
      <c r="M34" s="849"/>
      <c r="N34" s="849"/>
      <c r="O34" s="849"/>
      <c r="P34" s="849"/>
      <c r="Q34" s="849"/>
      <c r="R34" s="849"/>
      <c r="S34" s="849"/>
      <c r="T34" s="850"/>
    </row>
    <row r="35" spans="1:27" ht="15" customHeight="1" x14ac:dyDescent="0.2">
      <c r="A35" s="932"/>
      <c r="B35" s="849"/>
      <c r="C35" s="849"/>
      <c r="D35" s="849"/>
      <c r="E35" s="849"/>
      <c r="F35" s="849"/>
      <c r="G35" s="849"/>
      <c r="H35" s="849"/>
      <c r="I35" s="849"/>
      <c r="J35" s="849"/>
      <c r="K35" s="849"/>
      <c r="L35" s="849"/>
      <c r="M35" s="849"/>
      <c r="N35" s="849"/>
      <c r="O35" s="849"/>
      <c r="P35" s="849"/>
      <c r="Q35" s="849"/>
      <c r="R35" s="849"/>
      <c r="S35" s="849"/>
      <c r="T35" s="850"/>
    </row>
    <row r="36" spans="1:27" ht="15" customHeight="1" x14ac:dyDescent="0.2">
      <c r="A36" s="932"/>
      <c r="B36" s="849"/>
      <c r="C36" s="849"/>
      <c r="D36" s="849"/>
      <c r="E36" s="849"/>
      <c r="F36" s="849"/>
      <c r="G36" s="849"/>
      <c r="H36" s="849"/>
      <c r="I36" s="849"/>
      <c r="J36" s="849"/>
      <c r="K36" s="849"/>
      <c r="L36" s="849"/>
      <c r="M36" s="849"/>
      <c r="N36" s="849"/>
      <c r="O36" s="849"/>
      <c r="P36" s="849"/>
      <c r="Q36" s="849"/>
      <c r="R36" s="849"/>
      <c r="S36" s="849"/>
      <c r="T36" s="850"/>
    </row>
    <row r="37" spans="1:27" ht="15" customHeight="1" x14ac:dyDescent="0.2">
      <c r="A37" s="932"/>
      <c r="B37" s="849"/>
      <c r="C37" s="849"/>
      <c r="D37" s="849"/>
      <c r="E37" s="849"/>
      <c r="F37" s="849"/>
      <c r="G37" s="849"/>
      <c r="H37" s="849"/>
      <c r="I37" s="849"/>
      <c r="J37" s="849"/>
      <c r="K37" s="849"/>
      <c r="L37" s="849"/>
      <c r="M37" s="849"/>
      <c r="N37" s="849"/>
      <c r="O37" s="849"/>
      <c r="P37" s="849"/>
      <c r="Q37" s="849"/>
      <c r="R37" s="849"/>
      <c r="S37" s="849"/>
      <c r="T37" s="850"/>
    </row>
    <row r="38" spans="1:27" ht="15" customHeight="1" x14ac:dyDescent="0.2">
      <c r="A38" s="932"/>
      <c r="B38" s="849"/>
      <c r="C38" s="849"/>
      <c r="D38" s="849"/>
      <c r="E38" s="849"/>
      <c r="F38" s="849"/>
      <c r="G38" s="849"/>
      <c r="H38" s="849"/>
      <c r="I38" s="849"/>
      <c r="J38" s="849"/>
      <c r="K38" s="849"/>
      <c r="L38" s="849"/>
      <c r="M38" s="849"/>
      <c r="N38" s="849"/>
      <c r="O38" s="849"/>
      <c r="P38" s="849"/>
      <c r="Q38" s="849"/>
      <c r="R38" s="849"/>
      <c r="S38" s="849"/>
      <c r="T38" s="850"/>
    </row>
    <row r="39" spans="1:27" ht="15" customHeight="1" x14ac:dyDescent="0.2">
      <c r="A39" s="932"/>
      <c r="B39" s="849"/>
      <c r="C39" s="849"/>
      <c r="D39" s="849"/>
      <c r="E39" s="849"/>
      <c r="F39" s="849"/>
      <c r="G39" s="849"/>
      <c r="H39" s="849"/>
      <c r="I39" s="849"/>
      <c r="J39" s="849"/>
      <c r="K39" s="849"/>
      <c r="L39" s="849"/>
      <c r="M39" s="849"/>
      <c r="N39" s="849"/>
      <c r="O39" s="849"/>
      <c r="P39" s="849"/>
      <c r="Q39" s="849"/>
      <c r="R39" s="849"/>
      <c r="S39" s="849"/>
      <c r="T39" s="850"/>
    </row>
    <row r="40" spans="1:27" ht="15" customHeight="1" x14ac:dyDescent="0.2">
      <c r="A40" s="932"/>
      <c r="B40" s="849"/>
      <c r="C40" s="849"/>
      <c r="D40" s="849"/>
      <c r="E40" s="849"/>
      <c r="F40" s="849"/>
      <c r="G40" s="849"/>
      <c r="H40" s="849"/>
      <c r="I40" s="849"/>
      <c r="J40" s="849"/>
      <c r="K40" s="849"/>
      <c r="L40" s="849"/>
      <c r="M40" s="849"/>
      <c r="N40" s="849"/>
      <c r="O40" s="849"/>
      <c r="P40" s="849"/>
      <c r="Q40" s="849"/>
      <c r="R40" s="849"/>
      <c r="S40" s="849"/>
      <c r="T40" s="850"/>
      <c r="W40" s="290"/>
      <c r="X40" s="290"/>
      <c r="Y40" s="290"/>
      <c r="Z40" s="290"/>
      <c r="AA40" s="290"/>
    </row>
    <row r="41" spans="1:27" ht="15" customHeight="1" x14ac:dyDescent="0.2">
      <c r="A41" s="932"/>
      <c r="B41" s="849"/>
      <c r="C41" s="849"/>
      <c r="D41" s="849"/>
      <c r="E41" s="849"/>
      <c r="F41" s="849"/>
      <c r="G41" s="849"/>
      <c r="H41" s="849"/>
      <c r="I41" s="849"/>
      <c r="J41" s="849"/>
      <c r="K41" s="849"/>
      <c r="L41" s="849"/>
      <c r="M41" s="849"/>
      <c r="N41" s="849"/>
      <c r="O41" s="849"/>
      <c r="P41" s="849"/>
      <c r="Q41" s="849"/>
      <c r="R41" s="849"/>
      <c r="S41" s="849"/>
      <c r="T41" s="850"/>
    </row>
    <row r="42" spans="1:27" ht="15" customHeight="1" x14ac:dyDescent="0.2">
      <c r="A42" s="932"/>
      <c r="B42" s="849"/>
      <c r="C42" s="849"/>
      <c r="D42" s="849"/>
      <c r="E42" s="849"/>
      <c r="F42" s="849"/>
      <c r="G42" s="849"/>
      <c r="H42" s="849"/>
      <c r="I42" s="849"/>
      <c r="J42" s="849"/>
      <c r="K42" s="849"/>
      <c r="L42" s="849"/>
      <c r="M42" s="849"/>
      <c r="N42" s="849"/>
      <c r="O42" s="849"/>
      <c r="P42" s="849"/>
      <c r="Q42" s="849"/>
      <c r="R42" s="849"/>
      <c r="S42" s="849"/>
      <c r="T42" s="850"/>
    </row>
    <row r="43" spans="1:27" ht="15" customHeight="1" x14ac:dyDescent="0.2">
      <c r="A43" s="932"/>
      <c r="B43" s="849"/>
      <c r="C43" s="849"/>
      <c r="D43" s="849"/>
      <c r="E43" s="849"/>
      <c r="F43" s="849"/>
      <c r="G43" s="849"/>
      <c r="H43" s="849"/>
      <c r="I43" s="849"/>
      <c r="J43" s="849"/>
      <c r="K43" s="849"/>
      <c r="L43" s="849"/>
      <c r="M43" s="849"/>
      <c r="N43" s="849"/>
      <c r="O43" s="849"/>
      <c r="P43" s="849"/>
      <c r="Q43" s="849"/>
      <c r="R43" s="849"/>
      <c r="S43" s="849"/>
      <c r="T43" s="850"/>
    </row>
    <row r="44" spans="1:27" ht="15" customHeight="1" x14ac:dyDescent="0.2">
      <c r="A44" s="933"/>
      <c r="B44" s="926"/>
      <c r="C44" s="926"/>
      <c r="D44" s="926"/>
      <c r="E44" s="926"/>
      <c r="F44" s="926"/>
      <c r="G44" s="926"/>
      <c r="H44" s="926"/>
      <c r="I44" s="926"/>
      <c r="J44" s="926"/>
      <c r="K44" s="926"/>
      <c r="L44" s="926"/>
      <c r="M44" s="926"/>
      <c r="N44" s="926"/>
      <c r="O44" s="926"/>
      <c r="P44" s="926"/>
      <c r="Q44" s="926"/>
      <c r="R44" s="926"/>
      <c r="S44" s="926"/>
      <c r="T44" s="927"/>
    </row>
    <row r="45" spans="1:27" ht="15" customHeight="1" x14ac:dyDescent="0.2">
      <c r="A45" s="931" t="s">
        <v>635</v>
      </c>
      <c r="B45" s="928"/>
      <c r="C45" s="924"/>
      <c r="D45" s="924"/>
      <c r="E45" s="924"/>
      <c r="F45" s="924"/>
      <c r="G45" s="924"/>
      <c r="H45" s="924"/>
      <c r="I45" s="924"/>
      <c r="J45" s="924"/>
      <c r="K45" s="924"/>
      <c r="L45" s="924"/>
      <c r="M45" s="924"/>
      <c r="N45" s="924"/>
      <c r="O45" s="924"/>
      <c r="P45" s="924"/>
      <c r="Q45" s="924"/>
      <c r="R45" s="924"/>
      <c r="S45" s="924"/>
      <c r="T45" s="925"/>
      <c r="U45" s="261"/>
      <c r="Y45" s="293"/>
    </row>
    <row r="46" spans="1:27" ht="15" customHeight="1" x14ac:dyDescent="0.2">
      <c r="A46" s="932"/>
      <c r="B46" s="929"/>
      <c r="C46" s="849"/>
      <c r="D46" s="849"/>
      <c r="E46" s="849"/>
      <c r="F46" s="849"/>
      <c r="G46" s="849"/>
      <c r="H46" s="849"/>
      <c r="I46" s="849"/>
      <c r="J46" s="849"/>
      <c r="K46" s="849"/>
      <c r="L46" s="849"/>
      <c r="M46" s="849"/>
      <c r="N46" s="849"/>
      <c r="O46" s="849"/>
      <c r="P46" s="849"/>
      <c r="Q46" s="849"/>
      <c r="R46" s="849"/>
      <c r="S46" s="849"/>
      <c r="T46" s="850"/>
    </row>
    <row r="47" spans="1:27" ht="15" customHeight="1" x14ac:dyDescent="0.2">
      <c r="A47" s="932"/>
      <c r="B47" s="929"/>
      <c r="C47" s="849"/>
      <c r="D47" s="849"/>
      <c r="E47" s="849"/>
      <c r="F47" s="849"/>
      <c r="G47" s="849"/>
      <c r="H47" s="849"/>
      <c r="I47" s="849"/>
      <c r="J47" s="849"/>
      <c r="K47" s="849"/>
      <c r="L47" s="849"/>
      <c r="M47" s="849"/>
      <c r="N47" s="849"/>
      <c r="O47" s="849"/>
      <c r="P47" s="849"/>
      <c r="Q47" s="849"/>
      <c r="R47" s="849"/>
      <c r="S47" s="849"/>
      <c r="T47" s="850"/>
    </row>
    <row r="48" spans="1:27" ht="15" customHeight="1" x14ac:dyDescent="0.2">
      <c r="A48" s="932"/>
      <c r="B48" s="929"/>
      <c r="C48" s="849"/>
      <c r="D48" s="849"/>
      <c r="E48" s="849"/>
      <c r="F48" s="849"/>
      <c r="G48" s="849"/>
      <c r="H48" s="849"/>
      <c r="I48" s="849"/>
      <c r="J48" s="849"/>
      <c r="K48" s="849"/>
      <c r="L48" s="849"/>
      <c r="M48" s="849"/>
      <c r="N48" s="849"/>
      <c r="O48" s="849"/>
      <c r="P48" s="849"/>
      <c r="Q48" s="849"/>
      <c r="R48" s="849"/>
      <c r="S48" s="849"/>
      <c r="T48" s="850"/>
    </row>
    <row r="49" spans="1:27" ht="15" customHeight="1" x14ac:dyDescent="0.2">
      <c r="A49" s="932"/>
      <c r="B49" s="929"/>
      <c r="C49" s="849"/>
      <c r="D49" s="849"/>
      <c r="E49" s="849"/>
      <c r="F49" s="849"/>
      <c r="G49" s="849"/>
      <c r="H49" s="849"/>
      <c r="I49" s="849"/>
      <c r="J49" s="849"/>
      <c r="K49" s="849"/>
      <c r="L49" s="849"/>
      <c r="M49" s="849"/>
      <c r="N49" s="849"/>
      <c r="O49" s="849"/>
      <c r="P49" s="849"/>
      <c r="Q49" s="849"/>
      <c r="R49" s="849"/>
      <c r="S49" s="849"/>
      <c r="T49" s="850"/>
    </row>
    <row r="50" spans="1:27" ht="15" customHeight="1" x14ac:dyDescent="0.2">
      <c r="A50" s="932"/>
      <c r="B50" s="929"/>
      <c r="C50" s="849"/>
      <c r="D50" s="849"/>
      <c r="E50" s="849"/>
      <c r="F50" s="849"/>
      <c r="G50" s="849"/>
      <c r="H50" s="849"/>
      <c r="I50" s="849"/>
      <c r="J50" s="849"/>
      <c r="K50" s="849"/>
      <c r="L50" s="849"/>
      <c r="M50" s="849"/>
      <c r="N50" s="849"/>
      <c r="O50" s="849"/>
      <c r="P50" s="849"/>
      <c r="Q50" s="849"/>
      <c r="R50" s="849"/>
      <c r="S50" s="849"/>
      <c r="T50" s="850"/>
    </row>
    <row r="51" spans="1:27" ht="15" customHeight="1" x14ac:dyDescent="0.2">
      <c r="A51" s="932"/>
      <c r="B51" s="929"/>
      <c r="C51" s="849"/>
      <c r="D51" s="849"/>
      <c r="E51" s="849"/>
      <c r="F51" s="849"/>
      <c r="G51" s="849"/>
      <c r="H51" s="849"/>
      <c r="I51" s="849"/>
      <c r="J51" s="849"/>
      <c r="K51" s="849"/>
      <c r="L51" s="849"/>
      <c r="M51" s="849"/>
      <c r="N51" s="849"/>
      <c r="O51" s="849"/>
      <c r="P51" s="849"/>
      <c r="Q51" s="849"/>
      <c r="R51" s="849"/>
      <c r="S51" s="849"/>
      <c r="T51" s="850"/>
      <c r="W51" s="290"/>
      <c r="X51" s="290"/>
      <c r="Y51" s="290"/>
      <c r="Z51" s="290"/>
      <c r="AA51" s="290"/>
    </row>
    <row r="52" spans="1:27" ht="15" customHeight="1" x14ac:dyDescent="0.2">
      <c r="A52" s="932"/>
      <c r="B52" s="929"/>
      <c r="C52" s="849"/>
      <c r="D52" s="849"/>
      <c r="E52" s="849"/>
      <c r="F52" s="849"/>
      <c r="G52" s="849"/>
      <c r="H52" s="849"/>
      <c r="I52" s="849"/>
      <c r="J52" s="849"/>
      <c r="K52" s="849"/>
      <c r="L52" s="849"/>
      <c r="M52" s="849"/>
      <c r="N52" s="849"/>
      <c r="O52" s="849"/>
      <c r="P52" s="849"/>
      <c r="Q52" s="849"/>
      <c r="R52" s="849"/>
      <c r="S52" s="849"/>
      <c r="T52" s="850"/>
      <c r="W52" s="290"/>
      <c r="X52" s="290"/>
      <c r="Y52" s="290"/>
      <c r="Z52" s="290"/>
      <c r="AA52" s="290"/>
    </row>
    <row r="53" spans="1:27" ht="15" customHeight="1" x14ac:dyDescent="0.2">
      <c r="A53" s="932"/>
      <c r="B53" s="929"/>
      <c r="C53" s="849"/>
      <c r="D53" s="849"/>
      <c r="E53" s="849"/>
      <c r="F53" s="849"/>
      <c r="G53" s="849"/>
      <c r="H53" s="849"/>
      <c r="I53" s="849"/>
      <c r="J53" s="849"/>
      <c r="K53" s="849"/>
      <c r="L53" s="849"/>
      <c r="M53" s="849"/>
      <c r="N53" s="849"/>
      <c r="O53" s="849"/>
      <c r="P53" s="849"/>
      <c r="Q53" s="849"/>
      <c r="R53" s="849"/>
      <c r="S53" s="849"/>
      <c r="T53" s="850"/>
      <c r="W53" s="290"/>
      <c r="X53" s="290"/>
      <c r="Y53" s="290"/>
      <c r="Z53" s="290"/>
      <c r="AA53" s="290"/>
    </row>
    <row r="54" spans="1:27" ht="15" customHeight="1" x14ac:dyDescent="0.2">
      <c r="A54" s="934"/>
      <c r="B54" s="930"/>
      <c r="C54" s="853"/>
      <c r="D54" s="853"/>
      <c r="E54" s="853"/>
      <c r="F54" s="853"/>
      <c r="G54" s="853"/>
      <c r="H54" s="853"/>
      <c r="I54" s="853"/>
      <c r="J54" s="853"/>
      <c r="K54" s="853"/>
      <c r="L54" s="853"/>
      <c r="M54" s="853"/>
      <c r="N54" s="853"/>
      <c r="O54" s="853"/>
      <c r="P54" s="853"/>
      <c r="Q54" s="853"/>
      <c r="R54" s="853"/>
      <c r="S54" s="853"/>
      <c r="T54" s="854"/>
      <c r="W54" s="290"/>
      <c r="X54" s="290"/>
      <c r="Y54" s="290"/>
      <c r="Z54" s="290"/>
      <c r="AA54" s="290"/>
    </row>
    <row r="55" spans="1:27" ht="15" customHeight="1" x14ac:dyDescent="0.2">
      <c r="A55" s="917" t="s">
        <v>567</v>
      </c>
      <c r="B55" s="918"/>
      <c r="C55" s="918"/>
      <c r="D55" s="918"/>
      <c r="E55" s="918"/>
      <c r="F55" s="918"/>
      <c r="G55" s="918"/>
      <c r="H55" s="918"/>
      <c r="I55" s="918"/>
      <c r="J55" s="918"/>
      <c r="K55" s="918"/>
      <c r="L55" s="918"/>
      <c r="M55" s="918"/>
      <c r="N55" s="918"/>
      <c r="O55" s="918"/>
      <c r="P55" s="918"/>
      <c r="Q55" s="918"/>
      <c r="R55" s="918"/>
      <c r="S55" s="918"/>
      <c r="T55" s="919"/>
      <c r="U55" s="261"/>
    </row>
    <row r="56" spans="1:27" ht="15" customHeight="1" x14ac:dyDescent="0.2">
      <c r="A56" s="920"/>
      <c r="B56" s="915"/>
      <c r="C56" s="915"/>
      <c r="D56" s="915"/>
      <c r="E56" s="915"/>
      <c r="F56" s="915"/>
      <c r="G56" s="915"/>
      <c r="H56" s="915"/>
      <c r="I56" s="915"/>
      <c r="J56" s="915"/>
      <c r="K56" s="915"/>
      <c r="L56" s="915"/>
      <c r="M56" s="915"/>
      <c r="N56" s="915"/>
      <c r="O56" s="915"/>
      <c r="P56" s="915"/>
      <c r="Q56" s="915"/>
      <c r="R56" s="915"/>
      <c r="S56" s="915"/>
      <c r="T56" s="916"/>
      <c r="U56" s="261"/>
    </row>
    <row r="57" spans="1:27" ht="15" customHeight="1" x14ac:dyDescent="0.2">
      <c r="A57" s="894" t="s">
        <v>307</v>
      </c>
      <c r="B57" s="895"/>
      <c r="C57" s="897"/>
      <c r="D57" s="898"/>
      <c r="E57" s="901" t="s">
        <v>412</v>
      </c>
      <c r="F57" s="821"/>
      <c r="G57" s="821"/>
      <c r="H57" s="821"/>
      <c r="I57" s="902"/>
      <c r="J57" s="906"/>
      <c r="K57" s="907"/>
      <c r="L57" s="907"/>
      <c r="M57" s="907"/>
      <c r="N57" s="907"/>
      <c r="O57" s="907"/>
      <c r="P57" s="907"/>
      <c r="Q57" s="907"/>
      <c r="R57" s="907"/>
      <c r="S57" s="907"/>
      <c r="T57" s="908"/>
    </row>
    <row r="58" spans="1:27" ht="15" customHeight="1" x14ac:dyDescent="0.2">
      <c r="A58" s="643"/>
      <c r="B58" s="896"/>
      <c r="C58" s="899"/>
      <c r="D58" s="900"/>
      <c r="E58" s="903"/>
      <c r="F58" s="904"/>
      <c r="G58" s="904"/>
      <c r="H58" s="904"/>
      <c r="I58" s="905"/>
      <c r="J58" s="909"/>
      <c r="K58" s="910"/>
      <c r="L58" s="910"/>
      <c r="M58" s="910"/>
      <c r="N58" s="910"/>
      <c r="O58" s="910"/>
      <c r="P58" s="910"/>
      <c r="Q58" s="910"/>
      <c r="R58" s="910"/>
      <c r="S58" s="910"/>
      <c r="T58" s="911"/>
    </row>
  </sheetData>
  <sheetProtection sheet="1" formatCells="0" formatRows="0" insertRows="0" deleteRows="0" selectLockedCells="1"/>
  <mergeCells count="19">
    <mergeCell ref="F3:T10"/>
    <mergeCell ref="F11:T18"/>
    <mergeCell ref="A1:T2"/>
    <mergeCell ref="A3:E9"/>
    <mergeCell ref="A10:E10"/>
    <mergeCell ref="A11:E17"/>
    <mergeCell ref="A18:E18"/>
    <mergeCell ref="A19:T20"/>
    <mergeCell ref="A21:T21"/>
    <mergeCell ref="B24:T44"/>
    <mergeCell ref="B45:T54"/>
    <mergeCell ref="A24:A44"/>
    <mergeCell ref="A45:A54"/>
    <mergeCell ref="A57:B58"/>
    <mergeCell ref="C57:D58"/>
    <mergeCell ref="E57:I58"/>
    <mergeCell ref="J57:T58"/>
    <mergeCell ref="B22:T23"/>
    <mergeCell ref="A55:T56"/>
  </mergeCells>
  <phoneticPr fontId="1"/>
  <dataValidations count="2">
    <dataValidation allowBlank="1" showInputMessage="1" showErrorMessage="1" prompt="数量が１の場合、複数製作の理由は記入不要です。" sqref="J57:T58"/>
    <dataValidation allowBlank="1" showInputMessage="1" showErrorMessage="1" prompt="助成金で製作した試作品は助成事業完了後５年間保存する義務がありますので、ご注意ください。" sqref="C57:D58"/>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E60"/>
  <sheetViews>
    <sheetView showGridLines="0" view="pageBreakPreview" zoomScale="85" zoomScaleNormal="100" zoomScaleSheetLayoutView="85" workbookViewId="0">
      <selection activeCell="A3" sqref="A3:T9"/>
    </sheetView>
  </sheetViews>
  <sheetFormatPr defaultColWidth="5" defaultRowHeight="15" customHeight="1" x14ac:dyDescent="0.2"/>
  <cols>
    <col min="1" max="3" width="5" style="292"/>
    <col min="4" max="4" width="7" style="292" customWidth="1"/>
    <col min="5" max="19" width="5" style="282"/>
    <col min="20" max="20" width="4.453125" style="260" bestFit="1" customWidth="1"/>
    <col min="21" max="21" width="8.81640625" style="260" bestFit="1" customWidth="1"/>
    <col min="22" max="26" width="5" style="260"/>
    <col min="27" max="16384" width="5" style="282"/>
  </cols>
  <sheetData>
    <row r="1" spans="1:21" ht="17" customHeight="1" x14ac:dyDescent="0.2">
      <c r="A1" s="966" t="s">
        <v>561</v>
      </c>
      <c r="B1" s="644"/>
      <c r="C1" s="644"/>
      <c r="D1" s="644"/>
      <c r="E1" s="644"/>
      <c r="F1" s="644"/>
      <c r="G1" s="644"/>
      <c r="H1" s="644"/>
      <c r="I1" s="644"/>
      <c r="J1" s="644"/>
      <c r="K1" s="644"/>
      <c r="L1" s="644"/>
      <c r="M1" s="644"/>
      <c r="N1" s="644"/>
      <c r="O1" s="644"/>
      <c r="P1" s="644"/>
      <c r="Q1" s="644"/>
      <c r="R1" s="644"/>
      <c r="S1" s="644"/>
      <c r="T1" s="644"/>
      <c r="U1" s="281"/>
    </row>
    <row r="2" spans="1:21" s="520" customFormat="1" ht="15" customHeight="1" x14ac:dyDescent="0.2">
      <c r="A2" s="947" t="s">
        <v>547</v>
      </c>
      <c r="B2" s="948"/>
      <c r="C2" s="948"/>
      <c r="D2" s="948"/>
      <c r="E2" s="948"/>
      <c r="F2" s="948"/>
      <c r="G2" s="948"/>
      <c r="H2" s="948"/>
      <c r="I2" s="948"/>
      <c r="J2" s="948"/>
      <c r="K2" s="948"/>
      <c r="L2" s="948"/>
      <c r="M2" s="948"/>
      <c r="N2" s="948"/>
      <c r="O2" s="948"/>
      <c r="P2" s="948"/>
      <c r="Q2" s="948"/>
      <c r="R2" s="948"/>
      <c r="S2" s="948"/>
      <c r="T2" s="949"/>
    </row>
    <row r="3" spans="1:21" s="520" customFormat="1" ht="13" customHeight="1" x14ac:dyDescent="0.2">
      <c r="A3" s="951"/>
      <c r="B3" s="952"/>
      <c r="C3" s="952"/>
      <c r="D3" s="952"/>
      <c r="E3" s="952"/>
      <c r="F3" s="952"/>
      <c r="G3" s="952"/>
      <c r="H3" s="952"/>
      <c r="I3" s="952"/>
      <c r="J3" s="952"/>
      <c r="K3" s="952"/>
      <c r="L3" s="952"/>
      <c r="M3" s="952"/>
      <c r="N3" s="952"/>
      <c r="O3" s="952"/>
      <c r="P3" s="952"/>
      <c r="Q3" s="952"/>
      <c r="R3" s="952"/>
      <c r="S3" s="952"/>
      <c r="T3" s="953"/>
      <c r="U3" s="520">
        <f>LEN(A3)</f>
        <v>0</v>
      </c>
    </row>
    <row r="4" spans="1:21" s="520" customFormat="1" ht="13" customHeight="1" x14ac:dyDescent="0.2">
      <c r="A4" s="848"/>
      <c r="B4" s="954"/>
      <c r="C4" s="954"/>
      <c r="D4" s="954"/>
      <c r="E4" s="954"/>
      <c r="F4" s="954"/>
      <c r="G4" s="954"/>
      <c r="H4" s="954"/>
      <c r="I4" s="954"/>
      <c r="J4" s="954"/>
      <c r="K4" s="954"/>
      <c r="L4" s="954"/>
      <c r="M4" s="954"/>
      <c r="N4" s="954"/>
      <c r="O4" s="954"/>
      <c r="P4" s="954"/>
      <c r="Q4" s="954"/>
      <c r="R4" s="954"/>
      <c r="S4" s="954"/>
      <c r="T4" s="955"/>
    </row>
    <row r="5" spans="1:21" s="520" customFormat="1" ht="13" customHeight="1" x14ac:dyDescent="0.2">
      <c r="A5" s="848"/>
      <c r="B5" s="954"/>
      <c r="C5" s="954"/>
      <c r="D5" s="954"/>
      <c r="E5" s="954"/>
      <c r="F5" s="954"/>
      <c r="G5" s="954"/>
      <c r="H5" s="954"/>
      <c r="I5" s="954"/>
      <c r="J5" s="954"/>
      <c r="K5" s="954"/>
      <c r="L5" s="954"/>
      <c r="M5" s="954"/>
      <c r="N5" s="954"/>
      <c r="O5" s="954"/>
      <c r="P5" s="954"/>
      <c r="Q5" s="954"/>
      <c r="R5" s="954"/>
      <c r="S5" s="954"/>
      <c r="T5" s="955"/>
    </row>
    <row r="6" spans="1:21" s="520" customFormat="1" ht="13" customHeight="1" x14ac:dyDescent="0.2">
      <c r="A6" s="848"/>
      <c r="B6" s="954"/>
      <c r="C6" s="954"/>
      <c r="D6" s="954"/>
      <c r="E6" s="954"/>
      <c r="F6" s="954"/>
      <c r="G6" s="954"/>
      <c r="H6" s="954"/>
      <c r="I6" s="954"/>
      <c r="J6" s="954"/>
      <c r="K6" s="954"/>
      <c r="L6" s="954"/>
      <c r="M6" s="954"/>
      <c r="N6" s="954"/>
      <c r="O6" s="954"/>
      <c r="P6" s="954"/>
      <c r="Q6" s="954"/>
      <c r="R6" s="954"/>
      <c r="S6" s="954"/>
      <c r="T6" s="955"/>
    </row>
    <row r="7" spans="1:21" s="520" customFormat="1" ht="13" customHeight="1" x14ac:dyDescent="0.2">
      <c r="A7" s="848"/>
      <c r="B7" s="954"/>
      <c r="C7" s="954"/>
      <c r="D7" s="954"/>
      <c r="E7" s="954"/>
      <c r="F7" s="954"/>
      <c r="G7" s="954"/>
      <c r="H7" s="954"/>
      <c r="I7" s="954"/>
      <c r="J7" s="954"/>
      <c r="K7" s="954"/>
      <c r="L7" s="954"/>
      <c r="M7" s="954"/>
      <c r="N7" s="954"/>
      <c r="O7" s="954"/>
      <c r="P7" s="954"/>
      <c r="Q7" s="954"/>
      <c r="R7" s="954"/>
      <c r="S7" s="954"/>
      <c r="T7" s="955"/>
    </row>
    <row r="8" spans="1:21" s="520" customFormat="1" ht="13" customHeight="1" x14ac:dyDescent="0.2">
      <c r="A8" s="848"/>
      <c r="B8" s="954"/>
      <c r="C8" s="954"/>
      <c r="D8" s="954"/>
      <c r="E8" s="954"/>
      <c r="F8" s="954"/>
      <c r="G8" s="954"/>
      <c r="H8" s="954"/>
      <c r="I8" s="954"/>
      <c r="J8" s="954"/>
      <c r="K8" s="954"/>
      <c r="L8" s="954"/>
      <c r="M8" s="954"/>
      <c r="N8" s="954"/>
      <c r="O8" s="954"/>
      <c r="P8" s="954"/>
      <c r="Q8" s="954"/>
      <c r="R8" s="954"/>
      <c r="S8" s="954"/>
      <c r="T8" s="955"/>
    </row>
    <row r="9" spans="1:21" s="520" customFormat="1" ht="13" customHeight="1" x14ac:dyDescent="0.2">
      <c r="A9" s="956"/>
      <c r="B9" s="957"/>
      <c r="C9" s="957"/>
      <c r="D9" s="957"/>
      <c r="E9" s="957"/>
      <c r="F9" s="957"/>
      <c r="G9" s="957"/>
      <c r="H9" s="957"/>
      <c r="I9" s="957"/>
      <c r="J9" s="957"/>
      <c r="K9" s="957"/>
      <c r="L9" s="957"/>
      <c r="M9" s="957"/>
      <c r="N9" s="957"/>
      <c r="O9" s="957"/>
      <c r="P9" s="957"/>
      <c r="Q9" s="957"/>
      <c r="R9" s="957"/>
      <c r="S9" s="957"/>
      <c r="T9" s="958"/>
    </row>
    <row r="10" spans="1:21" s="520" customFormat="1" ht="15" customHeight="1" x14ac:dyDescent="0.2">
      <c r="A10" s="947" t="s">
        <v>548</v>
      </c>
      <c r="B10" s="948"/>
      <c r="C10" s="948"/>
      <c r="D10" s="948"/>
      <c r="E10" s="948"/>
      <c r="F10" s="948"/>
      <c r="G10" s="948"/>
      <c r="H10" s="948"/>
      <c r="I10" s="948"/>
      <c r="J10" s="948"/>
      <c r="K10" s="948"/>
      <c r="L10" s="948"/>
      <c r="M10" s="948"/>
      <c r="N10" s="948"/>
      <c r="O10" s="948"/>
      <c r="P10" s="948"/>
      <c r="Q10" s="948"/>
      <c r="R10" s="948"/>
      <c r="S10" s="948"/>
      <c r="T10" s="949"/>
    </row>
    <row r="11" spans="1:21" s="520" customFormat="1" ht="13" customHeight="1" x14ac:dyDescent="0.2">
      <c r="A11" s="951"/>
      <c r="B11" s="952"/>
      <c r="C11" s="952"/>
      <c r="D11" s="952"/>
      <c r="E11" s="952"/>
      <c r="F11" s="952"/>
      <c r="G11" s="952"/>
      <c r="H11" s="952"/>
      <c r="I11" s="952"/>
      <c r="J11" s="952"/>
      <c r="K11" s="952"/>
      <c r="L11" s="952"/>
      <c r="M11" s="952"/>
      <c r="N11" s="952"/>
      <c r="O11" s="952"/>
      <c r="P11" s="952"/>
      <c r="Q11" s="952"/>
      <c r="R11" s="952"/>
      <c r="S11" s="952"/>
      <c r="T11" s="953"/>
      <c r="U11" s="520">
        <f>LEN(A11)</f>
        <v>0</v>
      </c>
    </row>
    <row r="12" spans="1:21" s="520" customFormat="1" ht="13" customHeight="1" x14ac:dyDescent="0.2">
      <c r="A12" s="848"/>
      <c r="B12" s="954"/>
      <c r="C12" s="954"/>
      <c r="D12" s="954"/>
      <c r="E12" s="954"/>
      <c r="F12" s="954"/>
      <c r="G12" s="954"/>
      <c r="H12" s="954"/>
      <c r="I12" s="954"/>
      <c r="J12" s="954"/>
      <c r="K12" s="954"/>
      <c r="L12" s="954"/>
      <c r="M12" s="954"/>
      <c r="N12" s="954"/>
      <c r="O12" s="954"/>
      <c r="P12" s="954"/>
      <c r="Q12" s="954"/>
      <c r="R12" s="954"/>
      <c r="S12" s="954"/>
      <c r="T12" s="955"/>
    </row>
    <row r="13" spans="1:21" s="520" customFormat="1" ht="13" customHeight="1" x14ac:dyDescent="0.2">
      <c r="A13" s="848"/>
      <c r="B13" s="954"/>
      <c r="C13" s="954"/>
      <c r="D13" s="954"/>
      <c r="E13" s="954"/>
      <c r="F13" s="954"/>
      <c r="G13" s="954"/>
      <c r="H13" s="954"/>
      <c r="I13" s="954"/>
      <c r="J13" s="954"/>
      <c r="K13" s="954"/>
      <c r="L13" s="954"/>
      <c r="M13" s="954"/>
      <c r="N13" s="954"/>
      <c r="O13" s="954"/>
      <c r="P13" s="954"/>
      <c r="Q13" s="954"/>
      <c r="R13" s="954"/>
      <c r="S13" s="954"/>
      <c r="T13" s="955"/>
    </row>
    <row r="14" spans="1:21" s="520" customFormat="1" ht="13" customHeight="1" x14ac:dyDescent="0.2">
      <c r="A14" s="848"/>
      <c r="B14" s="954"/>
      <c r="C14" s="954"/>
      <c r="D14" s="954"/>
      <c r="E14" s="954"/>
      <c r="F14" s="954"/>
      <c r="G14" s="954"/>
      <c r="H14" s="954"/>
      <c r="I14" s="954"/>
      <c r="J14" s="954"/>
      <c r="K14" s="954"/>
      <c r="L14" s="954"/>
      <c r="M14" s="954"/>
      <c r="N14" s="954"/>
      <c r="O14" s="954"/>
      <c r="P14" s="954"/>
      <c r="Q14" s="954"/>
      <c r="R14" s="954"/>
      <c r="S14" s="954"/>
      <c r="T14" s="955"/>
    </row>
    <row r="15" spans="1:21" s="520" customFormat="1" ht="13" customHeight="1" x14ac:dyDescent="0.2">
      <c r="A15" s="848"/>
      <c r="B15" s="954"/>
      <c r="C15" s="954"/>
      <c r="D15" s="954"/>
      <c r="E15" s="954"/>
      <c r="F15" s="954"/>
      <c r="G15" s="954"/>
      <c r="H15" s="954"/>
      <c r="I15" s="954"/>
      <c r="J15" s="954"/>
      <c r="K15" s="954"/>
      <c r="L15" s="954"/>
      <c r="M15" s="954"/>
      <c r="N15" s="954"/>
      <c r="O15" s="954"/>
      <c r="P15" s="954"/>
      <c r="Q15" s="954"/>
      <c r="R15" s="954"/>
      <c r="S15" s="954"/>
      <c r="T15" s="955"/>
    </row>
    <row r="16" spans="1:21" s="520" customFormat="1" ht="13" customHeight="1" x14ac:dyDescent="0.2">
      <c r="A16" s="956"/>
      <c r="B16" s="957"/>
      <c r="C16" s="957"/>
      <c r="D16" s="957"/>
      <c r="E16" s="957"/>
      <c r="F16" s="957"/>
      <c r="G16" s="957"/>
      <c r="H16" s="957"/>
      <c r="I16" s="957"/>
      <c r="J16" s="957"/>
      <c r="K16" s="957"/>
      <c r="L16" s="957"/>
      <c r="M16" s="957"/>
      <c r="N16" s="957"/>
      <c r="O16" s="957"/>
      <c r="P16" s="957"/>
      <c r="Q16" s="957"/>
      <c r="R16" s="957"/>
      <c r="S16" s="957"/>
      <c r="T16" s="958"/>
    </row>
    <row r="17" spans="1:31" s="520" customFormat="1" ht="15" customHeight="1" x14ac:dyDescent="0.2">
      <c r="A17" s="947" t="s">
        <v>549</v>
      </c>
      <c r="B17" s="948"/>
      <c r="C17" s="948"/>
      <c r="D17" s="948"/>
      <c r="E17" s="948"/>
      <c r="F17" s="948"/>
      <c r="G17" s="948"/>
      <c r="H17" s="948"/>
      <c r="I17" s="948"/>
      <c r="J17" s="948"/>
      <c r="K17" s="948"/>
      <c r="L17" s="948"/>
      <c r="M17" s="948"/>
      <c r="N17" s="948"/>
      <c r="O17" s="948"/>
      <c r="P17" s="948"/>
      <c r="Q17" s="948"/>
      <c r="R17" s="948"/>
      <c r="S17" s="948"/>
      <c r="T17" s="949"/>
    </row>
    <row r="18" spans="1:31" s="520" customFormat="1" ht="13" customHeight="1" x14ac:dyDescent="0.2">
      <c r="A18" s="951"/>
      <c r="B18" s="952"/>
      <c r="C18" s="952"/>
      <c r="D18" s="952"/>
      <c r="E18" s="952"/>
      <c r="F18" s="952"/>
      <c r="G18" s="952"/>
      <c r="H18" s="952"/>
      <c r="I18" s="952"/>
      <c r="J18" s="952"/>
      <c r="K18" s="952"/>
      <c r="L18" s="952"/>
      <c r="M18" s="952"/>
      <c r="N18" s="952"/>
      <c r="O18" s="952"/>
      <c r="P18" s="952"/>
      <c r="Q18" s="952"/>
      <c r="R18" s="952"/>
      <c r="S18" s="952"/>
      <c r="T18" s="953"/>
      <c r="U18" s="520">
        <f>LEN(A18)</f>
        <v>0</v>
      </c>
    </row>
    <row r="19" spans="1:31" s="520" customFormat="1" ht="13" customHeight="1" x14ac:dyDescent="0.2">
      <c r="A19" s="848"/>
      <c r="B19" s="954"/>
      <c r="C19" s="954"/>
      <c r="D19" s="954"/>
      <c r="E19" s="954"/>
      <c r="F19" s="954"/>
      <c r="G19" s="954"/>
      <c r="H19" s="954"/>
      <c r="I19" s="954"/>
      <c r="J19" s="954"/>
      <c r="K19" s="954"/>
      <c r="L19" s="954"/>
      <c r="M19" s="954"/>
      <c r="N19" s="954"/>
      <c r="O19" s="954"/>
      <c r="P19" s="954"/>
      <c r="Q19" s="954"/>
      <c r="R19" s="954"/>
      <c r="S19" s="954"/>
      <c r="T19" s="955"/>
    </row>
    <row r="20" spans="1:31" s="520" customFormat="1" ht="13" customHeight="1" x14ac:dyDescent="0.2">
      <c r="A20" s="848"/>
      <c r="B20" s="954"/>
      <c r="C20" s="954"/>
      <c r="D20" s="954"/>
      <c r="E20" s="954"/>
      <c r="F20" s="954"/>
      <c r="G20" s="954"/>
      <c r="H20" s="954"/>
      <c r="I20" s="954"/>
      <c r="J20" s="954"/>
      <c r="K20" s="954"/>
      <c r="L20" s="954"/>
      <c r="M20" s="954"/>
      <c r="N20" s="954"/>
      <c r="O20" s="954"/>
      <c r="P20" s="954"/>
      <c r="Q20" s="954"/>
      <c r="R20" s="954"/>
      <c r="S20" s="954"/>
      <c r="T20" s="955"/>
    </row>
    <row r="21" spans="1:31" s="520" customFormat="1" ht="13" customHeight="1" x14ac:dyDescent="0.2">
      <c r="A21" s="848"/>
      <c r="B21" s="954"/>
      <c r="C21" s="954"/>
      <c r="D21" s="954"/>
      <c r="E21" s="954"/>
      <c r="F21" s="954"/>
      <c r="G21" s="954"/>
      <c r="H21" s="954"/>
      <c r="I21" s="954"/>
      <c r="J21" s="954"/>
      <c r="K21" s="954"/>
      <c r="L21" s="954"/>
      <c r="M21" s="954"/>
      <c r="N21" s="954"/>
      <c r="O21" s="954"/>
      <c r="P21" s="954"/>
      <c r="Q21" s="954"/>
      <c r="R21" s="954"/>
      <c r="S21" s="954"/>
      <c r="T21" s="955"/>
      <c r="W21" s="534"/>
      <c r="X21" s="534"/>
      <c r="Y21" s="534"/>
      <c r="Z21" s="534"/>
      <c r="AA21" s="534"/>
      <c r="AB21" s="534"/>
      <c r="AC21" s="534"/>
      <c r="AD21" s="534"/>
      <c r="AE21" s="534"/>
    </row>
    <row r="22" spans="1:31" s="105" customFormat="1" ht="13" customHeight="1" x14ac:dyDescent="0.2">
      <c r="A22" s="848"/>
      <c r="B22" s="954"/>
      <c r="C22" s="954"/>
      <c r="D22" s="954"/>
      <c r="E22" s="954"/>
      <c r="F22" s="954"/>
      <c r="G22" s="954"/>
      <c r="H22" s="954"/>
      <c r="I22" s="954"/>
      <c r="J22" s="954"/>
      <c r="K22" s="954"/>
      <c r="L22" s="954"/>
      <c r="M22" s="954"/>
      <c r="N22" s="954"/>
      <c r="O22" s="954"/>
      <c r="P22" s="954"/>
      <c r="Q22" s="954"/>
      <c r="R22" s="954"/>
      <c r="S22" s="954"/>
      <c r="T22" s="955"/>
      <c r="W22" s="538"/>
      <c r="X22" s="538"/>
      <c r="Y22" s="538"/>
      <c r="Z22" s="538"/>
      <c r="AA22" s="538"/>
      <c r="AB22" s="538"/>
      <c r="AC22" s="538"/>
      <c r="AD22" s="538"/>
      <c r="AE22" s="538"/>
    </row>
    <row r="23" spans="1:31" s="520" customFormat="1" ht="13" customHeight="1" x14ac:dyDescent="0.2">
      <c r="A23" s="848"/>
      <c r="B23" s="954"/>
      <c r="C23" s="954"/>
      <c r="D23" s="954"/>
      <c r="E23" s="954"/>
      <c r="F23" s="954"/>
      <c r="G23" s="954"/>
      <c r="H23" s="954"/>
      <c r="I23" s="954"/>
      <c r="J23" s="954"/>
      <c r="K23" s="954"/>
      <c r="L23" s="954"/>
      <c r="M23" s="954"/>
      <c r="N23" s="954"/>
      <c r="O23" s="954"/>
      <c r="P23" s="954"/>
      <c r="Q23" s="954"/>
      <c r="R23" s="954"/>
      <c r="S23" s="954"/>
      <c r="T23" s="955"/>
      <c r="W23" s="534"/>
      <c r="X23" s="534"/>
      <c r="Y23" s="534"/>
      <c r="Z23" s="534"/>
      <c r="AA23" s="534"/>
      <c r="AB23" s="534"/>
      <c r="AC23" s="534"/>
      <c r="AD23" s="534"/>
      <c r="AE23" s="534"/>
    </row>
    <row r="24" spans="1:31" s="520" customFormat="1" ht="13" customHeight="1" x14ac:dyDescent="0.2">
      <c r="A24" s="956"/>
      <c r="B24" s="957"/>
      <c r="C24" s="957"/>
      <c r="D24" s="957"/>
      <c r="E24" s="957"/>
      <c r="F24" s="957"/>
      <c r="G24" s="957"/>
      <c r="H24" s="957"/>
      <c r="I24" s="957"/>
      <c r="J24" s="957"/>
      <c r="K24" s="957"/>
      <c r="L24" s="957"/>
      <c r="M24" s="957"/>
      <c r="N24" s="957"/>
      <c r="O24" s="957"/>
      <c r="P24" s="957"/>
      <c r="Q24" s="957"/>
      <c r="R24" s="957"/>
      <c r="S24" s="957"/>
      <c r="T24" s="958"/>
      <c r="W24" s="534"/>
      <c r="X24" s="534"/>
      <c r="Y24" s="534"/>
      <c r="Z24" s="534"/>
      <c r="AA24" s="534"/>
      <c r="AB24" s="534"/>
      <c r="AC24" s="534"/>
      <c r="AD24" s="534"/>
      <c r="AE24" s="534"/>
    </row>
    <row r="25" spans="1:31" s="520" customFormat="1" ht="14" x14ac:dyDescent="0.2">
      <c r="A25" s="959" t="s">
        <v>550</v>
      </c>
      <c r="B25" s="960"/>
      <c r="C25" s="960"/>
      <c r="D25" s="960"/>
      <c r="E25" s="960"/>
      <c r="F25" s="960"/>
      <c r="G25" s="960"/>
      <c r="H25" s="960"/>
      <c r="I25" s="960"/>
      <c r="J25" s="960"/>
      <c r="K25" s="960"/>
      <c r="L25" s="960"/>
      <c r="M25" s="960"/>
      <c r="N25" s="960"/>
      <c r="O25" s="960"/>
      <c r="P25" s="960"/>
      <c r="Q25" s="960"/>
      <c r="R25" s="960"/>
      <c r="S25" s="960"/>
      <c r="T25" s="961"/>
      <c r="V25" s="539"/>
    </row>
    <row r="26" spans="1:31" s="520" customFormat="1" ht="13" customHeight="1" x14ac:dyDescent="0.2">
      <c r="A26" s="951"/>
      <c r="B26" s="952"/>
      <c r="C26" s="952"/>
      <c r="D26" s="952"/>
      <c r="E26" s="952"/>
      <c r="F26" s="952"/>
      <c r="G26" s="952"/>
      <c r="H26" s="952"/>
      <c r="I26" s="952"/>
      <c r="J26" s="952"/>
      <c r="K26" s="952"/>
      <c r="L26" s="952"/>
      <c r="M26" s="952"/>
      <c r="N26" s="952"/>
      <c r="O26" s="952"/>
      <c r="P26" s="952"/>
      <c r="Q26" s="952"/>
      <c r="R26" s="952"/>
      <c r="S26" s="952"/>
      <c r="T26" s="953"/>
      <c r="U26" s="520">
        <f>LEN(A26)</f>
        <v>0</v>
      </c>
    </row>
    <row r="27" spans="1:31" s="520" customFormat="1" ht="13" customHeight="1" x14ac:dyDescent="0.2">
      <c r="A27" s="848"/>
      <c r="B27" s="954"/>
      <c r="C27" s="954"/>
      <c r="D27" s="954"/>
      <c r="E27" s="954"/>
      <c r="F27" s="954"/>
      <c r="G27" s="954"/>
      <c r="H27" s="954"/>
      <c r="I27" s="954"/>
      <c r="J27" s="954"/>
      <c r="K27" s="954"/>
      <c r="L27" s="954"/>
      <c r="M27" s="954"/>
      <c r="N27" s="954"/>
      <c r="O27" s="954"/>
      <c r="P27" s="954"/>
      <c r="Q27" s="954"/>
      <c r="R27" s="954"/>
      <c r="S27" s="954"/>
      <c r="T27" s="955"/>
    </row>
    <row r="28" spans="1:31" s="520" customFormat="1" ht="13" customHeight="1" x14ac:dyDescent="0.2">
      <c r="A28" s="848"/>
      <c r="B28" s="954"/>
      <c r="C28" s="954"/>
      <c r="D28" s="954"/>
      <c r="E28" s="954"/>
      <c r="F28" s="954"/>
      <c r="G28" s="954"/>
      <c r="H28" s="954"/>
      <c r="I28" s="954"/>
      <c r="J28" s="954"/>
      <c r="K28" s="954"/>
      <c r="L28" s="954"/>
      <c r="M28" s="954"/>
      <c r="N28" s="954"/>
      <c r="O28" s="954"/>
      <c r="P28" s="954"/>
      <c r="Q28" s="954"/>
      <c r="R28" s="954"/>
      <c r="S28" s="954"/>
      <c r="T28" s="955"/>
    </row>
    <row r="29" spans="1:31" s="520" customFormat="1" ht="13" customHeight="1" x14ac:dyDescent="0.2">
      <c r="A29" s="848"/>
      <c r="B29" s="954"/>
      <c r="C29" s="954"/>
      <c r="D29" s="954"/>
      <c r="E29" s="954"/>
      <c r="F29" s="954"/>
      <c r="G29" s="954"/>
      <c r="H29" s="954"/>
      <c r="I29" s="954"/>
      <c r="J29" s="954"/>
      <c r="K29" s="954"/>
      <c r="L29" s="954"/>
      <c r="M29" s="954"/>
      <c r="N29" s="954"/>
      <c r="O29" s="954"/>
      <c r="P29" s="954"/>
      <c r="Q29" s="954"/>
      <c r="R29" s="954"/>
      <c r="S29" s="954"/>
      <c r="T29" s="955"/>
    </row>
    <row r="30" spans="1:31" s="520" customFormat="1" ht="13" customHeight="1" x14ac:dyDescent="0.2">
      <c r="A30" s="848"/>
      <c r="B30" s="954"/>
      <c r="C30" s="954"/>
      <c r="D30" s="954"/>
      <c r="E30" s="954"/>
      <c r="F30" s="954"/>
      <c r="G30" s="954"/>
      <c r="H30" s="954"/>
      <c r="I30" s="954"/>
      <c r="J30" s="954"/>
      <c r="K30" s="954"/>
      <c r="L30" s="954"/>
      <c r="M30" s="954"/>
      <c r="N30" s="954"/>
      <c r="O30" s="954"/>
      <c r="P30" s="954"/>
      <c r="Q30" s="954"/>
      <c r="R30" s="954"/>
      <c r="S30" s="954"/>
      <c r="T30" s="955"/>
    </row>
    <row r="31" spans="1:31" s="520" customFormat="1" ht="13" customHeight="1" x14ac:dyDescent="0.2">
      <c r="A31" s="848"/>
      <c r="B31" s="954"/>
      <c r="C31" s="954"/>
      <c r="D31" s="954"/>
      <c r="E31" s="954"/>
      <c r="F31" s="954"/>
      <c r="G31" s="954"/>
      <c r="H31" s="954"/>
      <c r="I31" s="954"/>
      <c r="J31" s="954"/>
      <c r="K31" s="954"/>
      <c r="L31" s="954"/>
      <c r="M31" s="954"/>
      <c r="N31" s="954"/>
      <c r="O31" s="954"/>
      <c r="P31" s="954"/>
      <c r="Q31" s="954"/>
      <c r="R31" s="954"/>
      <c r="S31" s="954"/>
      <c r="T31" s="955"/>
    </row>
    <row r="32" spans="1:31" s="520" customFormat="1" ht="13" customHeight="1" x14ac:dyDescent="0.2">
      <c r="A32" s="848"/>
      <c r="B32" s="954"/>
      <c r="C32" s="954"/>
      <c r="D32" s="954"/>
      <c r="E32" s="954"/>
      <c r="F32" s="954"/>
      <c r="G32" s="954"/>
      <c r="H32" s="954"/>
      <c r="I32" s="954"/>
      <c r="J32" s="954"/>
      <c r="K32" s="954"/>
      <c r="L32" s="954"/>
      <c r="M32" s="954"/>
      <c r="N32" s="954"/>
      <c r="O32" s="954"/>
      <c r="P32" s="954"/>
      <c r="Q32" s="954"/>
      <c r="R32" s="954"/>
      <c r="S32" s="954"/>
      <c r="T32" s="955"/>
    </row>
    <row r="33" spans="1:28" s="520" customFormat="1" ht="13" customHeight="1" x14ac:dyDescent="0.2">
      <c r="A33" s="848"/>
      <c r="B33" s="954"/>
      <c r="C33" s="954"/>
      <c r="D33" s="954"/>
      <c r="E33" s="954"/>
      <c r="F33" s="954"/>
      <c r="G33" s="954"/>
      <c r="H33" s="954"/>
      <c r="I33" s="954"/>
      <c r="J33" s="954"/>
      <c r="K33" s="954"/>
      <c r="L33" s="954"/>
      <c r="M33" s="954"/>
      <c r="N33" s="954"/>
      <c r="O33" s="954"/>
      <c r="P33" s="954"/>
      <c r="Q33" s="954"/>
      <c r="R33" s="954"/>
      <c r="S33" s="954"/>
      <c r="T33" s="955"/>
    </row>
    <row r="34" spans="1:28" s="520" customFormat="1" ht="13" customHeight="1" x14ac:dyDescent="0.2">
      <c r="A34" s="848"/>
      <c r="B34" s="954"/>
      <c r="C34" s="954"/>
      <c r="D34" s="954"/>
      <c r="E34" s="954"/>
      <c r="F34" s="954"/>
      <c r="G34" s="954"/>
      <c r="H34" s="954"/>
      <c r="I34" s="954"/>
      <c r="J34" s="954"/>
      <c r="K34" s="954"/>
      <c r="L34" s="954"/>
      <c r="M34" s="954"/>
      <c r="N34" s="954"/>
      <c r="O34" s="954"/>
      <c r="P34" s="954"/>
      <c r="Q34" s="954"/>
      <c r="R34" s="954"/>
      <c r="S34" s="954"/>
      <c r="T34" s="955"/>
    </row>
    <row r="35" spans="1:28" s="520" customFormat="1" ht="13" customHeight="1" x14ac:dyDescent="0.2">
      <c r="A35" s="848"/>
      <c r="B35" s="954"/>
      <c r="C35" s="954"/>
      <c r="D35" s="954"/>
      <c r="E35" s="954"/>
      <c r="F35" s="954"/>
      <c r="G35" s="954"/>
      <c r="H35" s="954"/>
      <c r="I35" s="954"/>
      <c r="J35" s="954"/>
      <c r="K35" s="954"/>
      <c r="L35" s="954"/>
      <c r="M35" s="954"/>
      <c r="N35" s="954"/>
      <c r="O35" s="954"/>
      <c r="P35" s="954"/>
      <c r="Q35" s="954"/>
      <c r="R35" s="954"/>
      <c r="S35" s="954"/>
      <c r="T35" s="955"/>
    </row>
    <row r="36" spans="1:28" s="520" customFormat="1" ht="13" customHeight="1" x14ac:dyDescent="0.2">
      <c r="A36" s="848"/>
      <c r="B36" s="954"/>
      <c r="C36" s="954"/>
      <c r="D36" s="954"/>
      <c r="E36" s="954"/>
      <c r="F36" s="954"/>
      <c r="G36" s="954"/>
      <c r="H36" s="954"/>
      <c r="I36" s="954"/>
      <c r="J36" s="954"/>
      <c r="K36" s="954"/>
      <c r="L36" s="954"/>
      <c r="M36" s="954"/>
      <c r="N36" s="954"/>
      <c r="O36" s="954"/>
      <c r="P36" s="954"/>
      <c r="Q36" s="954"/>
      <c r="R36" s="954"/>
      <c r="S36" s="954"/>
      <c r="T36" s="955"/>
    </row>
    <row r="37" spans="1:28" s="520" customFormat="1" ht="13" customHeight="1" x14ac:dyDescent="0.2">
      <c r="A37" s="848"/>
      <c r="B37" s="954"/>
      <c r="C37" s="954"/>
      <c r="D37" s="954"/>
      <c r="E37" s="954"/>
      <c r="F37" s="954"/>
      <c r="G37" s="954"/>
      <c r="H37" s="954"/>
      <c r="I37" s="954"/>
      <c r="J37" s="954"/>
      <c r="K37" s="954"/>
      <c r="L37" s="954"/>
      <c r="M37" s="954"/>
      <c r="N37" s="954"/>
      <c r="O37" s="954"/>
      <c r="P37" s="954"/>
      <c r="Q37" s="954"/>
      <c r="R37" s="954"/>
      <c r="S37" s="954"/>
      <c r="T37" s="955"/>
    </row>
    <row r="38" spans="1:28" s="520" customFormat="1" ht="13" customHeight="1" x14ac:dyDescent="0.2">
      <c r="A38" s="848"/>
      <c r="B38" s="954"/>
      <c r="C38" s="954"/>
      <c r="D38" s="954"/>
      <c r="E38" s="954"/>
      <c r="F38" s="954"/>
      <c r="G38" s="954"/>
      <c r="H38" s="954"/>
      <c r="I38" s="954"/>
      <c r="J38" s="954"/>
      <c r="K38" s="954"/>
      <c r="L38" s="954"/>
      <c r="M38" s="954"/>
      <c r="N38" s="954"/>
      <c r="O38" s="954"/>
      <c r="P38" s="954"/>
      <c r="Q38" s="954"/>
      <c r="R38" s="954"/>
      <c r="S38" s="954"/>
      <c r="T38" s="955"/>
    </row>
    <row r="39" spans="1:28" s="520" customFormat="1" ht="13" customHeight="1" x14ac:dyDescent="0.2">
      <c r="A39" s="848"/>
      <c r="B39" s="954"/>
      <c r="C39" s="954"/>
      <c r="D39" s="954"/>
      <c r="E39" s="954"/>
      <c r="F39" s="954"/>
      <c r="G39" s="954"/>
      <c r="H39" s="954"/>
      <c r="I39" s="954"/>
      <c r="J39" s="954"/>
      <c r="K39" s="954"/>
      <c r="L39" s="954"/>
      <c r="M39" s="954"/>
      <c r="N39" s="954"/>
      <c r="O39" s="954"/>
      <c r="P39" s="954"/>
      <c r="Q39" s="954"/>
      <c r="R39" s="954"/>
      <c r="S39" s="954"/>
      <c r="T39" s="955"/>
    </row>
    <row r="40" spans="1:28" s="520" customFormat="1" ht="13" customHeight="1" x14ac:dyDescent="0.2">
      <c r="A40" s="848"/>
      <c r="B40" s="954"/>
      <c r="C40" s="954"/>
      <c r="D40" s="954"/>
      <c r="E40" s="954"/>
      <c r="F40" s="954"/>
      <c r="G40" s="954"/>
      <c r="H40" s="954"/>
      <c r="I40" s="954"/>
      <c r="J40" s="954"/>
      <c r="K40" s="954"/>
      <c r="L40" s="954"/>
      <c r="M40" s="954"/>
      <c r="N40" s="954"/>
      <c r="O40" s="954"/>
      <c r="P40" s="954"/>
      <c r="Q40" s="954"/>
      <c r="R40" s="954"/>
      <c r="S40" s="954"/>
      <c r="T40" s="955"/>
    </row>
    <row r="41" spans="1:28" s="520" customFormat="1" ht="13" customHeight="1" x14ac:dyDescent="0.2">
      <c r="A41" s="956"/>
      <c r="B41" s="957"/>
      <c r="C41" s="957"/>
      <c r="D41" s="957"/>
      <c r="E41" s="957"/>
      <c r="F41" s="957"/>
      <c r="G41" s="957"/>
      <c r="H41" s="957"/>
      <c r="I41" s="957"/>
      <c r="J41" s="957"/>
      <c r="K41" s="957"/>
      <c r="L41" s="957"/>
      <c r="M41" s="957"/>
      <c r="N41" s="957"/>
      <c r="O41" s="957"/>
      <c r="P41" s="957"/>
      <c r="Q41" s="957"/>
      <c r="R41" s="957"/>
      <c r="S41" s="957"/>
      <c r="T41" s="958"/>
    </row>
    <row r="42" spans="1:28" s="520" customFormat="1" ht="15" customHeight="1" x14ac:dyDescent="0.2">
      <c r="A42" s="962" t="s">
        <v>568</v>
      </c>
      <c r="B42" s="962"/>
      <c r="C42" s="962"/>
      <c r="D42" s="962"/>
      <c r="E42" s="962"/>
      <c r="F42" s="962"/>
      <c r="G42" s="962"/>
      <c r="H42" s="962"/>
      <c r="I42" s="972" t="s">
        <v>551</v>
      </c>
      <c r="J42" s="973"/>
      <c r="K42" s="973"/>
      <c r="L42" s="974"/>
      <c r="M42" s="970" t="s">
        <v>552</v>
      </c>
      <c r="N42" s="970"/>
      <c r="O42" s="970"/>
      <c r="P42" s="970"/>
      <c r="Q42" s="978" t="s">
        <v>553</v>
      </c>
      <c r="R42" s="970"/>
      <c r="S42" s="970"/>
      <c r="T42" s="979"/>
    </row>
    <row r="43" spans="1:28" s="520" customFormat="1" ht="15" customHeight="1" x14ac:dyDescent="0.2">
      <c r="A43" s="962"/>
      <c r="B43" s="962"/>
      <c r="C43" s="962"/>
      <c r="D43" s="962"/>
      <c r="E43" s="962"/>
      <c r="F43" s="962"/>
      <c r="G43" s="962"/>
      <c r="H43" s="962"/>
      <c r="I43" s="975"/>
      <c r="J43" s="976"/>
      <c r="K43" s="976"/>
      <c r="L43" s="977"/>
      <c r="M43" s="971"/>
      <c r="N43" s="971"/>
      <c r="O43" s="971"/>
      <c r="P43" s="971"/>
      <c r="Q43" s="980"/>
      <c r="R43" s="971"/>
      <c r="S43" s="971"/>
      <c r="T43" s="981"/>
    </row>
    <row r="44" spans="1:28" s="520" customFormat="1" ht="15" customHeight="1" x14ac:dyDescent="0.2">
      <c r="A44" s="950" t="s">
        <v>52</v>
      </c>
      <c r="B44" s="950"/>
      <c r="C44" s="950"/>
      <c r="D44" s="950"/>
      <c r="E44" s="950"/>
      <c r="F44" s="950"/>
      <c r="G44" s="950"/>
      <c r="H44" s="950"/>
      <c r="I44" s="982"/>
      <c r="J44" s="983"/>
      <c r="K44" s="983"/>
      <c r="L44" s="983"/>
      <c r="M44" s="987"/>
      <c r="N44" s="983"/>
      <c r="O44" s="983"/>
      <c r="P44" s="988"/>
      <c r="Q44" s="983"/>
      <c r="R44" s="983"/>
      <c r="S44" s="983"/>
      <c r="T44" s="991"/>
    </row>
    <row r="45" spans="1:28" s="520" customFormat="1" ht="15" customHeight="1" x14ac:dyDescent="0.2">
      <c r="A45" s="950"/>
      <c r="B45" s="950"/>
      <c r="C45" s="950"/>
      <c r="D45" s="950"/>
      <c r="E45" s="950"/>
      <c r="F45" s="950"/>
      <c r="G45" s="950"/>
      <c r="H45" s="950"/>
      <c r="I45" s="984"/>
      <c r="J45" s="985"/>
      <c r="K45" s="985"/>
      <c r="L45" s="985"/>
      <c r="M45" s="989"/>
      <c r="N45" s="985"/>
      <c r="O45" s="985"/>
      <c r="P45" s="990"/>
      <c r="Q45" s="985"/>
      <c r="R45" s="985"/>
      <c r="S45" s="985"/>
      <c r="T45" s="992"/>
    </row>
    <row r="46" spans="1:28" s="520" customFormat="1" ht="15" customHeight="1" x14ac:dyDescent="0.2">
      <c r="A46" s="950" t="s">
        <v>554</v>
      </c>
      <c r="B46" s="950"/>
      <c r="C46" s="950"/>
      <c r="D46" s="950"/>
      <c r="E46" s="950"/>
      <c r="F46" s="950"/>
      <c r="G46" s="950"/>
      <c r="H46" s="950"/>
      <c r="I46" s="986"/>
      <c r="J46" s="983"/>
      <c r="K46" s="983"/>
      <c r="L46" s="983"/>
      <c r="M46" s="987"/>
      <c r="N46" s="983"/>
      <c r="O46" s="983"/>
      <c r="P46" s="983"/>
      <c r="Q46" s="987"/>
      <c r="R46" s="983"/>
      <c r="S46" s="983"/>
      <c r="T46" s="991"/>
      <c r="V46" s="847"/>
      <c r="W46" s="847"/>
      <c r="X46" s="847"/>
      <c r="Y46" s="847"/>
      <c r="Z46" s="847"/>
      <c r="AA46" s="847"/>
      <c r="AB46" s="847"/>
    </row>
    <row r="47" spans="1:28" s="520" customFormat="1" ht="15" customHeight="1" x14ac:dyDescent="0.2">
      <c r="A47" s="950"/>
      <c r="B47" s="950"/>
      <c r="C47" s="950"/>
      <c r="D47" s="950"/>
      <c r="E47" s="950"/>
      <c r="F47" s="950"/>
      <c r="G47" s="950"/>
      <c r="H47" s="950"/>
      <c r="I47" s="984"/>
      <c r="J47" s="985"/>
      <c r="K47" s="985"/>
      <c r="L47" s="985"/>
      <c r="M47" s="989"/>
      <c r="N47" s="985"/>
      <c r="O47" s="985"/>
      <c r="P47" s="985"/>
      <c r="Q47" s="989"/>
      <c r="R47" s="985"/>
      <c r="S47" s="985"/>
      <c r="T47" s="992"/>
    </row>
    <row r="48" spans="1:28" s="520" customFormat="1" ht="15" customHeight="1" x14ac:dyDescent="0.2">
      <c r="A48" s="967" t="s">
        <v>555</v>
      </c>
      <c r="B48" s="968"/>
      <c r="C48" s="968"/>
      <c r="D48" s="968"/>
      <c r="E48" s="968"/>
      <c r="F48" s="968"/>
      <c r="G48" s="968"/>
      <c r="H48" s="968"/>
      <c r="I48" s="968"/>
      <c r="J48" s="968"/>
      <c r="K48" s="968"/>
      <c r="L48" s="968"/>
      <c r="M48" s="968"/>
      <c r="N48" s="968"/>
      <c r="O48" s="968"/>
      <c r="P48" s="968"/>
      <c r="Q48" s="968"/>
      <c r="R48" s="968"/>
      <c r="S48" s="968"/>
      <c r="T48" s="969"/>
      <c r="U48" s="540"/>
    </row>
    <row r="49" spans="1:20" s="520" customFormat="1" ht="15" customHeight="1" x14ac:dyDescent="0.2">
      <c r="A49" s="963" t="s">
        <v>551</v>
      </c>
      <c r="B49" s="963"/>
      <c r="C49" s="963"/>
      <c r="D49" s="963"/>
      <c r="E49" s="963"/>
      <c r="F49" s="963"/>
      <c r="G49" s="963"/>
      <c r="H49" s="963"/>
      <c r="I49" s="951"/>
      <c r="J49" s="964"/>
      <c r="K49" s="964"/>
      <c r="L49" s="964"/>
      <c r="M49" s="964"/>
      <c r="N49" s="964"/>
      <c r="O49" s="964"/>
      <c r="P49" s="964"/>
      <c r="Q49" s="964"/>
      <c r="R49" s="964"/>
      <c r="S49" s="964"/>
      <c r="T49" s="965"/>
    </row>
    <row r="50" spans="1:20" s="520" customFormat="1" ht="15" customHeight="1" x14ac:dyDescent="0.2">
      <c r="A50" s="963"/>
      <c r="B50" s="963"/>
      <c r="C50" s="963"/>
      <c r="D50" s="963"/>
      <c r="E50" s="963"/>
      <c r="F50" s="963"/>
      <c r="G50" s="963"/>
      <c r="H50" s="963"/>
      <c r="I50" s="848"/>
      <c r="J50" s="849"/>
      <c r="K50" s="849"/>
      <c r="L50" s="849"/>
      <c r="M50" s="849"/>
      <c r="N50" s="849"/>
      <c r="O50" s="849"/>
      <c r="P50" s="849"/>
      <c r="Q50" s="849"/>
      <c r="R50" s="849"/>
      <c r="S50" s="849"/>
      <c r="T50" s="850"/>
    </row>
    <row r="51" spans="1:20" s="520" customFormat="1" ht="15" customHeight="1" x14ac:dyDescent="0.2">
      <c r="A51" s="963"/>
      <c r="B51" s="963"/>
      <c r="C51" s="963"/>
      <c r="D51" s="963"/>
      <c r="E51" s="963"/>
      <c r="F51" s="963"/>
      <c r="G51" s="963"/>
      <c r="H51" s="963"/>
      <c r="I51" s="848"/>
      <c r="J51" s="849"/>
      <c r="K51" s="849"/>
      <c r="L51" s="849"/>
      <c r="M51" s="849"/>
      <c r="N51" s="849"/>
      <c r="O51" s="849"/>
      <c r="P51" s="849"/>
      <c r="Q51" s="849"/>
      <c r="R51" s="849"/>
      <c r="S51" s="849"/>
      <c r="T51" s="850"/>
    </row>
    <row r="52" spans="1:20" s="520" customFormat="1" ht="15" customHeight="1" x14ac:dyDescent="0.2">
      <c r="A52" s="963"/>
      <c r="B52" s="963"/>
      <c r="C52" s="963"/>
      <c r="D52" s="963"/>
      <c r="E52" s="963"/>
      <c r="F52" s="963"/>
      <c r="G52" s="963"/>
      <c r="H52" s="963"/>
      <c r="I52" s="852"/>
      <c r="J52" s="853"/>
      <c r="K52" s="853"/>
      <c r="L52" s="853"/>
      <c r="M52" s="853"/>
      <c r="N52" s="853"/>
      <c r="O52" s="853"/>
      <c r="P52" s="853"/>
      <c r="Q52" s="853"/>
      <c r="R52" s="853"/>
      <c r="S52" s="853"/>
      <c r="T52" s="854"/>
    </row>
    <row r="53" spans="1:20" s="520" customFormat="1" ht="15" customHeight="1" x14ac:dyDescent="0.2">
      <c r="A53" s="963" t="s">
        <v>552</v>
      </c>
      <c r="B53" s="963"/>
      <c r="C53" s="963"/>
      <c r="D53" s="963"/>
      <c r="E53" s="963"/>
      <c r="F53" s="963"/>
      <c r="G53" s="963"/>
      <c r="H53" s="963"/>
      <c r="I53" s="951"/>
      <c r="J53" s="964"/>
      <c r="K53" s="964"/>
      <c r="L53" s="964"/>
      <c r="M53" s="964"/>
      <c r="N53" s="964"/>
      <c r="O53" s="964"/>
      <c r="P53" s="964"/>
      <c r="Q53" s="964"/>
      <c r="R53" s="964"/>
      <c r="S53" s="964"/>
      <c r="T53" s="965"/>
    </row>
    <row r="54" spans="1:20" s="520" customFormat="1" ht="15" customHeight="1" x14ac:dyDescent="0.2">
      <c r="A54" s="963"/>
      <c r="B54" s="963"/>
      <c r="C54" s="963"/>
      <c r="D54" s="963"/>
      <c r="E54" s="963"/>
      <c r="F54" s="963"/>
      <c r="G54" s="963"/>
      <c r="H54" s="963"/>
      <c r="I54" s="848"/>
      <c r="J54" s="849"/>
      <c r="K54" s="849"/>
      <c r="L54" s="849"/>
      <c r="M54" s="849"/>
      <c r="N54" s="849"/>
      <c r="O54" s="849"/>
      <c r="P54" s="849"/>
      <c r="Q54" s="849"/>
      <c r="R54" s="849"/>
      <c r="S54" s="849"/>
      <c r="T54" s="850"/>
    </row>
    <row r="55" spans="1:20" s="520" customFormat="1" ht="15" customHeight="1" x14ac:dyDescent="0.2">
      <c r="A55" s="963"/>
      <c r="B55" s="963"/>
      <c r="C55" s="963"/>
      <c r="D55" s="963"/>
      <c r="E55" s="963"/>
      <c r="F55" s="963"/>
      <c r="G55" s="963"/>
      <c r="H55" s="963"/>
      <c r="I55" s="848"/>
      <c r="J55" s="849"/>
      <c r="K55" s="849"/>
      <c r="L55" s="849"/>
      <c r="M55" s="849"/>
      <c r="N55" s="849"/>
      <c r="O55" s="849"/>
      <c r="P55" s="849"/>
      <c r="Q55" s="849"/>
      <c r="R55" s="849"/>
      <c r="S55" s="849"/>
      <c r="T55" s="850"/>
    </row>
    <row r="56" spans="1:20" s="520" customFormat="1" ht="15" customHeight="1" x14ac:dyDescent="0.2">
      <c r="A56" s="963"/>
      <c r="B56" s="963"/>
      <c r="C56" s="963"/>
      <c r="D56" s="963"/>
      <c r="E56" s="963"/>
      <c r="F56" s="963"/>
      <c r="G56" s="963"/>
      <c r="H56" s="963"/>
      <c r="I56" s="852"/>
      <c r="J56" s="853"/>
      <c r="K56" s="853"/>
      <c r="L56" s="853"/>
      <c r="M56" s="853"/>
      <c r="N56" s="853"/>
      <c r="O56" s="853"/>
      <c r="P56" s="853"/>
      <c r="Q56" s="853"/>
      <c r="R56" s="853"/>
      <c r="S56" s="853"/>
      <c r="T56" s="854"/>
    </row>
    <row r="57" spans="1:20" s="520" customFormat="1" ht="15" customHeight="1" x14ac:dyDescent="0.2">
      <c r="A57" s="963" t="s">
        <v>553</v>
      </c>
      <c r="B57" s="963"/>
      <c r="C57" s="963"/>
      <c r="D57" s="963"/>
      <c r="E57" s="963"/>
      <c r="F57" s="963"/>
      <c r="G57" s="963"/>
      <c r="H57" s="963"/>
      <c r="I57" s="951"/>
      <c r="J57" s="964"/>
      <c r="K57" s="964"/>
      <c r="L57" s="964"/>
      <c r="M57" s="964"/>
      <c r="N57" s="964"/>
      <c r="O57" s="964"/>
      <c r="P57" s="964"/>
      <c r="Q57" s="964"/>
      <c r="R57" s="964"/>
      <c r="S57" s="964"/>
      <c r="T57" s="965"/>
    </row>
    <row r="58" spans="1:20" s="520" customFormat="1" ht="15" customHeight="1" x14ac:dyDescent="0.2">
      <c r="A58" s="963"/>
      <c r="B58" s="963"/>
      <c r="C58" s="963"/>
      <c r="D58" s="963"/>
      <c r="E58" s="963"/>
      <c r="F58" s="963"/>
      <c r="G58" s="963"/>
      <c r="H58" s="963"/>
      <c r="I58" s="848"/>
      <c r="J58" s="849"/>
      <c r="K58" s="849"/>
      <c r="L58" s="849"/>
      <c r="M58" s="849"/>
      <c r="N58" s="849"/>
      <c r="O58" s="849"/>
      <c r="P58" s="849"/>
      <c r="Q58" s="849"/>
      <c r="R58" s="849"/>
      <c r="S58" s="849"/>
      <c r="T58" s="850"/>
    </row>
    <row r="59" spans="1:20" s="520" customFormat="1" ht="15" customHeight="1" x14ac:dyDescent="0.2">
      <c r="A59" s="963"/>
      <c r="B59" s="963"/>
      <c r="C59" s="963"/>
      <c r="D59" s="963"/>
      <c r="E59" s="963"/>
      <c r="F59" s="963"/>
      <c r="G59" s="963"/>
      <c r="H59" s="963"/>
      <c r="I59" s="848"/>
      <c r="J59" s="849"/>
      <c r="K59" s="849"/>
      <c r="L59" s="849"/>
      <c r="M59" s="849"/>
      <c r="N59" s="849"/>
      <c r="O59" s="849"/>
      <c r="P59" s="849"/>
      <c r="Q59" s="849"/>
      <c r="R59" s="849"/>
      <c r="S59" s="849"/>
      <c r="T59" s="850"/>
    </row>
    <row r="60" spans="1:20" s="520" customFormat="1" ht="15" customHeight="1" x14ac:dyDescent="0.2">
      <c r="A60" s="963"/>
      <c r="B60" s="963"/>
      <c r="C60" s="963"/>
      <c r="D60" s="963"/>
      <c r="E60" s="963"/>
      <c r="F60" s="963"/>
      <c r="G60" s="963"/>
      <c r="H60" s="963"/>
      <c r="I60" s="852"/>
      <c r="J60" s="853"/>
      <c r="K60" s="853"/>
      <c r="L60" s="853"/>
      <c r="M60" s="853"/>
      <c r="N60" s="853"/>
      <c r="O60" s="853"/>
      <c r="P60" s="853"/>
      <c r="Q60" s="853"/>
      <c r="R60" s="853"/>
      <c r="S60" s="853"/>
      <c r="T60" s="854"/>
    </row>
  </sheetData>
  <sheetProtection sheet="1" insertRows="0" deleteRows="0" selectLockedCells="1"/>
  <mergeCells count="29">
    <mergeCell ref="A1:T1"/>
    <mergeCell ref="A48:T48"/>
    <mergeCell ref="M42:P43"/>
    <mergeCell ref="I42:L43"/>
    <mergeCell ref="Q42:T43"/>
    <mergeCell ref="I44:L45"/>
    <mergeCell ref="I46:L47"/>
    <mergeCell ref="M44:P45"/>
    <mergeCell ref="M46:P47"/>
    <mergeCell ref="Q44:T45"/>
    <mergeCell ref="Q46:T47"/>
    <mergeCell ref="A46:H47"/>
    <mergeCell ref="A2:T2"/>
    <mergeCell ref="A3:T9"/>
    <mergeCell ref="A10:T10"/>
    <mergeCell ref="A11:T16"/>
    <mergeCell ref="A49:H52"/>
    <mergeCell ref="A53:H56"/>
    <mergeCell ref="A57:H60"/>
    <mergeCell ref="I49:T52"/>
    <mergeCell ref="I53:T56"/>
    <mergeCell ref="I57:T60"/>
    <mergeCell ref="A17:T17"/>
    <mergeCell ref="A44:H45"/>
    <mergeCell ref="V46:AB46"/>
    <mergeCell ref="A18:T24"/>
    <mergeCell ref="A25:T25"/>
    <mergeCell ref="A26:T41"/>
    <mergeCell ref="A42:H43"/>
  </mergeCells>
  <phoneticPr fontId="1"/>
  <pageMargins left="0.59055118110236227" right="0.19685039370078741" top="0.39370078740157483" bottom="0.39370078740157483" header="0.19685039370078741" footer="0.19685039370078741"/>
  <pageSetup paperSize="9" scale="95" orientation="portrait" r:id="rId1"/>
  <headerFooter>
    <oddFooter>&amp;C&amp;10&amp;A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28"/>
  <sheetViews>
    <sheetView view="pageBreakPreview" zoomScale="85" zoomScaleNormal="100" zoomScaleSheetLayoutView="85" zoomScalePageLayoutView="70" workbookViewId="0">
      <selection activeCell="C5" sqref="C5:J7"/>
    </sheetView>
  </sheetViews>
  <sheetFormatPr defaultRowHeight="13" x14ac:dyDescent="0.2"/>
  <cols>
    <col min="1" max="14" width="6.26953125" style="489" customWidth="1"/>
    <col min="15" max="17" width="8" style="489" customWidth="1"/>
    <col min="18" max="18" width="9.453125" style="489" customWidth="1"/>
    <col min="19" max="16384" width="8.7265625" style="489"/>
  </cols>
  <sheetData>
    <row r="1" spans="1:18" ht="25" customHeight="1" x14ac:dyDescent="0.2">
      <c r="A1" s="993" t="s">
        <v>562</v>
      </c>
      <c r="B1" s="994"/>
      <c r="C1" s="994"/>
      <c r="D1" s="994"/>
      <c r="E1" s="994"/>
      <c r="F1" s="994"/>
      <c r="G1" s="994"/>
      <c r="H1" s="994"/>
      <c r="I1" s="994"/>
      <c r="J1" s="994"/>
      <c r="K1" s="994"/>
      <c r="L1" s="994"/>
      <c r="M1" s="994"/>
      <c r="N1" s="994"/>
      <c r="O1" s="994"/>
      <c r="P1" s="994"/>
      <c r="Q1" s="994"/>
      <c r="R1" s="994"/>
    </row>
    <row r="2" spans="1:18" ht="247.5" customHeight="1" x14ac:dyDescent="0.2">
      <c r="A2" s="995" t="s">
        <v>504</v>
      </c>
      <c r="B2" s="996"/>
      <c r="C2" s="997" t="s">
        <v>631</v>
      </c>
      <c r="D2" s="998"/>
      <c r="E2" s="998"/>
      <c r="F2" s="998"/>
      <c r="G2" s="998"/>
      <c r="H2" s="998"/>
      <c r="I2" s="998"/>
      <c r="J2" s="998"/>
      <c r="K2" s="998"/>
      <c r="L2" s="998"/>
      <c r="M2" s="998"/>
      <c r="N2" s="998"/>
      <c r="O2" s="998"/>
      <c r="P2" s="998"/>
      <c r="Q2" s="998"/>
      <c r="R2" s="999"/>
    </row>
    <row r="3" spans="1:18" ht="17.5" customHeight="1" x14ac:dyDescent="0.2">
      <c r="A3" s="1000"/>
      <c r="B3" s="1000"/>
      <c r="C3" s="1000"/>
      <c r="D3" s="1000"/>
      <c r="E3" s="1000"/>
      <c r="F3" s="1000"/>
      <c r="G3" s="1000"/>
      <c r="H3" s="1000"/>
      <c r="I3" s="1000"/>
      <c r="J3" s="1000"/>
      <c r="K3" s="1000"/>
      <c r="L3" s="1000"/>
      <c r="M3" s="1000"/>
      <c r="N3" s="1000"/>
      <c r="O3" s="1000"/>
      <c r="P3" s="1000"/>
      <c r="Q3" s="1000"/>
      <c r="R3" s="1000"/>
    </row>
    <row r="4" spans="1:18" ht="57.5" customHeight="1" x14ac:dyDescent="0.2">
      <c r="A4" s="1001"/>
      <c r="B4" s="1002"/>
      <c r="C4" s="1003" t="s">
        <v>622</v>
      </c>
      <c r="D4" s="1004"/>
      <c r="E4" s="1004"/>
      <c r="F4" s="1004"/>
      <c r="G4" s="1004"/>
      <c r="H4" s="1004"/>
      <c r="I4" s="1004"/>
      <c r="J4" s="1004"/>
      <c r="K4" s="1005" t="s">
        <v>505</v>
      </c>
      <c r="L4" s="1004"/>
      <c r="M4" s="1004"/>
      <c r="N4" s="1004"/>
      <c r="O4" s="1004"/>
      <c r="P4" s="1004"/>
      <c r="Q4" s="1004"/>
      <c r="R4" s="1002"/>
    </row>
    <row r="5" spans="1:18" s="516" customFormat="1" ht="28" customHeight="1" x14ac:dyDescent="0.2">
      <c r="A5" s="1006" t="s">
        <v>506</v>
      </c>
      <c r="B5" s="1009" t="s">
        <v>623</v>
      </c>
      <c r="C5" s="1012"/>
      <c r="D5" s="1013"/>
      <c r="E5" s="1013"/>
      <c r="F5" s="1013"/>
      <c r="G5" s="1013"/>
      <c r="H5" s="1013"/>
      <c r="I5" s="1013"/>
      <c r="J5" s="1014"/>
      <c r="K5" s="1021"/>
      <c r="L5" s="1022"/>
      <c r="M5" s="1022"/>
      <c r="N5" s="1022"/>
      <c r="O5" s="1022"/>
      <c r="P5" s="1022"/>
      <c r="Q5" s="1022"/>
      <c r="R5" s="1023"/>
    </row>
    <row r="6" spans="1:18" s="516" customFormat="1" ht="28" customHeight="1" x14ac:dyDescent="0.2">
      <c r="A6" s="1007"/>
      <c r="B6" s="1010"/>
      <c r="C6" s="1015"/>
      <c r="D6" s="1016"/>
      <c r="E6" s="1016"/>
      <c r="F6" s="1016"/>
      <c r="G6" s="1016"/>
      <c r="H6" s="1016"/>
      <c r="I6" s="1016"/>
      <c r="J6" s="1017"/>
      <c r="K6" s="1024"/>
      <c r="L6" s="1025"/>
      <c r="M6" s="1025"/>
      <c r="N6" s="1025"/>
      <c r="O6" s="1025"/>
      <c r="P6" s="1025"/>
      <c r="Q6" s="1025"/>
      <c r="R6" s="1026"/>
    </row>
    <row r="7" spans="1:18" s="516" customFormat="1" ht="28" customHeight="1" x14ac:dyDescent="0.2">
      <c r="A7" s="1007"/>
      <c r="B7" s="1011"/>
      <c r="C7" s="1018"/>
      <c r="D7" s="1019"/>
      <c r="E7" s="1019"/>
      <c r="F7" s="1019"/>
      <c r="G7" s="1019"/>
      <c r="H7" s="1019"/>
      <c r="I7" s="1019"/>
      <c r="J7" s="1020"/>
      <c r="K7" s="1027"/>
      <c r="L7" s="1028"/>
      <c r="M7" s="1028"/>
      <c r="N7" s="1028"/>
      <c r="O7" s="1028"/>
      <c r="P7" s="1028"/>
      <c r="Q7" s="1028"/>
      <c r="R7" s="1029"/>
    </row>
    <row r="8" spans="1:18" s="516" customFormat="1" ht="28" customHeight="1" x14ac:dyDescent="0.2">
      <c r="A8" s="1007"/>
      <c r="B8" s="1009" t="s">
        <v>624</v>
      </c>
      <c r="C8" s="1012"/>
      <c r="D8" s="1013"/>
      <c r="E8" s="1013"/>
      <c r="F8" s="1013"/>
      <c r="G8" s="1013"/>
      <c r="H8" s="1013"/>
      <c r="I8" s="1013"/>
      <c r="J8" s="1014"/>
      <c r="K8" s="1021"/>
      <c r="L8" s="1022"/>
      <c r="M8" s="1022"/>
      <c r="N8" s="1022"/>
      <c r="O8" s="1022"/>
      <c r="P8" s="1022"/>
      <c r="Q8" s="1022"/>
      <c r="R8" s="1023"/>
    </row>
    <row r="9" spans="1:18" s="516" customFormat="1" ht="28" customHeight="1" x14ac:dyDescent="0.2">
      <c r="A9" s="1007"/>
      <c r="B9" s="1010"/>
      <c r="C9" s="1015"/>
      <c r="D9" s="1016"/>
      <c r="E9" s="1016"/>
      <c r="F9" s="1016"/>
      <c r="G9" s="1016"/>
      <c r="H9" s="1016"/>
      <c r="I9" s="1016"/>
      <c r="J9" s="1017"/>
      <c r="K9" s="1024"/>
      <c r="L9" s="1025"/>
      <c r="M9" s="1025"/>
      <c r="N9" s="1025"/>
      <c r="O9" s="1025"/>
      <c r="P9" s="1025"/>
      <c r="Q9" s="1025"/>
      <c r="R9" s="1026"/>
    </row>
    <row r="10" spans="1:18" s="516" customFormat="1" ht="28" customHeight="1" thickBot="1" x14ac:dyDescent="0.25">
      <c r="A10" s="1008"/>
      <c r="B10" s="1030"/>
      <c r="C10" s="1031"/>
      <c r="D10" s="1032"/>
      <c r="E10" s="1032"/>
      <c r="F10" s="1032"/>
      <c r="G10" s="1032"/>
      <c r="H10" s="1032"/>
      <c r="I10" s="1032"/>
      <c r="J10" s="1033"/>
      <c r="K10" s="1034"/>
      <c r="L10" s="1035"/>
      <c r="M10" s="1035"/>
      <c r="N10" s="1035"/>
      <c r="O10" s="1035"/>
      <c r="P10" s="1035"/>
      <c r="Q10" s="1035"/>
      <c r="R10" s="1036"/>
    </row>
    <row r="11" spans="1:18" s="516" customFormat="1" ht="22.5" customHeight="1" x14ac:dyDescent="0.2">
      <c r="A11" s="1037" t="s">
        <v>507</v>
      </c>
      <c r="B11" s="1038"/>
      <c r="C11" s="1041" t="s">
        <v>508</v>
      </c>
      <c r="D11" s="1042"/>
      <c r="E11" s="1043"/>
      <c r="F11" s="517"/>
      <c r="G11" s="1044" t="s">
        <v>509</v>
      </c>
      <c r="H11" s="1045"/>
      <c r="I11" s="1046"/>
      <c r="J11" s="517"/>
      <c r="K11" s="1041" t="s">
        <v>510</v>
      </c>
      <c r="L11" s="1042"/>
      <c r="M11" s="1043"/>
      <c r="N11" s="517"/>
      <c r="O11" s="1044" t="s">
        <v>511</v>
      </c>
      <c r="P11" s="1045"/>
      <c r="Q11" s="1046"/>
      <c r="R11" s="517"/>
    </row>
    <row r="12" spans="1:18" s="516" customFormat="1" ht="22.5" customHeight="1" thickBot="1" x14ac:dyDescent="0.25">
      <c r="A12" s="1039"/>
      <c r="B12" s="1040"/>
      <c r="C12" s="1047" t="s">
        <v>512</v>
      </c>
      <c r="D12" s="1048"/>
      <c r="E12" s="1049"/>
      <c r="F12" s="518"/>
      <c r="G12" s="1047" t="s">
        <v>513</v>
      </c>
      <c r="H12" s="1048"/>
      <c r="I12" s="1049"/>
      <c r="J12" s="518"/>
      <c r="K12" s="1047" t="s">
        <v>514</v>
      </c>
      <c r="L12" s="1048"/>
      <c r="M12" s="1049"/>
      <c r="N12" s="518"/>
      <c r="O12" s="1050" t="s">
        <v>515</v>
      </c>
      <c r="P12" s="1051"/>
      <c r="Q12" s="1052"/>
      <c r="R12" s="518"/>
    </row>
    <row r="13" spans="1:18" s="516" customFormat="1" ht="28" customHeight="1" x14ac:dyDescent="0.2">
      <c r="A13" s="1053" t="s">
        <v>516</v>
      </c>
      <c r="B13" s="1009" t="s">
        <v>623</v>
      </c>
      <c r="C13" s="1054"/>
      <c r="D13" s="1055"/>
      <c r="E13" s="1055"/>
      <c r="F13" s="1055"/>
      <c r="G13" s="1055"/>
      <c r="H13" s="1055"/>
      <c r="I13" s="1055"/>
      <c r="J13" s="1056"/>
      <c r="K13" s="1057"/>
      <c r="L13" s="1058"/>
      <c r="M13" s="1058"/>
      <c r="N13" s="1058"/>
      <c r="O13" s="1058"/>
      <c r="P13" s="1058"/>
      <c r="Q13" s="1058"/>
      <c r="R13" s="1059"/>
    </row>
    <row r="14" spans="1:18" s="516" customFormat="1" ht="28" customHeight="1" x14ac:dyDescent="0.2">
      <c r="A14" s="1007"/>
      <c r="B14" s="1010"/>
      <c r="C14" s="1015"/>
      <c r="D14" s="1016"/>
      <c r="E14" s="1016"/>
      <c r="F14" s="1016"/>
      <c r="G14" s="1016"/>
      <c r="H14" s="1016"/>
      <c r="I14" s="1016"/>
      <c r="J14" s="1017"/>
      <c r="K14" s="1024"/>
      <c r="L14" s="1025"/>
      <c r="M14" s="1025"/>
      <c r="N14" s="1025"/>
      <c r="O14" s="1025"/>
      <c r="P14" s="1025"/>
      <c r="Q14" s="1025"/>
      <c r="R14" s="1026"/>
    </row>
    <row r="15" spans="1:18" s="516" customFormat="1" ht="28" customHeight="1" x14ac:dyDescent="0.2">
      <c r="A15" s="1007"/>
      <c r="B15" s="1011"/>
      <c r="C15" s="1018"/>
      <c r="D15" s="1019"/>
      <c r="E15" s="1019"/>
      <c r="F15" s="1019"/>
      <c r="G15" s="1019"/>
      <c r="H15" s="1019"/>
      <c r="I15" s="1019"/>
      <c r="J15" s="1020"/>
      <c r="K15" s="1027"/>
      <c r="L15" s="1028"/>
      <c r="M15" s="1028"/>
      <c r="N15" s="1028"/>
      <c r="O15" s="1028"/>
      <c r="P15" s="1028"/>
      <c r="Q15" s="1028"/>
      <c r="R15" s="1029"/>
    </row>
    <row r="16" spans="1:18" s="516" customFormat="1" ht="28" customHeight="1" x14ac:dyDescent="0.2">
      <c r="A16" s="1007"/>
      <c r="B16" s="1009" t="s">
        <v>624</v>
      </c>
      <c r="C16" s="1012"/>
      <c r="D16" s="1013"/>
      <c r="E16" s="1013"/>
      <c r="F16" s="1013"/>
      <c r="G16" s="1013"/>
      <c r="H16" s="1013"/>
      <c r="I16" s="1013"/>
      <c r="J16" s="1014"/>
      <c r="K16" s="1021"/>
      <c r="L16" s="1022"/>
      <c r="M16" s="1022"/>
      <c r="N16" s="1022"/>
      <c r="O16" s="1022"/>
      <c r="P16" s="1022"/>
      <c r="Q16" s="1022"/>
      <c r="R16" s="1023"/>
    </row>
    <row r="17" spans="1:18" s="516" customFormat="1" ht="28" customHeight="1" x14ac:dyDescent="0.2">
      <c r="A17" s="1007"/>
      <c r="B17" s="1010"/>
      <c r="C17" s="1015"/>
      <c r="D17" s="1016"/>
      <c r="E17" s="1016"/>
      <c r="F17" s="1016"/>
      <c r="G17" s="1016"/>
      <c r="H17" s="1016"/>
      <c r="I17" s="1016"/>
      <c r="J17" s="1017"/>
      <c r="K17" s="1024"/>
      <c r="L17" s="1025"/>
      <c r="M17" s="1025"/>
      <c r="N17" s="1025"/>
      <c r="O17" s="1025"/>
      <c r="P17" s="1025"/>
      <c r="Q17" s="1025"/>
      <c r="R17" s="1026"/>
    </row>
    <row r="18" spans="1:18" s="516" customFormat="1" ht="28" customHeight="1" thickBot="1" x14ac:dyDescent="0.25">
      <c r="A18" s="1008"/>
      <c r="B18" s="1030"/>
      <c r="C18" s="1031"/>
      <c r="D18" s="1032"/>
      <c r="E18" s="1032"/>
      <c r="F18" s="1032"/>
      <c r="G18" s="1032"/>
      <c r="H18" s="1032"/>
      <c r="I18" s="1032"/>
      <c r="J18" s="1033"/>
      <c r="K18" s="1034"/>
      <c r="L18" s="1035"/>
      <c r="M18" s="1035"/>
      <c r="N18" s="1035"/>
      <c r="O18" s="1035"/>
      <c r="P18" s="1035"/>
      <c r="Q18" s="1035"/>
      <c r="R18" s="1036"/>
    </row>
    <row r="19" spans="1:18" s="516" customFormat="1" ht="25.5" customHeight="1" x14ac:dyDescent="0.2">
      <c r="A19" s="1037" t="s">
        <v>507</v>
      </c>
      <c r="B19" s="1038"/>
      <c r="C19" s="1041" t="s">
        <v>508</v>
      </c>
      <c r="D19" s="1042"/>
      <c r="E19" s="1043"/>
      <c r="F19" s="517"/>
      <c r="G19" s="1044" t="s">
        <v>509</v>
      </c>
      <c r="H19" s="1045"/>
      <c r="I19" s="1046"/>
      <c r="J19" s="517"/>
      <c r="K19" s="1041" t="s">
        <v>510</v>
      </c>
      <c r="L19" s="1042"/>
      <c r="M19" s="1043"/>
      <c r="N19" s="517"/>
      <c r="O19" s="1044" t="s">
        <v>511</v>
      </c>
      <c r="P19" s="1045"/>
      <c r="Q19" s="1046"/>
      <c r="R19" s="517"/>
    </row>
    <row r="20" spans="1:18" s="516" customFormat="1" ht="25.5" customHeight="1" thickBot="1" x14ac:dyDescent="0.25">
      <c r="A20" s="1039"/>
      <c r="B20" s="1040"/>
      <c r="C20" s="1047" t="s">
        <v>512</v>
      </c>
      <c r="D20" s="1048"/>
      <c r="E20" s="1049"/>
      <c r="F20" s="518"/>
      <c r="G20" s="1047" t="s">
        <v>513</v>
      </c>
      <c r="H20" s="1048"/>
      <c r="I20" s="1049"/>
      <c r="J20" s="518"/>
      <c r="K20" s="1047" t="s">
        <v>514</v>
      </c>
      <c r="L20" s="1048"/>
      <c r="M20" s="1049"/>
      <c r="N20" s="518"/>
      <c r="O20" s="1050" t="s">
        <v>515</v>
      </c>
      <c r="P20" s="1051"/>
      <c r="Q20" s="1052"/>
      <c r="R20" s="518"/>
    </row>
    <row r="21" spans="1:18" s="516" customFormat="1" ht="28" customHeight="1" x14ac:dyDescent="0.2">
      <c r="A21" s="1053" t="s">
        <v>517</v>
      </c>
      <c r="B21" s="1009" t="s">
        <v>623</v>
      </c>
      <c r="C21" s="1054"/>
      <c r="D21" s="1055"/>
      <c r="E21" s="1055"/>
      <c r="F21" s="1055"/>
      <c r="G21" s="1055"/>
      <c r="H21" s="1055"/>
      <c r="I21" s="1055"/>
      <c r="J21" s="1056"/>
      <c r="K21" s="1057"/>
      <c r="L21" s="1058"/>
      <c r="M21" s="1058"/>
      <c r="N21" s="1058"/>
      <c r="O21" s="1058"/>
      <c r="P21" s="1058"/>
      <c r="Q21" s="1058"/>
      <c r="R21" s="1059"/>
    </row>
    <row r="22" spans="1:18" s="516" customFormat="1" ht="28" customHeight="1" x14ac:dyDescent="0.2">
      <c r="A22" s="1007"/>
      <c r="B22" s="1010"/>
      <c r="C22" s="1015"/>
      <c r="D22" s="1016"/>
      <c r="E22" s="1016"/>
      <c r="F22" s="1016"/>
      <c r="G22" s="1016"/>
      <c r="H22" s="1016"/>
      <c r="I22" s="1016"/>
      <c r="J22" s="1017"/>
      <c r="K22" s="1024"/>
      <c r="L22" s="1025"/>
      <c r="M22" s="1025"/>
      <c r="N22" s="1025"/>
      <c r="O22" s="1025"/>
      <c r="P22" s="1025"/>
      <c r="Q22" s="1025"/>
      <c r="R22" s="1026"/>
    </row>
    <row r="23" spans="1:18" s="516" customFormat="1" ht="28" customHeight="1" x14ac:dyDescent="0.2">
      <c r="A23" s="1007"/>
      <c r="B23" s="1011"/>
      <c r="C23" s="1018"/>
      <c r="D23" s="1019"/>
      <c r="E23" s="1019"/>
      <c r="F23" s="1019"/>
      <c r="G23" s="1019"/>
      <c r="H23" s="1019"/>
      <c r="I23" s="1019"/>
      <c r="J23" s="1020"/>
      <c r="K23" s="1027"/>
      <c r="L23" s="1028"/>
      <c r="M23" s="1028"/>
      <c r="N23" s="1028"/>
      <c r="O23" s="1028"/>
      <c r="P23" s="1028"/>
      <c r="Q23" s="1028"/>
      <c r="R23" s="1029"/>
    </row>
    <row r="24" spans="1:18" s="516" customFormat="1" ht="28" customHeight="1" x14ac:dyDescent="0.2">
      <c r="A24" s="1007"/>
      <c r="B24" s="1009" t="s">
        <v>624</v>
      </c>
      <c r="C24" s="1012"/>
      <c r="D24" s="1013"/>
      <c r="E24" s="1013"/>
      <c r="F24" s="1013"/>
      <c r="G24" s="1013"/>
      <c r="H24" s="1013"/>
      <c r="I24" s="1013"/>
      <c r="J24" s="1014"/>
      <c r="K24" s="1021"/>
      <c r="L24" s="1022"/>
      <c r="M24" s="1022"/>
      <c r="N24" s="1022"/>
      <c r="O24" s="1022"/>
      <c r="P24" s="1022"/>
      <c r="Q24" s="1022"/>
      <c r="R24" s="1023"/>
    </row>
    <row r="25" spans="1:18" s="516" customFormat="1" ht="28" customHeight="1" x14ac:dyDescent="0.2">
      <c r="A25" s="1007"/>
      <c r="B25" s="1010"/>
      <c r="C25" s="1015"/>
      <c r="D25" s="1016"/>
      <c r="E25" s="1016"/>
      <c r="F25" s="1016"/>
      <c r="G25" s="1016"/>
      <c r="H25" s="1016"/>
      <c r="I25" s="1016"/>
      <c r="J25" s="1017"/>
      <c r="K25" s="1024"/>
      <c r="L25" s="1025"/>
      <c r="M25" s="1025"/>
      <c r="N25" s="1025"/>
      <c r="O25" s="1025"/>
      <c r="P25" s="1025"/>
      <c r="Q25" s="1025"/>
      <c r="R25" s="1026"/>
    </row>
    <row r="26" spans="1:18" s="516" customFormat="1" ht="28" customHeight="1" thickBot="1" x14ac:dyDescent="0.25">
      <c r="A26" s="1008"/>
      <c r="B26" s="1030"/>
      <c r="C26" s="1031"/>
      <c r="D26" s="1032"/>
      <c r="E26" s="1032"/>
      <c r="F26" s="1032"/>
      <c r="G26" s="1032"/>
      <c r="H26" s="1032"/>
      <c r="I26" s="1032"/>
      <c r="J26" s="1033"/>
      <c r="K26" s="1034"/>
      <c r="L26" s="1035"/>
      <c r="M26" s="1035"/>
      <c r="N26" s="1035"/>
      <c r="O26" s="1035"/>
      <c r="P26" s="1035"/>
      <c r="Q26" s="1035"/>
      <c r="R26" s="1036"/>
    </row>
    <row r="27" spans="1:18" ht="25.5" customHeight="1" x14ac:dyDescent="0.2">
      <c r="A27" s="1037" t="s">
        <v>507</v>
      </c>
      <c r="B27" s="1038"/>
      <c r="C27" s="1041" t="s">
        <v>508</v>
      </c>
      <c r="D27" s="1042"/>
      <c r="E27" s="1043"/>
      <c r="F27" s="517"/>
      <c r="G27" s="1044" t="s">
        <v>509</v>
      </c>
      <c r="H27" s="1045"/>
      <c r="I27" s="1046"/>
      <c r="J27" s="517"/>
      <c r="K27" s="1041" t="s">
        <v>510</v>
      </c>
      <c r="L27" s="1042"/>
      <c r="M27" s="1043"/>
      <c r="N27" s="517"/>
      <c r="O27" s="1044" t="s">
        <v>511</v>
      </c>
      <c r="P27" s="1045"/>
      <c r="Q27" s="1046"/>
      <c r="R27" s="517"/>
    </row>
    <row r="28" spans="1:18" ht="25.5" customHeight="1" thickBot="1" x14ac:dyDescent="0.25">
      <c r="A28" s="1039"/>
      <c r="B28" s="1040"/>
      <c r="C28" s="1047" t="s">
        <v>512</v>
      </c>
      <c r="D28" s="1048"/>
      <c r="E28" s="1049"/>
      <c r="F28" s="518"/>
      <c r="G28" s="1047" t="s">
        <v>513</v>
      </c>
      <c r="H28" s="1048"/>
      <c r="I28" s="1049"/>
      <c r="J28" s="518"/>
      <c r="K28" s="1047" t="s">
        <v>514</v>
      </c>
      <c r="L28" s="1048"/>
      <c r="M28" s="1049"/>
      <c r="N28" s="518"/>
      <c r="O28" s="1050" t="s">
        <v>515</v>
      </c>
      <c r="P28" s="1051"/>
      <c r="Q28" s="1052"/>
      <c r="R28" s="518"/>
    </row>
  </sheetData>
  <sheetProtection sheet="1" formatCells="0" formatRows="0" insertRows="0" deleteRows="0" selectLockedCells="1"/>
  <mergeCells count="55">
    <mergeCell ref="A27:B28"/>
    <mergeCell ref="C27:E27"/>
    <mergeCell ref="G27:I27"/>
    <mergeCell ref="K27:M27"/>
    <mergeCell ref="O27:Q27"/>
    <mergeCell ref="C28:E28"/>
    <mergeCell ref="G28:I28"/>
    <mergeCell ref="K28:M28"/>
    <mergeCell ref="O28:Q28"/>
    <mergeCell ref="A21:A26"/>
    <mergeCell ref="B21:B23"/>
    <mergeCell ref="C21:J23"/>
    <mergeCell ref="K21:R23"/>
    <mergeCell ref="B24:B26"/>
    <mergeCell ref="C24:J26"/>
    <mergeCell ref="K24:R26"/>
    <mergeCell ref="A19:B20"/>
    <mergeCell ref="C19:E19"/>
    <mergeCell ref="G19:I19"/>
    <mergeCell ref="K19:M19"/>
    <mergeCell ref="O19:Q19"/>
    <mergeCell ref="C20:E20"/>
    <mergeCell ref="G20:I20"/>
    <mergeCell ref="K20:M20"/>
    <mergeCell ref="O20:Q20"/>
    <mergeCell ref="A13:A18"/>
    <mergeCell ref="B13:B15"/>
    <mergeCell ref="C13:J15"/>
    <mergeCell ref="K13:R15"/>
    <mergeCell ref="B16:B18"/>
    <mergeCell ref="C16:J18"/>
    <mergeCell ref="K16:R18"/>
    <mergeCell ref="A11:B12"/>
    <mergeCell ref="C11:E11"/>
    <mergeCell ref="G11:I11"/>
    <mergeCell ref="K11:M11"/>
    <mergeCell ref="O11:Q11"/>
    <mergeCell ref="C12:E12"/>
    <mergeCell ref="G12:I12"/>
    <mergeCell ref="K12:M12"/>
    <mergeCell ref="O12:Q12"/>
    <mergeCell ref="A5:A10"/>
    <mergeCell ref="B5:B7"/>
    <mergeCell ref="C5:J7"/>
    <mergeCell ref="K5:R7"/>
    <mergeCell ref="B8:B10"/>
    <mergeCell ref="C8:J10"/>
    <mergeCell ref="K8:R10"/>
    <mergeCell ref="A1:R1"/>
    <mergeCell ref="A2:B2"/>
    <mergeCell ref="C2:R2"/>
    <mergeCell ref="A3:R3"/>
    <mergeCell ref="A4:B4"/>
    <mergeCell ref="C4:J4"/>
    <mergeCell ref="K4:R4"/>
  </mergeCells>
  <phoneticPr fontId="1"/>
  <dataValidations count="2">
    <dataValidation type="list" allowBlank="1" showInputMessage="1" showErrorMessage="1" sqref="F11:F12 J11:J12 N11:N12 R11:R12 F19:F20 J19:J20 N19:N20 R19:R20 F27:F28 J27:J28 N27:N28 R27:R28">
      <formula1>"　,○"</formula1>
    </dataValidation>
    <dataValidation allowBlank="1" showErrorMessage="1" prompt="製品の新規性・優秀性を構成する機能について、主観的な表現を避けて記入してください。" sqref="C5:J7"/>
  </dataValidations>
  <printOptions horizontalCentered="1"/>
  <pageMargins left="0.31496062992125984" right="0.31496062992125984" top="0.74803149606299213" bottom="0.74803149606299213" header="0.31496062992125984" footer="0.31496062992125984"/>
  <pageSetup paperSize="9" scale="73" fitToWidth="0" fitToHeight="0"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22"/>
  <sheetViews>
    <sheetView view="pageBreakPreview" zoomScale="85" zoomScaleNormal="100" zoomScaleSheetLayoutView="85" workbookViewId="0">
      <selection activeCell="C4" sqref="C4:L6"/>
    </sheetView>
  </sheetViews>
  <sheetFormatPr defaultRowHeight="13" x14ac:dyDescent="0.2"/>
  <cols>
    <col min="1" max="1" width="6" style="520" customWidth="1"/>
    <col min="2" max="22" width="4.6328125" style="520" customWidth="1"/>
    <col min="23" max="16384" width="8.7265625" style="520"/>
  </cols>
  <sheetData>
    <row r="1" spans="1:25" ht="30" customHeight="1" x14ac:dyDescent="0.2">
      <c r="A1" s="1060" t="s">
        <v>569</v>
      </c>
      <c r="B1" s="644"/>
      <c r="C1" s="644"/>
      <c r="D1" s="644"/>
      <c r="E1" s="644"/>
      <c r="F1" s="644"/>
      <c r="G1" s="644"/>
      <c r="H1" s="644"/>
      <c r="I1" s="644"/>
      <c r="J1" s="644"/>
      <c r="K1" s="644"/>
      <c r="L1" s="644"/>
      <c r="M1" s="644"/>
      <c r="N1" s="644"/>
      <c r="O1" s="644"/>
      <c r="P1" s="644"/>
      <c r="Q1" s="644"/>
      <c r="R1" s="644"/>
      <c r="S1" s="644"/>
      <c r="T1" s="644"/>
      <c r="U1" s="644"/>
      <c r="V1" s="644"/>
      <c r="W1" s="519"/>
      <c r="X1" s="519"/>
      <c r="Y1" s="519"/>
    </row>
    <row r="2" spans="1:25" ht="13" customHeight="1" x14ac:dyDescent="0.2">
      <c r="A2" s="1062"/>
      <c r="B2" s="1063"/>
      <c r="C2" s="1066" t="s">
        <v>518</v>
      </c>
      <c r="D2" s="1066"/>
      <c r="E2" s="1066"/>
      <c r="F2" s="1066"/>
      <c r="G2" s="1066"/>
      <c r="H2" s="1066"/>
      <c r="I2" s="1066"/>
      <c r="J2" s="1066"/>
      <c r="K2" s="1066"/>
      <c r="L2" s="1063"/>
      <c r="M2" s="1068" t="s">
        <v>519</v>
      </c>
      <c r="N2" s="1068"/>
      <c r="O2" s="1068"/>
      <c r="P2" s="1068"/>
      <c r="Q2" s="1068"/>
      <c r="R2" s="1068"/>
      <c r="S2" s="1068"/>
      <c r="T2" s="1068"/>
      <c r="U2" s="1068"/>
      <c r="V2" s="1068"/>
      <c r="W2" s="519"/>
      <c r="X2" s="519"/>
      <c r="Y2" s="519"/>
    </row>
    <row r="3" spans="1:25" ht="13" customHeight="1" x14ac:dyDescent="0.2">
      <c r="A3" s="1064"/>
      <c r="B3" s="1065"/>
      <c r="C3" s="1067"/>
      <c r="D3" s="1067"/>
      <c r="E3" s="1067"/>
      <c r="F3" s="1067"/>
      <c r="G3" s="1067"/>
      <c r="H3" s="1067"/>
      <c r="I3" s="1067"/>
      <c r="J3" s="1067"/>
      <c r="K3" s="1067"/>
      <c r="L3" s="1065"/>
      <c r="M3" s="1068"/>
      <c r="N3" s="1068"/>
      <c r="O3" s="1068"/>
      <c r="P3" s="1068"/>
      <c r="Q3" s="1068"/>
      <c r="R3" s="1068"/>
      <c r="S3" s="1068"/>
      <c r="T3" s="1068"/>
      <c r="U3" s="1068"/>
      <c r="V3" s="1068"/>
      <c r="W3" s="519"/>
      <c r="X3" s="519"/>
      <c r="Y3" s="519"/>
    </row>
    <row r="4" spans="1:25" ht="29" customHeight="1" x14ac:dyDescent="0.2">
      <c r="A4" s="1069" t="s">
        <v>506</v>
      </c>
      <c r="B4" s="1072" t="s">
        <v>623</v>
      </c>
      <c r="C4" s="1075"/>
      <c r="D4" s="1076"/>
      <c r="E4" s="1076"/>
      <c r="F4" s="1076"/>
      <c r="G4" s="1076"/>
      <c r="H4" s="1076"/>
      <c r="I4" s="1076"/>
      <c r="J4" s="1076"/>
      <c r="K4" s="1076"/>
      <c r="L4" s="1077"/>
      <c r="M4" s="1075"/>
      <c r="N4" s="1076"/>
      <c r="O4" s="1076"/>
      <c r="P4" s="1076"/>
      <c r="Q4" s="1076"/>
      <c r="R4" s="1076"/>
      <c r="S4" s="1076"/>
      <c r="T4" s="1076"/>
      <c r="U4" s="1076"/>
      <c r="V4" s="1077"/>
      <c r="W4" s="519"/>
      <c r="X4" s="519"/>
      <c r="Y4" s="519"/>
    </row>
    <row r="5" spans="1:25" ht="29" customHeight="1" x14ac:dyDescent="0.2">
      <c r="A5" s="1070"/>
      <c r="B5" s="1073"/>
      <c r="C5" s="1078"/>
      <c r="D5" s="1079"/>
      <c r="E5" s="1079"/>
      <c r="F5" s="1079"/>
      <c r="G5" s="1079"/>
      <c r="H5" s="1079"/>
      <c r="I5" s="1079"/>
      <c r="J5" s="1079"/>
      <c r="K5" s="1079"/>
      <c r="L5" s="1080"/>
      <c r="M5" s="1078"/>
      <c r="N5" s="1079"/>
      <c r="O5" s="1079"/>
      <c r="P5" s="1079"/>
      <c r="Q5" s="1079"/>
      <c r="R5" s="1079"/>
      <c r="S5" s="1079"/>
      <c r="T5" s="1079"/>
      <c r="U5" s="1079"/>
      <c r="V5" s="1080"/>
      <c r="W5" s="519"/>
      <c r="X5" s="519"/>
      <c r="Y5" s="519"/>
    </row>
    <row r="6" spans="1:25" ht="29" customHeight="1" x14ac:dyDescent="0.2">
      <c r="A6" s="1070"/>
      <c r="B6" s="1074"/>
      <c r="C6" s="1081"/>
      <c r="D6" s="1082"/>
      <c r="E6" s="1082"/>
      <c r="F6" s="1082"/>
      <c r="G6" s="1082"/>
      <c r="H6" s="1082"/>
      <c r="I6" s="1082"/>
      <c r="J6" s="1082"/>
      <c r="K6" s="1082"/>
      <c r="L6" s="1083"/>
      <c r="M6" s="1081"/>
      <c r="N6" s="1082"/>
      <c r="O6" s="1082"/>
      <c r="P6" s="1082"/>
      <c r="Q6" s="1082"/>
      <c r="R6" s="1082"/>
      <c r="S6" s="1082"/>
      <c r="T6" s="1082"/>
      <c r="U6" s="1082"/>
      <c r="V6" s="1083"/>
      <c r="W6" s="519"/>
      <c r="X6" s="519"/>
      <c r="Y6" s="519"/>
    </row>
    <row r="7" spans="1:25" ht="29" customHeight="1" x14ac:dyDescent="0.2">
      <c r="A7" s="1070"/>
      <c r="B7" s="1072" t="s">
        <v>624</v>
      </c>
      <c r="C7" s="1075"/>
      <c r="D7" s="1076"/>
      <c r="E7" s="1076"/>
      <c r="F7" s="1076"/>
      <c r="G7" s="1076"/>
      <c r="H7" s="1076"/>
      <c r="I7" s="1076"/>
      <c r="J7" s="1076"/>
      <c r="K7" s="1076"/>
      <c r="L7" s="1077"/>
      <c r="M7" s="1075"/>
      <c r="N7" s="1076"/>
      <c r="O7" s="1076"/>
      <c r="P7" s="1076"/>
      <c r="Q7" s="1076"/>
      <c r="R7" s="1076"/>
      <c r="S7" s="1076"/>
      <c r="T7" s="1076"/>
      <c r="U7" s="1076"/>
      <c r="V7" s="1077"/>
      <c r="W7" s="519"/>
      <c r="X7" s="519"/>
      <c r="Y7" s="519"/>
    </row>
    <row r="8" spans="1:25" ht="29" customHeight="1" x14ac:dyDescent="0.2">
      <c r="A8" s="1070"/>
      <c r="B8" s="1073"/>
      <c r="C8" s="1078"/>
      <c r="D8" s="1079"/>
      <c r="E8" s="1079"/>
      <c r="F8" s="1079"/>
      <c r="G8" s="1079"/>
      <c r="H8" s="1079"/>
      <c r="I8" s="1079"/>
      <c r="J8" s="1079"/>
      <c r="K8" s="1079"/>
      <c r="L8" s="1080"/>
      <c r="M8" s="1078"/>
      <c r="N8" s="1079"/>
      <c r="O8" s="1079"/>
      <c r="P8" s="1079"/>
      <c r="Q8" s="1079"/>
      <c r="R8" s="1079"/>
      <c r="S8" s="1079"/>
      <c r="T8" s="1079"/>
      <c r="U8" s="1079"/>
      <c r="V8" s="1080"/>
      <c r="W8" s="519"/>
      <c r="X8" s="519"/>
      <c r="Y8" s="519"/>
    </row>
    <row r="9" spans="1:25" ht="29" customHeight="1" x14ac:dyDescent="0.2">
      <c r="A9" s="1071"/>
      <c r="B9" s="1074"/>
      <c r="C9" s="1081"/>
      <c r="D9" s="1082"/>
      <c r="E9" s="1082"/>
      <c r="F9" s="1082"/>
      <c r="G9" s="1082"/>
      <c r="H9" s="1082"/>
      <c r="I9" s="1082"/>
      <c r="J9" s="1082"/>
      <c r="K9" s="1082"/>
      <c r="L9" s="1083"/>
      <c r="M9" s="1081"/>
      <c r="N9" s="1082"/>
      <c r="O9" s="1082"/>
      <c r="P9" s="1082"/>
      <c r="Q9" s="1082"/>
      <c r="R9" s="1082"/>
      <c r="S9" s="1082"/>
      <c r="T9" s="1082"/>
      <c r="U9" s="1082"/>
      <c r="V9" s="1083"/>
      <c r="W9" s="519"/>
      <c r="X9" s="519"/>
      <c r="Y9" s="519"/>
    </row>
    <row r="10" spans="1:25" ht="29" customHeight="1" x14ac:dyDescent="0.2">
      <c r="A10" s="1069" t="s">
        <v>516</v>
      </c>
      <c r="B10" s="1072" t="s">
        <v>623</v>
      </c>
      <c r="C10" s="1075"/>
      <c r="D10" s="1076"/>
      <c r="E10" s="1076"/>
      <c r="F10" s="1076"/>
      <c r="G10" s="1076"/>
      <c r="H10" s="1076"/>
      <c r="I10" s="1076"/>
      <c r="J10" s="1076"/>
      <c r="K10" s="1076"/>
      <c r="L10" s="1077"/>
      <c r="M10" s="1075"/>
      <c r="N10" s="1076"/>
      <c r="O10" s="1076"/>
      <c r="P10" s="1076"/>
      <c r="Q10" s="1076"/>
      <c r="R10" s="1076"/>
      <c r="S10" s="1076"/>
      <c r="T10" s="1076"/>
      <c r="U10" s="1076"/>
      <c r="V10" s="1077"/>
      <c r="W10" s="519"/>
      <c r="X10" s="519"/>
      <c r="Y10" s="519"/>
    </row>
    <row r="11" spans="1:25" ht="29" customHeight="1" x14ac:dyDescent="0.2">
      <c r="A11" s="1070"/>
      <c r="B11" s="1073"/>
      <c r="C11" s="1078"/>
      <c r="D11" s="1079"/>
      <c r="E11" s="1079"/>
      <c r="F11" s="1079"/>
      <c r="G11" s="1079"/>
      <c r="H11" s="1079"/>
      <c r="I11" s="1079"/>
      <c r="J11" s="1079"/>
      <c r="K11" s="1079"/>
      <c r="L11" s="1080"/>
      <c r="M11" s="1078"/>
      <c r="N11" s="1079"/>
      <c r="O11" s="1079"/>
      <c r="P11" s="1079"/>
      <c r="Q11" s="1079"/>
      <c r="R11" s="1079"/>
      <c r="S11" s="1079"/>
      <c r="T11" s="1079"/>
      <c r="U11" s="1079"/>
      <c r="V11" s="1080"/>
      <c r="W11" s="519"/>
      <c r="X11" s="519"/>
      <c r="Y11" s="519"/>
    </row>
    <row r="12" spans="1:25" ht="29" customHeight="1" x14ac:dyDescent="0.2">
      <c r="A12" s="1070"/>
      <c r="B12" s="1074"/>
      <c r="C12" s="1081"/>
      <c r="D12" s="1082"/>
      <c r="E12" s="1082"/>
      <c r="F12" s="1082"/>
      <c r="G12" s="1082"/>
      <c r="H12" s="1082"/>
      <c r="I12" s="1082"/>
      <c r="J12" s="1082"/>
      <c r="K12" s="1082"/>
      <c r="L12" s="1083"/>
      <c r="M12" s="1081"/>
      <c r="N12" s="1082"/>
      <c r="O12" s="1082"/>
      <c r="P12" s="1082"/>
      <c r="Q12" s="1082"/>
      <c r="R12" s="1082"/>
      <c r="S12" s="1082"/>
      <c r="T12" s="1082"/>
      <c r="U12" s="1082"/>
      <c r="V12" s="1083"/>
      <c r="W12" s="519"/>
      <c r="X12" s="519"/>
      <c r="Y12" s="519"/>
    </row>
    <row r="13" spans="1:25" ht="29" customHeight="1" x14ac:dyDescent="0.2">
      <c r="A13" s="1070"/>
      <c r="B13" s="1072" t="s">
        <v>624</v>
      </c>
      <c r="C13" s="1075"/>
      <c r="D13" s="1076"/>
      <c r="E13" s="1076"/>
      <c r="F13" s="1076"/>
      <c r="G13" s="1076"/>
      <c r="H13" s="1076"/>
      <c r="I13" s="1076"/>
      <c r="J13" s="1076"/>
      <c r="K13" s="1076"/>
      <c r="L13" s="1077"/>
      <c r="M13" s="1075"/>
      <c r="N13" s="1076"/>
      <c r="O13" s="1076"/>
      <c r="P13" s="1076"/>
      <c r="Q13" s="1076"/>
      <c r="R13" s="1076"/>
      <c r="S13" s="1076"/>
      <c r="T13" s="1076"/>
      <c r="U13" s="1076"/>
      <c r="V13" s="1077"/>
      <c r="W13" s="519"/>
      <c r="X13" s="519"/>
      <c r="Y13" s="519"/>
    </row>
    <row r="14" spans="1:25" ht="29" customHeight="1" x14ac:dyDescent="0.2">
      <c r="A14" s="1070"/>
      <c r="B14" s="1073"/>
      <c r="C14" s="1078"/>
      <c r="D14" s="1079"/>
      <c r="E14" s="1079"/>
      <c r="F14" s="1079"/>
      <c r="G14" s="1079"/>
      <c r="H14" s="1079"/>
      <c r="I14" s="1079"/>
      <c r="J14" s="1079"/>
      <c r="K14" s="1079"/>
      <c r="L14" s="1080"/>
      <c r="M14" s="1078"/>
      <c r="N14" s="1079"/>
      <c r="O14" s="1079"/>
      <c r="P14" s="1079"/>
      <c r="Q14" s="1079"/>
      <c r="R14" s="1079"/>
      <c r="S14" s="1079"/>
      <c r="T14" s="1079"/>
      <c r="U14" s="1079"/>
      <c r="V14" s="1080"/>
      <c r="W14" s="519"/>
      <c r="X14" s="519"/>
      <c r="Y14" s="519"/>
    </row>
    <row r="15" spans="1:25" ht="29" customHeight="1" x14ac:dyDescent="0.2">
      <c r="A15" s="1071"/>
      <c r="B15" s="1074"/>
      <c r="C15" s="1081"/>
      <c r="D15" s="1082"/>
      <c r="E15" s="1082"/>
      <c r="F15" s="1082"/>
      <c r="G15" s="1082"/>
      <c r="H15" s="1082"/>
      <c r="I15" s="1082"/>
      <c r="J15" s="1082"/>
      <c r="K15" s="1082"/>
      <c r="L15" s="1083"/>
      <c r="M15" s="1081"/>
      <c r="N15" s="1082"/>
      <c r="O15" s="1082"/>
      <c r="P15" s="1082"/>
      <c r="Q15" s="1082"/>
      <c r="R15" s="1082"/>
      <c r="S15" s="1082"/>
      <c r="T15" s="1082"/>
      <c r="U15" s="1082"/>
      <c r="V15" s="1083"/>
      <c r="W15" s="519"/>
      <c r="X15" s="519"/>
      <c r="Y15" s="519"/>
    </row>
    <row r="16" spans="1:25" ht="29" customHeight="1" x14ac:dyDescent="0.2">
      <c r="A16" s="1069" t="s">
        <v>517</v>
      </c>
      <c r="B16" s="1072" t="s">
        <v>623</v>
      </c>
      <c r="C16" s="1075"/>
      <c r="D16" s="1076"/>
      <c r="E16" s="1076"/>
      <c r="F16" s="1076"/>
      <c r="G16" s="1076"/>
      <c r="H16" s="1076"/>
      <c r="I16" s="1076"/>
      <c r="J16" s="1076"/>
      <c r="K16" s="1076"/>
      <c r="L16" s="1077"/>
      <c r="M16" s="1075"/>
      <c r="N16" s="1076"/>
      <c r="O16" s="1076"/>
      <c r="P16" s="1076"/>
      <c r="Q16" s="1076"/>
      <c r="R16" s="1076"/>
      <c r="S16" s="1076"/>
      <c r="T16" s="1076"/>
      <c r="U16" s="1076"/>
      <c r="V16" s="1077"/>
      <c r="W16" s="519"/>
      <c r="X16" s="519"/>
      <c r="Y16" s="519"/>
    </row>
    <row r="17" spans="1:25" ht="29" customHeight="1" x14ac:dyDescent="0.2">
      <c r="A17" s="1070"/>
      <c r="B17" s="1073"/>
      <c r="C17" s="1078"/>
      <c r="D17" s="1079"/>
      <c r="E17" s="1079"/>
      <c r="F17" s="1079"/>
      <c r="G17" s="1079"/>
      <c r="H17" s="1079"/>
      <c r="I17" s="1079"/>
      <c r="J17" s="1079"/>
      <c r="K17" s="1079"/>
      <c r="L17" s="1080"/>
      <c r="M17" s="1078"/>
      <c r="N17" s="1079"/>
      <c r="O17" s="1079"/>
      <c r="P17" s="1079"/>
      <c r="Q17" s="1079"/>
      <c r="R17" s="1079"/>
      <c r="S17" s="1079"/>
      <c r="T17" s="1079"/>
      <c r="U17" s="1079"/>
      <c r="V17" s="1080"/>
      <c r="W17" s="519"/>
      <c r="X17" s="519"/>
      <c r="Y17" s="519"/>
    </row>
    <row r="18" spans="1:25" ht="29" customHeight="1" x14ac:dyDescent="0.2">
      <c r="A18" s="1070"/>
      <c r="B18" s="1074"/>
      <c r="C18" s="1081"/>
      <c r="D18" s="1082"/>
      <c r="E18" s="1082"/>
      <c r="F18" s="1082"/>
      <c r="G18" s="1082"/>
      <c r="H18" s="1082"/>
      <c r="I18" s="1082"/>
      <c r="J18" s="1082"/>
      <c r="K18" s="1082"/>
      <c r="L18" s="1083"/>
      <c r="M18" s="1081"/>
      <c r="N18" s="1082"/>
      <c r="O18" s="1082"/>
      <c r="P18" s="1082"/>
      <c r="Q18" s="1082"/>
      <c r="R18" s="1082"/>
      <c r="S18" s="1082"/>
      <c r="T18" s="1082"/>
      <c r="U18" s="1082"/>
      <c r="V18" s="1083"/>
      <c r="W18" s="519"/>
      <c r="X18" s="519"/>
      <c r="Y18" s="519"/>
    </row>
    <row r="19" spans="1:25" ht="29" customHeight="1" x14ac:dyDescent="0.2">
      <c r="A19" s="1070"/>
      <c r="B19" s="1072" t="s">
        <v>624</v>
      </c>
      <c r="C19" s="1075"/>
      <c r="D19" s="1076"/>
      <c r="E19" s="1076"/>
      <c r="F19" s="1076"/>
      <c r="G19" s="1076"/>
      <c r="H19" s="1076"/>
      <c r="I19" s="1076"/>
      <c r="J19" s="1076"/>
      <c r="K19" s="1076"/>
      <c r="L19" s="1077"/>
      <c r="M19" s="1075"/>
      <c r="N19" s="1076"/>
      <c r="O19" s="1076"/>
      <c r="P19" s="1076"/>
      <c r="Q19" s="1076"/>
      <c r="R19" s="1076"/>
      <c r="S19" s="1076"/>
      <c r="T19" s="1076"/>
      <c r="U19" s="1076"/>
      <c r="V19" s="1077"/>
      <c r="W19" s="519"/>
      <c r="X19" s="519"/>
      <c r="Y19" s="519"/>
    </row>
    <row r="20" spans="1:25" ht="29" customHeight="1" x14ac:dyDescent="0.2">
      <c r="A20" s="1070"/>
      <c r="B20" s="1073"/>
      <c r="C20" s="1078"/>
      <c r="D20" s="1079"/>
      <c r="E20" s="1079"/>
      <c r="F20" s="1079"/>
      <c r="G20" s="1079"/>
      <c r="H20" s="1079"/>
      <c r="I20" s="1079"/>
      <c r="J20" s="1079"/>
      <c r="K20" s="1079"/>
      <c r="L20" s="1080"/>
      <c r="M20" s="1078"/>
      <c r="N20" s="1079"/>
      <c r="O20" s="1079"/>
      <c r="P20" s="1079"/>
      <c r="Q20" s="1079"/>
      <c r="R20" s="1079"/>
      <c r="S20" s="1079"/>
      <c r="T20" s="1079"/>
      <c r="U20" s="1079"/>
      <c r="V20" s="1080"/>
      <c r="W20" s="519"/>
      <c r="X20" s="519"/>
      <c r="Y20" s="519"/>
    </row>
    <row r="21" spans="1:25" ht="29" customHeight="1" x14ac:dyDescent="0.2">
      <c r="A21" s="1071"/>
      <c r="B21" s="1074"/>
      <c r="C21" s="1081"/>
      <c r="D21" s="1082"/>
      <c r="E21" s="1082"/>
      <c r="F21" s="1082"/>
      <c r="G21" s="1082"/>
      <c r="H21" s="1082"/>
      <c r="I21" s="1082"/>
      <c r="J21" s="1082"/>
      <c r="K21" s="1082"/>
      <c r="L21" s="1083"/>
      <c r="M21" s="1081"/>
      <c r="N21" s="1082"/>
      <c r="O21" s="1082"/>
      <c r="P21" s="1082"/>
      <c r="Q21" s="1082"/>
      <c r="R21" s="1082"/>
      <c r="S21" s="1082"/>
      <c r="T21" s="1082"/>
      <c r="U21" s="1082"/>
      <c r="V21" s="1083"/>
      <c r="W21" s="519"/>
      <c r="X21" s="519"/>
      <c r="Y21" s="519"/>
    </row>
    <row r="22" spans="1:25" ht="17.5" customHeight="1" x14ac:dyDescent="0.2">
      <c r="A22" s="1061"/>
      <c r="B22" s="918"/>
      <c r="C22" s="918"/>
      <c r="D22" s="918"/>
      <c r="E22" s="918"/>
      <c r="F22" s="918"/>
      <c r="G22" s="918"/>
      <c r="H22" s="918"/>
      <c r="I22" s="918"/>
      <c r="J22" s="918"/>
      <c r="K22" s="918"/>
      <c r="L22" s="918"/>
      <c r="M22" s="918"/>
      <c r="N22" s="918"/>
      <c r="O22" s="918"/>
      <c r="P22" s="918"/>
      <c r="Q22" s="918"/>
      <c r="R22" s="918"/>
      <c r="S22" s="918"/>
      <c r="T22" s="918"/>
      <c r="U22" s="918"/>
      <c r="V22" s="918"/>
      <c r="W22" s="519"/>
      <c r="X22" s="519"/>
      <c r="Y22" s="519"/>
    </row>
  </sheetData>
  <sheetProtection sheet="1" formatCells="0" formatRows="0" insertRows="0" deleteRows="0" selectLockedCells="1"/>
  <mergeCells count="26">
    <mergeCell ref="B13:B15"/>
    <mergeCell ref="C13:L15"/>
    <mergeCell ref="M13:V15"/>
    <mergeCell ref="A16:A21"/>
    <mergeCell ref="B16:B18"/>
    <mergeCell ref="C16:L18"/>
    <mergeCell ref="M16:V18"/>
    <mergeCell ref="B19:B21"/>
    <mergeCell ref="C19:L21"/>
    <mergeCell ref="M19:V21"/>
    <mergeCell ref="A1:V1"/>
    <mergeCell ref="A22:V22"/>
    <mergeCell ref="A2:B3"/>
    <mergeCell ref="C2:L3"/>
    <mergeCell ref="M2:V3"/>
    <mergeCell ref="A4:A9"/>
    <mergeCell ref="B4:B6"/>
    <mergeCell ref="C4:L6"/>
    <mergeCell ref="M4:V6"/>
    <mergeCell ref="B7:B9"/>
    <mergeCell ref="C7:L9"/>
    <mergeCell ref="M7:V9"/>
    <mergeCell ref="A10:A15"/>
    <mergeCell ref="B10:B12"/>
    <mergeCell ref="C10:L12"/>
    <mergeCell ref="M10:V12"/>
  </mergeCells>
  <phoneticPr fontId="1"/>
  <printOptions horizontalCentered="1"/>
  <pageMargins left="0.31496062992125984" right="0.31496062992125984" top="0.74803149606299213" bottom="0.74803149606299213" header="0.31496062992125984" footer="0.31496062992125984"/>
  <pageSetup paperSize="9" scale="92" fitToWidth="0" fitToHeight="0"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42</vt:i4>
      </vt:variant>
    </vt:vector>
  </HeadingPairs>
  <TitlesOfParts>
    <vt:vector size="70" baseType="lpstr">
      <vt:lpstr>表紙</vt:lpstr>
      <vt:lpstr>1</vt:lpstr>
      <vt:lpstr>2</vt:lpstr>
      <vt:lpstr>3</vt:lpstr>
      <vt:lpstr>4-1</vt:lpstr>
      <vt:lpstr>4-2</vt:lpstr>
      <vt:lpstr>5</vt:lpstr>
      <vt:lpstr>6-1</vt:lpstr>
      <vt:lpstr>6-2</vt:lpstr>
      <vt:lpstr>7</vt:lpstr>
      <vt:lpstr>8</vt:lpstr>
      <vt:lpstr>9</vt:lpstr>
      <vt:lpstr>10</vt:lpstr>
      <vt:lpstr>11</vt:lpstr>
      <vt:lpstr>12-1</vt:lpstr>
      <vt:lpstr>12ｰ2</vt:lpstr>
      <vt:lpstr>13-1</vt:lpstr>
      <vt:lpstr>13-2</vt:lpstr>
      <vt:lpstr>14</vt:lpstr>
      <vt:lpstr>15-1</vt:lpstr>
      <vt:lpstr>15-2</vt:lpstr>
      <vt:lpstr>16</vt:lpstr>
      <vt:lpstr>17</vt:lpstr>
      <vt:lpstr>18-1</vt:lpstr>
      <vt:lpstr>18-2</vt:lpstr>
      <vt:lpstr>19-1</vt:lpstr>
      <vt:lpstr>19-2</vt:lpstr>
      <vt:lpstr>20</vt:lpstr>
      <vt:lpstr>'11'!_9．資金支出明細</vt:lpstr>
      <vt:lpstr>'12-1'!_9．資金支出明細</vt:lpstr>
      <vt:lpstr>'13-1'!_9．資金支出明細</vt:lpstr>
      <vt:lpstr>'16'!_9．資金支出明細</vt:lpstr>
      <vt:lpstr>'17'!_9．資金支出明細</vt:lpstr>
      <vt:lpstr>'18-1'!_9．資金支出明細</vt:lpstr>
      <vt:lpstr>'3'!_ftn1</vt:lpstr>
      <vt:lpstr>'3'!_ftnref1</vt:lpstr>
      <vt:lpstr>'1'!Print_Area</vt:lpstr>
      <vt:lpstr>'10'!Print_Area</vt:lpstr>
      <vt:lpstr>'11'!Print_Area</vt:lpstr>
      <vt:lpstr>'12-1'!Print_Area</vt:lpstr>
      <vt:lpstr>'12ｰ2'!Print_Area</vt:lpstr>
      <vt:lpstr>'13-1'!Print_Area</vt:lpstr>
      <vt:lpstr>'13-2'!Print_Area</vt:lpstr>
      <vt:lpstr>'14'!Print_Area</vt:lpstr>
      <vt:lpstr>'15-1'!Print_Area</vt:lpstr>
      <vt:lpstr>'15-2'!Print_Area</vt:lpstr>
      <vt:lpstr>'16'!Print_Area</vt:lpstr>
      <vt:lpstr>'17'!Print_Area</vt:lpstr>
      <vt:lpstr>'18-1'!Print_Area</vt:lpstr>
      <vt:lpstr>'18-2'!Print_Area</vt:lpstr>
      <vt:lpstr>'19-1'!Print_Area</vt:lpstr>
      <vt:lpstr>'19-2'!Print_Area</vt:lpstr>
      <vt:lpstr>'2'!Print_Area</vt:lpstr>
      <vt:lpstr>'20'!Print_Area</vt:lpstr>
      <vt:lpstr>'3'!Print_Area</vt:lpstr>
      <vt:lpstr>'4-1'!Print_Area</vt:lpstr>
      <vt:lpstr>'4-2'!Print_Area</vt:lpstr>
      <vt:lpstr>'5'!Print_Area</vt:lpstr>
      <vt:lpstr>'6-1'!Print_Area</vt:lpstr>
      <vt:lpstr>'6-2'!Print_Area</vt:lpstr>
      <vt:lpstr>'7'!Print_Area</vt:lpstr>
      <vt:lpstr>'8'!Print_Area</vt:lpstr>
      <vt:lpstr>'9'!Print_Area</vt:lpstr>
      <vt:lpstr>表紙!Print_Area</vt:lpstr>
      <vt:lpstr>'11'!Print_Titles</vt:lpstr>
      <vt:lpstr>'16'!Print_Titles</vt:lpstr>
      <vt:lpstr>'1'!サービス業</vt:lpstr>
      <vt:lpstr>'1'!卸売業</vt:lpstr>
      <vt:lpstr>'1'!小売業</vt:lpstr>
      <vt:lpstr>'1'!製造業その他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2020-01-30T03:06:24Z</dcterms:created>
  <dcterms:modified xsi:type="dcterms:W3CDTF">2023-06-16T01:33:55Z</dcterms:modified>
</cp:coreProperties>
</file>