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2_研修等経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日当・宿泊料" sheetId="2" r:id="rId6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U13" i="6"/>
  <c r="U12" i="6"/>
  <c r="U11" i="6"/>
  <c r="U19" i="8"/>
  <c r="U18" i="8"/>
  <c r="P18" i="8"/>
  <c r="U16" i="8"/>
  <c r="T16" i="8"/>
  <c r="S16" i="8"/>
  <c r="R16" i="8"/>
  <c r="Q16" i="8"/>
  <c r="P16" i="8"/>
  <c r="O16" i="8"/>
  <c r="N16" i="8"/>
  <c r="M16" i="8"/>
  <c r="L16" i="8"/>
  <c r="J16" i="8"/>
  <c r="U15" i="8"/>
  <c r="T15" i="8"/>
  <c r="S15" i="8"/>
  <c r="R15" i="8"/>
  <c r="Q15" i="8"/>
  <c r="N15" i="8"/>
  <c r="L15" i="8"/>
  <c r="U14" i="8"/>
  <c r="T14" i="8"/>
  <c r="S14" i="8"/>
  <c r="R14" i="8"/>
  <c r="Q14" i="8"/>
  <c r="N14" i="8"/>
  <c r="L14" i="8"/>
  <c r="U13" i="8"/>
  <c r="T13" i="8"/>
  <c r="S13" i="8"/>
  <c r="R13" i="8"/>
  <c r="Q13" i="8"/>
  <c r="N13" i="8"/>
  <c r="L13" i="8"/>
  <c r="U12" i="8"/>
  <c r="T12" i="8"/>
  <c r="S12" i="8"/>
  <c r="R12" i="8"/>
  <c r="Q12" i="8"/>
  <c r="N12" i="8"/>
  <c r="L12" i="8"/>
  <c r="U11" i="8"/>
  <c r="T11" i="8"/>
  <c r="S11" i="8"/>
  <c r="R11" i="8"/>
  <c r="Q11" i="8"/>
  <c r="N11" i="8"/>
  <c r="L11" i="8"/>
  <c r="U10" i="8"/>
  <c r="T10" i="8"/>
  <c r="S10" i="8"/>
  <c r="R10" i="8"/>
  <c r="Q10" i="8"/>
  <c r="N10" i="8"/>
  <c r="L10" i="8"/>
  <c r="F10" i="8"/>
  <c r="E10" i="8"/>
  <c r="U9" i="8"/>
  <c r="T9" i="8"/>
  <c r="S9" i="8"/>
  <c r="R9" i="8"/>
  <c r="Q9" i="8"/>
  <c r="N9" i="8"/>
  <c r="L9" i="8"/>
  <c r="B6" i="8"/>
  <c r="T5" i="8"/>
  <c r="O5" i="8"/>
  <c r="B5" i="8"/>
  <c r="B4" i="8"/>
  <c r="U19" i="7"/>
  <c r="U18" i="7"/>
  <c r="P18" i="7"/>
  <c r="U16" i="7"/>
  <c r="T16" i="7"/>
  <c r="S16" i="7"/>
  <c r="R16" i="7"/>
  <c r="Q16" i="7"/>
  <c r="P16" i="7"/>
  <c r="O16" i="7"/>
  <c r="N16" i="7"/>
  <c r="M16" i="7"/>
  <c r="L16" i="7"/>
  <c r="J16" i="7"/>
  <c r="U15" i="7"/>
  <c r="T15" i="7"/>
  <c r="S15" i="7"/>
  <c r="R15" i="7"/>
  <c r="Q15" i="7"/>
  <c r="N15" i="7"/>
  <c r="L15" i="7"/>
  <c r="U14" i="7"/>
  <c r="T14" i="7"/>
  <c r="S14" i="7"/>
  <c r="R14" i="7"/>
  <c r="Q14" i="7"/>
  <c r="N14" i="7"/>
  <c r="L14" i="7"/>
  <c r="U13" i="7"/>
  <c r="T13" i="7"/>
  <c r="S13" i="7"/>
  <c r="R13" i="7"/>
  <c r="Q13" i="7"/>
  <c r="N13" i="7"/>
  <c r="L13" i="7"/>
  <c r="U12" i="7"/>
  <c r="T12" i="7"/>
  <c r="S12" i="7"/>
  <c r="R12" i="7"/>
  <c r="Q12" i="7"/>
  <c r="N12" i="7"/>
  <c r="L12" i="7"/>
  <c r="U11" i="7"/>
  <c r="T11" i="7"/>
  <c r="S11" i="7"/>
  <c r="R11" i="7"/>
  <c r="Q11" i="7"/>
  <c r="N11" i="7"/>
  <c r="L11" i="7"/>
  <c r="U10" i="7"/>
  <c r="T10" i="7"/>
  <c r="S10" i="7"/>
  <c r="R10" i="7"/>
  <c r="Q10" i="7"/>
  <c r="N10" i="7"/>
  <c r="L10" i="7"/>
  <c r="F10" i="7"/>
  <c r="E10" i="7"/>
  <c r="U9" i="7"/>
  <c r="T9" i="7"/>
  <c r="S9" i="7"/>
  <c r="R9" i="7"/>
  <c r="Q9" i="7"/>
  <c r="N9" i="7"/>
  <c r="L9" i="7"/>
  <c r="B6" i="7"/>
  <c r="T5" i="7"/>
  <c r="O5" i="7"/>
  <c r="B5" i="7"/>
  <c r="B4" i="7"/>
  <c r="U19" i="3"/>
  <c r="U18" i="3"/>
  <c r="P18" i="3"/>
  <c r="U16" i="3"/>
  <c r="T16" i="3"/>
  <c r="S16" i="3"/>
  <c r="R16" i="3"/>
  <c r="Q16" i="3"/>
  <c r="P16" i="3"/>
  <c r="O16" i="3"/>
  <c r="N16" i="3"/>
  <c r="M16" i="3"/>
  <c r="L16" i="3"/>
  <c r="J16" i="3"/>
  <c r="U15" i="3"/>
  <c r="T15" i="3"/>
  <c r="S15" i="3"/>
  <c r="R15" i="3"/>
  <c r="Q15" i="3"/>
  <c r="N15" i="3"/>
  <c r="L15" i="3"/>
  <c r="U14" i="3"/>
  <c r="T14" i="3"/>
  <c r="S14" i="3"/>
  <c r="R14" i="3"/>
  <c r="Q14" i="3"/>
  <c r="N14" i="3"/>
  <c r="L14" i="3"/>
  <c r="U13" i="3"/>
  <c r="T13" i="3"/>
  <c r="S13" i="3"/>
  <c r="R13" i="3"/>
  <c r="Q13" i="3"/>
  <c r="N13" i="3"/>
  <c r="L13" i="3"/>
  <c r="U12" i="3"/>
  <c r="T12" i="3"/>
  <c r="S12" i="3"/>
  <c r="R12" i="3"/>
  <c r="Q12" i="3"/>
  <c r="N12" i="3"/>
  <c r="L12" i="3"/>
  <c r="U11" i="3"/>
  <c r="T11" i="3"/>
  <c r="S11" i="3"/>
  <c r="R11" i="3"/>
  <c r="Q11" i="3"/>
  <c r="N11" i="3"/>
  <c r="L11" i="3"/>
  <c r="U10" i="3"/>
  <c r="T10" i="3"/>
  <c r="S10" i="3"/>
  <c r="R10" i="3"/>
  <c r="Q10" i="3"/>
  <c r="N10" i="3"/>
  <c r="L10" i="3"/>
  <c r="F10" i="3"/>
  <c r="E10" i="3"/>
  <c r="U9" i="3"/>
  <c r="T9" i="3"/>
  <c r="S9" i="3"/>
  <c r="R9" i="3"/>
  <c r="Q9" i="3"/>
  <c r="N9" i="3"/>
  <c r="L9" i="3"/>
  <c r="B6" i="3"/>
  <c r="T5" i="3"/>
  <c r="O5" i="3"/>
  <c r="B5" i="3"/>
  <c r="B4" i="3"/>
  <c r="AE48" i="4"/>
  <c r="V48" i="4"/>
  <c r="M48" i="4"/>
  <c r="AE47" i="4"/>
  <c r="AE46" i="4"/>
  <c r="V46" i="4"/>
  <c r="J46" i="4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<sst xmlns="http://schemas.openxmlformats.org/spreadsheetml/2006/main" count="357" uniqueCount="146">
  <si>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</si>
  <si>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</si>
  <si>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</si>
  <si>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</si>
  <si>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</si>
  <si>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</si>
  <si>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</si>
  <si>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</si>
  <si>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</si>
  <si>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</si>
  <si>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</si>
  <si>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</si>
  <si>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</si>
  <si>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</si>
  <si>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</si>
  <si>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</si>
  <si>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車賃</t>
    <rPh sb="0" eb="1">
      <t>シャ</t>
    </rPh>
    <rPh sb="1" eb="2">
      <t>チン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</si>
  <si>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</si>
  <si>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</si>
  <si>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</si>
  <si>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</si>
  <si>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</si>
  <si>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</si>
  <si>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</si>
  <si>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</si>
  <si>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</si>
  <si>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</si>
  <si>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</si>
  <si>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</si>
  <si>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</si>
  <si>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</si>
  <si>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</si>
  <si>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</si>
  <si>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</si>
  <si>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</si>
  <si>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</si>
  <si>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</si>
  <si>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</si>
  <si>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</si>
  <si>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</si>
  <si>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</si>
  <si>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</si>
  <si>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</si>
  <si>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</si>
  <si>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</si>
  <si>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</si>
  <si>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</si>
  <si>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</si>
  <si>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</si>
  <si>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</si>
  <si>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</si>
  <si>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</si>
  <si>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</si>
  <si>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</si>
  <si>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</si>
  <si>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</si>
  <si>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</si>
  <si>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</si>
  <si>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</si>
  <si>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</si>
  <si>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</si>
  <si>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</si>
  <si>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</si>
  <si>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</si>
  <si>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</si>
  <si>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</si>
  <si>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</si>
  <si>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</si>
  <si>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</si>
  <si>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</si>
  <si>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</si>
  <si>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</si>
  <si>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</si>
  <si>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</si>
  <si>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</si>
  <si>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</si>
  <si>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</si>
  <si>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</si>
  <si>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</si>
  <si>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</si>
  <si>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</si>
  <si>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</si>
  <si>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</si>
  <si>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</si>
  <si>
    <t>申請者</t>
    <rPh sb="0" eb="3">
      <t>シンセイシャ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</si>
  <si>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</si>
  <si>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</si>
  <si>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</si>
  <si>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</si>
  <si>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</si>
  <si>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仙台市</t>
    <rPh sb="0" eb="3">
      <t>センダイシ</t>
    </rPh>
    <phoneticPr fontId="3"/>
  </si>
  <si>
    <t>自己負担額</t>
    <rPh sb="0" eb="2">
      <t>ジコ</t>
    </rPh>
    <rPh sb="2" eb="5">
      <t>フタンガク</t>
    </rPh>
    <phoneticPr fontId="3"/>
  </si>
  <si>
    <t>（注１）</t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</si>
  <si>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</si>
  <si>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</si>
  <si>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</si>
  <si>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社会福祉法人国交会 自動車苑</t>
    <rPh sb="2" eb="4">
      <t>フクシ</t>
    </rPh>
    <rPh sb="13" eb="14">
      <t>エン</t>
    </rPh>
    <phoneticPr fontId="3"/>
  </si>
  <si>
    <t>旅行行程表及び旅費積算書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</si>
  <si>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</si>
  <si>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</si>
  <si>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</si>
  <si>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</si>
  <si>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</si>
  <si>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</si>
  <si>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</si>
  <si>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</si>
  <si>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</si>
  <si>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</si>
  <si>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</si>
  <si>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</si>
  <si>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</si>
  <si>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</si>
  <si>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</si>
  <si>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</si>
  <si>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</si>
  <si>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</si>
  <si>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</si>
  <si>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</si>
  <si>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</si>
  <si>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</si>
  <si>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</si>
  <si>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</si>
  <si>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</si>
  <si>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</si>
  <si>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</si>
  <si>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</si>
  <si>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</si>
  <si>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</si>
  <si>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</si>
  <si>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</si>
  <si>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印</t>
    <rPh sb="0" eb="1">
      <t>イン</t>
    </rPh>
    <phoneticPr fontId="3"/>
  </si>
  <si>
    <t>理事長　国土　太郎</t>
  </si>
  <si>
    <t>研修等への参加に使用した自家用車が補助対象事業者
所有のものであることの確約書</t>
    <rPh sb="0" eb="2">
      <t>ケンシュウ</t>
    </rPh>
    <rPh sb="2" eb="3">
      <t>トウ</t>
    </rPh>
    <rPh sb="5" eb="7">
      <t>サンカ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</si>
  <si>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</si>
  <si>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</si>
  <si>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</si>
  <si>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短期入所協力施設研修</t>
    <rPh sb="2" eb="4">
      <t>ニュウショ</t>
    </rPh>
    <rPh sb="6" eb="8">
      <t>シセツ</t>
    </rPh>
    <rPh sb="8" eb="10">
      <t>ケンシュウ</t>
    </rPh>
    <phoneticPr fontId="3"/>
  </si>
  <si>
    <t>有</t>
    <rPh sb="0" eb="1">
      <t>アリ</t>
    </rPh>
    <phoneticPr fontId="3"/>
  </si>
  <si>
    <t>○○苑
（勤務地）</t>
    <rPh sb="2" eb="3">
      <t>エン</t>
    </rPh>
    <rPh sb="5" eb="8">
      <t>キンムチ</t>
    </rPh>
    <phoneticPr fontId="3"/>
  </si>
  <si>
    <t>１．研修等の概要</t>
  </si>
  <si>
    <t>①研修等の名称：</t>
  </si>
  <si>
    <t>⑤研修等の内容：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</si>
  <si>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</si>
  <si>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</si>
  <si>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</si>
  <si>
    <t>　 令和○年○月○日付け○○○第○○○号をもって交付申請した 令和○年度自動車事故対策費補助金（自動車事故被害者支援体制等整備事業（短期入所協力事業））の補助対象事業（利用促進等事務費（研修等経費）に係る事業）については、交付申請書に添付した研修等への参加報告書の記載内容のとおり、当施設所有の自家用車を使用して、当該補助対象事業を実施したことを確約します。</t>
    <rPh sb="2" eb="4">
      <t>レイワ</t>
    </rPh>
    <rPh sb="15" eb="16">
      <t>ダイ</t>
    </rPh>
    <rPh sb="31" eb="33">
      <t>レイワ</t>
    </rPh>
    <rPh sb="53" eb="56">
      <t>ヒガイシャ</t>
    </rPh>
    <rPh sb="56" eb="58">
      <t>シエン</t>
    </rPh>
    <rPh sb="58" eb="60">
      <t>タイセイ</t>
    </rPh>
    <rPh sb="60" eb="61">
      <t>トウ</t>
    </rPh>
    <rPh sb="68" eb="70">
      <t>ニュウショ</t>
    </rPh>
    <rPh sb="142" eb="144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</si>
</sst>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ggge&quot;年&quot;m&quot;月&quot;d&quot;日&quot;\(aaa\)"/>
    <numFmt numFmtId="179" formatCode="gggyy&quot;年&quot;m&quot;月&quot;d&quot;日&quot;"/>
    <numFmt numFmtId="180" formatCode="m/d;@"/>
  </numFmts>
  <fonts count="24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  <font>
      <sz val="14"/>
      <color theme="1"/>
      <name val="ＭＳ 明朝"/>
      <family val="1"/>
    </font>
    <font>
      <b/>
      <sz val="16"/>
      <color theme="1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2" fillId="0" borderId="0" xfId="0" applyFont="1" applyFill="1">
      <alignment vertical="center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6" fillId="0" borderId="3" xfId="0" applyNumberFormat="1" applyFont="1" applyFill="1" applyBorder="1" applyAlignment="1">
      <alignment horizontal="center" vertical="center" shrinkToFit="1"/>
    </xf>
    <xf numFmtId="180" fontId="16" fillId="0" borderId="4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177" fontId="15" fillId="0" borderId="3" xfId="6" applyNumberFormat="1" applyFont="1" applyFill="1" applyBorder="1" applyAlignment="1">
      <alignment vertical="center" shrinkToFit="1"/>
    </xf>
    <xf numFmtId="177" fontId="15" fillId="0" borderId="4" xfId="6" applyNumberFormat="1" applyFont="1" applyFill="1" applyBorder="1" applyAlignment="1">
      <alignment vertical="center" shrinkToFit="1"/>
    </xf>
    <xf numFmtId="177" fontId="16" fillId="0" borderId="4" xfId="6" applyNumberFormat="1" applyFont="1" applyFill="1" applyBorder="1" applyAlignment="1">
      <alignment vertical="center" shrinkToFit="1"/>
    </xf>
    <xf numFmtId="177" fontId="15" fillId="0" borderId="2" xfId="6" applyNumberFormat="1" applyFont="1" applyFill="1" applyBorder="1" applyAlignment="1">
      <alignment vertical="center" shrinkToFit="1"/>
    </xf>
    <xf numFmtId="177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15" fillId="0" borderId="21" xfId="0" applyFont="1" applyFill="1" applyBorder="1" applyAlignment="1">
      <alignment horizontal="right" vertical="top" shrinkToFit="1"/>
    </xf>
    <xf numFmtId="177" fontId="15" fillId="0" borderId="22" xfId="6" applyNumberFormat="1" applyFont="1" applyFill="1" applyBorder="1" applyAlignment="1">
      <alignment vertical="center" shrinkToFit="1"/>
    </xf>
    <xf numFmtId="177" fontId="15" fillId="0" borderId="15" xfId="6" applyNumberFormat="1" applyFont="1" applyFill="1" applyBorder="1" applyAlignment="1">
      <alignment vertical="center" shrinkToFit="1"/>
    </xf>
    <xf numFmtId="177" fontId="16" fillId="0" borderId="15" xfId="6" applyNumberFormat="1" applyFont="1" applyFill="1" applyBorder="1" applyAlignment="1">
      <alignment vertical="center" shrinkToFit="1"/>
    </xf>
    <xf numFmtId="177" fontId="15" fillId="0" borderId="21" xfId="6" applyNumberFormat="1" applyFont="1" applyFill="1" applyBorder="1" applyAlignment="1">
      <alignment vertical="center" shrinkToFit="1"/>
    </xf>
    <xf numFmtId="177" fontId="15" fillId="0" borderId="24" xfId="6" applyNumberFormat="1" applyFont="1" applyFill="1" applyBorder="1" applyAlignment="1">
      <alignment vertical="center" shrinkToFit="1"/>
    </xf>
    <xf numFmtId="0" fontId="15" fillId="0" borderId="32" xfId="0" applyFont="1" applyFill="1" applyBorder="1" applyAlignment="1">
      <alignment horizontal="right" vertical="top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77" fontId="15" fillId="0" borderId="36" xfId="6" applyNumberFormat="1" applyFont="1" applyFill="1" applyBorder="1" applyAlignment="1">
      <alignment vertical="center" shrinkToFit="1"/>
    </xf>
    <xf numFmtId="177" fontId="15" fillId="0" borderId="34" xfId="6" applyNumberFormat="1" applyFont="1" applyFill="1" applyBorder="1" applyAlignment="1">
      <alignment vertical="center" shrinkToFit="1"/>
    </xf>
    <xf numFmtId="177" fontId="16" fillId="0" borderId="34" xfId="6" applyNumberFormat="1" applyFont="1" applyFill="1" applyBorder="1" applyAlignment="1">
      <alignment vertical="center" shrinkToFit="1"/>
    </xf>
    <xf numFmtId="177" fontId="15" fillId="0" borderId="37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77" fontId="15" fillId="0" borderId="39" xfId="6" applyNumberFormat="1" applyFont="1" applyFill="1" applyBorder="1" applyAlignment="1">
      <alignment vertical="center" shrinkToFit="1"/>
    </xf>
    <xf numFmtId="177" fontId="15" fillId="0" borderId="31" xfId="6" applyNumberFormat="1" applyFont="1" applyFill="1" applyBorder="1" applyAlignment="1">
      <alignment vertical="center" shrinkToFit="1"/>
    </xf>
    <xf numFmtId="177" fontId="16" fillId="0" borderId="31" xfId="6" applyNumberFormat="1" applyFont="1" applyFill="1" applyBorder="1" applyAlignment="1">
      <alignment vertical="center" shrinkToFit="1"/>
    </xf>
    <xf numFmtId="177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77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80" fontId="15" fillId="0" borderId="3" xfId="0" applyNumberFormat="1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 shrinkToFit="1"/>
    </xf>
    <xf numFmtId="177" fontId="15" fillId="0" borderId="24" xfId="0" applyNumberFormat="1" applyFont="1" applyFill="1" applyBorder="1" applyAlignment="1">
      <alignment vertical="center"/>
    </xf>
    <xf numFmtId="177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12" fillId="0" borderId="0" xfId="4" applyFont="1" applyFill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29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right" vertical="top"/>
    </xf>
    <xf numFmtId="0" fontId="2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justify" vertical="distributed" wrapTex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</xdr:colOff>
      <xdr:row>21</xdr:row>
      <xdr:rowOff>53975</xdr:rowOff>
    </xdr:from>
    <xdr:to>
      <xdr:col>8</xdr:col>
      <xdr:colOff>476250</xdr:colOff>
      <xdr:row>32</xdr:row>
      <xdr:rowOff>177165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67945</xdr:colOff>
      <xdr:row>21</xdr:row>
      <xdr:rowOff>136525</xdr:rowOff>
    </xdr:from>
    <xdr:to>
      <xdr:col>13</xdr:col>
      <xdr:colOff>355600</xdr:colOff>
      <xdr:row>29</xdr:row>
      <xdr:rowOff>259715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3"/>
  <sheetViews>
    <sheetView showZeros="0" tabSelected="1" view="pageBreakPreview" zoomScale="130" zoomScaleSheetLayoutView="130" workbookViewId="0">
      <selection activeCell="AO6" sqref="AO6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21" t="s">
        <v>100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</row>
    <row r="2" spans="1:35" ht="15" customHeight="1" x14ac:dyDescent="0.15">
      <c r="A2" s="121" t="s">
        <v>115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122" t="s">
        <v>129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</row>
    <row r="7" spans="1:35" ht="15" customHeight="1" x14ac:dyDescent="0.15">
      <c r="A7" s="123" t="s">
        <v>95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24" t="s">
        <v>84</v>
      </c>
      <c r="U10" s="124"/>
      <c r="V10" s="124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25" t="s">
        <v>96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25" t="s">
        <v>131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126" t="s">
        <v>139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</row>
    <row r="18" spans="2:35" ht="15" customHeight="1" x14ac:dyDescent="0.15">
      <c r="C18" s="127" t="s">
        <v>140</v>
      </c>
      <c r="D18" s="127"/>
      <c r="E18" s="127"/>
      <c r="F18" s="127"/>
      <c r="G18" s="127"/>
      <c r="H18" s="127"/>
      <c r="I18" s="127"/>
      <c r="J18" s="125" t="s">
        <v>136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5"/>
    </row>
    <row r="19" spans="2:35" ht="15" customHeight="1" x14ac:dyDescent="0.15">
      <c r="C19" s="126" t="s">
        <v>77</v>
      </c>
      <c r="D19" s="126"/>
      <c r="E19" s="126"/>
      <c r="F19" s="126"/>
      <c r="G19" s="126"/>
      <c r="H19" s="128">
        <v>44808</v>
      </c>
      <c r="I19" s="128"/>
      <c r="J19" s="128"/>
      <c r="K19" s="128"/>
      <c r="L19" s="128"/>
      <c r="M19" s="128"/>
      <c r="N19" s="128"/>
      <c r="O19" s="128"/>
      <c r="P19" s="129">
        <v>0.54166666666666652</v>
      </c>
      <c r="Q19" s="130"/>
      <c r="R19" s="130"/>
      <c r="S19" s="130"/>
      <c r="T19" s="1" t="s">
        <v>99</v>
      </c>
      <c r="U19" s="129">
        <v>0.70833333333333337</v>
      </c>
      <c r="V19" s="130"/>
      <c r="W19" s="130"/>
      <c r="X19" s="130"/>
    </row>
    <row r="20" spans="2:35" ht="15" customHeight="1" x14ac:dyDescent="0.15">
      <c r="B20" s="5" t="s">
        <v>116</v>
      </c>
      <c r="H20" s="128">
        <v>44809</v>
      </c>
      <c r="I20" s="128"/>
      <c r="J20" s="128"/>
      <c r="K20" s="128"/>
      <c r="L20" s="128"/>
      <c r="M20" s="128"/>
      <c r="N20" s="128"/>
      <c r="O20" s="128"/>
      <c r="P20" s="129">
        <v>0.35416666666666669</v>
      </c>
      <c r="Q20" s="130"/>
      <c r="R20" s="130"/>
      <c r="S20" s="130"/>
      <c r="T20" s="1" t="s">
        <v>99</v>
      </c>
      <c r="U20" s="129">
        <v>0.5</v>
      </c>
      <c r="V20" s="130"/>
      <c r="W20" s="130"/>
      <c r="X20" s="130"/>
    </row>
    <row r="21" spans="2:35" ht="15" customHeight="1" x14ac:dyDescent="0.15">
      <c r="B21" s="5"/>
      <c r="C21" s="126" t="s">
        <v>78</v>
      </c>
      <c r="D21" s="126"/>
      <c r="E21" s="126"/>
      <c r="F21" s="126"/>
      <c r="G21" s="126"/>
      <c r="H21" s="131" t="s">
        <v>79</v>
      </c>
      <c r="I21" s="131"/>
      <c r="J21" s="131"/>
      <c r="K21" s="131"/>
      <c r="L21" s="131"/>
      <c r="M21" s="131"/>
      <c r="N21" s="125" t="s">
        <v>87</v>
      </c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</row>
    <row r="22" spans="2:35" ht="15" customHeight="1" x14ac:dyDescent="0.15">
      <c r="B22" s="5"/>
      <c r="H22" s="131" t="s">
        <v>80</v>
      </c>
      <c r="I22" s="131"/>
      <c r="J22" s="131"/>
      <c r="K22" s="131"/>
      <c r="L22" s="131"/>
      <c r="M22" s="131"/>
      <c r="N22" s="125" t="s">
        <v>106</v>
      </c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</row>
    <row r="23" spans="2:35" ht="15" customHeight="1" x14ac:dyDescent="0.15">
      <c r="B23" s="5"/>
      <c r="C23" s="126" t="s">
        <v>45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2:35" ht="15" customHeight="1" x14ac:dyDescent="0.15">
      <c r="B24" s="5"/>
      <c r="F24" s="132" t="s">
        <v>75</v>
      </c>
      <c r="G24" s="132"/>
      <c r="H24" s="132"/>
      <c r="I24" s="133" t="s">
        <v>15</v>
      </c>
      <c r="J24" s="133"/>
      <c r="K24" s="133"/>
      <c r="L24" s="133"/>
      <c r="M24" s="133"/>
      <c r="N24" s="132" t="s">
        <v>76</v>
      </c>
      <c r="O24" s="132"/>
      <c r="P24" s="132"/>
      <c r="Q24" s="125" t="s">
        <v>117</v>
      </c>
      <c r="R24" s="125"/>
      <c r="S24" s="125"/>
      <c r="T24" s="125"/>
      <c r="U24" s="125"/>
      <c r="V24" s="12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2:35" ht="15" customHeight="1" x14ac:dyDescent="0.15">
      <c r="B25" s="5"/>
      <c r="F25" s="132" t="s">
        <v>118</v>
      </c>
      <c r="G25" s="132"/>
      <c r="H25" s="132"/>
      <c r="I25" s="133" t="s">
        <v>128</v>
      </c>
      <c r="J25" s="133"/>
      <c r="K25" s="133"/>
      <c r="L25" s="133"/>
      <c r="M25" s="133"/>
      <c r="N25" s="132" t="s">
        <v>35</v>
      </c>
      <c r="O25" s="132"/>
      <c r="P25" s="132"/>
      <c r="Q25" s="125" t="s">
        <v>119</v>
      </c>
      <c r="R25" s="125"/>
      <c r="S25" s="125"/>
      <c r="T25" s="125"/>
      <c r="U25" s="125"/>
      <c r="V25" s="12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</row>
    <row r="26" spans="2:35" ht="15" customHeight="1" x14ac:dyDescent="0.15">
      <c r="B26" s="5"/>
      <c r="F26" s="132" t="s">
        <v>118</v>
      </c>
      <c r="G26" s="132"/>
      <c r="H26" s="132"/>
      <c r="I26" s="133" t="s">
        <v>128</v>
      </c>
      <c r="J26" s="133"/>
      <c r="K26" s="133"/>
      <c r="L26" s="133"/>
      <c r="M26" s="133"/>
      <c r="N26" s="132" t="s">
        <v>35</v>
      </c>
      <c r="O26" s="132"/>
      <c r="P26" s="132"/>
      <c r="Q26" s="125" t="s">
        <v>133</v>
      </c>
      <c r="R26" s="125"/>
      <c r="S26" s="125"/>
      <c r="T26" s="125"/>
      <c r="U26" s="125"/>
      <c r="V26" s="12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2:35" s="2" customFormat="1" ht="15" customHeight="1" x14ac:dyDescent="0.15"/>
    <row r="28" spans="2:35" ht="15" customHeight="1" x14ac:dyDescent="0.15">
      <c r="B28" s="5"/>
      <c r="C28" s="126" t="s">
        <v>141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29" spans="2:35" ht="15" customHeight="1" x14ac:dyDescent="0.15">
      <c r="D29" s="143" t="s">
        <v>120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3"/>
    </row>
    <row r="30" spans="2:35" ht="15" customHeight="1" x14ac:dyDescent="0.15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3"/>
    </row>
    <row r="31" spans="2:35" ht="15" customHeight="1" x14ac:dyDescent="0.15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3"/>
    </row>
    <row r="32" spans="2:35" s="2" customFormat="1" ht="15" customHeight="1" x14ac:dyDescent="0.15"/>
    <row r="33" spans="2:35" ht="15" customHeight="1" x14ac:dyDescent="0.15">
      <c r="B33" s="5"/>
      <c r="C33" s="126" t="s">
        <v>121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</row>
    <row r="34" spans="2:35" ht="15" customHeight="1" x14ac:dyDescent="0.15">
      <c r="D34" s="143" t="s">
        <v>122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3"/>
    </row>
    <row r="35" spans="2:35" ht="15" customHeight="1" x14ac:dyDescent="0.15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3"/>
    </row>
    <row r="36" spans="2:35" ht="15" customHeight="1" x14ac:dyDescent="0.15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3"/>
    </row>
    <row r="37" spans="2:35" ht="15" customHeight="1" x14ac:dyDescent="0.15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3"/>
    </row>
    <row r="38" spans="2:35" ht="15" customHeight="1" x14ac:dyDescent="0.15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3"/>
    </row>
    <row r="39" spans="2:35" ht="15" customHeight="1" x14ac:dyDescent="0.15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3"/>
    </row>
    <row r="40" spans="2:35" ht="15" customHeight="1" x14ac:dyDescent="0.15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3"/>
    </row>
    <row r="41" spans="2:35" s="2" customFormat="1" ht="15" customHeight="1" x14ac:dyDescent="0.15"/>
    <row r="42" spans="2:35" ht="15" customHeight="1" x14ac:dyDescent="0.15">
      <c r="B42" s="126" t="s">
        <v>142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spans="2:35" ht="15" customHeight="1" x14ac:dyDescent="0.15">
      <c r="C43" s="134" t="s">
        <v>123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I43" s="13"/>
    </row>
    <row r="44" spans="2:35" ht="15" customHeight="1" x14ac:dyDescent="0.15">
      <c r="AH44" s="11"/>
      <c r="AI44" s="13"/>
    </row>
    <row r="45" spans="2:35" ht="15" customHeight="1" x14ac:dyDescent="0.15">
      <c r="B45" s="126" t="s">
        <v>143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spans="2:35" ht="15" customHeight="1" x14ac:dyDescent="0.15">
      <c r="C46" s="135" t="s">
        <v>81</v>
      </c>
      <c r="D46" s="135"/>
      <c r="E46" s="135"/>
      <c r="F46" s="135"/>
      <c r="G46" s="135"/>
      <c r="H46" s="135"/>
      <c r="I46" s="135"/>
      <c r="J46" s="136">
        <f>M47+M48</f>
        <v>55333</v>
      </c>
      <c r="K46" s="136"/>
      <c r="L46" s="136"/>
      <c r="M46" s="136"/>
      <c r="N46" s="137" t="s">
        <v>82</v>
      </c>
      <c r="O46" s="137"/>
      <c r="P46" s="137"/>
      <c r="Q46" s="137"/>
      <c r="R46" s="137"/>
      <c r="S46" s="137"/>
      <c r="T46" s="137"/>
      <c r="U46" s="137"/>
      <c r="V46" s="138">
        <f>V47+V48</f>
        <v>43933</v>
      </c>
      <c r="W46" s="138"/>
      <c r="X46" s="138"/>
      <c r="Y46" s="138"/>
      <c r="Z46" s="137" t="s">
        <v>91</v>
      </c>
      <c r="AA46" s="137"/>
      <c r="AB46" s="137"/>
      <c r="AC46" s="137"/>
      <c r="AD46" s="137"/>
      <c r="AE46" s="138">
        <f>AE47+AE48</f>
        <v>11400</v>
      </c>
      <c r="AF46" s="138"/>
      <c r="AG46" s="138"/>
      <c r="AH46" s="138"/>
    </row>
    <row r="47" spans="2:35" ht="15" customHeight="1" x14ac:dyDescent="0.15">
      <c r="D47" s="139" t="s">
        <v>60</v>
      </c>
      <c r="E47" s="139"/>
      <c r="F47" s="139"/>
      <c r="G47" s="140" t="s">
        <v>104</v>
      </c>
      <c r="H47" s="140"/>
      <c r="I47" s="140"/>
      <c r="J47" s="140"/>
      <c r="K47" s="140"/>
      <c r="L47" s="140"/>
      <c r="M47" s="136"/>
      <c r="N47" s="136"/>
      <c r="O47" s="136"/>
      <c r="P47" s="140" t="s">
        <v>124</v>
      </c>
      <c r="Q47" s="140"/>
      <c r="R47" s="140"/>
      <c r="S47" s="140"/>
      <c r="T47" s="140"/>
      <c r="U47" s="140"/>
      <c r="V47" s="136"/>
      <c r="W47" s="136"/>
      <c r="X47" s="136"/>
      <c r="Z47" s="137" t="s">
        <v>91</v>
      </c>
      <c r="AA47" s="137"/>
      <c r="AB47" s="137"/>
      <c r="AC47" s="137"/>
      <c r="AD47" s="137"/>
      <c r="AE47" s="136">
        <f>M47-V47</f>
        <v>0</v>
      </c>
      <c r="AF47" s="136"/>
      <c r="AG47" s="136"/>
      <c r="AI47" s="13"/>
    </row>
    <row r="48" spans="2:35" ht="15" customHeight="1" x14ac:dyDescent="0.15">
      <c r="C48" s="12"/>
      <c r="D48" s="141" t="s">
        <v>125</v>
      </c>
      <c r="E48" s="141"/>
      <c r="F48" s="141"/>
      <c r="G48" s="140" t="s">
        <v>104</v>
      </c>
      <c r="H48" s="140"/>
      <c r="I48" s="140"/>
      <c r="J48" s="140"/>
      <c r="K48" s="140"/>
      <c r="L48" s="140"/>
      <c r="M48" s="136">
        <f>SUM(行程表及び請求書A!$P$18,行程表及び請求書B!$P$18,行程表及び請求書C!$P$18)</f>
        <v>55333</v>
      </c>
      <c r="N48" s="136"/>
      <c r="O48" s="136"/>
      <c r="P48" s="140" t="s">
        <v>124</v>
      </c>
      <c r="Q48" s="140"/>
      <c r="R48" s="140"/>
      <c r="S48" s="140"/>
      <c r="T48" s="140"/>
      <c r="U48" s="140"/>
      <c r="V48" s="136">
        <f>SUM(行程表及び請求書A!$U$18,行程表及び請求書B!$U$18,行程表及び請求書C!$U$18)</f>
        <v>43933</v>
      </c>
      <c r="W48" s="136"/>
      <c r="X48" s="136"/>
      <c r="Z48" s="137" t="s">
        <v>91</v>
      </c>
      <c r="AA48" s="137"/>
      <c r="AB48" s="137"/>
      <c r="AC48" s="137"/>
      <c r="AD48" s="137"/>
      <c r="AE48" s="136">
        <f>M48-V48</f>
        <v>11400</v>
      </c>
      <c r="AF48" s="136"/>
      <c r="AG48" s="136"/>
    </row>
    <row r="49" spans="1:35" ht="15" customHeight="1" x14ac:dyDescent="0.15">
      <c r="D49" s="134" t="s">
        <v>126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"/>
    </row>
    <row r="50" spans="1:35" ht="15" customHeight="1" x14ac:dyDescent="0.15">
      <c r="D50" s="134" t="s">
        <v>58</v>
      </c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"/>
    </row>
    <row r="51" spans="1:35" ht="15" customHeight="1" x14ac:dyDescent="0.15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ht="15" customHeight="1" x14ac:dyDescent="0.15">
      <c r="A52" s="142" t="s">
        <v>101</v>
      </c>
      <c r="B52" s="142"/>
      <c r="C52" s="144" t="s">
        <v>105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</row>
    <row r="53" spans="1:35" ht="15" customHeight="1" x14ac:dyDescent="0.15"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</row>
  </sheetData>
  <mergeCells count="67">
    <mergeCell ref="Z48:AD48"/>
    <mergeCell ref="AE48:AG48"/>
    <mergeCell ref="D49:AH49"/>
    <mergeCell ref="D50:AH50"/>
    <mergeCell ref="A52:B52"/>
    <mergeCell ref="C52:AI53"/>
    <mergeCell ref="D48:F48"/>
    <mergeCell ref="G48:L48"/>
    <mergeCell ref="M48:O48"/>
    <mergeCell ref="P48:U48"/>
    <mergeCell ref="V48:X48"/>
    <mergeCell ref="AE46:AH46"/>
    <mergeCell ref="D47:F47"/>
    <mergeCell ref="G47:L47"/>
    <mergeCell ref="M47:O47"/>
    <mergeCell ref="P47:U47"/>
    <mergeCell ref="V47:X47"/>
    <mergeCell ref="Z47:AD47"/>
    <mergeCell ref="AE47:AG47"/>
    <mergeCell ref="C46:I46"/>
    <mergeCell ref="J46:M46"/>
    <mergeCell ref="N46:U46"/>
    <mergeCell ref="V46:Y46"/>
    <mergeCell ref="Z46:AD46"/>
    <mergeCell ref="C28:M28"/>
    <mergeCell ref="C33:Z33"/>
    <mergeCell ref="B42:AI42"/>
    <mergeCell ref="C43:AG43"/>
    <mergeCell ref="B45:AI45"/>
    <mergeCell ref="D29:AH31"/>
    <mergeCell ref="D34:AH40"/>
    <mergeCell ref="F25:H25"/>
    <mergeCell ref="I25:M25"/>
    <mergeCell ref="N25:P25"/>
    <mergeCell ref="Q25:V25"/>
    <mergeCell ref="F26:H26"/>
    <mergeCell ref="I26:M26"/>
    <mergeCell ref="N26:P26"/>
    <mergeCell ref="Q26:V26"/>
    <mergeCell ref="C23:M23"/>
    <mergeCell ref="F24:H24"/>
    <mergeCell ref="I24:M24"/>
    <mergeCell ref="N24:P24"/>
    <mergeCell ref="Q24:V24"/>
    <mergeCell ref="C21:G21"/>
    <mergeCell ref="H21:M21"/>
    <mergeCell ref="N21:AH21"/>
    <mergeCell ref="H22:M22"/>
    <mergeCell ref="N22:AH22"/>
    <mergeCell ref="C19:G19"/>
    <mergeCell ref="H19:O19"/>
    <mergeCell ref="P19:S19"/>
    <mergeCell ref="U19:X19"/>
    <mergeCell ref="H20:O20"/>
    <mergeCell ref="P20:S20"/>
    <mergeCell ref="U20:X20"/>
    <mergeCell ref="U11:AH11"/>
    <mergeCell ref="U12:AH12"/>
    <mergeCell ref="U13:AH13"/>
    <mergeCell ref="B17:AI17"/>
    <mergeCell ref="C18:I18"/>
    <mergeCell ref="J18:AH18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I6" sqref="I6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1" ht="17.25" x14ac:dyDescent="0.15">
      <c r="A1" s="121" t="s">
        <v>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ht="17.25" x14ac:dyDescent="0.15">
      <c r="A2" s="121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ht="45" customHeight="1" x14ac:dyDescent="0.15">
      <c r="A3" s="145" t="s">
        <v>97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s="18" customFormat="1" ht="36.75" customHeight="1" x14ac:dyDescent="0.15">
      <c r="A4" s="20" t="s">
        <v>9</v>
      </c>
      <c r="B4" s="146" t="str">
        <f>報告書!Q24</f>
        <v>A</v>
      </c>
      <c r="C4" s="146"/>
      <c r="D4" s="146"/>
      <c r="E4" s="46"/>
      <c r="F4" s="46"/>
      <c r="G4" s="46"/>
      <c r="H4" s="46"/>
      <c r="I4" s="46"/>
      <c r="J4" s="58"/>
      <c r="K4" s="58"/>
      <c r="L4" s="147" t="s">
        <v>144</v>
      </c>
      <c r="M4" s="148"/>
      <c r="N4" s="148"/>
      <c r="O4" s="148"/>
      <c r="P4" s="149"/>
      <c r="Q4" s="147" t="s">
        <v>103</v>
      </c>
      <c r="R4" s="148"/>
      <c r="S4" s="148"/>
      <c r="T4" s="148"/>
      <c r="U4" s="149"/>
    </row>
    <row r="5" spans="1:21" s="18" customFormat="1" ht="36.75" customHeight="1" x14ac:dyDescent="0.15">
      <c r="A5" s="20" t="s">
        <v>7</v>
      </c>
      <c r="B5" s="146" t="str">
        <f>報告書!I24</f>
        <v>事務長</v>
      </c>
      <c r="C5" s="146"/>
      <c r="D5" s="146"/>
      <c r="E5" s="27"/>
      <c r="F5" s="27"/>
      <c r="G5" s="27"/>
      <c r="H5" s="27"/>
      <c r="I5" s="27"/>
      <c r="J5" s="39"/>
      <c r="K5" s="39"/>
      <c r="L5" s="150" t="s">
        <v>16</v>
      </c>
      <c r="M5" s="151"/>
      <c r="N5" s="151"/>
      <c r="O5" s="152">
        <f>IF(J9&lt;8,"",J16*37)</f>
        <v>4403</v>
      </c>
      <c r="P5" s="153"/>
      <c r="Q5" s="150" t="s">
        <v>16</v>
      </c>
      <c r="R5" s="151"/>
      <c r="S5" s="151"/>
      <c r="T5" s="152">
        <f>O5</f>
        <v>4403</v>
      </c>
      <c r="U5" s="153"/>
    </row>
    <row r="6" spans="1:21" s="18" customFormat="1" ht="36.75" customHeight="1" x14ac:dyDescent="0.15">
      <c r="A6" s="20" t="s">
        <v>4</v>
      </c>
      <c r="B6" s="154" t="str">
        <f>IF(ISNA(VLOOKUP(B5,'（参考）日当・宿泊料'!B:C,2,FALSE)),"",VLOOKUP(B5,'（参考）日当・宿泊料'!B:C,2,FALSE))</f>
        <v>③</v>
      </c>
      <c r="C6" s="154"/>
      <c r="D6" s="154"/>
      <c r="E6" s="47"/>
      <c r="F6" s="47"/>
      <c r="G6" s="47"/>
      <c r="H6" s="47"/>
      <c r="I6" s="47"/>
      <c r="J6" s="39"/>
      <c r="K6" s="39"/>
      <c r="L6" s="155" t="s">
        <v>18</v>
      </c>
      <c r="M6" s="156"/>
      <c r="N6" s="157" t="s">
        <v>21</v>
      </c>
      <c r="O6" s="156"/>
      <c r="P6" s="84" t="s">
        <v>114</v>
      </c>
      <c r="Q6" s="155" t="s">
        <v>18</v>
      </c>
      <c r="R6" s="156"/>
      <c r="S6" s="157" t="s">
        <v>21</v>
      </c>
      <c r="T6" s="156"/>
      <c r="U6" s="84" t="s">
        <v>114</v>
      </c>
    </row>
    <row r="7" spans="1:21" s="18" customFormat="1" ht="36.75" customHeight="1" x14ac:dyDescent="0.15">
      <c r="A7" s="21" t="s">
        <v>98</v>
      </c>
      <c r="B7" s="28" t="s">
        <v>10</v>
      </c>
      <c r="C7" s="34" t="s">
        <v>99</v>
      </c>
      <c r="D7" s="41" t="s">
        <v>26</v>
      </c>
      <c r="E7" s="48" t="s">
        <v>107</v>
      </c>
      <c r="F7" s="48" t="s">
        <v>38</v>
      </c>
      <c r="G7" s="33" t="s">
        <v>39</v>
      </c>
      <c r="H7" s="48" t="s">
        <v>38</v>
      </c>
      <c r="I7" s="48" t="s">
        <v>28</v>
      </c>
      <c r="J7" s="59" t="s">
        <v>108</v>
      </c>
      <c r="K7" s="59" t="s">
        <v>55</v>
      </c>
      <c r="L7" s="69" t="s">
        <v>23</v>
      </c>
      <c r="M7" s="66" t="s">
        <v>32</v>
      </c>
      <c r="N7" s="66" t="s">
        <v>23</v>
      </c>
      <c r="O7" s="66" t="s">
        <v>32</v>
      </c>
      <c r="P7" s="85" t="s">
        <v>113</v>
      </c>
      <c r="Q7" s="69" t="s">
        <v>23</v>
      </c>
      <c r="R7" s="66" t="s">
        <v>32</v>
      </c>
      <c r="S7" s="66" t="s">
        <v>23</v>
      </c>
      <c r="T7" s="66" t="s">
        <v>32</v>
      </c>
      <c r="U7" s="97" t="s">
        <v>113</v>
      </c>
    </row>
    <row r="8" spans="1:21" s="19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20</v>
      </c>
      <c r="K8" s="29"/>
      <c r="L8" s="22" t="s">
        <v>110</v>
      </c>
      <c r="M8" s="77" t="s">
        <v>109</v>
      </c>
      <c r="N8" s="77" t="s">
        <v>29</v>
      </c>
      <c r="O8" s="83" t="s">
        <v>109</v>
      </c>
      <c r="P8" s="86" t="s">
        <v>109</v>
      </c>
      <c r="Q8" s="22" t="s">
        <v>110</v>
      </c>
      <c r="R8" s="77" t="s">
        <v>109</v>
      </c>
      <c r="S8" s="77" t="s">
        <v>29</v>
      </c>
      <c r="T8" s="83" t="s">
        <v>109</v>
      </c>
      <c r="U8" s="98" t="s">
        <v>109</v>
      </c>
    </row>
    <row r="9" spans="1:21" s="18" customFormat="1" ht="45" customHeight="1" x14ac:dyDescent="0.15">
      <c r="A9" s="23">
        <v>43560</v>
      </c>
      <c r="B9" s="30">
        <v>0.41666666666666663</v>
      </c>
      <c r="C9" s="36" t="s">
        <v>99</v>
      </c>
      <c r="D9" s="43">
        <v>0.43125000000000002</v>
      </c>
      <c r="E9" s="50" t="s">
        <v>138</v>
      </c>
      <c r="F9" s="50" t="s">
        <v>88</v>
      </c>
      <c r="G9" s="50" t="s">
        <v>87</v>
      </c>
      <c r="H9" s="50" t="s">
        <v>86</v>
      </c>
      <c r="I9" s="50" t="s">
        <v>90</v>
      </c>
      <c r="J9" s="61">
        <v>59.6</v>
      </c>
      <c r="K9" s="65" t="s">
        <v>137</v>
      </c>
      <c r="L9" s="70">
        <f t="shared" ref="L9:L15" si="0">IF(A9="","",1)</f>
        <v>1</v>
      </c>
      <c r="M9" s="78">
        <v>3000</v>
      </c>
      <c r="N9" s="78">
        <f t="shared" ref="N9:N15" si="1">IF(I9="","",1)</f>
        <v>1</v>
      </c>
      <c r="O9" s="78">
        <v>10000</v>
      </c>
      <c r="P9" s="87">
        <v>2930</v>
      </c>
      <c r="Q9" s="70">
        <f t="shared" ref="Q9:Q15" si="2">L9</f>
        <v>1</v>
      </c>
      <c r="R9" s="93">
        <f>IF(L9="","",IF(M9&lt;IF(Q9="","",VLOOKUP($B$6,'（参考）日当・宿泊料'!C:D,2,FALSE)),M9,VLOOKUP($B$6,'（参考）日当・宿泊料'!C:D,2,FALSE)))</f>
        <v>2200</v>
      </c>
      <c r="S9" s="93">
        <f t="shared" ref="S9:S15" si="3">N9</f>
        <v>1</v>
      </c>
      <c r="T9" s="93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87">
        <f t="shared" ref="U9:U15" si="4">P9</f>
        <v>2930</v>
      </c>
    </row>
    <row r="10" spans="1:21" s="18" customFormat="1" ht="45" customHeight="1" x14ac:dyDescent="0.15">
      <c r="A10" s="23">
        <v>43561</v>
      </c>
      <c r="B10" s="31">
        <v>0.5</v>
      </c>
      <c r="C10" s="37" t="s">
        <v>99</v>
      </c>
      <c r="D10" s="44">
        <v>0.51458333333333328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138</v>
      </c>
      <c r="H10" s="51" t="s">
        <v>89</v>
      </c>
      <c r="I10" s="51"/>
      <c r="J10" s="61">
        <v>59.6</v>
      </c>
      <c r="K10" s="65" t="s">
        <v>137</v>
      </c>
      <c r="L10" s="71">
        <f t="shared" si="0"/>
        <v>1</v>
      </c>
      <c r="M10" s="79">
        <v>3000</v>
      </c>
      <c r="N10" s="79" t="str">
        <f t="shared" si="1"/>
        <v/>
      </c>
      <c r="O10" s="79"/>
      <c r="P10" s="88"/>
      <c r="Q10" s="71">
        <f t="shared" si="2"/>
        <v>1</v>
      </c>
      <c r="R10" s="93">
        <f>IF(L10="","",IF(M10&lt;IF(Q10="","",VLOOKUP($B$6,'（参考）日当・宿泊料'!C:D,2,FALSE)),M10,VLOOKUP($B$6,'（参考）日当・宿泊料'!C:D,2,FALSE)))</f>
        <v>2200</v>
      </c>
      <c r="S10" s="94" t="str">
        <f t="shared" si="3"/>
        <v/>
      </c>
      <c r="T10" s="93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88">
        <f t="shared" si="4"/>
        <v>0</v>
      </c>
    </row>
    <row r="11" spans="1:21" s="18" customFormat="1" ht="45" customHeight="1" x14ac:dyDescent="0.15">
      <c r="A11" s="24"/>
      <c r="B11" s="31"/>
      <c r="C11" s="37" t="s">
        <v>99</v>
      </c>
      <c r="D11" s="44"/>
      <c r="E11" s="51"/>
      <c r="F11" s="51"/>
      <c r="G11" s="54"/>
      <c r="H11" s="54"/>
      <c r="I11" s="54"/>
      <c r="J11" s="62"/>
      <c r="K11" s="66"/>
      <c r="L11" s="71" t="str">
        <f t="shared" si="0"/>
        <v/>
      </c>
      <c r="M11" s="79"/>
      <c r="N11" s="79" t="str">
        <f t="shared" si="1"/>
        <v/>
      </c>
      <c r="O11" s="79"/>
      <c r="P11" s="88"/>
      <c r="Q11" s="71" t="str">
        <f t="shared" si="2"/>
        <v/>
      </c>
      <c r="R11" s="93" t="str">
        <f>IF(L11="","",IF(M11&lt;IF(Q11="","",VLOOKUP($B$6,'（参考）日当・宿泊料'!C:D,2,FALSE)),M11,VLOOKUP($B$6,'（参考）日当・宿泊料'!C:D,2,FALSE)))</f>
        <v/>
      </c>
      <c r="S11" s="94" t="str">
        <f t="shared" si="3"/>
        <v/>
      </c>
      <c r="T11" s="93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88">
        <f t="shared" si="4"/>
        <v>0</v>
      </c>
    </row>
    <row r="12" spans="1:21" s="18" customFormat="1" ht="45" customHeight="1" x14ac:dyDescent="0.15">
      <c r="A12" s="24"/>
      <c r="B12" s="31"/>
      <c r="C12" s="37" t="s">
        <v>99</v>
      </c>
      <c r="D12" s="44"/>
      <c r="E12" s="51"/>
      <c r="F12" s="51"/>
      <c r="G12" s="54"/>
      <c r="H12" s="54"/>
      <c r="I12" s="54"/>
      <c r="J12" s="62"/>
      <c r="K12" s="66"/>
      <c r="L12" s="71" t="str">
        <f t="shared" si="0"/>
        <v/>
      </c>
      <c r="M12" s="79"/>
      <c r="N12" s="79" t="str">
        <f t="shared" si="1"/>
        <v/>
      </c>
      <c r="O12" s="79"/>
      <c r="P12" s="88"/>
      <c r="Q12" s="71" t="str">
        <f t="shared" si="2"/>
        <v/>
      </c>
      <c r="R12" s="93" t="str">
        <f>IF(L12="","",IF(M12&lt;IF(Q12="","",VLOOKUP($B$6,'（参考）日当・宿泊料'!C:D,2,FALSE)),M12,VLOOKUP($B$6,'（参考）日当・宿泊料'!C:D,2,FALSE)))</f>
        <v/>
      </c>
      <c r="S12" s="94" t="str">
        <f t="shared" si="3"/>
        <v/>
      </c>
      <c r="T12" s="93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88">
        <f t="shared" si="4"/>
        <v>0</v>
      </c>
    </row>
    <row r="13" spans="1:21" s="18" customFormat="1" ht="45" customHeight="1" x14ac:dyDescent="0.15">
      <c r="A13" s="24"/>
      <c r="B13" s="32"/>
      <c r="C13" s="38" t="s">
        <v>99</v>
      </c>
      <c r="D13" s="45"/>
      <c r="E13" s="52"/>
      <c r="F13" s="52"/>
      <c r="G13" s="55"/>
      <c r="H13" s="55"/>
      <c r="I13" s="55"/>
      <c r="J13" s="63"/>
      <c r="K13" s="67"/>
      <c r="L13" s="72" t="str">
        <f t="shared" si="0"/>
        <v/>
      </c>
      <c r="M13" s="80"/>
      <c r="N13" s="80" t="str">
        <f t="shared" si="1"/>
        <v/>
      </c>
      <c r="O13" s="80"/>
      <c r="P13" s="89"/>
      <c r="Q13" s="72" t="str">
        <f t="shared" si="2"/>
        <v/>
      </c>
      <c r="R13" s="93" t="str">
        <f>IF(L13="","",IF(M13&lt;IF(Q13="","",VLOOKUP($B$6,'（参考）日当・宿泊料'!C:D,2,FALSE)),M13,VLOOKUP($B$6,'（参考）日当・宿泊料'!C:D,2,FALSE)))</f>
        <v/>
      </c>
      <c r="S13" s="95" t="str">
        <f t="shared" si="3"/>
        <v/>
      </c>
      <c r="T13" s="93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89">
        <f t="shared" si="4"/>
        <v>0</v>
      </c>
    </row>
    <row r="14" spans="1:21" s="18" customFormat="1" ht="45" customHeight="1" x14ac:dyDescent="0.15">
      <c r="A14" s="25"/>
      <c r="B14" s="31"/>
      <c r="C14" s="37" t="s">
        <v>99</v>
      </c>
      <c r="D14" s="44"/>
      <c r="E14" s="51"/>
      <c r="F14" s="51"/>
      <c r="G14" s="54"/>
      <c r="H14" s="54"/>
      <c r="I14" s="54"/>
      <c r="J14" s="62"/>
      <c r="K14" s="66"/>
      <c r="L14" s="71" t="str">
        <f t="shared" si="0"/>
        <v/>
      </c>
      <c r="M14" s="79"/>
      <c r="N14" s="79" t="str">
        <f t="shared" si="1"/>
        <v/>
      </c>
      <c r="O14" s="79"/>
      <c r="P14" s="88"/>
      <c r="Q14" s="71" t="str">
        <f t="shared" si="2"/>
        <v/>
      </c>
      <c r="R14" s="93" t="str">
        <f>IF(L14="","",IF(M14&lt;IF(Q14="","",VLOOKUP($B$6,'（参考）日当・宿泊料'!C:D,2,FALSE)),M14,VLOOKUP($B$6,'（参考）日当・宿泊料'!C:D,2,FALSE)))</f>
        <v/>
      </c>
      <c r="S14" s="94" t="str">
        <f t="shared" si="3"/>
        <v/>
      </c>
      <c r="T14" s="93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88">
        <f t="shared" si="4"/>
        <v>0</v>
      </c>
    </row>
    <row r="15" spans="1:21" s="18" customFormat="1" ht="45" customHeight="1" x14ac:dyDescent="0.15">
      <c r="A15" s="25"/>
      <c r="B15" s="31"/>
      <c r="C15" s="37" t="s">
        <v>99</v>
      </c>
      <c r="D15" s="44"/>
      <c r="E15" s="51"/>
      <c r="F15" s="51"/>
      <c r="G15" s="51"/>
      <c r="H15" s="51"/>
      <c r="I15" s="51"/>
      <c r="J15" s="62"/>
      <c r="K15" s="66"/>
      <c r="L15" s="73" t="str">
        <f t="shared" si="0"/>
        <v/>
      </c>
      <c r="M15" s="81"/>
      <c r="N15" s="81" t="str">
        <f t="shared" si="1"/>
        <v/>
      </c>
      <c r="O15" s="81"/>
      <c r="P15" s="90"/>
      <c r="Q15" s="73" t="str">
        <f t="shared" si="2"/>
        <v/>
      </c>
      <c r="R15" s="93" t="str">
        <f>IF(L15="","",IF(M15&lt;IF(Q15="","",VLOOKUP($B$6,'（参考）日当・宿泊料'!C:D,2,FALSE)),M15,VLOOKUP($B$6,'（参考）日当・宿泊料'!C:D,2,FALSE)))</f>
        <v/>
      </c>
      <c r="S15" s="96" t="str">
        <f t="shared" si="3"/>
        <v/>
      </c>
      <c r="T15" s="93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0">
        <f t="shared" si="4"/>
        <v>0</v>
      </c>
    </row>
    <row r="16" spans="1:21" s="18" customFormat="1" ht="37.5" customHeight="1" x14ac:dyDescent="0.15">
      <c r="A16" s="158" t="s">
        <v>36</v>
      </c>
      <c r="B16" s="159"/>
      <c r="C16" s="159"/>
      <c r="D16" s="159"/>
      <c r="E16" s="159"/>
      <c r="F16" s="159"/>
      <c r="G16" s="159"/>
      <c r="H16" s="160"/>
      <c r="I16" s="56"/>
      <c r="J16" s="64">
        <f>TRUNC(SUM(J9:J15),-0.1)</f>
        <v>119</v>
      </c>
      <c r="K16" s="68"/>
      <c r="L16" s="74">
        <f t="shared" ref="L16:U16" si="5">SUM(L9:L15)</f>
        <v>2</v>
      </c>
      <c r="M16" s="82">
        <f t="shared" si="5"/>
        <v>6000</v>
      </c>
      <c r="N16" s="82">
        <f t="shared" si="5"/>
        <v>1</v>
      </c>
      <c r="O16" s="82">
        <f t="shared" si="5"/>
        <v>10000</v>
      </c>
      <c r="P16" s="91">
        <f t="shared" si="5"/>
        <v>2930</v>
      </c>
      <c r="Q16" s="74">
        <f t="shared" si="5"/>
        <v>2</v>
      </c>
      <c r="R16" s="82">
        <f t="shared" si="5"/>
        <v>4400</v>
      </c>
      <c r="S16" s="91">
        <f t="shared" si="5"/>
        <v>1</v>
      </c>
      <c r="T16" s="82">
        <f t="shared" si="5"/>
        <v>9800</v>
      </c>
      <c r="U16" s="99">
        <f t="shared" si="5"/>
        <v>2930</v>
      </c>
    </row>
    <row r="17" spans="1:21" s="18" customFormat="1" ht="14.25" x14ac:dyDescent="0.15">
      <c r="A17" s="161" t="s">
        <v>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62" t="s">
        <v>104</v>
      </c>
      <c r="M18" s="163"/>
      <c r="N18" s="163"/>
      <c r="O18" s="163"/>
      <c r="P18" s="92">
        <f>SUM(O5,M16,O16,P16)</f>
        <v>23333</v>
      </c>
      <c r="Q18" s="162" t="s">
        <v>47</v>
      </c>
      <c r="R18" s="163"/>
      <c r="S18" s="163"/>
      <c r="T18" s="163"/>
      <c r="U18" s="92">
        <f>SUM(T5,R16,T16,U16)</f>
        <v>21533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62" t="s">
        <v>102</v>
      </c>
      <c r="R19" s="163"/>
      <c r="S19" s="163"/>
      <c r="T19" s="163"/>
      <c r="U19" s="92">
        <f>IF(P18-U18&lt;0,"-",P18-U18)</f>
        <v>1800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4" t="s">
        <v>111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  <c r="L21" s="164" t="s">
        <v>112</v>
      </c>
      <c r="M21" s="165"/>
      <c r="N21" s="165"/>
      <c r="O21" s="165"/>
      <c r="P21" s="165"/>
      <c r="Q21" s="165"/>
      <c r="R21" s="165"/>
      <c r="S21" s="165"/>
      <c r="T21" s="165"/>
      <c r="U21" s="166"/>
    </row>
    <row r="22" spans="1:21" s="18" customFormat="1" ht="37.5" customHeight="1" x14ac:dyDescent="0.15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  <c r="L22" s="168"/>
      <c r="M22" s="169"/>
      <c r="N22" s="169"/>
      <c r="O22" s="169"/>
      <c r="P22" s="169"/>
      <c r="Q22" s="169"/>
      <c r="R22" s="169"/>
      <c r="S22" s="169"/>
      <c r="T22" s="169"/>
      <c r="U22" s="170"/>
    </row>
    <row r="23" spans="1:21" s="18" customFormat="1" ht="37.5" customHeight="1" x14ac:dyDescent="0.15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70"/>
      <c r="L23" s="168"/>
      <c r="M23" s="169"/>
      <c r="N23" s="169"/>
      <c r="O23" s="169"/>
      <c r="P23" s="169"/>
      <c r="Q23" s="169"/>
      <c r="R23" s="169"/>
      <c r="S23" s="169"/>
      <c r="T23" s="169"/>
      <c r="U23" s="170"/>
    </row>
    <row r="24" spans="1:21" s="18" customFormat="1" ht="37.5" customHeight="1" x14ac:dyDescent="0.15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170"/>
      <c r="L24" s="168"/>
      <c r="M24" s="169"/>
      <c r="N24" s="169"/>
      <c r="O24" s="169"/>
      <c r="P24" s="169"/>
      <c r="Q24" s="169"/>
      <c r="R24" s="169"/>
      <c r="S24" s="169"/>
      <c r="T24" s="169"/>
      <c r="U24" s="170"/>
    </row>
    <row r="25" spans="1:21" s="18" customFormat="1" ht="37.5" customHeight="1" x14ac:dyDescent="0.15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70"/>
      <c r="L25" s="168"/>
      <c r="M25" s="169"/>
      <c r="N25" s="169"/>
      <c r="O25" s="169"/>
      <c r="P25" s="169"/>
      <c r="Q25" s="169"/>
      <c r="R25" s="169"/>
      <c r="S25" s="169"/>
      <c r="T25" s="169"/>
      <c r="U25" s="170"/>
    </row>
    <row r="26" spans="1:21" s="18" customFormat="1" ht="37.5" customHeight="1" x14ac:dyDescent="0.15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170"/>
      <c r="L26" s="168"/>
      <c r="M26" s="169"/>
      <c r="N26" s="169"/>
      <c r="O26" s="169"/>
      <c r="P26" s="169"/>
      <c r="Q26" s="169"/>
      <c r="R26" s="169"/>
      <c r="S26" s="169"/>
      <c r="T26" s="169"/>
      <c r="U26" s="170"/>
    </row>
    <row r="27" spans="1:21" s="18" customFormat="1" ht="37.5" customHeight="1" x14ac:dyDescent="0.15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70"/>
      <c r="L27" s="168"/>
      <c r="M27" s="169"/>
      <c r="N27" s="169"/>
      <c r="O27" s="169"/>
      <c r="P27" s="169"/>
      <c r="Q27" s="169"/>
      <c r="R27" s="169"/>
      <c r="S27" s="169"/>
      <c r="T27" s="169"/>
      <c r="U27" s="170"/>
    </row>
    <row r="28" spans="1:21" s="18" customFormat="1" ht="37.5" customHeight="1" x14ac:dyDescent="0.15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70"/>
      <c r="L28" s="168"/>
      <c r="M28" s="169"/>
      <c r="N28" s="169"/>
      <c r="O28" s="169"/>
      <c r="P28" s="169"/>
      <c r="Q28" s="169"/>
      <c r="R28" s="169"/>
      <c r="S28" s="169"/>
      <c r="T28" s="169"/>
      <c r="U28" s="170"/>
    </row>
    <row r="29" spans="1:21" s="18" customFormat="1" ht="37.5" customHeight="1" x14ac:dyDescent="0.15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70"/>
      <c r="L29" s="168"/>
      <c r="M29" s="169"/>
      <c r="N29" s="169"/>
      <c r="O29" s="169"/>
      <c r="P29" s="169"/>
      <c r="Q29" s="169"/>
      <c r="R29" s="169"/>
      <c r="S29" s="169"/>
      <c r="T29" s="169"/>
      <c r="U29" s="170"/>
    </row>
    <row r="30" spans="1:21" s="18" customFormat="1" ht="37.5" customHeight="1" x14ac:dyDescent="0.15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/>
      <c r="M30" s="169"/>
      <c r="N30" s="169"/>
      <c r="O30" s="169"/>
      <c r="P30" s="169"/>
      <c r="Q30" s="169"/>
      <c r="R30" s="169"/>
      <c r="S30" s="169"/>
      <c r="T30" s="169"/>
      <c r="U30" s="170"/>
    </row>
    <row r="31" spans="1:21" s="18" customFormat="1" ht="37.5" customHeight="1" x14ac:dyDescent="0.15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  <c r="L31" s="168"/>
      <c r="M31" s="169"/>
      <c r="N31" s="169"/>
      <c r="O31" s="169"/>
      <c r="P31" s="169"/>
      <c r="Q31" s="169"/>
      <c r="R31" s="169"/>
      <c r="S31" s="169"/>
      <c r="T31" s="169"/>
      <c r="U31" s="170"/>
    </row>
    <row r="32" spans="1:21" s="18" customFormat="1" ht="37.5" customHeight="1" x14ac:dyDescent="0.15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168"/>
      <c r="M32" s="169"/>
      <c r="N32" s="169"/>
      <c r="O32" s="169"/>
      <c r="P32" s="169"/>
      <c r="Q32" s="169"/>
      <c r="R32" s="169"/>
      <c r="S32" s="169"/>
      <c r="T32" s="169"/>
      <c r="U32" s="170"/>
    </row>
    <row r="33" spans="1:21" s="18" customFormat="1" ht="37.5" customHeight="1" x14ac:dyDescent="0.15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  <c r="L33" s="168"/>
      <c r="M33" s="169"/>
      <c r="N33" s="169"/>
      <c r="O33" s="169"/>
      <c r="P33" s="169"/>
      <c r="Q33" s="169"/>
      <c r="R33" s="169"/>
      <c r="S33" s="169"/>
      <c r="T33" s="169"/>
      <c r="U33" s="170"/>
    </row>
    <row r="34" spans="1:21" s="18" customFormat="1" ht="37.5" customHeight="1" x14ac:dyDescent="0.15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  <c r="L34" s="168"/>
      <c r="M34" s="169"/>
      <c r="N34" s="169"/>
      <c r="O34" s="169"/>
      <c r="P34" s="169"/>
      <c r="Q34" s="169"/>
      <c r="R34" s="169"/>
      <c r="S34" s="169"/>
      <c r="T34" s="169"/>
      <c r="U34" s="170"/>
    </row>
    <row r="35" spans="1:21" s="18" customFormat="1" ht="37.5" customHeight="1" x14ac:dyDescent="0.15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  <c r="L35" s="168"/>
      <c r="M35" s="169"/>
      <c r="N35" s="169"/>
      <c r="O35" s="169"/>
      <c r="P35" s="169"/>
      <c r="Q35" s="169"/>
      <c r="R35" s="169"/>
      <c r="S35" s="169"/>
      <c r="T35" s="169"/>
      <c r="U35" s="170"/>
    </row>
    <row r="36" spans="1:21" s="18" customFormat="1" ht="37.5" customHeight="1" x14ac:dyDescent="0.1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  <c r="L36" s="168"/>
      <c r="M36" s="169"/>
      <c r="N36" s="169"/>
      <c r="O36" s="169"/>
      <c r="P36" s="169"/>
      <c r="Q36" s="169"/>
      <c r="R36" s="169"/>
      <c r="S36" s="169"/>
      <c r="T36" s="169"/>
      <c r="U36" s="170"/>
    </row>
    <row r="37" spans="1:21" s="18" customFormat="1" ht="37.5" customHeight="1" x14ac:dyDescent="0.15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70"/>
      <c r="L37" s="168"/>
      <c r="M37" s="169"/>
      <c r="N37" s="169"/>
      <c r="O37" s="169"/>
      <c r="P37" s="169"/>
      <c r="Q37" s="169"/>
      <c r="R37" s="169"/>
      <c r="S37" s="169"/>
      <c r="T37" s="169"/>
      <c r="U37" s="170"/>
    </row>
    <row r="38" spans="1:21" s="18" customFormat="1" ht="37.5" customHeight="1" x14ac:dyDescent="0.15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70"/>
      <c r="L38" s="168"/>
      <c r="M38" s="169"/>
      <c r="N38" s="169"/>
      <c r="O38" s="169"/>
      <c r="P38" s="169"/>
      <c r="Q38" s="169"/>
      <c r="R38" s="169"/>
      <c r="S38" s="169"/>
      <c r="T38" s="169"/>
      <c r="U38" s="170"/>
    </row>
    <row r="39" spans="1:21" s="18" customFormat="1" ht="37.5" customHeight="1" x14ac:dyDescent="0.15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70"/>
      <c r="L39" s="168"/>
      <c r="M39" s="169"/>
      <c r="N39" s="169"/>
      <c r="O39" s="169"/>
      <c r="P39" s="169"/>
      <c r="Q39" s="169"/>
      <c r="R39" s="169"/>
      <c r="S39" s="169"/>
      <c r="T39" s="169"/>
      <c r="U39" s="170"/>
    </row>
    <row r="40" spans="1:21" s="18" customFormat="1" ht="37.5" customHeight="1" x14ac:dyDescent="0.15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70"/>
      <c r="L40" s="168"/>
      <c r="M40" s="169"/>
      <c r="N40" s="169"/>
      <c r="O40" s="169"/>
      <c r="P40" s="169"/>
      <c r="Q40" s="169"/>
      <c r="R40" s="169"/>
      <c r="S40" s="169"/>
      <c r="T40" s="169"/>
      <c r="U40" s="170"/>
    </row>
    <row r="41" spans="1:21" s="18" customFormat="1" ht="37.5" customHeight="1" x14ac:dyDescent="0.15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70"/>
      <c r="L41" s="168"/>
      <c r="M41" s="169"/>
      <c r="N41" s="169"/>
      <c r="O41" s="169"/>
      <c r="P41" s="169"/>
      <c r="Q41" s="169"/>
      <c r="R41" s="169"/>
      <c r="S41" s="169"/>
      <c r="T41" s="169"/>
      <c r="U41" s="170"/>
    </row>
    <row r="42" spans="1:21" s="18" customFormat="1" ht="37.5" customHeight="1" x14ac:dyDescent="0.15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70"/>
      <c r="L42" s="168"/>
      <c r="M42" s="169"/>
      <c r="N42" s="169"/>
      <c r="O42" s="169"/>
      <c r="P42" s="169"/>
      <c r="Q42" s="169"/>
      <c r="R42" s="169"/>
      <c r="S42" s="169"/>
      <c r="T42" s="169"/>
      <c r="U42" s="170"/>
    </row>
    <row r="43" spans="1:21" s="18" customFormat="1" ht="37.5" customHeight="1" x14ac:dyDescent="0.15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70"/>
      <c r="L43" s="168"/>
      <c r="M43" s="169"/>
      <c r="N43" s="169"/>
      <c r="O43" s="169"/>
      <c r="P43" s="169"/>
      <c r="Q43" s="169"/>
      <c r="R43" s="169"/>
      <c r="S43" s="169"/>
      <c r="T43" s="169"/>
      <c r="U43" s="170"/>
    </row>
    <row r="44" spans="1:21" s="18" customFormat="1" ht="37.5" customHeight="1" x14ac:dyDescent="0.15">
      <c r="A44" s="168"/>
      <c r="B44" s="169"/>
      <c r="C44" s="169"/>
      <c r="D44" s="169"/>
      <c r="E44" s="169"/>
      <c r="F44" s="169"/>
      <c r="G44" s="169"/>
      <c r="H44" s="169"/>
      <c r="I44" s="169"/>
      <c r="J44" s="169"/>
      <c r="K44" s="170"/>
      <c r="L44" s="168"/>
      <c r="M44" s="169"/>
      <c r="N44" s="169"/>
      <c r="O44" s="169"/>
      <c r="P44" s="169"/>
      <c r="Q44" s="169"/>
      <c r="R44" s="169"/>
      <c r="S44" s="169"/>
      <c r="T44" s="169"/>
      <c r="U44" s="170"/>
    </row>
    <row r="45" spans="1:21" s="18" customFormat="1" ht="37.5" customHeight="1" x14ac:dyDescent="0.15">
      <c r="A45" s="168"/>
      <c r="B45" s="169"/>
      <c r="C45" s="169"/>
      <c r="D45" s="169"/>
      <c r="E45" s="169"/>
      <c r="F45" s="169"/>
      <c r="G45" s="169"/>
      <c r="H45" s="169"/>
      <c r="I45" s="169"/>
      <c r="J45" s="169"/>
      <c r="K45" s="170"/>
      <c r="L45" s="168"/>
      <c r="M45" s="169"/>
      <c r="N45" s="169"/>
      <c r="O45" s="169"/>
      <c r="P45" s="169"/>
      <c r="Q45" s="169"/>
      <c r="R45" s="169"/>
      <c r="S45" s="169"/>
      <c r="T45" s="169"/>
      <c r="U45" s="170"/>
    </row>
    <row r="46" spans="1:21" s="18" customFormat="1" ht="37.5" customHeight="1" x14ac:dyDescent="0.15">
      <c r="A46" s="168"/>
      <c r="B46" s="169"/>
      <c r="C46" s="169"/>
      <c r="D46" s="169"/>
      <c r="E46" s="169"/>
      <c r="F46" s="169"/>
      <c r="G46" s="169"/>
      <c r="H46" s="169"/>
      <c r="I46" s="169"/>
      <c r="J46" s="169"/>
      <c r="K46" s="170"/>
      <c r="L46" s="168"/>
      <c r="M46" s="169"/>
      <c r="N46" s="169"/>
      <c r="O46" s="169"/>
      <c r="P46" s="169"/>
      <c r="Q46" s="169"/>
      <c r="R46" s="169"/>
      <c r="S46" s="169"/>
      <c r="T46" s="169"/>
      <c r="U46" s="170"/>
    </row>
    <row r="47" spans="1:21" s="18" customFormat="1" ht="37.5" customHeight="1" x14ac:dyDescent="0.15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70"/>
      <c r="L47" s="168"/>
      <c r="M47" s="169"/>
      <c r="N47" s="169"/>
      <c r="O47" s="169"/>
      <c r="P47" s="169"/>
      <c r="Q47" s="169"/>
      <c r="R47" s="169"/>
      <c r="S47" s="169"/>
      <c r="T47" s="169"/>
      <c r="U47" s="170"/>
    </row>
    <row r="48" spans="1:21" s="18" customFormat="1" ht="37.5" customHeight="1" x14ac:dyDescent="0.15">
      <c r="A48" s="168"/>
      <c r="B48" s="169"/>
      <c r="C48" s="169"/>
      <c r="D48" s="169"/>
      <c r="E48" s="169"/>
      <c r="F48" s="169"/>
      <c r="G48" s="169"/>
      <c r="H48" s="169"/>
      <c r="I48" s="169"/>
      <c r="J48" s="169"/>
      <c r="K48" s="170"/>
      <c r="L48" s="168"/>
      <c r="M48" s="169"/>
      <c r="N48" s="169"/>
      <c r="O48" s="169"/>
      <c r="P48" s="169"/>
      <c r="Q48" s="169"/>
      <c r="R48" s="169"/>
      <c r="S48" s="169"/>
      <c r="T48" s="169"/>
      <c r="U48" s="170"/>
    </row>
    <row r="49" spans="1:21" s="18" customFormat="1" ht="37.5" customHeight="1" x14ac:dyDescent="0.15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70"/>
      <c r="L49" s="168"/>
      <c r="M49" s="169"/>
      <c r="N49" s="169"/>
      <c r="O49" s="169"/>
      <c r="P49" s="169"/>
      <c r="Q49" s="169"/>
      <c r="R49" s="169"/>
      <c r="S49" s="169"/>
      <c r="T49" s="169"/>
      <c r="U49" s="170"/>
    </row>
    <row r="50" spans="1:21" s="18" customFormat="1" ht="37.5" customHeight="1" x14ac:dyDescent="0.15">
      <c r="A50" s="168"/>
      <c r="B50" s="169"/>
      <c r="C50" s="169"/>
      <c r="D50" s="169"/>
      <c r="E50" s="169"/>
      <c r="F50" s="169"/>
      <c r="G50" s="169"/>
      <c r="H50" s="169"/>
      <c r="I50" s="169"/>
      <c r="J50" s="169"/>
      <c r="K50" s="170"/>
      <c r="L50" s="168"/>
      <c r="M50" s="169"/>
      <c r="N50" s="169"/>
      <c r="O50" s="169"/>
      <c r="P50" s="169"/>
      <c r="Q50" s="169"/>
      <c r="R50" s="169"/>
      <c r="S50" s="169"/>
      <c r="T50" s="169"/>
      <c r="U50" s="170"/>
    </row>
    <row r="51" spans="1:21" s="18" customFormat="1" ht="37.5" customHeight="1" x14ac:dyDescent="0.15">
      <c r="A51" s="171"/>
      <c r="B51" s="172"/>
      <c r="C51" s="172"/>
      <c r="D51" s="172"/>
      <c r="E51" s="172"/>
      <c r="F51" s="172"/>
      <c r="G51" s="172"/>
      <c r="H51" s="172"/>
      <c r="I51" s="172"/>
      <c r="J51" s="172"/>
      <c r="K51" s="173"/>
      <c r="L51" s="171"/>
      <c r="M51" s="172"/>
      <c r="N51" s="172"/>
      <c r="O51" s="172"/>
      <c r="P51" s="172"/>
      <c r="Q51" s="172"/>
      <c r="R51" s="172"/>
      <c r="S51" s="172"/>
      <c r="T51" s="172"/>
      <c r="U51" s="173"/>
    </row>
    <row r="52" spans="1:21" ht="37.5" customHeight="1" x14ac:dyDescent="0.15">
      <c r="A52" s="167" t="s">
        <v>27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F7" sqref="AF7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21" t="s">
        <v>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2" ht="17.25" x14ac:dyDescent="0.15">
      <c r="A2" s="121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2" ht="45" customHeight="1" x14ac:dyDescent="0.15">
      <c r="A3" s="145" t="s">
        <v>97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2" s="18" customFormat="1" ht="36.75" customHeight="1" x14ac:dyDescent="0.15">
      <c r="A4" s="20" t="s">
        <v>9</v>
      </c>
      <c r="B4" s="146" t="str">
        <f>報告書!Q25</f>
        <v>B</v>
      </c>
      <c r="C4" s="146"/>
      <c r="D4" s="146"/>
      <c r="E4" s="46"/>
      <c r="F4" s="46"/>
      <c r="G4" s="46"/>
      <c r="H4" s="46"/>
      <c r="I4" s="46"/>
      <c r="J4" s="58"/>
      <c r="K4" s="58"/>
      <c r="L4" s="147" t="s">
        <v>144</v>
      </c>
      <c r="M4" s="148"/>
      <c r="N4" s="148"/>
      <c r="O4" s="148"/>
      <c r="P4" s="149"/>
      <c r="Q4" s="147" t="s">
        <v>103</v>
      </c>
      <c r="R4" s="148"/>
      <c r="S4" s="148"/>
      <c r="T4" s="148"/>
      <c r="U4" s="149"/>
    </row>
    <row r="5" spans="1:22" s="18" customFormat="1" ht="36.75" customHeight="1" x14ac:dyDescent="0.15">
      <c r="A5" s="20" t="s">
        <v>7</v>
      </c>
      <c r="B5" s="146" t="str">
        <f>報告書!I25</f>
        <v>生活支援員</v>
      </c>
      <c r="C5" s="146"/>
      <c r="D5" s="146"/>
      <c r="E5" s="27"/>
      <c r="F5" s="27"/>
      <c r="G5" s="27"/>
      <c r="H5" s="27"/>
      <c r="I5" s="27"/>
      <c r="J5" s="39"/>
      <c r="K5" s="39"/>
      <c r="L5" s="150" t="s">
        <v>16</v>
      </c>
      <c r="M5" s="151"/>
      <c r="N5" s="151"/>
      <c r="O5" s="152" t="str">
        <f>IF(J9&lt;8,"",J16*37)</f>
        <v/>
      </c>
      <c r="P5" s="153"/>
      <c r="Q5" s="150" t="s">
        <v>16</v>
      </c>
      <c r="R5" s="151"/>
      <c r="S5" s="151"/>
      <c r="T5" s="152" t="str">
        <f>O5</f>
        <v/>
      </c>
      <c r="U5" s="153"/>
    </row>
    <row r="6" spans="1:22" s="18" customFormat="1" ht="36.75" customHeight="1" x14ac:dyDescent="0.15">
      <c r="A6" s="20" t="s">
        <v>4</v>
      </c>
      <c r="B6" s="154" t="str">
        <f>IF(ISNA(VLOOKUP(B5,'（参考）日当・宿泊料'!B:C,2,FALSE)),"",VLOOKUP(B5,'（参考）日当・宿泊料'!B:C,2,FALSE))</f>
        <v>④</v>
      </c>
      <c r="C6" s="154"/>
      <c r="D6" s="154"/>
      <c r="E6" s="47"/>
      <c r="F6" s="47"/>
      <c r="G6" s="47"/>
      <c r="H6" s="47"/>
      <c r="I6" s="47"/>
      <c r="J6" s="39"/>
      <c r="K6" s="39"/>
      <c r="L6" s="155" t="s">
        <v>18</v>
      </c>
      <c r="M6" s="156"/>
      <c r="N6" s="157" t="s">
        <v>21</v>
      </c>
      <c r="O6" s="156"/>
      <c r="P6" s="84" t="s">
        <v>114</v>
      </c>
      <c r="Q6" s="155" t="s">
        <v>18</v>
      </c>
      <c r="R6" s="156"/>
      <c r="S6" s="157" t="s">
        <v>21</v>
      </c>
      <c r="T6" s="156"/>
      <c r="U6" s="84" t="s">
        <v>114</v>
      </c>
    </row>
    <row r="7" spans="1:22" s="18" customFormat="1" ht="36.75" customHeight="1" x14ac:dyDescent="0.15">
      <c r="A7" s="21" t="s">
        <v>98</v>
      </c>
      <c r="B7" s="28" t="s">
        <v>10</v>
      </c>
      <c r="C7" s="34" t="s">
        <v>99</v>
      </c>
      <c r="D7" s="41" t="s">
        <v>26</v>
      </c>
      <c r="E7" s="48" t="s">
        <v>107</v>
      </c>
      <c r="F7" s="48" t="s">
        <v>38</v>
      </c>
      <c r="G7" s="33" t="s">
        <v>39</v>
      </c>
      <c r="H7" s="48" t="s">
        <v>38</v>
      </c>
      <c r="I7" s="48" t="s">
        <v>28</v>
      </c>
      <c r="J7" s="59" t="s">
        <v>108</v>
      </c>
      <c r="K7" s="59" t="s">
        <v>55</v>
      </c>
      <c r="L7" s="69" t="s">
        <v>23</v>
      </c>
      <c r="M7" s="66" t="s">
        <v>32</v>
      </c>
      <c r="N7" s="66" t="s">
        <v>23</v>
      </c>
      <c r="O7" s="66" t="s">
        <v>32</v>
      </c>
      <c r="P7" s="85" t="s">
        <v>113</v>
      </c>
      <c r="Q7" s="69" t="s">
        <v>23</v>
      </c>
      <c r="R7" s="66" t="s">
        <v>32</v>
      </c>
      <c r="S7" s="66" t="s">
        <v>23</v>
      </c>
      <c r="T7" s="66" t="s">
        <v>32</v>
      </c>
      <c r="U7" s="97" t="s">
        <v>113</v>
      </c>
      <c r="V7" s="108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20</v>
      </c>
      <c r="K8" s="29"/>
      <c r="L8" s="22" t="s">
        <v>110</v>
      </c>
      <c r="M8" s="77" t="s">
        <v>109</v>
      </c>
      <c r="N8" s="77" t="s">
        <v>29</v>
      </c>
      <c r="O8" s="83" t="s">
        <v>109</v>
      </c>
      <c r="P8" s="86" t="s">
        <v>109</v>
      </c>
      <c r="Q8" s="22" t="s">
        <v>110</v>
      </c>
      <c r="R8" s="77" t="s">
        <v>109</v>
      </c>
      <c r="S8" s="77" t="s">
        <v>29</v>
      </c>
      <c r="T8" s="83" t="s">
        <v>109</v>
      </c>
      <c r="U8" s="98" t="s">
        <v>109</v>
      </c>
    </row>
    <row r="9" spans="1:22" s="18" customFormat="1" ht="45" customHeight="1" x14ac:dyDescent="0.15">
      <c r="A9" s="101">
        <v>43560</v>
      </c>
      <c r="B9" s="30">
        <v>0.41666666666666663</v>
      </c>
      <c r="C9" s="36" t="s">
        <v>99</v>
      </c>
      <c r="D9" s="43">
        <v>0.43125000000000002</v>
      </c>
      <c r="E9" s="50" t="s">
        <v>138</v>
      </c>
      <c r="F9" s="50" t="s">
        <v>88</v>
      </c>
      <c r="G9" s="50" t="s">
        <v>87</v>
      </c>
      <c r="H9" s="50" t="s">
        <v>86</v>
      </c>
      <c r="I9" s="50" t="s">
        <v>90</v>
      </c>
      <c r="J9" s="65"/>
      <c r="K9" s="65"/>
      <c r="L9" s="70">
        <f t="shared" ref="L9:L15" si="0">IF(A9="","",1)</f>
        <v>1</v>
      </c>
      <c r="M9" s="78">
        <v>3000</v>
      </c>
      <c r="N9" s="78">
        <f t="shared" ref="N9:N15" si="1">IF(I9="","",1)</f>
        <v>1</v>
      </c>
      <c r="O9" s="78">
        <v>10000</v>
      </c>
      <c r="P9" s="87"/>
      <c r="Q9" s="70">
        <f t="shared" ref="Q9:Q15" si="2">L9</f>
        <v>1</v>
      </c>
      <c r="R9" s="93">
        <f>IF(L9="","",IF(M9&lt;IF(Q9="","",VLOOKUP($B$6,'（参考）日当・宿泊料'!C:D,2,FALSE)),M9,VLOOKUP($B$6,'（参考）日当・宿泊料'!C:D,2,FALSE)))</f>
        <v>1700</v>
      </c>
      <c r="S9" s="93">
        <f t="shared" ref="S9:S15" si="3">N9</f>
        <v>1</v>
      </c>
      <c r="T9" s="93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87">
        <f t="shared" ref="U9:U15" si="4">P9</f>
        <v>0</v>
      </c>
    </row>
    <row r="10" spans="1:22" s="18" customFormat="1" ht="45" customHeight="1" x14ac:dyDescent="0.15">
      <c r="A10" s="101">
        <v>43561</v>
      </c>
      <c r="B10" s="31">
        <v>0.5</v>
      </c>
      <c r="C10" s="37" t="s">
        <v>99</v>
      </c>
      <c r="D10" s="44">
        <v>0.51458333333333328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138</v>
      </c>
      <c r="H10" s="51" t="s">
        <v>89</v>
      </c>
      <c r="I10" s="51"/>
      <c r="J10" s="66"/>
      <c r="K10" s="66"/>
      <c r="L10" s="71">
        <f t="shared" si="0"/>
        <v>1</v>
      </c>
      <c r="M10" s="79">
        <v>3000</v>
      </c>
      <c r="N10" s="79" t="str">
        <f t="shared" si="1"/>
        <v/>
      </c>
      <c r="O10" s="79"/>
      <c r="P10" s="88"/>
      <c r="Q10" s="71">
        <f t="shared" si="2"/>
        <v>1</v>
      </c>
      <c r="R10" s="93">
        <f>IF(L10="","",IF(M10&lt;IF(Q10="","",VLOOKUP($B$6,'（参考）日当・宿泊料'!C:D,2,FALSE)),M10,VLOOKUP($B$6,'（参考）日当・宿泊料'!C:D,2,FALSE)))</f>
        <v>1700</v>
      </c>
      <c r="S10" s="94" t="str">
        <f t="shared" si="3"/>
        <v/>
      </c>
      <c r="T10" s="93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88">
        <f t="shared" si="4"/>
        <v>0</v>
      </c>
    </row>
    <row r="11" spans="1:22" s="18" customFormat="1" ht="45" customHeight="1" x14ac:dyDescent="0.15">
      <c r="A11" s="25"/>
      <c r="B11" s="31"/>
      <c r="C11" s="37" t="s">
        <v>99</v>
      </c>
      <c r="D11" s="44"/>
      <c r="E11" s="51"/>
      <c r="F11" s="51"/>
      <c r="G11" s="54"/>
      <c r="H11" s="54"/>
      <c r="I11" s="54"/>
      <c r="J11" s="66"/>
      <c r="K11" s="66"/>
      <c r="L11" s="71" t="str">
        <f t="shared" si="0"/>
        <v/>
      </c>
      <c r="M11" s="79"/>
      <c r="N11" s="79" t="str">
        <f t="shared" si="1"/>
        <v/>
      </c>
      <c r="O11" s="79"/>
      <c r="P11" s="88"/>
      <c r="Q11" s="71" t="str">
        <f t="shared" si="2"/>
        <v/>
      </c>
      <c r="R11" s="93" t="str">
        <f>IF(L11="","",IF(M11&lt;IF(Q11="","",VLOOKUP($B$6,'（参考）日当・宿泊料'!C:D,2,FALSE)),M11,VLOOKUP($B$6,'（参考）日当・宿泊料'!C:D,2,FALSE)))</f>
        <v/>
      </c>
      <c r="S11" s="94" t="str">
        <f t="shared" si="3"/>
        <v/>
      </c>
      <c r="T11" s="93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88">
        <f t="shared" si="4"/>
        <v>0</v>
      </c>
    </row>
    <row r="12" spans="1:22" s="18" customFormat="1" ht="45" customHeight="1" x14ac:dyDescent="0.15">
      <c r="A12" s="25"/>
      <c r="B12" s="31"/>
      <c r="C12" s="37" t="s">
        <v>99</v>
      </c>
      <c r="D12" s="44"/>
      <c r="E12" s="51"/>
      <c r="F12" s="51"/>
      <c r="G12" s="54"/>
      <c r="H12" s="54"/>
      <c r="I12" s="54"/>
      <c r="J12" s="66"/>
      <c r="K12" s="66"/>
      <c r="L12" s="71" t="str">
        <f t="shared" si="0"/>
        <v/>
      </c>
      <c r="M12" s="79"/>
      <c r="N12" s="79" t="str">
        <f t="shared" si="1"/>
        <v/>
      </c>
      <c r="O12" s="79"/>
      <c r="P12" s="88"/>
      <c r="Q12" s="71" t="str">
        <f t="shared" si="2"/>
        <v/>
      </c>
      <c r="R12" s="93" t="str">
        <f>IF(L12="","",IF(M12&lt;IF(Q12="","",VLOOKUP($B$6,'（参考）日当・宿泊料'!C:D,2,FALSE)),M12,VLOOKUP($B$6,'（参考）日当・宿泊料'!C:D,2,FALSE)))</f>
        <v/>
      </c>
      <c r="S12" s="94" t="str">
        <f t="shared" si="3"/>
        <v/>
      </c>
      <c r="T12" s="93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88">
        <f t="shared" si="4"/>
        <v>0</v>
      </c>
    </row>
    <row r="13" spans="1:22" s="18" customFormat="1" ht="45" customHeight="1" x14ac:dyDescent="0.15">
      <c r="A13" s="25"/>
      <c r="B13" s="31"/>
      <c r="C13" s="37" t="s">
        <v>99</v>
      </c>
      <c r="D13" s="44"/>
      <c r="E13" s="51"/>
      <c r="F13" s="51"/>
      <c r="G13" s="54"/>
      <c r="H13" s="54"/>
      <c r="I13" s="54"/>
      <c r="J13" s="66"/>
      <c r="K13" s="66"/>
      <c r="L13" s="71" t="str">
        <f t="shared" si="0"/>
        <v/>
      </c>
      <c r="M13" s="79"/>
      <c r="N13" s="79" t="str">
        <f t="shared" si="1"/>
        <v/>
      </c>
      <c r="O13" s="79"/>
      <c r="P13" s="88"/>
      <c r="Q13" s="71" t="str">
        <f t="shared" si="2"/>
        <v/>
      </c>
      <c r="R13" s="93" t="str">
        <f>IF(L13="","",IF(M13&lt;IF(Q13="","",VLOOKUP($B$6,'（参考）日当・宿泊料'!C:D,2,FALSE)),M13,VLOOKUP($B$6,'（参考）日当・宿泊料'!C:D,2,FALSE)))</f>
        <v/>
      </c>
      <c r="S13" s="94" t="str">
        <f t="shared" si="3"/>
        <v/>
      </c>
      <c r="T13" s="93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88">
        <f t="shared" si="4"/>
        <v>0</v>
      </c>
    </row>
    <row r="14" spans="1:22" s="18" customFormat="1" ht="45" customHeight="1" x14ac:dyDescent="0.15">
      <c r="A14" s="25"/>
      <c r="B14" s="31"/>
      <c r="C14" s="37" t="s">
        <v>99</v>
      </c>
      <c r="D14" s="44"/>
      <c r="E14" s="51"/>
      <c r="F14" s="51"/>
      <c r="G14" s="54"/>
      <c r="H14" s="54"/>
      <c r="I14" s="54"/>
      <c r="J14" s="66"/>
      <c r="K14" s="66"/>
      <c r="L14" s="71" t="str">
        <f t="shared" si="0"/>
        <v/>
      </c>
      <c r="M14" s="79"/>
      <c r="N14" s="79" t="str">
        <f t="shared" si="1"/>
        <v/>
      </c>
      <c r="O14" s="79"/>
      <c r="P14" s="88"/>
      <c r="Q14" s="71" t="str">
        <f t="shared" si="2"/>
        <v/>
      </c>
      <c r="R14" s="93" t="str">
        <f>IF(L14="","",IF(M14&lt;IF(Q14="","",VLOOKUP($B$6,'（参考）日当・宿泊料'!C:D,2,FALSE)),M14,VLOOKUP($B$6,'（参考）日当・宿泊料'!C:D,2,FALSE)))</f>
        <v/>
      </c>
      <c r="S14" s="94" t="str">
        <f t="shared" si="3"/>
        <v/>
      </c>
      <c r="T14" s="93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88">
        <f t="shared" si="4"/>
        <v>0</v>
      </c>
    </row>
    <row r="15" spans="1:22" s="18" customFormat="1" ht="45" customHeight="1" x14ac:dyDescent="0.15">
      <c r="A15" s="25"/>
      <c r="B15" s="31"/>
      <c r="C15" s="37" t="s">
        <v>99</v>
      </c>
      <c r="D15" s="44"/>
      <c r="E15" s="51"/>
      <c r="F15" s="51"/>
      <c r="G15" s="51"/>
      <c r="H15" s="51"/>
      <c r="I15" s="51"/>
      <c r="J15" s="66"/>
      <c r="K15" s="66"/>
      <c r="L15" s="73" t="str">
        <f t="shared" si="0"/>
        <v/>
      </c>
      <c r="M15" s="81"/>
      <c r="N15" s="81" t="str">
        <f t="shared" si="1"/>
        <v/>
      </c>
      <c r="O15" s="81"/>
      <c r="P15" s="90"/>
      <c r="Q15" s="73" t="str">
        <f t="shared" si="2"/>
        <v/>
      </c>
      <c r="R15" s="93" t="str">
        <f>IF(L15="","",IF(M15&lt;IF(Q15="","",VLOOKUP($B$6,'（参考）日当・宿泊料'!C:D,2,FALSE)),M15,VLOOKUP($B$6,'（参考）日当・宿泊料'!C:D,2,FALSE)))</f>
        <v/>
      </c>
      <c r="S15" s="96" t="str">
        <f t="shared" si="3"/>
        <v/>
      </c>
      <c r="T15" s="93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0">
        <f t="shared" si="4"/>
        <v>0</v>
      </c>
    </row>
    <row r="16" spans="1:22" s="18" customFormat="1" ht="37.5" customHeight="1" x14ac:dyDescent="0.15">
      <c r="A16" s="158" t="s">
        <v>36</v>
      </c>
      <c r="B16" s="159"/>
      <c r="C16" s="159"/>
      <c r="D16" s="159"/>
      <c r="E16" s="159"/>
      <c r="F16" s="159"/>
      <c r="G16" s="159"/>
      <c r="H16" s="160"/>
      <c r="I16" s="56"/>
      <c r="J16" s="104">
        <f>TRUNC(SUM(J9:J15),-1)</f>
        <v>0</v>
      </c>
      <c r="K16" s="68"/>
      <c r="L16" s="74">
        <f t="shared" ref="L16:U16" si="5">SUM(L9:L15)</f>
        <v>2</v>
      </c>
      <c r="M16" s="82">
        <f t="shared" si="5"/>
        <v>6000</v>
      </c>
      <c r="N16" s="82">
        <f t="shared" si="5"/>
        <v>1</v>
      </c>
      <c r="O16" s="82">
        <f t="shared" si="5"/>
        <v>10000</v>
      </c>
      <c r="P16" s="105">
        <f t="shared" si="5"/>
        <v>0</v>
      </c>
      <c r="Q16" s="74">
        <f t="shared" si="5"/>
        <v>2</v>
      </c>
      <c r="R16" s="82">
        <f t="shared" si="5"/>
        <v>3400</v>
      </c>
      <c r="S16" s="91">
        <f t="shared" si="5"/>
        <v>1</v>
      </c>
      <c r="T16" s="82">
        <f t="shared" si="5"/>
        <v>7800</v>
      </c>
      <c r="U16" s="105">
        <f t="shared" si="5"/>
        <v>0</v>
      </c>
    </row>
    <row r="17" spans="1:21" s="18" customFormat="1" ht="14.25" x14ac:dyDescent="0.15">
      <c r="A17" s="161" t="s">
        <v>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62" t="s">
        <v>104</v>
      </c>
      <c r="M18" s="163"/>
      <c r="N18" s="163"/>
      <c r="O18" s="174"/>
      <c r="P18" s="106">
        <f>SUM(O5,M16,O16,P16)</f>
        <v>16000</v>
      </c>
      <c r="Q18" s="162" t="s">
        <v>47</v>
      </c>
      <c r="R18" s="163"/>
      <c r="S18" s="163"/>
      <c r="T18" s="163"/>
      <c r="U18" s="107">
        <f>SUM(T5,R16,T16,U16)</f>
        <v>11200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62" t="s">
        <v>102</v>
      </c>
      <c r="R19" s="163"/>
      <c r="S19" s="163"/>
      <c r="T19" s="163"/>
      <c r="U19" s="92">
        <f>IF(P18-U18&lt;0,"-",P18-U18)</f>
        <v>4800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4" t="s">
        <v>111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  <c r="L21" s="164" t="s">
        <v>112</v>
      </c>
      <c r="M21" s="165"/>
      <c r="N21" s="165"/>
      <c r="O21" s="165"/>
      <c r="P21" s="165"/>
      <c r="Q21" s="165"/>
      <c r="R21" s="165"/>
      <c r="S21" s="165"/>
      <c r="T21" s="165"/>
      <c r="U21" s="166"/>
    </row>
    <row r="22" spans="1:21" s="18" customFormat="1" ht="37.5" customHeight="1" x14ac:dyDescent="0.15">
      <c r="A22" s="176" t="s">
        <v>134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8"/>
      <c r="L22" s="176" t="s">
        <v>135</v>
      </c>
      <c r="M22" s="177"/>
      <c r="N22" s="177"/>
      <c r="O22" s="177"/>
      <c r="P22" s="177"/>
      <c r="Q22" s="177"/>
      <c r="R22" s="177"/>
      <c r="S22" s="177"/>
      <c r="T22" s="177"/>
      <c r="U22" s="178"/>
    </row>
    <row r="23" spans="1:21" s="18" customFormat="1" ht="37.5" customHeight="1" x14ac:dyDescent="0.15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8"/>
      <c r="L23" s="176"/>
      <c r="M23" s="177"/>
      <c r="N23" s="177"/>
      <c r="O23" s="177"/>
      <c r="P23" s="177"/>
      <c r="Q23" s="177"/>
      <c r="R23" s="177"/>
      <c r="S23" s="177"/>
      <c r="T23" s="177"/>
      <c r="U23" s="178"/>
    </row>
    <row r="24" spans="1:21" s="18" customFormat="1" ht="37.5" customHeight="1" x14ac:dyDescent="0.15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8"/>
      <c r="L24" s="176"/>
      <c r="M24" s="177"/>
      <c r="N24" s="177"/>
      <c r="O24" s="177"/>
      <c r="P24" s="177"/>
      <c r="Q24" s="177"/>
      <c r="R24" s="177"/>
      <c r="S24" s="177"/>
      <c r="T24" s="177"/>
      <c r="U24" s="178"/>
    </row>
    <row r="25" spans="1:21" s="18" customFormat="1" ht="37.5" customHeight="1" x14ac:dyDescent="0.15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8"/>
      <c r="L25" s="176"/>
      <c r="M25" s="177"/>
      <c r="N25" s="177"/>
      <c r="O25" s="177"/>
      <c r="P25" s="177"/>
      <c r="Q25" s="177"/>
      <c r="R25" s="177"/>
      <c r="S25" s="177"/>
      <c r="T25" s="177"/>
      <c r="U25" s="178"/>
    </row>
    <row r="26" spans="1:21" s="18" customFormat="1" ht="37.5" customHeight="1" x14ac:dyDescent="0.15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8"/>
      <c r="L26" s="176"/>
      <c r="M26" s="177"/>
      <c r="N26" s="177"/>
      <c r="O26" s="177"/>
      <c r="P26" s="177"/>
      <c r="Q26" s="177"/>
      <c r="R26" s="177"/>
      <c r="S26" s="177"/>
      <c r="T26" s="177"/>
      <c r="U26" s="178"/>
    </row>
    <row r="27" spans="1:21" s="18" customFormat="1" ht="37.5" customHeight="1" x14ac:dyDescent="0.15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8"/>
      <c r="L27" s="176"/>
      <c r="M27" s="177"/>
      <c r="N27" s="177"/>
      <c r="O27" s="177"/>
      <c r="P27" s="177"/>
      <c r="Q27" s="177"/>
      <c r="R27" s="177"/>
      <c r="S27" s="177"/>
      <c r="T27" s="177"/>
      <c r="U27" s="178"/>
    </row>
    <row r="28" spans="1:21" s="18" customFormat="1" ht="37.5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8"/>
      <c r="L28" s="176"/>
      <c r="M28" s="177"/>
      <c r="N28" s="177"/>
      <c r="O28" s="177"/>
      <c r="P28" s="177"/>
      <c r="Q28" s="177"/>
      <c r="R28" s="177"/>
      <c r="S28" s="177"/>
      <c r="T28" s="177"/>
      <c r="U28" s="178"/>
    </row>
    <row r="29" spans="1:21" s="18" customFormat="1" ht="37.5" customHeight="1" x14ac:dyDescent="0.1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8"/>
      <c r="L29" s="176"/>
      <c r="M29" s="177"/>
      <c r="N29" s="177"/>
      <c r="O29" s="177"/>
      <c r="P29" s="177"/>
      <c r="Q29" s="177"/>
      <c r="R29" s="177"/>
      <c r="S29" s="177"/>
      <c r="T29" s="177"/>
      <c r="U29" s="178"/>
    </row>
    <row r="30" spans="1:21" s="18" customFormat="1" ht="37.5" customHeight="1" x14ac:dyDescent="0.1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8"/>
      <c r="L30" s="176"/>
      <c r="M30" s="177"/>
      <c r="N30" s="177"/>
      <c r="O30" s="177"/>
      <c r="P30" s="177"/>
      <c r="Q30" s="177"/>
      <c r="R30" s="177"/>
      <c r="S30" s="177"/>
      <c r="T30" s="177"/>
      <c r="U30" s="178"/>
    </row>
    <row r="31" spans="1:21" s="18" customFormat="1" ht="37.5" customHeight="1" x14ac:dyDescent="0.15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8"/>
      <c r="L31" s="176"/>
      <c r="M31" s="177"/>
      <c r="N31" s="177"/>
      <c r="O31" s="177"/>
      <c r="P31" s="177"/>
      <c r="Q31" s="177"/>
      <c r="R31" s="177"/>
      <c r="S31" s="177"/>
      <c r="T31" s="177"/>
      <c r="U31" s="178"/>
    </row>
    <row r="32" spans="1:21" s="18" customFormat="1" ht="37.5" customHeight="1" x14ac:dyDescent="0.15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8"/>
      <c r="L32" s="176"/>
      <c r="M32" s="177"/>
      <c r="N32" s="177"/>
      <c r="O32" s="177"/>
      <c r="P32" s="177"/>
      <c r="Q32" s="177"/>
      <c r="R32" s="177"/>
      <c r="S32" s="177"/>
      <c r="T32" s="177"/>
      <c r="U32" s="178"/>
    </row>
    <row r="33" spans="1:21" s="18" customFormat="1" ht="37.5" customHeight="1" x14ac:dyDescent="0.15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  <c r="L33" s="176"/>
      <c r="M33" s="177"/>
      <c r="N33" s="177"/>
      <c r="O33" s="177"/>
      <c r="P33" s="177"/>
      <c r="Q33" s="177"/>
      <c r="R33" s="177"/>
      <c r="S33" s="177"/>
      <c r="T33" s="177"/>
      <c r="U33" s="178"/>
    </row>
    <row r="34" spans="1:21" s="18" customFormat="1" ht="37.5" customHeight="1" x14ac:dyDescent="0.15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8"/>
      <c r="L34" s="176"/>
      <c r="M34" s="177"/>
      <c r="N34" s="177"/>
      <c r="O34" s="177"/>
      <c r="P34" s="177"/>
      <c r="Q34" s="177"/>
      <c r="R34" s="177"/>
      <c r="S34" s="177"/>
      <c r="T34" s="177"/>
      <c r="U34" s="178"/>
    </row>
    <row r="35" spans="1:21" s="18" customFormat="1" ht="37.5" customHeight="1" x14ac:dyDescent="0.1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8"/>
      <c r="L35" s="176"/>
      <c r="M35" s="177"/>
      <c r="N35" s="177"/>
      <c r="O35" s="177"/>
      <c r="P35" s="177"/>
      <c r="Q35" s="177"/>
      <c r="R35" s="177"/>
      <c r="S35" s="177"/>
      <c r="T35" s="177"/>
      <c r="U35" s="178"/>
    </row>
    <row r="36" spans="1:21" s="18" customFormat="1" ht="37.5" customHeight="1" x14ac:dyDescent="0.1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  <c r="L36" s="176"/>
      <c r="M36" s="177"/>
      <c r="N36" s="177"/>
      <c r="O36" s="177"/>
      <c r="P36" s="177"/>
      <c r="Q36" s="177"/>
      <c r="R36" s="177"/>
      <c r="S36" s="177"/>
      <c r="T36" s="177"/>
      <c r="U36" s="178"/>
    </row>
    <row r="37" spans="1:21" s="18" customFormat="1" ht="37.5" customHeight="1" x14ac:dyDescent="0.1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  <c r="L37" s="176"/>
      <c r="M37" s="177"/>
      <c r="N37" s="177"/>
      <c r="O37" s="177"/>
      <c r="P37" s="177"/>
      <c r="Q37" s="177"/>
      <c r="R37" s="177"/>
      <c r="S37" s="177"/>
      <c r="T37" s="177"/>
      <c r="U37" s="178"/>
    </row>
    <row r="38" spans="1:21" s="18" customFormat="1" ht="37.5" customHeight="1" x14ac:dyDescent="0.1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  <c r="L38" s="176"/>
      <c r="M38" s="177"/>
      <c r="N38" s="177"/>
      <c r="O38" s="177"/>
      <c r="P38" s="177"/>
      <c r="Q38" s="177"/>
      <c r="R38" s="177"/>
      <c r="S38" s="177"/>
      <c r="T38" s="177"/>
      <c r="U38" s="178"/>
    </row>
    <row r="39" spans="1:21" s="18" customFormat="1" ht="37.5" customHeight="1" x14ac:dyDescent="0.1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  <c r="L39" s="176"/>
      <c r="M39" s="177"/>
      <c r="N39" s="177"/>
      <c r="O39" s="177"/>
      <c r="P39" s="177"/>
      <c r="Q39" s="177"/>
      <c r="R39" s="177"/>
      <c r="S39" s="177"/>
      <c r="T39" s="177"/>
      <c r="U39" s="178"/>
    </row>
    <row r="40" spans="1:21" s="18" customFormat="1" ht="37.5" customHeight="1" x14ac:dyDescent="0.1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  <c r="L40" s="176"/>
      <c r="M40" s="177"/>
      <c r="N40" s="177"/>
      <c r="O40" s="177"/>
      <c r="P40" s="177"/>
      <c r="Q40" s="177"/>
      <c r="R40" s="177"/>
      <c r="S40" s="177"/>
      <c r="T40" s="177"/>
      <c r="U40" s="178"/>
    </row>
    <row r="41" spans="1:21" s="18" customFormat="1" ht="37.5" customHeight="1" x14ac:dyDescent="0.1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  <c r="L41" s="176"/>
      <c r="M41" s="177"/>
      <c r="N41" s="177"/>
      <c r="O41" s="177"/>
      <c r="P41" s="177"/>
      <c r="Q41" s="177"/>
      <c r="R41" s="177"/>
      <c r="S41" s="177"/>
      <c r="T41" s="177"/>
      <c r="U41" s="178"/>
    </row>
    <row r="42" spans="1:21" s="18" customFormat="1" ht="37.5" customHeight="1" x14ac:dyDescent="0.1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  <c r="L42" s="176"/>
      <c r="M42" s="177"/>
      <c r="N42" s="177"/>
      <c r="O42" s="177"/>
      <c r="P42" s="177"/>
      <c r="Q42" s="177"/>
      <c r="R42" s="177"/>
      <c r="S42" s="177"/>
      <c r="T42" s="177"/>
      <c r="U42" s="178"/>
    </row>
    <row r="43" spans="1:21" s="18" customFormat="1" ht="37.5" customHeight="1" x14ac:dyDescent="0.15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8"/>
      <c r="L43" s="176"/>
      <c r="M43" s="177"/>
      <c r="N43" s="177"/>
      <c r="O43" s="177"/>
      <c r="P43" s="177"/>
      <c r="Q43" s="177"/>
      <c r="R43" s="177"/>
      <c r="S43" s="177"/>
      <c r="T43" s="177"/>
      <c r="U43" s="178"/>
    </row>
    <row r="44" spans="1:21" s="18" customFormat="1" ht="37.5" customHeight="1" x14ac:dyDescent="0.15">
      <c r="A44" s="176"/>
      <c r="B44" s="177"/>
      <c r="C44" s="177"/>
      <c r="D44" s="177"/>
      <c r="E44" s="177"/>
      <c r="F44" s="177"/>
      <c r="G44" s="177"/>
      <c r="H44" s="177"/>
      <c r="I44" s="177"/>
      <c r="J44" s="177"/>
      <c r="K44" s="178"/>
      <c r="L44" s="176"/>
      <c r="M44" s="177"/>
      <c r="N44" s="177"/>
      <c r="O44" s="177"/>
      <c r="P44" s="177"/>
      <c r="Q44" s="177"/>
      <c r="R44" s="177"/>
      <c r="S44" s="177"/>
      <c r="T44" s="177"/>
      <c r="U44" s="178"/>
    </row>
    <row r="45" spans="1:21" s="18" customFormat="1" ht="37.5" customHeight="1" x14ac:dyDescent="0.15">
      <c r="A45" s="176"/>
      <c r="B45" s="177"/>
      <c r="C45" s="177"/>
      <c r="D45" s="177"/>
      <c r="E45" s="177"/>
      <c r="F45" s="177"/>
      <c r="G45" s="177"/>
      <c r="H45" s="177"/>
      <c r="I45" s="177"/>
      <c r="J45" s="177"/>
      <c r="K45" s="178"/>
      <c r="L45" s="176"/>
      <c r="M45" s="177"/>
      <c r="N45" s="177"/>
      <c r="O45" s="177"/>
      <c r="P45" s="177"/>
      <c r="Q45" s="177"/>
      <c r="R45" s="177"/>
      <c r="S45" s="177"/>
      <c r="T45" s="177"/>
      <c r="U45" s="178"/>
    </row>
    <row r="46" spans="1:21" s="18" customFormat="1" ht="37.5" customHeight="1" x14ac:dyDescent="0.15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8"/>
      <c r="L46" s="176"/>
      <c r="M46" s="177"/>
      <c r="N46" s="177"/>
      <c r="O46" s="177"/>
      <c r="P46" s="177"/>
      <c r="Q46" s="177"/>
      <c r="R46" s="177"/>
      <c r="S46" s="177"/>
      <c r="T46" s="177"/>
      <c r="U46" s="178"/>
    </row>
    <row r="47" spans="1:21" s="18" customFormat="1" ht="37.5" customHeight="1" x14ac:dyDescent="0.15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8"/>
      <c r="L47" s="176"/>
      <c r="M47" s="177"/>
      <c r="N47" s="177"/>
      <c r="O47" s="177"/>
      <c r="P47" s="177"/>
      <c r="Q47" s="177"/>
      <c r="R47" s="177"/>
      <c r="S47" s="177"/>
      <c r="T47" s="177"/>
      <c r="U47" s="178"/>
    </row>
    <row r="48" spans="1:21" s="18" customFormat="1" ht="37.5" customHeight="1" x14ac:dyDescent="0.15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8"/>
      <c r="L48" s="176"/>
      <c r="M48" s="177"/>
      <c r="N48" s="177"/>
      <c r="O48" s="177"/>
      <c r="P48" s="177"/>
      <c r="Q48" s="177"/>
      <c r="R48" s="177"/>
      <c r="S48" s="177"/>
      <c r="T48" s="177"/>
      <c r="U48" s="178"/>
    </row>
    <row r="49" spans="1:21" s="18" customFormat="1" ht="37.5" customHeight="1" x14ac:dyDescent="0.15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8"/>
      <c r="L49" s="176"/>
      <c r="M49" s="177"/>
      <c r="N49" s="177"/>
      <c r="O49" s="177"/>
      <c r="P49" s="177"/>
      <c r="Q49" s="177"/>
      <c r="R49" s="177"/>
      <c r="S49" s="177"/>
      <c r="T49" s="177"/>
      <c r="U49" s="178"/>
    </row>
    <row r="50" spans="1:21" s="18" customFormat="1" ht="37.5" customHeight="1" x14ac:dyDescent="0.15">
      <c r="A50" s="176"/>
      <c r="B50" s="177"/>
      <c r="C50" s="177"/>
      <c r="D50" s="177"/>
      <c r="E50" s="177"/>
      <c r="F50" s="177"/>
      <c r="G50" s="177"/>
      <c r="H50" s="177"/>
      <c r="I50" s="177"/>
      <c r="J50" s="177"/>
      <c r="K50" s="178"/>
      <c r="L50" s="176"/>
      <c r="M50" s="177"/>
      <c r="N50" s="177"/>
      <c r="O50" s="177"/>
      <c r="P50" s="177"/>
      <c r="Q50" s="177"/>
      <c r="R50" s="177"/>
      <c r="S50" s="177"/>
      <c r="T50" s="177"/>
      <c r="U50" s="178"/>
    </row>
    <row r="51" spans="1:21" s="18" customFormat="1" ht="37.5" customHeight="1" x14ac:dyDescent="0.15">
      <c r="A51" s="179"/>
      <c r="B51" s="180"/>
      <c r="C51" s="180"/>
      <c r="D51" s="180"/>
      <c r="E51" s="180"/>
      <c r="F51" s="180"/>
      <c r="G51" s="180"/>
      <c r="H51" s="180"/>
      <c r="I51" s="180"/>
      <c r="J51" s="180"/>
      <c r="K51" s="181"/>
      <c r="L51" s="179"/>
      <c r="M51" s="180"/>
      <c r="N51" s="180"/>
      <c r="O51" s="180"/>
      <c r="P51" s="180"/>
      <c r="Q51" s="180"/>
      <c r="R51" s="180"/>
      <c r="S51" s="180"/>
      <c r="T51" s="180"/>
      <c r="U51" s="181"/>
    </row>
    <row r="52" spans="1:21" ht="37.5" customHeight="1" x14ac:dyDescent="0.15">
      <c r="A52" s="175" t="s">
        <v>27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:21" ht="37.5" customHeight="1" x14ac:dyDescent="0.15">
      <c r="A53" s="102"/>
      <c r="B53" s="102"/>
      <c r="C53" s="103"/>
      <c r="D53" s="102"/>
      <c r="E53" s="102"/>
      <c r="F53" s="102"/>
      <c r="G53" s="102"/>
      <c r="H53" s="102"/>
      <c r="I53" s="102"/>
      <c r="J53" s="103"/>
      <c r="K53" s="103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I7" sqref="AI7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21" t="s">
        <v>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2" ht="17.25" x14ac:dyDescent="0.15">
      <c r="A2" s="121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2" ht="45" customHeight="1" x14ac:dyDescent="0.15">
      <c r="A3" s="145" t="s">
        <v>97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2" s="18" customFormat="1" ht="36.75" customHeight="1" x14ac:dyDescent="0.15">
      <c r="A4" s="20" t="s">
        <v>9</v>
      </c>
      <c r="B4" s="146" t="str">
        <f>報告書!Q26</f>
        <v>C</v>
      </c>
      <c r="C4" s="146"/>
      <c r="D4" s="146"/>
      <c r="E4" s="46"/>
      <c r="F4" s="46"/>
      <c r="G4" s="46"/>
      <c r="H4" s="46"/>
      <c r="I4" s="46"/>
      <c r="J4" s="58"/>
      <c r="K4" s="58"/>
      <c r="L4" s="147" t="s">
        <v>144</v>
      </c>
      <c r="M4" s="148"/>
      <c r="N4" s="148"/>
      <c r="O4" s="148"/>
      <c r="P4" s="149"/>
      <c r="Q4" s="147" t="s">
        <v>103</v>
      </c>
      <c r="R4" s="148"/>
      <c r="S4" s="148"/>
      <c r="T4" s="148"/>
      <c r="U4" s="149"/>
    </row>
    <row r="5" spans="1:22" s="18" customFormat="1" ht="36.75" customHeight="1" x14ac:dyDescent="0.15">
      <c r="A5" s="20" t="s">
        <v>7</v>
      </c>
      <c r="B5" s="146" t="str">
        <f>報告書!I26</f>
        <v>生活支援員</v>
      </c>
      <c r="C5" s="146"/>
      <c r="D5" s="146"/>
      <c r="E5" s="27"/>
      <c r="F5" s="27"/>
      <c r="G5" s="27"/>
      <c r="H5" s="27"/>
      <c r="I5" s="27"/>
      <c r="J5" s="39"/>
      <c r="K5" s="39"/>
      <c r="L5" s="150" t="s">
        <v>16</v>
      </c>
      <c r="M5" s="151"/>
      <c r="N5" s="151"/>
      <c r="O5" s="152" t="str">
        <f>IF(J9&lt;8,"",J16*37)</f>
        <v/>
      </c>
      <c r="P5" s="153"/>
      <c r="Q5" s="150" t="s">
        <v>16</v>
      </c>
      <c r="R5" s="151"/>
      <c r="S5" s="151"/>
      <c r="T5" s="152" t="str">
        <f>O5</f>
        <v/>
      </c>
      <c r="U5" s="153"/>
    </row>
    <row r="6" spans="1:22" s="18" customFormat="1" ht="36.75" customHeight="1" x14ac:dyDescent="0.15">
      <c r="A6" s="20" t="s">
        <v>4</v>
      </c>
      <c r="B6" s="154" t="str">
        <f>IF(ISNA(VLOOKUP(B5,'（参考）日当・宿泊料'!B:C,2,FALSE)),"",VLOOKUP(B5,'（参考）日当・宿泊料'!B:C,2,FALSE))</f>
        <v>④</v>
      </c>
      <c r="C6" s="154"/>
      <c r="D6" s="154"/>
      <c r="E6" s="47"/>
      <c r="F6" s="47"/>
      <c r="G6" s="47"/>
      <c r="H6" s="47"/>
      <c r="I6" s="47"/>
      <c r="J6" s="39"/>
      <c r="K6" s="39"/>
      <c r="L6" s="155" t="s">
        <v>18</v>
      </c>
      <c r="M6" s="156"/>
      <c r="N6" s="157" t="s">
        <v>21</v>
      </c>
      <c r="O6" s="156"/>
      <c r="P6" s="84" t="s">
        <v>114</v>
      </c>
      <c r="Q6" s="155" t="s">
        <v>18</v>
      </c>
      <c r="R6" s="156"/>
      <c r="S6" s="157" t="s">
        <v>21</v>
      </c>
      <c r="T6" s="156"/>
      <c r="U6" s="84" t="s">
        <v>114</v>
      </c>
    </row>
    <row r="7" spans="1:22" s="18" customFormat="1" ht="36.75" customHeight="1" x14ac:dyDescent="0.15">
      <c r="A7" s="21" t="s">
        <v>98</v>
      </c>
      <c r="B7" s="28" t="s">
        <v>10</v>
      </c>
      <c r="C7" s="34" t="s">
        <v>99</v>
      </c>
      <c r="D7" s="41" t="s">
        <v>26</v>
      </c>
      <c r="E7" s="48" t="s">
        <v>107</v>
      </c>
      <c r="F7" s="48" t="s">
        <v>38</v>
      </c>
      <c r="G7" s="33" t="s">
        <v>39</v>
      </c>
      <c r="H7" s="48" t="s">
        <v>38</v>
      </c>
      <c r="I7" s="48" t="s">
        <v>28</v>
      </c>
      <c r="J7" s="59" t="s">
        <v>108</v>
      </c>
      <c r="K7" s="59" t="s">
        <v>55</v>
      </c>
      <c r="L7" s="69" t="s">
        <v>23</v>
      </c>
      <c r="M7" s="66" t="s">
        <v>32</v>
      </c>
      <c r="N7" s="66" t="s">
        <v>23</v>
      </c>
      <c r="O7" s="66" t="s">
        <v>32</v>
      </c>
      <c r="P7" s="85" t="s">
        <v>113</v>
      </c>
      <c r="Q7" s="69" t="s">
        <v>23</v>
      </c>
      <c r="R7" s="66" t="s">
        <v>32</v>
      </c>
      <c r="S7" s="66" t="s">
        <v>23</v>
      </c>
      <c r="T7" s="66" t="s">
        <v>32</v>
      </c>
      <c r="U7" s="97" t="s">
        <v>113</v>
      </c>
      <c r="V7" s="108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20</v>
      </c>
      <c r="K8" s="29"/>
      <c r="L8" s="22" t="s">
        <v>110</v>
      </c>
      <c r="M8" s="77" t="s">
        <v>109</v>
      </c>
      <c r="N8" s="77" t="s">
        <v>29</v>
      </c>
      <c r="O8" s="83" t="s">
        <v>109</v>
      </c>
      <c r="P8" s="86" t="s">
        <v>109</v>
      </c>
      <c r="Q8" s="22" t="s">
        <v>110</v>
      </c>
      <c r="R8" s="77" t="s">
        <v>109</v>
      </c>
      <c r="S8" s="77" t="s">
        <v>29</v>
      </c>
      <c r="T8" s="83" t="s">
        <v>109</v>
      </c>
      <c r="U8" s="98" t="s">
        <v>109</v>
      </c>
    </row>
    <row r="9" spans="1:22" s="18" customFormat="1" ht="45" customHeight="1" x14ac:dyDescent="0.15">
      <c r="A9" s="101">
        <v>43560</v>
      </c>
      <c r="B9" s="30">
        <v>0.41666666666666663</v>
      </c>
      <c r="C9" s="36" t="s">
        <v>99</v>
      </c>
      <c r="D9" s="43">
        <v>0.43125000000000002</v>
      </c>
      <c r="E9" s="50" t="s">
        <v>138</v>
      </c>
      <c r="F9" s="50" t="s">
        <v>88</v>
      </c>
      <c r="G9" s="50" t="s">
        <v>87</v>
      </c>
      <c r="H9" s="50" t="s">
        <v>86</v>
      </c>
      <c r="I9" s="50" t="s">
        <v>90</v>
      </c>
      <c r="J9" s="65"/>
      <c r="K9" s="65"/>
      <c r="L9" s="70">
        <f t="shared" ref="L9:L15" si="0">IF(A9="","",1)</f>
        <v>1</v>
      </c>
      <c r="M9" s="78">
        <v>3000</v>
      </c>
      <c r="N9" s="78">
        <f t="shared" ref="N9:N15" si="1">IF(I9="","",1)</f>
        <v>1</v>
      </c>
      <c r="O9" s="78">
        <v>10000</v>
      </c>
      <c r="P9" s="87"/>
      <c r="Q9" s="70">
        <f t="shared" ref="Q9:Q15" si="2">L9</f>
        <v>1</v>
      </c>
      <c r="R9" s="93">
        <f>IF(L9="","",IF(M9&lt;IF(Q9="","",VLOOKUP($B$6,'（参考）日当・宿泊料'!C:D,2,FALSE)),M9,VLOOKUP($B$6,'（参考）日当・宿泊料'!C:D,2,FALSE)))</f>
        <v>1700</v>
      </c>
      <c r="S9" s="93">
        <f t="shared" ref="S9:S15" si="3">N9</f>
        <v>1</v>
      </c>
      <c r="T9" s="93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87">
        <f t="shared" ref="U9:U15" si="4">P9</f>
        <v>0</v>
      </c>
    </row>
    <row r="10" spans="1:22" s="18" customFormat="1" ht="45" customHeight="1" x14ac:dyDescent="0.15">
      <c r="A10" s="101">
        <v>43561</v>
      </c>
      <c r="B10" s="31">
        <v>0.5</v>
      </c>
      <c r="C10" s="37" t="s">
        <v>99</v>
      </c>
      <c r="D10" s="44">
        <v>0.51458333333333328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138</v>
      </c>
      <c r="H10" s="51" t="s">
        <v>89</v>
      </c>
      <c r="I10" s="51"/>
      <c r="J10" s="66"/>
      <c r="K10" s="66"/>
      <c r="L10" s="71">
        <f t="shared" si="0"/>
        <v>1</v>
      </c>
      <c r="M10" s="79">
        <v>3000</v>
      </c>
      <c r="N10" s="79" t="str">
        <f t="shared" si="1"/>
        <v/>
      </c>
      <c r="O10" s="79"/>
      <c r="P10" s="88"/>
      <c r="Q10" s="71">
        <f t="shared" si="2"/>
        <v>1</v>
      </c>
      <c r="R10" s="93">
        <f>IF(L10="","",IF(M10&lt;IF(Q10="","",VLOOKUP($B$6,'（参考）日当・宿泊料'!C:D,2,FALSE)),M10,VLOOKUP($B$6,'（参考）日当・宿泊料'!C:D,2,FALSE)))</f>
        <v>1700</v>
      </c>
      <c r="S10" s="94" t="str">
        <f t="shared" si="3"/>
        <v/>
      </c>
      <c r="T10" s="93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88">
        <f t="shared" si="4"/>
        <v>0</v>
      </c>
    </row>
    <row r="11" spans="1:22" s="18" customFormat="1" ht="45" customHeight="1" x14ac:dyDescent="0.15">
      <c r="A11" s="25"/>
      <c r="B11" s="31"/>
      <c r="C11" s="37" t="s">
        <v>99</v>
      </c>
      <c r="D11" s="44"/>
      <c r="E11" s="51"/>
      <c r="F11" s="51"/>
      <c r="G11" s="54"/>
      <c r="H11" s="54"/>
      <c r="I11" s="54"/>
      <c r="J11" s="66"/>
      <c r="K11" s="66"/>
      <c r="L11" s="71" t="str">
        <f t="shared" si="0"/>
        <v/>
      </c>
      <c r="M11" s="79"/>
      <c r="N11" s="79" t="str">
        <f t="shared" si="1"/>
        <v/>
      </c>
      <c r="O11" s="79"/>
      <c r="P11" s="88"/>
      <c r="Q11" s="71" t="str">
        <f t="shared" si="2"/>
        <v/>
      </c>
      <c r="R11" s="93" t="str">
        <f>IF(L11="","",IF(M11&lt;IF(Q11="","",VLOOKUP($B$6,'（参考）日当・宿泊料'!C:D,2,FALSE)),M11,VLOOKUP($B$6,'（参考）日当・宿泊料'!C:D,2,FALSE)))</f>
        <v/>
      </c>
      <c r="S11" s="94" t="str">
        <f t="shared" si="3"/>
        <v/>
      </c>
      <c r="T11" s="93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88">
        <f t="shared" si="4"/>
        <v>0</v>
      </c>
    </row>
    <row r="12" spans="1:22" s="18" customFormat="1" ht="45" customHeight="1" x14ac:dyDescent="0.15">
      <c r="A12" s="25"/>
      <c r="B12" s="31"/>
      <c r="C12" s="37" t="s">
        <v>99</v>
      </c>
      <c r="D12" s="44"/>
      <c r="E12" s="51"/>
      <c r="F12" s="51"/>
      <c r="G12" s="54"/>
      <c r="H12" s="54"/>
      <c r="I12" s="54"/>
      <c r="J12" s="66"/>
      <c r="K12" s="66"/>
      <c r="L12" s="71" t="str">
        <f t="shared" si="0"/>
        <v/>
      </c>
      <c r="M12" s="79"/>
      <c r="N12" s="79" t="str">
        <f t="shared" si="1"/>
        <v/>
      </c>
      <c r="O12" s="79"/>
      <c r="P12" s="88"/>
      <c r="Q12" s="71" t="str">
        <f t="shared" si="2"/>
        <v/>
      </c>
      <c r="R12" s="93" t="str">
        <f>IF(L12="","",IF(M12&lt;IF(Q12="","",VLOOKUP($B$6,'（参考）日当・宿泊料'!C:D,2,FALSE)),M12,VLOOKUP($B$6,'（参考）日当・宿泊料'!C:D,2,FALSE)))</f>
        <v/>
      </c>
      <c r="S12" s="94" t="str">
        <f t="shared" si="3"/>
        <v/>
      </c>
      <c r="T12" s="93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88">
        <f t="shared" si="4"/>
        <v>0</v>
      </c>
    </row>
    <row r="13" spans="1:22" s="18" customFormat="1" ht="45" customHeight="1" x14ac:dyDescent="0.15">
      <c r="A13" s="25"/>
      <c r="B13" s="31"/>
      <c r="C13" s="37" t="s">
        <v>99</v>
      </c>
      <c r="D13" s="44"/>
      <c r="E13" s="51"/>
      <c r="F13" s="51"/>
      <c r="G13" s="54"/>
      <c r="H13" s="54"/>
      <c r="I13" s="54"/>
      <c r="J13" s="66"/>
      <c r="K13" s="66"/>
      <c r="L13" s="71" t="str">
        <f t="shared" si="0"/>
        <v/>
      </c>
      <c r="M13" s="79"/>
      <c r="N13" s="79" t="str">
        <f t="shared" si="1"/>
        <v/>
      </c>
      <c r="O13" s="79"/>
      <c r="P13" s="88"/>
      <c r="Q13" s="71" t="str">
        <f t="shared" si="2"/>
        <v/>
      </c>
      <c r="R13" s="93" t="str">
        <f>IF(L13="","",IF(M13&lt;IF(Q13="","",VLOOKUP($B$6,'（参考）日当・宿泊料'!C:D,2,FALSE)),M13,VLOOKUP($B$6,'（参考）日当・宿泊料'!C:D,2,FALSE)))</f>
        <v/>
      </c>
      <c r="S13" s="94" t="str">
        <f t="shared" si="3"/>
        <v/>
      </c>
      <c r="T13" s="93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88">
        <f t="shared" si="4"/>
        <v>0</v>
      </c>
    </row>
    <row r="14" spans="1:22" s="18" customFormat="1" ht="45" customHeight="1" x14ac:dyDescent="0.15">
      <c r="A14" s="25"/>
      <c r="B14" s="31"/>
      <c r="C14" s="37" t="s">
        <v>99</v>
      </c>
      <c r="D14" s="44"/>
      <c r="E14" s="51"/>
      <c r="F14" s="51"/>
      <c r="G14" s="54"/>
      <c r="H14" s="54"/>
      <c r="I14" s="54"/>
      <c r="J14" s="66"/>
      <c r="K14" s="66"/>
      <c r="L14" s="71" t="str">
        <f t="shared" si="0"/>
        <v/>
      </c>
      <c r="M14" s="79"/>
      <c r="N14" s="79" t="str">
        <f t="shared" si="1"/>
        <v/>
      </c>
      <c r="O14" s="79"/>
      <c r="P14" s="88"/>
      <c r="Q14" s="71" t="str">
        <f t="shared" si="2"/>
        <v/>
      </c>
      <c r="R14" s="93" t="str">
        <f>IF(L14="","",IF(M14&lt;IF(Q14="","",VLOOKUP($B$6,'（参考）日当・宿泊料'!C:D,2,FALSE)),M14,VLOOKUP($B$6,'（参考）日当・宿泊料'!C:D,2,FALSE)))</f>
        <v/>
      </c>
      <c r="S14" s="94" t="str">
        <f t="shared" si="3"/>
        <v/>
      </c>
      <c r="T14" s="93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88">
        <f t="shared" si="4"/>
        <v>0</v>
      </c>
    </row>
    <row r="15" spans="1:22" s="18" customFormat="1" ht="45" customHeight="1" x14ac:dyDescent="0.15">
      <c r="A15" s="25"/>
      <c r="B15" s="31"/>
      <c r="C15" s="37" t="s">
        <v>99</v>
      </c>
      <c r="D15" s="44"/>
      <c r="E15" s="51"/>
      <c r="F15" s="51"/>
      <c r="G15" s="51"/>
      <c r="H15" s="51"/>
      <c r="I15" s="51"/>
      <c r="J15" s="66"/>
      <c r="K15" s="66"/>
      <c r="L15" s="73" t="str">
        <f t="shared" si="0"/>
        <v/>
      </c>
      <c r="M15" s="81"/>
      <c r="N15" s="81" t="str">
        <f t="shared" si="1"/>
        <v/>
      </c>
      <c r="O15" s="81"/>
      <c r="P15" s="90"/>
      <c r="Q15" s="73" t="str">
        <f t="shared" si="2"/>
        <v/>
      </c>
      <c r="R15" s="93" t="str">
        <f>IF(L15="","",IF(M15&lt;IF(Q15="","",VLOOKUP($B$6,'（参考）日当・宿泊料'!C:D,2,FALSE)),M15,VLOOKUP($B$6,'（参考）日当・宿泊料'!C:D,2,FALSE)))</f>
        <v/>
      </c>
      <c r="S15" s="96" t="str">
        <f t="shared" si="3"/>
        <v/>
      </c>
      <c r="T15" s="93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0">
        <f t="shared" si="4"/>
        <v>0</v>
      </c>
    </row>
    <row r="16" spans="1:22" s="18" customFormat="1" ht="37.5" customHeight="1" x14ac:dyDescent="0.15">
      <c r="A16" s="158" t="s">
        <v>36</v>
      </c>
      <c r="B16" s="159"/>
      <c r="C16" s="159"/>
      <c r="D16" s="159"/>
      <c r="E16" s="159"/>
      <c r="F16" s="159"/>
      <c r="G16" s="159"/>
      <c r="H16" s="160"/>
      <c r="I16" s="56"/>
      <c r="J16" s="104">
        <f>TRUNC(SUM(J9:J15),-1)</f>
        <v>0</v>
      </c>
      <c r="K16" s="68"/>
      <c r="L16" s="74">
        <f t="shared" ref="L16:U16" si="5">SUM(L9:L15)</f>
        <v>2</v>
      </c>
      <c r="M16" s="82">
        <f t="shared" si="5"/>
        <v>6000</v>
      </c>
      <c r="N16" s="82">
        <f t="shared" si="5"/>
        <v>1</v>
      </c>
      <c r="O16" s="82">
        <f t="shared" si="5"/>
        <v>10000</v>
      </c>
      <c r="P16" s="105">
        <f t="shared" si="5"/>
        <v>0</v>
      </c>
      <c r="Q16" s="74">
        <f t="shared" si="5"/>
        <v>2</v>
      </c>
      <c r="R16" s="82">
        <f t="shared" si="5"/>
        <v>3400</v>
      </c>
      <c r="S16" s="91">
        <f t="shared" si="5"/>
        <v>1</v>
      </c>
      <c r="T16" s="82">
        <f t="shared" si="5"/>
        <v>7800</v>
      </c>
      <c r="U16" s="105">
        <f t="shared" si="5"/>
        <v>0</v>
      </c>
    </row>
    <row r="17" spans="1:21" s="18" customFormat="1" ht="14.25" x14ac:dyDescent="0.15">
      <c r="A17" s="161" t="s">
        <v>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62" t="s">
        <v>104</v>
      </c>
      <c r="M18" s="163"/>
      <c r="N18" s="163"/>
      <c r="O18" s="174"/>
      <c r="P18" s="106">
        <f>SUM(O5,M16,O16,P16)</f>
        <v>16000</v>
      </c>
      <c r="Q18" s="162" t="s">
        <v>47</v>
      </c>
      <c r="R18" s="163"/>
      <c r="S18" s="163"/>
      <c r="T18" s="163"/>
      <c r="U18" s="107">
        <f>SUM(T5,R16,T16,U16)</f>
        <v>11200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62" t="s">
        <v>102</v>
      </c>
      <c r="R19" s="163"/>
      <c r="S19" s="163"/>
      <c r="T19" s="163"/>
      <c r="U19" s="92">
        <f>IF(P18-U18&lt;0,"-",P18-U18)</f>
        <v>4800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4" t="s">
        <v>111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  <c r="L21" s="164" t="s">
        <v>112</v>
      </c>
      <c r="M21" s="165"/>
      <c r="N21" s="165"/>
      <c r="O21" s="165"/>
      <c r="P21" s="165"/>
      <c r="Q21" s="165"/>
      <c r="R21" s="165"/>
      <c r="S21" s="165"/>
      <c r="T21" s="165"/>
      <c r="U21" s="166"/>
    </row>
    <row r="22" spans="1:21" s="18" customFormat="1" ht="37.5" customHeight="1" x14ac:dyDescent="0.15">
      <c r="A22" s="176" t="s">
        <v>134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8"/>
      <c r="L22" s="176" t="s">
        <v>135</v>
      </c>
      <c r="M22" s="177"/>
      <c r="N22" s="177"/>
      <c r="O22" s="177"/>
      <c r="P22" s="177"/>
      <c r="Q22" s="177"/>
      <c r="R22" s="177"/>
      <c r="S22" s="177"/>
      <c r="T22" s="177"/>
      <c r="U22" s="178"/>
    </row>
    <row r="23" spans="1:21" s="18" customFormat="1" ht="37.5" customHeight="1" x14ac:dyDescent="0.15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8"/>
      <c r="L23" s="176"/>
      <c r="M23" s="177"/>
      <c r="N23" s="177"/>
      <c r="O23" s="177"/>
      <c r="P23" s="177"/>
      <c r="Q23" s="177"/>
      <c r="R23" s="177"/>
      <c r="S23" s="177"/>
      <c r="T23" s="177"/>
      <c r="U23" s="178"/>
    </row>
    <row r="24" spans="1:21" s="18" customFormat="1" ht="37.5" customHeight="1" x14ac:dyDescent="0.15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8"/>
      <c r="L24" s="176"/>
      <c r="M24" s="177"/>
      <c r="N24" s="177"/>
      <c r="O24" s="177"/>
      <c r="P24" s="177"/>
      <c r="Q24" s="177"/>
      <c r="R24" s="177"/>
      <c r="S24" s="177"/>
      <c r="T24" s="177"/>
      <c r="U24" s="178"/>
    </row>
    <row r="25" spans="1:21" s="18" customFormat="1" ht="37.5" customHeight="1" x14ac:dyDescent="0.15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8"/>
      <c r="L25" s="176"/>
      <c r="M25" s="177"/>
      <c r="N25" s="177"/>
      <c r="O25" s="177"/>
      <c r="P25" s="177"/>
      <c r="Q25" s="177"/>
      <c r="R25" s="177"/>
      <c r="S25" s="177"/>
      <c r="T25" s="177"/>
      <c r="U25" s="178"/>
    </row>
    <row r="26" spans="1:21" s="18" customFormat="1" ht="37.5" customHeight="1" x14ac:dyDescent="0.15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8"/>
      <c r="L26" s="176"/>
      <c r="M26" s="177"/>
      <c r="N26" s="177"/>
      <c r="O26" s="177"/>
      <c r="P26" s="177"/>
      <c r="Q26" s="177"/>
      <c r="R26" s="177"/>
      <c r="S26" s="177"/>
      <c r="T26" s="177"/>
      <c r="U26" s="178"/>
    </row>
    <row r="27" spans="1:21" s="18" customFormat="1" ht="37.5" customHeight="1" x14ac:dyDescent="0.15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8"/>
      <c r="L27" s="176"/>
      <c r="M27" s="177"/>
      <c r="N27" s="177"/>
      <c r="O27" s="177"/>
      <c r="P27" s="177"/>
      <c r="Q27" s="177"/>
      <c r="R27" s="177"/>
      <c r="S27" s="177"/>
      <c r="T27" s="177"/>
      <c r="U27" s="178"/>
    </row>
    <row r="28" spans="1:21" s="18" customFormat="1" ht="37.5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8"/>
      <c r="L28" s="176"/>
      <c r="M28" s="177"/>
      <c r="N28" s="177"/>
      <c r="O28" s="177"/>
      <c r="P28" s="177"/>
      <c r="Q28" s="177"/>
      <c r="R28" s="177"/>
      <c r="S28" s="177"/>
      <c r="T28" s="177"/>
      <c r="U28" s="178"/>
    </row>
    <row r="29" spans="1:21" s="18" customFormat="1" ht="37.5" customHeight="1" x14ac:dyDescent="0.1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8"/>
      <c r="L29" s="176"/>
      <c r="M29" s="177"/>
      <c r="N29" s="177"/>
      <c r="O29" s="177"/>
      <c r="P29" s="177"/>
      <c r="Q29" s="177"/>
      <c r="R29" s="177"/>
      <c r="S29" s="177"/>
      <c r="T29" s="177"/>
      <c r="U29" s="178"/>
    </row>
    <row r="30" spans="1:21" s="18" customFormat="1" ht="37.5" customHeight="1" x14ac:dyDescent="0.1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8"/>
      <c r="L30" s="176"/>
      <c r="M30" s="177"/>
      <c r="N30" s="177"/>
      <c r="O30" s="177"/>
      <c r="P30" s="177"/>
      <c r="Q30" s="177"/>
      <c r="R30" s="177"/>
      <c r="S30" s="177"/>
      <c r="T30" s="177"/>
      <c r="U30" s="178"/>
    </row>
    <row r="31" spans="1:21" s="18" customFormat="1" ht="37.5" customHeight="1" x14ac:dyDescent="0.15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8"/>
      <c r="L31" s="176"/>
      <c r="M31" s="177"/>
      <c r="N31" s="177"/>
      <c r="O31" s="177"/>
      <c r="P31" s="177"/>
      <c r="Q31" s="177"/>
      <c r="R31" s="177"/>
      <c r="S31" s="177"/>
      <c r="T31" s="177"/>
      <c r="U31" s="178"/>
    </row>
    <row r="32" spans="1:21" s="18" customFormat="1" ht="37.5" customHeight="1" x14ac:dyDescent="0.15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8"/>
      <c r="L32" s="176"/>
      <c r="M32" s="177"/>
      <c r="N32" s="177"/>
      <c r="O32" s="177"/>
      <c r="P32" s="177"/>
      <c r="Q32" s="177"/>
      <c r="R32" s="177"/>
      <c r="S32" s="177"/>
      <c r="T32" s="177"/>
      <c r="U32" s="178"/>
    </row>
    <row r="33" spans="1:21" s="18" customFormat="1" ht="37.5" customHeight="1" x14ac:dyDescent="0.15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  <c r="L33" s="176"/>
      <c r="M33" s="177"/>
      <c r="N33" s="177"/>
      <c r="O33" s="177"/>
      <c r="P33" s="177"/>
      <c r="Q33" s="177"/>
      <c r="R33" s="177"/>
      <c r="S33" s="177"/>
      <c r="T33" s="177"/>
      <c r="U33" s="178"/>
    </row>
    <row r="34" spans="1:21" s="18" customFormat="1" ht="37.5" customHeight="1" x14ac:dyDescent="0.15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8"/>
      <c r="L34" s="176"/>
      <c r="M34" s="177"/>
      <c r="N34" s="177"/>
      <c r="O34" s="177"/>
      <c r="P34" s="177"/>
      <c r="Q34" s="177"/>
      <c r="R34" s="177"/>
      <c r="S34" s="177"/>
      <c r="T34" s="177"/>
      <c r="U34" s="178"/>
    </row>
    <row r="35" spans="1:21" s="18" customFormat="1" ht="37.5" customHeight="1" x14ac:dyDescent="0.1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8"/>
      <c r="L35" s="176"/>
      <c r="M35" s="177"/>
      <c r="N35" s="177"/>
      <c r="O35" s="177"/>
      <c r="P35" s="177"/>
      <c r="Q35" s="177"/>
      <c r="R35" s="177"/>
      <c r="S35" s="177"/>
      <c r="T35" s="177"/>
      <c r="U35" s="178"/>
    </row>
    <row r="36" spans="1:21" s="18" customFormat="1" ht="37.5" customHeight="1" x14ac:dyDescent="0.1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  <c r="L36" s="176"/>
      <c r="M36" s="177"/>
      <c r="N36" s="177"/>
      <c r="O36" s="177"/>
      <c r="P36" s="177"/>
      <c r="Q36" s="177"/>
      <c r="R36" s="177"/>
      <c r="S36" s="177"/>
      <c r="T36" s="177"/>
      <c r="U36" s="178"/>
    </row>
    <row r="37" spans="1:21" s="18" customFormat="1" ht="37.5" customHeight="1" x14ac:dyDescent="0.1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  <c r="L37" s="176"/>
      <c r="M37" s="177"/>
      <c r="N37" s="177"/>
      <c r="O37" s="177"/>
      <c r="P37" s="177"/>
      <c r="Q37" s="177"/>
      <c r="R37" s="177"/>
      <c r="S37" s="177"/>
      <c r="T37" s="177"/>
      <c r="U37" s="178"/>
    </row>
    <row r="38" spans="1:21" s="18" customFormat="1" ht="37.5" customHeight="1" x14ac:dyDescent="0.1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  <c r="L38" s="176"/>
      <c r="M38" s="177"/>
      <c r="N38" s="177"/>
      <c r="O38" s="177"/>
      <c r="P38" s="177"/>
      <c r="Q38" s="177"/>
      <c r="R38" s="177"/>
      <c r="S38" s="177"/>
      <c r="T38" s="177"/>
      <c r="U38" s="178"/>
    </row>
    <row r="39" spans="1:21" s="18" customFormat="1" ht="37.5" customHeight="1" x14ac:dyDescent="0.1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  <c r="L39" s="176"/>
      <c r="M39" s="177"/>
      <c r="N39" s="177"/>
      <c r="O39" s="177"/>
      <c r="P39" s="177"/>
      <c r="Q39" s="177"/>
      <c r="R39" s="177"/>
      <c r="S39" s="177"/>
      <c r="T39" s="177"/>
      <c r="U39" s="178"/>
    </row>
    <row r="40" spans="1:21" s="18" customFormat="1" ht="37.5" customHeight="1" x14ac:dyDescent="0.1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  <c r="L40" s="176"/>
      <c r="M40" s="177"/>
      <c r="N40" s="177"/>
      <c r="O40" s="177"/>
      <c r="P40" s="177"/>
      <c r="Q40" s="177"/>
      <c r="R40" s="177"/>
      <c r="S40" s="177"/>
      <c r="T40" s="177"/>
      <c r="U40" s="178"/>
    </row>
    <row r="41" spans="1:21" s="18" customFormat="1" ht="37.5" customHeight="1" x14ac:dyDescent="0.1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  <c r="L41" s="176"/>
      <c r="M41" s="177"/>
      <c r="N41" s="177"/>
      <c r="O41" s="177"/>
      <c r="P41" s="177"/>
      <c r="Q41" s="177"/>
      <c r="R41" s="177"/>
      <c r="S41" s="177"/>
      <c r="T41" s="177"/>
      <c r="U41" s="178"/>
    </row>
    <row r="42" spans="1:21" s="18" customFormat="1" ht="37.5" customHeight="1" x14ac:dyDescent="0.1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  <c r="L42" s="176"/>
      <c r="M42" s="177"/>
      <c r="N42" s="177"/>
      <c r="O42" s="177"/>
      <c r="P42" s="177"/>
      <c r="Q42" s="177"/>
      <c r="R42" s="177"/>
      <c r="S42" s="177"/>
      <c r="T42" s="177"/>
      <c r="U42" s="178"/>
    </row>
    <row r="43" spans="1:21" s="18" customFormat="1" ht="37.5" customHeight="1" x14ac:dyDescent="0.15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8"/>
      <c r="L43" s="176"/>
      <c r="M43" s="177"/>
      <c r="N43" s="177"/>
      <c r="O43" s="177"/>
      <c r="P43" s="177"/>
      <c r="Q43" s="177"/>
      <c r="R43" s="177"/>
      <c r="S43" s="177"/>
      <c r="T43" s="177"/>
      <c r="U43" s="178"/>
    </row>
    <row r="44" spans="1:21" s="18" customFormat="1" ht="37.5" customHeight="1" x14ac:dyDescent="0.15">
      <c r="A44" s="176"/>
      <c r="B44" s="177"/>
      <c r="C44" s="177"/>
      <c r="D44" s="177"/>
      <c r="E44" s="177"/>
      <c r="F44" s="177"/>
      <c r="G44" s="177"/>
      <c r="H44" s="177"/>
      <c r="I44" s="177"/>
      <c r="J44" s="177"/>
      <c r="K44" s="178"/>
      <c r="L44" s="176"/>
      <c r="M44" s="177"/>
      <c r="N44" s="177"/>
      <c r="O44" s="177"/>
      <c r="P44" s="177"/>
      <c r="Q44" s="177"/>
      <c r="R44" s="177"/>
      <c r="S44" s="177"/>
      <c r="T44" s="177"/>
      <c r="U44" s="178"/>
    </row>
    <row r="45" spans="1:21" s="18" customFormat="1" ht="37.5" customHeight="1" x14ac:dyDescent="0.15">
      <c r="A45" s="176"/>
      <c r="B45" s="177"/>
      <c r="C45" s="177"/>
      <c r="D45" s="177"/>
      <c r="E45" s="177"/>
      <c r="F45" s="177"/>
      <c r="G45" s="177"/>
      <c r="H45" s="177"/>
      <c r="I45" s="177"/>
      <c r="J45" s="177"/>
      <c r="K45" s="178"/>
      <c r="L45" s="176"/>
      <c r="M45" s="177"/>
      <c r="N45" s="177"/>
      <c r="O45" s="177"/>
      <c r="P45" s="177"/>
      <c r="Q45" s="177"/>
      <c r="R45" s="177"/>
      <c r="S45" s="177"/>
      <c r="T45" s="177"/>
      <c r="U45" s="178"/>
    </row>
    <row r="46" spans="1:21" s="18" customFormat="1" ht="37.5" customHeight="1" x14ac:dyDescent="0.15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8"/>
      <c r="L46" s="176"/>
      <c r="M46" s="177"/>
      <c r="N46" s="177"/>
      <c r="O46" s="177"/>
      <c r="P46" s="177"/>
      <c r="Q46" s="177"/>
      <c r="R46" s="177"/>
      <c r="S46" s="177"/>
      <c r="T46" s="177"/>
      <c r="U46" s="178"/>
    </row>
    <row r="47" spans="1:21" s="18" customFormat="1" ht="37.5" customHeight="1" x14ac:dyDescent="0.15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8"/>
      <c r="L47" s="176"/>
      <c r="M47" s="177"/>
      <c r="N47" s="177"/>
      <c r="O47" s="177"/>
      <c r="P47" s="177"/>
      <c r="Q47" s="177"/>
      <c r="R47" s="177"/>
      <c r="S47" s="177"/>
      <c r="T47" s="177"/>
      <c r="U47" s="178"/>
    </row>
    <row r="48" spans="1:21" s="18" customFormat="1" ht="37.5" customHeight="1" x14ac:dyDescent="0.15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8"/>
      <c r="L48" s="176"/>
      <c r="M48" s="177"/>
      <c r="N48" s="177"/>
      <c r="O48" s="177"/>
      <c r="P48" s="177"/>
      <c r="Q48" s="177"/>
      <c r="R48" s="177"/>
      <c r="S48" s="177"/>
      <c r="T48" s="177"/>
      <c r="U48" s="178"/>
    </row>
    <row r="49" spans="1:21" s="18" customFormat="1" ht="37.5" customHeight="1" x14ac:dyDescent="0.15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8"/>
      <c r="L49" s="176"/>
      <c r="M49" s="177"/>
      <c r="N49" s="177"/>
      <c r="O49" s="177"/>
      <c r="P49" s="177"/>
      <c r="Q49" s="177"/>
      <c r="R49" s="177"/>
      <c r="S49" s="177"/>
      <c r="T49" s="177"/>
      <c r="U49" s="178"/>
    </row>
    <row r="50" spans="1:21" s="18" customFormat="1" ht="37.5" customHeight="1" x14ac:dyDescent="0.15">
      <c r="A50" s="176"/>
      <c r="B50" s="177"/>
      <c r="C50" s="177"/>
      <c r="D50" s="177"/>
      <c r="E50" s="177"/>
      <c r="F50" s="177"/>
      <c r="G50" s="177"/>
      <c r="H50" s="177"/>
      <c r="I50" s="177"/>
      <c r="J50" s="177"/>
      <c r="K50" s="178"/>
      <c r="L50" s="176"/>
      <c r="M50" s="177"/>
      <c r="N50" s="177"/>
      <c r="O50" s="177"/>
      <c r="P50" s="177"/>
      <c r="Q50" s="177"/>
      <c r="R50" s="177"/>
      <c r="S50" s="177"/>
      <c r="T50" s="177"/>
      <c r="U50" s="178"/>
    </row>
    <row r="51" spans="1:21" s="18" customFormat="1" ht="37.5" customHeight="1" x14ac:dyDescent="0.15">
      <c r="A51" s="179"/>
      <c r="B51" s="180"/>
      <c r="C51" s="180"/>
      <c r="D51" s="180"/>
      <c r="E51" s="180"/>
      <c r="F51" s="180"/>
      <c r="G51" s="180"/>
      <c r="H51" s="180"/>
      <c r="I51" s="180"/>
      <c r="J51" s="180"/>
      <c r="K51" s="181"/>
      <c r="L51" s="179"/>
      <c r="M51" s="180"/>
      <c r="N51" s="180"/>
      <c r="O51" s="180"/>
      <c r="P51" s="180"/>
      <c r="Q51" s="180"/>
      <c r="R51" s="180"/>
      <c r="S51" s="180"/>
      <c r="T51" s="180"/>
      <c r="U51" s="181"/>
    </row>
    <row r="52" spans="1:21" ht="37.5" customHeight="1" x14ac:dyDescent="0.15">
      <c r="A52" s="175" t="s">
        <v>27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:21" ht="37.5" customHeight="1" x14ac:dyDescent="0.15">
      <c r="A53" s="102"/>
      <c r="B53" s="102"/>
      <c r="C53" s="103"/>
      <c r="D53" s="102"/>
      <c r="E53" s="102"/>
      <c r="F53" s="102"/>
      <c r="G53" s="102"/>
      <c r="H53" s="102"/>
      <c r="I53" s="102"/>
      <c r="J53" s="103"/>
      <c r="K53" s="103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workbookViewId="0">
      <selection activeCell="AR17" sqref="AR17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21" t="s">
        <v>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</row>
    <row r="2" spans="1:35" ht="15" customHeight="1" x14ac:dyDescent="0.15">
      <c r="A2" s="121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4" spans="1:35" ht="1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ht="1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ht="15" customHeight="1" x14ac:dyDescent="0.15">
      <c r="A6" s="185" t="s">
        <v>132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</row>
    <row r="7" spans="1:35" ht="15" customHeight="1" x14ac:dyDescent="0.1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</row>
    <row r="8" spans="1:35" ht="15" customHeight="1" x14ac:dyDescent="0.15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</row>
    <row r="9" spans="1:35" ht="1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82" t="s">
        <v>83</v>
      </c>
      <c r="U10" s="182"/>
      <c r="V10" s="182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1"/>
      <c r="S11" s="111"/>
      <c r="T11" s="111"/>
      <c r="U11" s="183" t="str">
        <f>報告書!U11</f>
        <v>社会福祉法人国交会 自動車苑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0"/>
    </row>
    <row r="12" spans="1:35" ht="1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1"/>
      <c r="S12" s="111"/>
      <c r="T12" s="111"/>
      <c r="U12" s="183">
        <f>報告書!U12</f>
        <v>0</v>
      </c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0"/>
    </row>
    <row r="13" spans="1:35" ht="1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1"/>
      <c r="S13" s="111"/>
      <c r="T13" s="111"/>
      <c r="U13" s="183" t="str">
        <f>報告書!U13</f>
        <v>理事長　国土　太郎</v>
      </c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12"/>
      <c r="AG13" s="112" t="s">
        <v>130</v>
      </c>
      <c r="AH13" s="112"/>
      <c r="AI13" s="10"/>
    </row>
    <row r="14" spans="1:35" ht="1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ht="15" customHeight="1" x14ac:dyDescent="0.15">
      <c r="A17" s="10"/>
      <c r="B17" s="186" t="s">
        <v>145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0"/>
    </row>
    <row r="18" spans="1:35" ht="15" customHeight="1" x14ac:dyDescent="0.15">
      <c r="A18" s="10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0"/>
    </row>
    <row r="19" spans="1:35" ht="15" customHeight="1" x14ac:dyDescent="0.15">
      <c r="A19" s="10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0"/>
    </row>
    <row r="20" spans="1:35" ht="15" customHeight="1" x14ac:dyDescent="0.15">
      <c r="A20" s="10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0"/>
    </row>
    <row r="21" spans="1:35" ht="15" customHeight="1" x14ac:dyDescent="0.15">
      <c r="A21" s="10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0"/>
    </row>
    <row r="22" spans="1:35" ht="15" customHeight="1" x14ac:dyDescent="0.15">
      <c r="A22" s="10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0"/>
    </row>
    <row r="23" spans="1:35" ht="15" customHeight="1" x14ac:dyDescent="0.15">
      <c r="A23" s="10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0"/>
    </row>
    <row r="24" spans="1:35" ht="1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ht="1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ht="1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1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1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ht="1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1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1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1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1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51" spans="1:35" ht="22.5" customHeight="1" x14ac:dyDescent="0.15">
      <c r="A51" s="184" t="s">
        <v>92</v>
      </c>
      <c r="B51" s="184"/>
      <c r="C51" s="184"/>
      <c r="D51" s="144" t="s">
        <v>85</v>
      </c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</row>
    <row r="52" spans="1:35" ht="13.5" customHeight="1" x14ac:dyDescent="0.15">
      <c r="A52" s="184" t="s">
        <v>93</v>
      </c>
      <c r="B52" s="184"/>
      <c r="C52" s="184"/>
      <c r="D52" s="144" t="s">
        <v>94</v>
      </c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</row>
    <row r="53" spans="1:35" ht="15" customHeight="1" x14ac:dyDescent="0.15">
      <c r="A53" s="109"/>
      <c r="B53" s="109"/>
      <c r="C53" s="109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</row>
    <row r="54" spans="1:35" ht="15" customHeight="1" x14ac:dyDescent="0.15">
      <c r="A54" s="110"/>
    </row>
  </sheetData>
  <mergeCells count="12">
    <mergeCell ref="U13:AE13"/>
    <mergeCell ref="A51:C51"/>
    <mergeCell ref="D51:AI51"/>
    <mergeCell ref="A52:C52"/>
    <mergeCell ref="A6:AI8"/>
    <mergeCell ref="D52:AI53"/>
    <mergeCell ref="B17:AH23"/>
    <mergeCell ref="A1:AI1"/>
    <mergeCell ref="A2:AI2"/>
    <mergeCell ref="T10:V10"/>
    <mergeCell ref="U11:AH11"/>
    <mergeCell ref="U12:A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SheetLayoutView="85" workbookViewId="0">
      <selection activeCell="L2" sqref="L1:M104857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13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88" t="s">
        <v>42</v>
      </c>
      <c r="B1" s="188" t="s">
        <v>48</v>
      </c>
      <c r="C1" s="188" t="s">
        <v>49</v>
      </c>
      <c r="D1" s="188" t="s">
        <v>18</v>
      </c>
      <c r="E1" s="187" t="s">
        <v>13</v>
      </c>
      <c r="F1" s="187"/>
      <c r="G1" s="187" t="s">
        <v>24</v>
      </c>
      <c r="H1" s="187"/>
      <c r="I1" s="187"/>
      <c r="J1" s="114" t="s">
        <v>50</v>
      </c>
      <c r="K1" t="s">
        <v>31</v>
      </c>
    </row>
    <row r="2" spans="1:11" x14ac:dyDescent="0.15">
      <c r="A2" s="188"/>
      <c r="B2" s="188"/>
      <c r="C2" s="188"/>
      <c r="D2" s="188"/>
      <c r="E2" s="114" t="s">
        <v>50</v>
      </c>
      <c r="F2" s="114" t="s">
        <v>51</v>
      </c>
      <c r="G2" s="114" t="s">
        <v>36</v>
      </c>
      <c r="H2" s="114" t="s">
        <v>29</v>
      </c>
      <c r="I2" s="114" t="s">
        <v>12</v>
      </c>
      <c r="J2" s="114" t="s">
        <v>52</v>
      </c>
    </row>
    <row r="3" spans="1:11" x14ac:dyDescent="0.15">
      <c r="A3" s="188" t="s">
        <v>37</v>
      </c>
      <c r="B3" s="116" t="s">
        <v>46</v>
      </c>
      <c r="C3" s="114" t="s">
        <v>11</v>
      </c>
      <c r="D3" s="118">
        <v>3000</v>
      </c>
      <c r="E3" s="118">
        <v>14800</v>
      </c>
      <c r="F3" s="118">
        <v>13300</v>
      </c>
      <c r="G3" s="118">
        <f t="shared" ref="G3:G25" si="0">H3+I3</f>
        <v>3000</v>
      </c>
      <c r="H3" s="118">
        <v>2000</v>
      </c>
      <c r="I3" s="118">
        <v>1000</v>
      </c>
      <c r="J3" s="114" t="s">
        <v>53</v>
      </c>
      <c r="K3" s="191"/>
    </row>
    <row r="4" spans="1:11" x14ac:dyDescent="0.15">
      <c r="A4" s="188"/>
      <c r="B4" s="116" t="s">
        <v>54</v>
      </c>
      <c r="C4" s="114" t="s">
        <v>11</v>
      </c>
      <c r="D4" s="118">
        <v>3000</v>
      </c>
      <c r="E4" s="118">
        <v>14800</v>
      </c>
      <c r="F4" s="118">
        <v>13300</v>
      </c>
      <c r="G4" s="118">
        <f t="shared" si="0"/>
        <v>3000</v>
      </c>
      <c r="H4" s="118">
        <v>2000</v>
      </c>
      <c r="I4" s="118">
        <v>1000</v>
      </c>
      <c r="J4" s="114" t="s">
        <v>56</v>
      </c>
      <c r="K4" s="191"/>
    </row>
    <row r="5" spans="1:11" x14ac:dyDescent="0.15">
      <c r="A5" s="188"/>
      <c r="B5" s="116" t="s">
        <v>5</v>
      </c>
      <c r="C5" s="114" t="s">
        <v>11</v>
      </c>
      <c r="D5" s="118">
        <v>3000</v>
      </c>
      <c r="E5" s="118">
        <v>14800</v>
      </c>
      <c r="F5" s="118">
        <v>13300</v>
      </c>
      <c r="G5" s="118">
        <f t="shared" si="0"/>
        <v>3000</v>
      </c>
      <c r="H5" s="118">
        <v>2000</v>
      </c>
      <c r="I5" s="118">
        <v>1000</v>
      </c>
      <c r="J5" s="114" t="s">
        <v>59</v>
      </c>
      <c r="K5" s="191"/>
    </row>
    <row r="6" spans="1:11" x14ac:dyDescent="0.15">
      <c r="A6" s="188"/>
      <c r="B6" s="116" t="s">
        <v>17</v>
      </c>
      <c r="C6" s="114" t="s">
        <v>11</v>
      </c>
      <c r="D6" s="118">
        <v>3000</v>
      </c>
      <c r="E6" s="118">
        <v>14800</v>
      </c>
      <c r="F6" s="118">
        <v>13300</v>
      </c>
      <c r="G6" s="118">
        <f t="shared" si="0"/>
        <v>3000</v>
      </c>
      <c r="H6" s="118">
        <v>2000</v>
      </c>
      <c r="I6" s="118">
        <v>1000</v>
      </c>
      <c r="J6" s="114" t="s">
        <v>34</v>
      </c>
      <c r="K6" s="191"/>
    </row>
    <row r="7" spans="1:11" x14ac:dyDescent="0.15">
      <c r="A7" s="188"/>
      <c r="B7" s="116" t="s">
        <v>44</v>
      </c>
      <c r="C7" s="114" t="s">
        <v>11</v>
      </c>
      <c r="D7" s="118">
        <v>3000</v>
      </c>
      <c r="E7" s="118">
        <v>14800</v>
      </c>
      <c r="F7" s="118">
        <v>13300</v>
      </c>
      <c r="G7" s="118">
        <f t="shared" si="0"/>
        <v>3000</v>
      </c>
      <c r="H7" s="118">
        <v>2000</v>
      </c>
      <c r="I7" s="118">
        <v>1000</v>
      </c>
      <c r="J7" s="114" t="s">
        <v>61</v>
      </c>
      <c r="K7" s="191"/>
    </row>
    <row r="8" spans="1:11" x14ac:dyDescent="0.15">
      <c r="A8" s="188"/>
      <c r="B8" s="116" t="s">
        <v>62</v>
      </c>
      <c r="C8" s="114" t="s">
        <v>11</v>
      </c>
      <c r="D8" s="118">
        <v>3000</v>
      </c>
      <c r="E8" s="118">
        <v>14800</v>
      </c>
      <c r="F8" s="118">
        <v>13300</v>
      </c>
      <c r="G8" s="118">
        <f t="shared" si="0"/>
        <v>3000</v>
      </c>
      <c r="H8" s="118">
        <v>2000</v>
      </c>
      <c r="I8" s="118">
        <v>1000</v>
      </c>
      <c r="J8" s="114" t="s">
        <v>63</v>
      </c>
      <c r="K8" s="191"/>
    </row>
    <row r="9" spans="1:11" x14ac:dyDescent="0.15">
      <c r="A9" s="190" t="s">
        <v>43</v>
      </c>
      <c r="B9" s="117" t="s">
        <v>57</v>
      </c>
      <c r="C9" s="115" t="s">
        <v>64</v>
      </c>
      <c r="D9" s="119">
        <v>2600</v>
      </c>
      <c r="E9" s="119">
        <v>13100</v>
      </c>
      <c r="F9" s="119">
        <v>11800</v>
      </c>
      <c r="G9" s="118">
        <f t="shared" si="0"/>
        <v>2600</v>
      </c>
      <c r="H9" s="119">
        <v>1700</v>
      </c>
      <c r="I9" s="119">
        <v>900</v>
      </c>
      <c r="J9" s="114" t="s">
        <v>65</v>
      </c>
      <c r="K9" s="191"/>
    </row>
    <row r="10" spans="1:11" x14ac:dyDescent="0.15">
      <c r="A10" s="190"/>
      <c r="B10" s="117" t="s">
        <v>66</v>
      </c>
      <c r="C10" s="115" t="s">
        <v>64</v>
      </c>
      <c r="D10" s="119">
        <v>2600</v>
      </c>
      <c r="E10" s="119">
        <v>13100</v>
      </c>
      <c r="F10" s="119">
        <v>11800</v>
      </c>
      <c r="G10" s="118">
        <f t="shared" si="0"/>
        <v>2600</v>
      </c>
      <c r="H10" s="119">
        <v>1700</v>
      </c>
      <c r="I10" s="119">
        <v>900</v>
      </c>
      <c r="J10" s="114" t="s">
        <v>25</v>
      </c>
      <c r="K10" s="191"/>
    </row>
    <row r="11" spans="1:11" x14ac:dyDescent="0.15">
      <c r="A11" s="190"/>
      <c r="B11" s="117" t="s">
        <v>67</v>
      </c>
      <c r="C11" s="115" t="s">
        <v>64</v>
      </c>
      <c r="D11" s="119">
        <v>2600</v>
      </c>
      <c r="E11" s="119">
        <v>13100</v>
      </c>
      <c r="F11" s="119">
        <v>11800</v>
      </c>
      <c r="G11" s="118">
        <f t="shared" si="0"/>
        <v>2600</v>
      </c>
      <c r="H11" s="119">
        <v>1700</v>
      </c>
      <c r="I11" s="119">
        <v>900</v>
      </c>
      <c r="J11" s="114" t="s">
        <v>68</v>
      </c>
      <c r="K11" s="191"/>
    </row>
    <row r="12" spans="1:11" x14ac:dyDescent="0.15">
      <c r="A12" s="190"/>
      <c r="B12" s="117" t="s">
        <v>70</v>
      </c>
      <c r="C12" s="115" t="s">
        <v>64</v>
      </c>
      <c r="D12" s="119">
        <v>2600</v>
      </c>
      <c r="E12" s="119">
        <v>13100</v>
      </c>
      <c r="F12" s="119">
        <v>11800</v>
      </c>
      <c r="G12" s="118">
        <f t="shared" si="0"/>
        <v>2600</v>
      </c>
      <c r="H12" s="119">
        <v>1700</v>
      </c>
      <c r="I12" s="119">
        <v>900</v>
      </c>
      <c r="J12" s="114" t="s">
        <v>33</v>
      </c>
      <c r="K12" s="191"/>
    </row>
    <row r="13" spans="1:11" x14ac:dyDescent="0.15">
      <c r="A13" s="190"/>
      <c r="B13" s="117" t="s">
        <v>1</v>
      </c>
      <c r="C13" s="115" t="s">
        <v>64</v>
      </c>
      <c r="D13" s="119">
        <v>2600</v>
      </c>
      <c r="E13" s="119">
        <v>13100</v>
      </c>
      <c r="F13" s="119">
        <v>11800</v>
      </c>
      <c r="G13" s="118">
        <f t="shared" si="0"/>
        <v>2600</v>
      </c>
      <c r="H13" s="119">
        <v>1700</v>
      </c>
      <c r="I13" s="119">
        <v>900</v>
      </c>
      <c r="J13" s="114" t="s">
        <v>19</v>
      </c>
      <c r="K13" s="191"/>
    </row>
    <row r="14" spans="1:11" x14ac:dyDescent="0.15">
      <c r="A14" s="190"/>
      <c r="B14" s="117" t="s">
        <v>40</v>
      </c>
      <c r="C14" s="115" t="s">
        <v>64</v>
      </c>
      <c r="D14" s="119">
        <v>2600</v>
      </c>
      <c r="E14" s="119">
        <v>13100</v>
      </c>
      <c r="F14" s="119">
        <v>11800</v>
      </c>
      <c r="G14" s="118">
        <f t="shared" si="0"/>
        <v>2600</v>
      </c>
      <c r="H14" s="119">
        <v>1700</v>
      </c>
      <c r="I14" s="119">
        <v>900</v>
      </c>
      <c r="J14" s="114" t="s">
        <v>0</v>
      </c>
      <c r="K14" s="191"/>
    </row>
    <row r="15" spans="1:11" x14ac:dyDescent="0.15">
      <c r="A15" s="190"/>
      <c r="B15" s="117" t="s">
        <v>62</v>
      </c>
      <c r="C15" s="115" t="s">
        <v>64</v>
      </c>
      <c r="D15" s="119">
        <v>2600</v>
      </c>
      <c r="E15" s="119">
        <v>13100</v>
      </c>
      <c r="F15" s="119">
        <v>11800</v>
      </c>
      <c r="G15" s="118">
        <f t="shared" si="0"/>
        <v>2600</v>
      </c>
      <c r="H15" s="119">
        <v>1700</v>
      </c>
      <c r="I15" s="119">
        <v>900</v>
      </c>
      <c r="J15" s="120" t="s">
        <v>127</v>
      </c>
      <c r="K15" s="191"/>
    </row>
    <row r="16" spans="1:11" ht="13.5" customHeight="1" x14ac:dyDescent="0.15">
      <c r="A16" s="189" t="s">
        <v>71</v>
      </c>
      <c r="B16" s="116" t="s">
        <v>72</v>
      </c>
      <c r="C16" s="114" t="s">
        <v>3</v>
      </c>
      <c r="D16" s="118">
        <v>2200</v>
      </c>
      <c r="E16" s="118">
        <v>10900</v>
      </c>
      <c r="F16" s="118">
        <v>9800</v>
      </c>
      <c r="G16" s="118">
        <f t="shared" si="0"/>
        <v>2200</v>
      </c>
      <c r="H16" s="118">
        <v>1500</v>
      </c>
      <c r="I16" s="118">
        <v>700</v>
      </c>
      <c r="K16" s="191"/>
    </row>
    <row r="17" spans="1:11" x14ac:dyDescent="0.15">
      <c r="A17" s="188"/>
      <c r="B17" s="116" t="s">
        <v>30</v>
      </c>
      <c r="C17" s="114" t="s">
        <v>3</v>
      </c>
      <c r="D17" s="118">
        <v>2200</v>
      </c>
      <c r="E17" s="118">
        <v>10900</v>
      </c>
      <c r="F17" s="118">
        <v>9800</v>
      </c>
      <c r="G17" s="118">
        <f t="shared" si="0"/>
        <v>2200</v>
      </c>
      <c r="H17" s="118">
        <v>1500</v>
      </c>
      <c r="I17" s="118">
        <v>700</v>
      </c>
      <c r="K17" s="191"/>
    </row>
    <row r="18" spans="1:11" x14ac:dyDescent="0.15">
      <c r="A18" s="188"/>
      <c r="B18" s="116" t="s">
        <v>22</v>
      </c>
      <c r="C18" s="114" t="s">
        <v>3</v>
      </c>
      <c r="D18" s="118">
        <v>2200</v>
      </c>
      <c r="E18" s="118">
        <v>10900</v>
      </c>
      <c r="F18" s="118">
        <v>9800</v>
      </c>
      <c r="G18" s="118">
        <f t="shared" si="0"/>
        <v>2200</v>
      </c>
      <c r="H18" s="118">
        <v>1500</v>
      </c>
      <c r="I18" s="118">
        <v>700</v>
      </c>
      <c r="K18" s="191"/>
    </row>
    <row r="19" spans="1:11" x14ac:dyDescent="0.15">
      <c r="A19" s="188"/>
      <c r="B19" s="116" t="s">
        <v>15</v>
      </c>
      <c r="C19" s="114" t="s">
        <v>3</v>
      </c>
      <c r="D19" s="118">
        <v>2200</v>
      </c>
      <c r="E19" s="118">
        <v>10900</v>
      </c>
      <c r="F19" s="118">
        <v>9800</v>
      </c>
      <c r="G19" s="118">
        <f t="shared" si="0"/>
        <v>2200</v>
      </c>
      <c r="H19" s="118">
        <v>1500</v>
      </c>
      <c r="I19" s="118">
        <v>700</v>
      </c>
      <c r="K19" s="191"/>
    </row>
    <row r="20" spans="1:11" x14ac:dyDescent="0.15">
      <c r="A20" s="188"/>
      <c r="B20" s="116" t="s">
        <v>14</v>
      </c>
      <c r="C20" s="114" t="s">
        <v>3</v>
      </c>
      <c r="D20" s="118">
        <v>2200</v>
      </c>
      <c r="E20" s="118">
        <v>10900</v>
      </c>
      <c r="F20" s="118">
        <v>9800</v>
      </c>
      <c r="G20" s="118">
        <f t="shared" si="0"/>
        <v>2200</v>
      </c>
      <c r="H20" s="118">
        <v>1500</v>
      </c>
      <c r="I20" s="118">
        <v>700</v>
      </c>
      <c r="K20" s="191"/>
    </row>
    <row r="21" spans="1:11" x14ac:dyDescent="0.15">
      <c r="A21" s="188"/>
      <c r="B21" s="116" t="s">
        <v>62</v>
      </c>
      <c r="C21" s="114" t="s">
        <v>3</v>
      </c>
      <c r="D21" s="118">
        <v>2200</v>
      </c>
      <c r="E21" s="118">
        <v>10900</v>
      </c>
      <c r="F21" s="118">
        <v>9800</v>
      </c>
      <c r="G21" s="118">
        <f t="shared" si="0"/>
        <v>2200</v>
      </c>
      <c r="H21" s="118">
        <v>1500</v>
      </c>
      <c r="I21" s="118">
        <v>700</v>
      </c>
      <c r="K21" s="191"/>
    </row>
    <row r="22" spans="1:11" x14ac:dyDescent="0.15">
      <c r="A22" s="190" t="s">
        <v>73</v>
      </c>
      <c r="B22" s="117" t="s">
        <v>69</v>
      </c>
      <c r="C22" s="115" t="s">
        <v>6</v>
      </c>
      <c r="D22" s="119">
        <v>1700</v>
      </c>
      <c r="E22" s="119">
        <v>8700</v>
      </c>
      <c r="F22" s="119">
        <v>7800</v>
      </c>
      <c r="G22" s="118">
        <f t="shared" si="0"/>
        <v>1700</v>
      </c>
      <c r="H22" s="119">
        <v>1100</v>
      </c>
      <c r="I22" s="119">
        <v>600</v>
      </c>
      <c r="K22" s="191"/>
    </row>
    <row r="23" spans="1:11" x14ac:dyDescent="0.15">
      <c r="A23" s="190"/>
      <c r="B23" s="117" t="s">
        <v>128</v>
      </c>
      <c r="C23" s="115" t="s">
        <v>6</v>
      </c>
      <c r="D23" s="119">
        <v>1700</v>
      </c>
      <c r="E23" s="119">
        <v>8700</v>
      </c>
      <c r="F23" s="119">
        <v>7800</v>
      </c>
      <c r="G23" s="118">
        <f t="shared" si="0"/>
        <v>1700</v>
      </c>
      <c r="H23" s="119">
        <v>1100</v>
      </c>
      <c r="I23" s="119">
        <v>600</v>
      </c>
      <c r="K23" s="191"/>
    </row>
    <row r="24" spans="1:11" x14ac:dyDescent="0.15">
      <c r="A24" s="190"/>
      <c r="B24" s="117" t="s">
        <v>74</v>
      </c>
      <c r="C24" s="115" t="s">
        <v>6</v>
      </c>
      <c r="D24" s="119">
        <v>1700</v>
      </c>
      <c r="E24" s="119">
        <v>8700</v>
      </c>
      <c r="F24" s="119">
        <v>7800</v>
      </c>
      <c r="G24" s="118">
        <f t="shared" si="0"/>
        <v>1700</v>
      </c>
      <c r="H24" s="119">
        <v>1100</v>
      </c>
      <c r="I24" s="119">
        <v>600</v>
      </c>
      <c r="K24" s="191"/>
    </row>
    <row r="25" spans="1:11" x14ac:dyDescent="0.15">
      <c r="A25" s="190"/>
      <c r="B25" s="117" t="s">
        <v>62</v>
      </c>
      <c r="C25" s="115" t="s">
        <v>6</v>
      </c>
      <c r="D25" s="119">
        <v>1700</v>
      </c>
      <c r="E25" s="119">
        <v>8700</v>
      </c>
      <c r="F25" s="119">
        <v>7800</v>
      </c>
      <c r="G25" s="118">
        <f t="shared" si="0"/>
        <v>1700</v>
      </c>
      <c r="H25" s="119">
        <v>1100</v>
      </c>
      <c r="I25" s="119">
        <v>600</v>
      </c>
      <c r="K25" s="191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2022-05-31T02:05:07Z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2021-02-09T10:19:51Z</vt:filetime>
  </property>
</Properties>
</file>