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参考）日当・宿泊料" sheetId="2" r:id="rId5"/>
  </sheets>
  <definedNames>
    <definedName name="_xlnm.Print_Area" localSheetId="1">行程表及び請求書A!$A$1:$U$52</definedName>
    <definedName name="_xlnm.Print_Area" localSheetId="0">報告書!$A$1:$AI$49</definedName>
    <definedName name="_xlnm.Print_Area" localSheetId="2">行程表及び請求書B!$A$1:$U$52</definedName>
    <definedName name="_xlnm.Print_Area" localSheetId="3">行程表及び請求書C!$A$1:$U$52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<sst xmlns="http://schemas.openxmlformats.org/spreadsheetml/2006/main" xmlns:r="http://schemas.openxmlformats.org/officeDocument/2006/relationships" count="142" uniqueCount="142">
  <si>
    <t>福岡市</t>
    <rPh sb="0" eb="3">
      <t>フクオカシ</t>
    </rPh>
    <phoneticPr fontId="3"/>
  </si>
  <si>
    <t>千葉市役所</t>
    <rPh sb="0" eb="2">
      <t>チバ</t>
    </rPh>
    <rPh sb="2" eb="5">
      <t>シヤクショ</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</si>
  <si>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</si>
  <si>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</si>
  <si>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④</t>
  </si>
  <si>
    <t>役職：</t>
    <rPh sb="0" eb="2">
      <t>ヤクショク</t>
    </rPh>
    <phoneticPr fontId="3"/>
  </si>
  <si>
    <t>③</t>
  </si>
  <si>
    <t>副院長</t>
    <rPh sb="0" eb="3">
      <t>フクインチョウ</t>
    </rPh>
    <phoneticPr fontId="3"/>
  </si>
  <si>
    <t>区分：</t>
    <rPh sb="0" eb="2">
      <t>クブン</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</si>
  <si>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</si>
  <si>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</si>
  <si>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宿泊料（1夜につき）</t>
    <rPh sb="0" eb="2">
      <t>シュクハク</t>
    </rPh>
    <rPh sb="2" eb="3">
      <t>リョウ</t>
    </rPh>
    <rPh sb="5" eb="6">
      <t>ヨル</t>
    </rPh>
    <phoneticPr fontId="3"/>
  </si>
  <si>
    <t>朝</t>
    <rPh sb="0" eb="1">
      <t>アサ</t>
    </rPh>
    <phoneticPr fontId="3"/>
  </si>
  <si>
    <t>出発
時刻</t>
    <rPh sb="0" eb="2">
      <t>シュッパツ</t>
    </rPh>
    <rPh sb="3" eb="5">
      <t>ジコク</t>
    </rPh>
    <phoneticPr fontId="3"/>
  </si>
  <si>
    <t>①</t>
  </si>
  <si>
    <t>車賃</t>
    <rPh sb="0" eb="1">
      <t>シャ</t>
    </rPh>
    <rPh sb="1" eb="2">
      <t>チン</t>
    </rPh>
    <phoneticPr fontId="3"/>
  </si>
  <si>
    <t>事務長</t>
    <rPh sb="0" eb="3">
      <t>ジムチョウ</t>
    </rPh>
    <phoneticPr fontId="3"/>
  </si>
  <si>
    <t>係長（事務職）</t>
    <rPh sb="0" eb="2">
      <t>カカリチョウ</t>
    </rPh>
    <rPh sb="3" eb="6">
      <t>ジムショク</t>
    </rPh>
    <phoneticPr fontId="3"/>
  </si>
  <si>
    <t>日当</t>
    <rPh sb="0" eb="2">
      <t>ニットウ</t>
    </rPh>
    <phoneticPr fontId="3"/>
  </si>
  <si>
    <t>理事長</t>
    <rPh sb="0" eb="3">
      <t>リジチョウ</t>
    </rPh>
    <phoneticPr fontId="3"/>
  </si>
  <si>
    <t>km</t>
  </si>
  <si>
    <t>宿泊料</t>
    <rPh sb="0" eb="3">
      <t>シュクハクリョウ</t>
    </rPh>
    <phoneticPr fontId="3"/>
  </si>
  <si>
    <t>広島市</t>
    <rPh sb="0" eb="3">
      <t>ヒロシマシ</t>
    </rPh>
    <phoneticPr fontId="3"/>
  </si>
  <si>
    <t>食卓料</t>
    <rPh sb="0" eb="2">
      <t>ショクタク</t>
    </rPh>
    <rPh sb="2" eb="3">
      <t>リョウ</t>
    </rPh>
    <phoneticPr fontId="3"/>
  </si>
  <si>
    <t>千代田区霞が関２－１－３</t>
    <rPh sb="0" eb="12">
      <t>ジュウショ</t>
    </rPh>
    <phoneticPr fontId="3"/>
  </si>
  <si>
    <t>日数</t>
    <rPh sb="0" eb="2">
      <t>ニッスウ</t>
    </rPh>
    <phoneticPr fontId="3"/>
  </si>
  <si>
    <t>各種福祉士</t>
    <rPh sb="0" eb="2">
      <t>カクシュ</t>
    </rPh>
    <rPh sb="2" eb="5">
      <t>フクシシ</t>
    </rPh>
    <phoneticPr fontId="3"/>
  </si>
  <si>
    <t>到着
時刻</t>
    <rPh sb="0" eb="2">
      <t>トウチャク</t>
    </rPh>
    <rPh sb="3" eb="5">
      <t>ジコク</t>
    </rPh>
    <phoneticPr fontId="3"/>
  </si>
  <si>
    <t>大阪市</t>
    <rPh sb="0" eb="3">
      <t>オオサカシ</t>
    </rPh>
    <phoneticPr fontId="3"/>
  </si>
  <si>
    <t>（注）当該様式内に必要事項が記入しきれない場合には、適宜、別の用紙を用いて作成すること。</t>
  </si>
  <si>
    <t>宿泊地</t>
    <rPh sb="0" eb="3">
      <t>シュクハクチ</t>
    </rPh>
    <phoneticPr fontId="3"/>
  </si>
  <si>
    <t>○○ホテル
（宿泊先）</t>
    <rPh sb="7" eb="9">
      <t>シュクハク</t>
    </rPh>
    <rPh sb="9" eb="10">
      <t>サキ</t>
    </rPh>
    <phoneticPr fontId="3"/>
  </si>
  <si>
    <t>定額</t>
    <rPh sb="0" eb="2">
      <t>テイガク</t>
    </rPh>
    <phoneticPr fontId="3"/>
  </si>
  <si>
    <t>※左記以外は乙地方となる。</t>
    <rPh sb="1" eb="3">
      <t>サキ</t>
    </rPh>
    <rPh sb="3" eb="5">
      <t>イガイ</t>
    </rPh>
    <rPh sb="6" eb="7">
      <t>オツ</t>
    </rPh>
    <rPh sb="7" eb="9">
      <t>チホウ</t>
    </rPh>
    <phoneticPr fontId="3"/>
  </si>
  <si>
    <t>夜</t>
    <rPh sb="0" eb="1">
      <t>ヨル</t>
    </rPh>
    <phoneticPr fontId="3"/>
  </si>
  <si>
    <t>各種療法士</t>
    <rPh sb="0" eb="2">
      <t>カクシュ</t>
    </rPh>
    <rPh sb="2" eb="5">
      <t>リョウホウシ</t>
    </rPh>
    <phoneticPr fontId="3"/>
  </si>
  <si>
    <t>千葉市</t>
    <rPh sb="0" eb="3">
      <t>チバシ</t>
    </rPh>
    <phoneticPr fontId="3"/>
  </si>
  <si>
    <t>神戸市</t>
    <rPh sb="0" eb="3">
      <t>コウベシ</t>
    </rPh>
    <phoneticPr fontId="3"/>
  </si>
  <si>
    <t>（氏名）</t>
  </si>
  <si>
    <t>計</t>
    <rPh sb="0" eb="1">
      <t>ケイ</t>
    </rPh>
    <phoneticPr fontId="3"/>
  </si>
  <si>
    <t>所在地</t>
    <rPh sb="0" eb="3">
      <t>ショザイチ</t>
    </rPh>
    <phoneticPr fontId="3"/>
  </si>
  <si>
    <t>指定職</t>
    <rPh sb="0" eb="3">
      <t>シテイショク</t>
    </rPh>
    <phoneticPr fontId="3"/>
  </si>
  <si>
    <t>到着地</t>
    <rPh sb="0" eb="3">
      <t>トウチャクチ</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</si>
  <si>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</si>
  <si>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部長</t>
    <rPh sb="0" eb="2">
      <t>ブチョウ</t>
    </rPh>
    <phoneticPr fontId="3"/>
  </si>
  <si>
    <t>理事</t>
    <rPh sb="0" eb="2">
      <t>リジ</t>
    </rPh>
    <phoneticPr fontId="3"/>
  </si>
  <si>
    <t>行政職</t>
    <rPh sb="0" eb="3">
      <t>ギョウセイショク</t>
    </rPh>
    <phoneticPr fontId="3"/>
  </si>
  <si>
    <t>７級以上</t>
    <rPh sb="1" eb="2">
      <t>キュウ</t>
    </rPh>
    <rPh sb="2" eb="4">
      <t>イジョウ</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</si>
  <si>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</si>
  <si>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補助金申請額</t>
    <rPh sb="0" eb="3">
      <t>ホジョキン</t>
    </rPh>
    <rPh sb="3" eb="5">
      <t>シンセイ</t>
    </rPh>
    <rPh sb="5" eb="6">
      <t>ガク</t>
    </rPh>
    <phoneticPr fontId="3"/>
  </si>
  <si>
    <t>役職</t>
    <rPh sb="0" eb="2">
      <t>ヤクショク</t>
    </rPh>
    <phoneticPr fontId="3"/>
  </si>
  <si>
    <t>①訪問先の名称：</t>
  </si>
  <si>
    <t>大学教授</t>
    <rPh sb="0" eb="2">
      <t>ダイガク</t>
    </rPh>
    <rPh sb="2" eb="4">
      <t>キョウジュ</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</si>
  <si>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</si>
  <si>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</si>
  <si>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</si>
  <si>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</si>
  <si>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</si>
  <si>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</si>
  <si>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</si>
  <si>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</si>
  <si>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</si>
  <si>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</si>
  <si>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大学准教授</t>
    <rPh sb="0" eb="2">
      <t>ダイガク</t>
    </rPh>
    <rPh sb="2" eb="5">
      <t>ジュンキョウジュ</t>
    </rPh>
    <phoneticPr fontId="3"/>
  </si>
  <si>
    <t>さいたま市</t>
    <rPh sb="4" eb="5">
      <t>シ</t>
    </rPh>
    <phoneticPr fontId="3"/>
  </si>
  <si>
    <t>茨城県水戸市○-○-○</t>
  </si>
  <si>
    <t>その他これらに準ずる者</t>
    <rPh sb="2" eb="3">
      <t>タ</t>
    </rPh>
    <rPh sb="7" eb="8">
      <t>ジュン</t>
    </rPh>
    <rPh sb="10" eb="11">
      <t>モノ</t>
    </rPh>
    <phoneticPr fontId="3"/>
  </si>
  <si>
    <t>名古屋市</t>
    <rPh sb="0" eb="4">
      <t>ナゴヤシ</t>
    </rPh>
    <phoneticPr fontId="3"/>
  </si>
  <si>
    <t>②</t>
  </si>
  <si>
    <t>千葉市役所</t>
  </si>
  <si>
    <t>京都市</t>
    <rPh sb="0" eb="3">
      <t>キョウトシ</t>
    </rPh>
    <phoneticPr fontId="3"/>
  </si>
  <si>
    <t>医師</t>
    <rPh sb="0" eb="2">
      <t>イシ</t>
    </rPh>
    <phoneticPr fontId="3"/>
  </si>
  <si>
    <t>病棟長</t>
    <rPh sb="0" eb="2">
      <t>ビョウトウ</t>
    </rPh>
    <rPh sb="2" eb="3">
      <t>チョウ</t>
    </rPh>
    <phoneticPr fontId="3"/>
  </si>
  <si>
    <t>旅行行程表及び旅費積算書
&lt;補助対象事業者所有の自家用車を使用する場合&gt;</t>
    <rPh sb="0" eb="2">
      <t>リョコウ</t>
    </rPh>
    <rPh sb="2" eb="5">
      <t>コウテイヒョウ</t>
    </rPh>
    <rPh sb="5" eb="6">
      <t>オヨ</t>
    </rPh>
    <rPh sb="7" eb="9">
      <t>リョヒ</t>
    </rPh>
    <rPh sb="9" eb="11">
      <t>セキサン</t>
    </rPh>
    <rPh sb="11" eb="12">
      <t>ショ</t>
    </rPh>
    <phoneticPr fontId="3"/>
  </si>
  <si>
    <t>ホームヘルパー</t>
  </si>
  <si>
    <t>堺市</t>
    <rPh sb="0" eb="2">
      <t>サカイシ</t>
    </rPh>
    <phoneticPr fontId="3"/>
  </si>
  <si>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</si>
  <si>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</si>
  <si>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</si>
  <si>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</si>
  <si>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</si>
  <si>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</si>
  <si>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</si>
  <si>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申請者</t>
    <rPh sb="0" eb="3">
      <t>シンセイシャ</t>
    </rPh>
    <phoneticPr fontId="3"/>
  </si>
  <si>
    <t>○○病院
（勤務地）</t>
    <rPh sb="2" eb="4">
      <t>ビョウイン</t>
    </rPh>
    <rPh sb="6" eb="9">
      <t>キンムチ</t>
    </rPh>
    <phoneticPr fontId="3"/>
  </si>
  <si>
    <t>自己負担額</t>
    <rPh sb="0" eb="2">
      <t>ジコ</t>
    </rPh>
    <rPh sb="2" eb="5">
      <t>フタンガク</t>
    </rPh>
    <phoneticPr fontId="3"/>
  </si>
  <si>
    <t>水戸市役所</t>
    <rPh sb="0" eb="2">
      <t>ミト</t>
    </rPh>
    <rPh sb="2" eb="5">
      <t>シヤクショ</t>
    </rPh>
    <phoneticPr fontId="3"/>
  </si>
  <si>
    <t>日付</t>
    <rPh sb="0" eb="2">
      <t>ヒヅケ</t>
    </rPh>
    <phoneticPr fontId="3"/>
  </si>
  <si>
    <t>～</t>
  </si>
  <si>
    <t>４．添付書類（４）その他補助金の交付に関して参考となる書類</t>
  </si>
  <si>
    <t>（注）</t>
  </si>
  <si>
    <t>自己負担額</t>
  </si>
  <si>
    <t>３．広報活動の参加に要する経費</t>
    <rPh sb="2" eb="6">
      <t>コウホウカツドウ</t>
    </rPh>
    <rPh sb="7" eb="9">
      <t>サンカ</t>
    </rPh>
    <rPh sb="10" eb="11">
      <t>ヨウ</t>
    </rPh>
    <rPh sb="13" eb="15">
      <t>ケイヒ</t>
    </rPh>
    <phoneticPr fontId="3"/>
  </si>
  <si>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</si>
  <si>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</si>
  <si>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t>補助対象経費
（病院負担額）</t>
    <rPh sb="0" eb="2">
      <t>ホジョ</t>
    </rPh>
    <rPh sb="2" eb="4">
      <t>タイショウ</t>
    </rPh>
    <rPh sb="4" eb="6">
      <t>ケイヒ</t>
    </rPh>
    <rPh sb="8" eb="10">
      <t>ビョウイン</t>
    </rPh>
    <rPh sb="10" eb="13">
      <t>フタンガク</t>
    </rPh>
    <phoneticPr fontId="3"/>
  </si>
  <si>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</si>
  <si>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</si>
  <si>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</si>
  <si>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</si>
  <si>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</si>
  <si>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</si>
  <si>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</si>
  <si>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</si>
  <si>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</si>
  <si>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</si>
  <si>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</si>
  <si>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</si>
  <si>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</si>
  <si>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</si>
  <si>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</si>
  <si>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</si>
  <si>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その他</t>
    <rPh sb="2" eb="3">
      <t>タ</t>
    </rPh>
    <phoneticPr fontId="3"/>
  </si>
  <si>
    <t>生活支援員</t>
    <rPh sb="0" eb="2">
      <t>セイカツ</t>
    </rPh>
    <rPh sb="2" eb="5">
      <t>シエンイン</t>
    </rPh>
    <phoneticPr fontId="3"/>
  </si>
  <si>
    <t>社会医療法人国交会 自動車病院</t>
  </si>
  <si>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</si>
  <si>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</si>
  <si>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</si>
  <si>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</si>
  <si>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</si>
  <si>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</si>
  <si>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</si>
  <si>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</si>
  <si>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</si>
  <si>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⑥広報活動を実施することにより期待される短期入院利用促進の効果</t>
    <rPh sb="1" eb="3">
      <t>コウホウ</t>
    </rPh>
    <rPh sb="3" eb="5">
      <t>カツドウ</t>
    </rPh>
    <rPh sb="6" eb="8">
      <t>ジッシ</t>
    </rPh>
    <phoneticPr fontId="3"/>
  </si>
  <si>
    <t>　○○○○○○○○○○○○○○○○○○○○○○○○○○○○○○○○○○○○○○○○○○○○○○○○○○○○○○○○○○○○○○○○○○○○○○○○○○○○○○○○○○○○○○○○○○○○</t>
  </si>
  <si>
    <t>無</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</si>
  <si>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</si>
  <si>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</si>
  <si>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</si>
  <si>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</si>
  <si>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</si>
  <si>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</si>
  <si>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</si>
  <si>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</si>
  <si>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</si>
  <si>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</si>
  <si>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</si>
  <si>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</si>
  <si>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</si>
  <si>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○○病院
(勤務地)</t>
    <rPh sb="2" eb="4">
      <t>ビョウイン</t>
    </rPh>
    <rPh sb="6" eb="9">
      <t>キンムチ</t>
    </rPh>
    <phoneticPr fontId="3"/>
  </si>
  <si>
    <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</si>
</sst>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ggge&quot;年&quot;m&quot;月&quot;d&quot;日&quot;\(aaa\)"/>
    <numFmt numFmtId="177" formatCode="#,##0&quot;円&quot;"/>
    <numFmt numFmtId="178" formatCode="m/d;@"/>
    <numFmt numFmtId="179" formatCode="0.0_ "/>
    <numFmt numFmtId="180" formatCode="#,##0;[Red]#,##0"/>
  </numFmts>
  <fonts count="20">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6"/>
      <color auto="1"/>
      <name val="ＭＳ 明朝"/>
      <family val="1"/>
    </font>
    <font>
      <b/>
      <sz val="14"/>
      <color auto="1"/>
      <name val="ＭＳ 明朝"/>
      <family val="1"/>
    </font>
    <font>
      <sz val="9"/>
      <color auto="1"/>
      <name val="ＭＳ 明朝"/>
      <family val="1"/>
    </font>
    <font>
      <b/>
      <sz val="11"/>
      <color theme="1"/>
      <name val="ＭＳ 明朝"/>
      <family val="1"/>
    </font>
    <font>
      <b/>
      <sz val="14"/>
      <color theme="1"/>
      <name val="ＭＳ 明朝"/>
      <family val="1"/>
    </font>
    <font>
      <sz val="11"/>
      <color theme="1"/>
      <name val="ＭＳ 明朝"/>
      <family val="1"/>
    </font>
    <font>
      <sz val="8"/>
      <color auto="1"/>
      <name val="ＭＳ 明朝"/>
      <family val="1"/>
    </font>
    <font>
      <sz val="14"/>
      <color auto="1"/>
      <name val="ＭＳ 明朝"/>
      <family val="1"/>
    </font>
    <font>
      <sz val="12"/>
      <color auto="1"/>
      <name val="ＭＳ 明朝"/>
      <family val="1"/>
    </font>
    <font>
      <sz val="12"/>
      <color theme="1"/>
      <name val="ＭＳ 明朝"/>
      <family val="1"/>
    </font>
    <font>
      <b/>
      <sz val="12"/>
      <color theme="1"/>
      <name val="ＭＳ 明朝"/>
      <family val="1"/>
    </font>
    <font>
      <sz val="9"/>
      <color auto="1"/>
      <name val="Arial"/>
      <family val="2"/>
    </font>
    <font>
      <i/>
      <sz val="12"/>
      <color theme="1"/>
      <name val="ＭＳ 明朝"/>
      <family val="1"/>
    </font>
    <font>
      <sz val="14"/>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8" fillId="0" borderId="0" xfId="4" applyFont="1" applyFill="1" applyAlignment="1">
      <alignment horizontal="right" vertical="top" shrinkToFit="1"/>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4" fillId="0" borderId="0" xfId="4" applyFont="1" applyFill="1" applyAlignment="1">
      <alignment horizontal="left" vertical="center"/>
    </xf>
    <xf numFmtId="0" fontId="11" fillId="0" borderId="0" xfId="4" applyFont="1" applyFill="1">
      <alignmen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0" fontId="12"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vertical="top" wrapText="1"/>
    </xf>
    <xf numFmtId="0" fontId="4" fillId="0" borderId="0" xfId="4" applyFont="1" applyFill="1" applyAlignment="1">
      <alignment horizontal="center" vertical="center"/>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1"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2" borderId="0" xfId="4" applyFont="1" applyFill="1" applyAlignment="1">
      <alignment horizontal="left" vertical="center"/>
    </xf>
    <xf numFmtId="0" fontId="11" fillId="2" borderId="0" xfId="4" applyFont="1" applyFill="1">
      <alignment vertical="center"/>
    </xf>
    <xf numFmtId="0" fontId="2" fillId="0" borderId="0" xfId="0" applyFont="1" applyFill="1">
      <alignment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6" fillId="0" borderId="0" xfId="0" applyFont="1" applyFill="1" applyAlignment="1">
      <alignment horizontal="center" vertical="center" wrapText="1"/>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78" fontId="15" fillId="0" borderId="3" xfId="0" applyNumberFormat="1" applyFont="1" applyFill="1" applyBorder="1" applyAlignment="1">
      <alignment horizontal="center" vertical="center" shrinkToFit="1"/>
    </xf>
    <xf numFmtId="178" fontId="15" fillId="0" borderId="4" xfId="0" applyNumberFormat="1"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0" xfId="0" applyFont="1" applyFill="1" applyBorder="1">
      <alignment vertical="center"/>
    </xf>
    <xf numFmtId="0" fontId="15" fillId="0" borderId="0" xfId="0" applyFont="1" applyFill="1">
      <alignment vertical="center"/>
    </xf>
    <xf numFmtId="0" fontId="15"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left" vertical="top"/>
    </xf>
    <xf numFmtId="0" fontId="15" fillId="0" borderId="8" xfId="0" applyFont="1" applyFill="1" applyBorder="1" applyAlignment="1">
      <alignment horizontal="left" vertical="center" shrinkToFit="1"/>
    </xf>
    <xf numFmtId="0" fontId="15" fillId="0" borderId="0" xfId="0" applyFont="1" applyFill="1" applyAlignment="1">
      <alignment horizontal="left" vertical="center" shrinkToFit="1"/>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9" fontId="15" fillId="0" borderId="23" xfId="0" applyNumberFormat="1" applyFont="1" applyFill="1" applyBorder="1" applyAlignment="1">
      <alignment horizontal="right" vertical="center" shrinkToFit="1"/>
    </xf>
    <xf numFmtId="179"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80"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38" fontId="15" fillId="0" borderId="29" xfId="6" applyFont="1" applyFill="1" applyBorder="1" applyAlignment="1">
      <alignment horizontal="center" vertical="center" wrapText="1" shrinkToFit="1"/>
    </xf>
    <xf numFmtId="38" fontId="15" fillId="0" borderId="30" xfId="6"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180" fontId="15" fillId="0" borderId="3" xfId="6" applyNumberFormat="1" applyFont="1" applyFill="1" applyBorder="1" applyAlignment="1">
      <alignment vertical="center" shrinkToFit="1"/>
    </xf>
    <xf numFmtId="180"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80" fontId="15" fillId="0" borderId="2" xfId="6" applyNumberFormat="1" applyFont="1" applyFill="1" applyBorder="1" applyAlignment="1">
      <alignment vertical="center" shrinkToFit="1"/>
    </xf>
    <xf numFmtId="180"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5" xfId="0" applyFont="1" applyFill="1" applyBorder="1" applyAlignment="1">
      <alignment horizontal="center" vertical="center" shrinkToFit="1"/>
    </xf>
    <xf numFmtId="0" fontId="16" fillId="0" borderId="0" xfId="0" applyFont="1" applyFill="1" applyAlignment="1">
      <alignment vertical="center" shrinkToFit="1"/>
    </xf>
    <xf numFmtId="38" fontId="15" fillId="0" borderId="17"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2" xfId="0" applyFont="1" applyFill="1" applyBorder="1" applyAlignment="1">
      <alignment horizontal="right" vertical="top" shrinkToFit="1"/>
    </xf>
    <xf numFmtId="180" fontId="15" fillId="0" borderId="23" xfId="6" applyNumberFormat="1" applyFont="1" applyFill="1" applyBorder="1" applyAlignment="1">
      <alignment vertical="center" shrinkToFit="1"/>
    </xf>
    <xf numFmtId="180" fontId="15" fillId="0" borderId="15" xfId="6" applyNumberFormat="1" applyFont="1" applyFill="1" applyBorder="1" applyAlignment="1">
      <alignment vertical="center" shrinkToFit="1"/>
    </xf>
    <xf numFmtId="180" fontId="15" fillId="0" borderId="22" xfId="6" applyNumberFormat="1" applyFont="1" applyFill="1" applyBorder="1" applyAlignment="1">
      <alignment vertical="center" shrinkToFit="1"/>
    </xf>
    <xf numFmtId="180" fontId="15" fillId="0" borderId="25" xfId="6" applyNumberFormat="1" applyFont="1" applyFill="1" applyBorder="1" applyAlignment="1">
      <alignment vertical="center" shrinkToFit="1"/>
    </xf>
    <xf numFmtId="0" fontId="16" fillId="0" borderId="13"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38" fontId="15" fillId="0" borderId="12" xfId="6" applyFont="1" applyFill="1" applyBorder="1" applyAlignment="1">
      <alignment horizontal="right" vertical="center" shrinkToFit="1"/>
    </xf>
    <xf numFmtId="0" fontId="15" fillId="0" borderId="32" xfId="0" applyFont="1" applyFill="1" applyBorder="1" applyAlignment="1">
      <alignment horizontal="right" vertical="top" shrinkToFit="1"/>
    </xf>
    <xf numFmtId="38" fontId="15" fillId="0" borderId="33" xfId="6" applyFont="1" applyFill="1" applyBorder="1" applyAlignment="1">
      <alignment horizontal="center" vertical="center" shrinkToFit="1"/>
    </xf>
    <xf numFmtId="38" fontId="15" fillId="0" borderId="34" xfId="6" applyFont="1" applyFill="1" applyBorder="1" applyAlignment="1">
      <alignment horizontal="right" vertical="center"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80" fontId="15" fillId="0" borderId="36" xfId="6" applyNumberFormat="1" applyFont="1" applyFill="1" applyBorder="1" applyAlignment="1">
      <alignment vertical="center" shrinkToFit="1"/>
    </xf>
    <xf numFmtId="180" fontId="15" fillId="0" borderId="34" xfId="6" applyNumberFormat="1" applyFont="1" applyFill="1" applyBorder="1" applyAlignment="1">
      <alignment vertical="center" shrinkToFit="1"/>
    </xf>
    <xf numFmtId="180" fontId="15" fillId="0" borderId="37" xfId="6" applyNumberFormat="1" applyFont="1" applyFill="1" applyBorder="1" applyAlignment="1">
      <alignment vertical="center" shrinkToFit="1"/>
    </xf>
    <xf numFmtId="180"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80" fontId="18" fillId="0" borderId="4" xfId="6" applyNumberFormat="1" applyFont="1" applyFill="1" applyBorder="1" applyAlignment="1">
      <alignment vertical="center" shrinkToFit="1"/>
    </xf>
    <xf numFmtId="180" fontId="15" fillId="0" borderId="39" xfId="6" applyNumberFormat="1" applyFont="1" applyFill="1" applyBorder="1" applyAlignment="1">
      <alignment vertical="center" shrinkToFit="1"/>
    </xf>
    <xf numFmtId="180" fontId="15" fillId="0" borderId="21" xfId="6" applyNumberFormat="1" applyFont="1" applyFill="1" applyBorder="1" applyAlignment="1">
      <alignment vertical="center" shrinkToFit="1"/>
    </xf>
    <xf numFmtId="180" fontId="18" fillId="0" borderId="21" xfId="6" applyNumberFormat="1" applyFont="1" applyFill="1" applyBorder="1" applyAlignment="1">
      <alignment vertical="center" shrinkToFit="1"/>
    </xf>
    <xf numFmtId="180"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80" fontId="18" fillId="0" borderId="34" xfId="6" applyNumberFormat="1" applyFont="1" applyFill="1" applyBorder="1" applyAlignment="1">
      <alignment vertical="center" shrinkToFit="1"/>
    </xf>
    <xf numFmtId="180"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left" vertical="top"/>
    </xf>
    <xf numFmtId="0" fontId="19" fillId="0" borderId="0" xfId="0" applyFont="1" applyFill="1">
      <alignment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9" fillId="0" borderId="0" xfId="0" applyFont="1" applyFill="1" applyAlignment="1">
      <alignment horizontal="center" vertical="center" shrinkToFit="1"/>
    </xf>
    <xf numFmtId="180" fontId="15" fillId="0" borderId="25" xfId="0" applyNumberFormat="1" applyFont="1" applyFill="1" applyBorder="1" applyAlignment="1">
      <alignment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180"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pplyAlignment="1">
      <alignment horizontal="center" vertical="center" wrapText="1"/>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15" xfId="0" applyBorder="1" applyAlignment="1">
      <alignment horizontal="center" vertical="center" shrinkToFit="1"/>
    </xf>
    <xf numFmtId="0" fontId="0" fillId="0" borderId="42" xfId="0"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通貨 2" xfId="5"/>
    <cellStyle name="桁区切り" xfId="6" builtinId="6"/>
  </cellStyles>
  <tableStyles count="0" defaultTableStyle="TableStyleMedium9" defaultPivotStyle="PivotStyleLight16"/>
  <colors>
    <mruColors>
      <color rgb="FFDB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57150</xdr:colOff>
      <xdr:row>21</xdr:row>
      <xdr:rowOff>367665</xdr:rowOff>
    </xdr:from>
    <xdr:to xmlns:xdr="http://schemas.openxmlformats.org/drawingml/2006/spreadsheetDrawing">
      <xdr:col>5</xdr:col>
      <xdr:colOff>1358900</xdr:colOff>
      <xdr:row>29</xdr:row>
      <xdr:rowOff>381000</xdr:rowOff>
    </xdr:to>
    <xdr:pic macro="">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243840</xdr:colOff>
      <xdr:row>21</xdr:row>
      <xdr:rowOff>203835</xdr:rowOff>
    </xdr:from>
    <xdr:to xmlns:xdr="http://schemas.openxmlformats.org/drawingml/2006/spreadsheetDrawing">
      <xdr:col>10</xdr:col>
      <xdr:colOff>215900</xdr:colOff>
      <xdr:row>30</xdr:row>
      <xdr:rowOff>244475</xdr:rowOff>
    </xdr:to>
    <xdr:pic macro="">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1</xdr:col>
      <xdr:colOff>40640</xdr:colOff>
      <xdr:row>31</xdr:row>
      <xdr:rowOff>272415</xdr:rowOff>
    </xdr:from>
    <xdr:to xmlns:xdr="http://schemas.openxmlformats.org/drawingml/2006/spreadsheetDrawing">
      <xdr:col>5</xdr:col>
      <xdr:colOff>1310005</xdr:colOff>
      <xdr:row>38</xdr:row>
      <xdr:rowOff>218440</xdr:rowOff>
    </xdr:to>
    <xdr:pic macro="">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98425</xdr:colOff>
      <xdr:row>31</xdr:row>
      <xdr:rowOff>218440</xdr:rowOff>
    </xdr:from>
    <xdr:to xmlns:xdr="http://schemas.openxmlformats.org/drawingml/2006/spreadsheetDrawing">
      <xdr:col>9</xdr:col>
      <xdr:colOff>138430</xdr:colOff>
      <xdr:row>39</xdr:row>
      <xdr:rowOff>257810</xdr:rowOff>
    </xdr:to>
    <xdr:pic macro="">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12</xdr:col>
      <xdr:colOff>326390</xdr:colOff>
      <xdr:row>21</xdr:row>
      <xdr:rowOff>136525</xdr:rowOff>
    </xdr:from>
    <xdr:to xmlns:xdr="http://schemas.openxmlformats.org/drawingml/2006/spreadsheetDrawing">
      <xdr:col>14</xdr:col>
      <xdr:colOff>638810</xdr:colOff>
      <xdr:row>29</xdr:row>
      <xdr:rowOff>259715</xdr:rowOff>
    </xdr:to>
    <xdr:pic macro="">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mlns:xdr="http://schemas.openxmlformats.org/drawingml/2006/spreadsheetDrawing">
      <xdr:col>15</xdr:col>
      <xdr:colOff>95250</xdr:colOff>
      <xdr:row>21</xdr:row>
      <xdr:rowOff>123190</xdr:rowOff>
    </xdr:from>
    <xdr:to xmlns:xdr="http://schemas.openxmlformats.org/drawingml/2006/spreadsheetDrawing">
      <xdr:col>17</xdr:col>
      <xdr:colOff>407670</xdr:colOff>
      <xdr:row>29</xdr:row>
      <xdr:rowOff>246380</xdr:rowOff>
    </xdr:to>
    <xdr:pic macro="">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mlns:xdr="http://schemas.openxmlformats.org/drawingml/2006/spreadsheetDrawing">
      <xdr:col>17</xdr:col>
      <xdr:colOff>638810</xdr:colOff>
      <xdr:row>21</xdr:row>
      <xdr:rowOff>123190</xdr:rowOff>
    </xdr:from>
    <xdr:to xmlns:xdr="http://schemas.openxmlformats.org/drawingml/2006/spreadsheetDrawing">
      <xdr:col>20</xdr:col>
      <xdr:colOff>189865</xdr:colOff>
      <xdr:row>29</xdr:row>
      <xdr:rowOff>246380</xdr:rowOff>
    </xdr:to>
    <xdr:pic macro="">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22</xdr:row>
      <xdr:rowOff>1270</xdr:rowOff>
    </xdr:to>
    <xdr:grpSp>
      <xdr:nvGrpSpPr>
        <xdr:cNvPr id="2" name="グループ化 1"/>
        <xdr:cNvGrpSpPr/>
      </xdr:nvGrpSpPr>
      <xdr:grpSpPr>
        <a:xfrm>
          <a:off x="7171055" y="797560"/>
          <a:ext cx="1247140" cy="297561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7" name="グループ化 6"/>
        <xdr:cNvGrpSpPr/>
      </xdr:nvGrpSpPr>
      <xdr:grpSpPr>
        <a:xfrm>
          <a:off x="7171055" y="797560"/>
          <a:ext cx="1247140" cy="3147060"/>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49"/>
  <sheetViews>
    <sheetView showZeros="0" tabSelected="1" view="pageBreakPreview" zoomScale="130" zoomScaleSheetLayoutView="130" workbookViewId="0">
      <selection activeCell="AM9" sqref="AM9"/>
    </sheetView>
  </sheetViews>
  <sheetFormatPr defaultColWidth="2.5" defaultRowHeight="15" customHeight="1"/>
  <cols>
    <col min="1" max="16384" width="2.5" style="1"/>
  </cols>
  <sheetData>
    <row r="1" spans="1:35" ht="15" customHeight="1">
      <c r="A1" s="3" t="s">
        <v>89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3" t="s">
        <v>116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c r="B3" s="8"/>
    </row>
    <row r="4" spans="1:35" ht="15" customHeight="1">
      <c r="B4" s="8"/>
    </row>
    <row r="5" spans="1:35" ht="15" customHeight="1">
      <c r="B5" s="8"/>
    </row>
    <row r="6" spans="1:35" ht="22.5" customHeight="1">
      <c r="A6" s="4" t="s">
        <v>117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15" customHeight="1">
      <c r="A7" s="5" t="s">
        <v>48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5" ht="15" customHeight="1">
      <c r="A8" s="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15" customHeight="1">
      <c r="A9" s="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ht="15" customHeight="1">
      <c r="A10" s="6"/>
      <c r="B10" s="10"/>
      <c r="C10" s="10"/>
      <c r="D10" s="10"/>
      <c r="E10" s="10"/>
      <c r="F10" s="10"/>
      <c r="G10" s="10"/>
      <c r="H10" s="10"/>
      <c r="I10" s="10"/>
      <c r="J10" s="10"/>
      <c r="K10" s="10"/>
      <c r="L10" s="10"/>
      <c r="M10" s="10"/>
      <c r="N10" s="10"/>
      <c r="O10" s="10"/>
      <c r="P10" s="10"/>
      <c r="Q10" s="10"/>
      <c r="R10" s="10"/>
      <c r="S10" s="10"/>
      <c r="T10" s="11" t="s">
        <v>83</v>
      </c>
      <c r="U10" s="11"/>
      <c r="V10" s="11"/>
      <c r="W10" s="10"/>
      <c r="X10" s="10"/>
      <c r="Y10" s="10"/>
      <c r="Z10" s="10"/>
      <c r="AA10" s="10"/>
      <c r="AB10" s="10"/>
      <c r="AC10" s="10"/>
      <c r="AD10" s="10"/>
      <c r="AE10" s="10"/>
      <c r="AF10" s="10"/>
      <c r="AG10" s="10"/>
      <c r="AH10" s="10"/>
      <c r="AI10" s="10"/>
    </row>
    <row r="11" spans="1:35" ht="15" customHeight="1">
      <c r="B11" s="11"/>
      <c r="C11" s="11"/>
      <c r="D11" s="11"/>
      <c r="E11" s="11"/>
      <c r="F11" s="11"/>
      <c r="G11" s="11"/>
      <c r="H11" s="11"/>
      <c r="I11" s="11"/>
      <c r="J11" s="11"/>
      <c r="K11" s="11"/>
      <c r="L11" s="11"/>
      <c r="M11" s="11"/>
      <c r="N11" s="11"/>
      <c r="O11" s="11"/>
      <c r="P11" s="11"/>
      <c r="Q11" s="11"/>
      <c r="R11" s="11"/>
      <c r="S11" s="11"/>
      <c r="T11" s="11"/>
      <c r="U11" s="29" t="s">
        <v>114</v>
      </c>
      <c r="V11" s="29"/>
      <c r="W11" s="29"/>
      <c r="X11" s="29"/>
      <c r="Y11" s="29"/>
      <c r="Z11" s="29"/>
      <c r="AA11" s="29"/>
      <c r="AB11" s="29"/>
      <c r="AC11" s="29"/>
      <c r="AD11" s="29"/>
      <c r="AE11" s="29"/>
      <c r="AF11" s="29"/>
      <c r="AG11" s="29"/>
      <c r="AH11" s="29"/>
      <c r="AI11" s="11"/>
    </row>
    <row r="12" spans="1:35" ht="15" customHeight="1">
      <c r="B12" s="12"/>
      <c r="C12" s="14"/>
      <c r="D12" s="14"/>
      <c r="E12" s="14"/>
      <c r="F12" s="14"/>
      <c r="G12" s="14"/>
      <c r="H12" s="14"/>
      <c r="I12" s="14"/>
      <c r="J12" s="14"/>
      <c r="K12" s="14"/>
      <c r="L12" s="14"/>
      <c r="M12" s="14"/>
      <c r="N12" s="14"/>
      <c r="O12" s="14"/>
      <c r="P12" s="14"/>
      <c r="Q12" s="14"/>
      <c r="R12" s="14"/>
      <c r="S12" s="14"/>
      <c r="T12" s="14"/>
      <c r="U12" s="29"/>
      <c r="V12" s="29"/>
      <c r="W12" s="29"/>
      <c r="X12" s="29"/>
      <c r="Y12" s="29"/>
      <c r="Z12" s="29"/>
      <c r="AA12" s="29"/>
      <c r="AB12" s="29"/>
      <c r="AC12" s="29"/>
      <c r="AD12" s="29"/>
      <c r="AE12" s="29"/>
      <c r="AF12" s="29"/>
      <c r="AG12" s="29"/>
      <c r="AH12" s="29"/>
      <c r="AI12" s="14"/>
    </row>
    <row r="13" spans="1:35" ht="15" customHeight="1">
      <c r="B13" s="12"/>
      <c r="C13" s="14"/>
      <c r="D13" s="14"/>
      <c r="E13" s="14"/>
      <c r="F13" s="14"/>
      <c r="G13" s="14"/>
      <c r="H13" s="14"/>
      <c r="I13" s="14"/>
      <c r="J13" s="14"/>
      <c r="K13" s="14"/>
      <c r="L13" s="14"/>
      <c r="M13" s="14"/>
      <c r="N13" s="14"/>
      <c r="O13" s="14"/>
      <c r="P13" s="14"/>
      <c r="Q13" s="14"/>
      <c r="R13" s="14"/>
      <c r="S13" s="14"/>
      <c r="T13" s="14"/>
      <c r="U13" s="29" t="s">
        <v>115</v>
      </c>
      <c r="V13" s="29"/>
      <c r="W13" s="29"/>
      <c r="X13" s="29"/>
      <c r="Y13" s="29"/>
      <c r="Z13" s="29"/>
      <c r="AA13" s="29"/>
      <c r="AB13" s="29"/>
      <c r="AC13" s="29"/>
      <c r="AD13" s="29"/>
      <c r="AE13" s="29"/>
      <c r="AF13" s="29"/>
      <c r="AG13" s="29"/>
      <c r="AH13" s="29"/>
      <c r="AI13" s="14"/>
    </row>
    <row r="14" spans="1:35" ht="15" customHeight="1">
      <c r="B14" s="12"/>
      <c r="C14" s="14"/>
      <c r="D14" s="14"/>
      <c r="E14" s="14"/>
      <c r="F14" s="14"/>
      <c r="G14" s="14"/>
      <c r="H14" s="14"/>
      <c r="I14" s="14"/>
      <c r="J14" s="14"/>
      <c r="K14" s="14"/>
      <c r="L14" s="14"/>
      <c r="M14" s="14"/>
      <c r="N14" s="14"/>
      <c r="O14" s="14"/>
      <c r="P14" s="14"/>
      <c r="Q14" s="14"/>
      <c r="R14" s="14"/>
      <c r="S14" s="14"/>
      <c r="T14" s="14"/>
      <c r="U14" s="31"/>
      <c r="V14" s="31"/>
      <c r="W14" s="31"/>
      <c r="X14" s="31"/>
      <c r="Y14" s="31"/>
      <c r="Z14" s="31"/>
      <c r="AA14" s="31"/>
      <c r="AB14" s="31"/>
      <c r="AC14" s="31"/>
      <c r="AD14" s="31"/>
      <c r="AE14" s="31"/>
      <c r="AF14" s="31"/>
      <c r="AG14" s="31"/>
      <c r="AH14" s="31"/>
      <c r="AI14" s="31"/>
    </row>
    <row r="15" spans="1:35" ht="15" customHeight="1">
      <c r="B15" s="12"/>
      <c r="C15" s="14"/>
      <c r="D15" s="14"/>
      <c r="E15" s="14"/>
      <c r="F15" s="14"/>
      <c r="G15" s="14"/>
      <c r="H15" s="14"/>
      <c r="I15" s="14"/>
      <c r="J15" s="14"/>
      <c r="K15" s="14"/>
      <c r="L15" s="14"/>
      <c r="M15" s="14"/>
      <c r="N15" s="14"/>
      <c r="O15" s="14"/>
      <c r="P15" s="14"/>
      <c r="Q15" s="14"/>
      <c r="R15" s="14"/>
      <c r="S15" s="14"/>
      <c r="T15" s="14"/>
      <c r="U15" s="14"/>
      <c r="V15" s="14"/>
      <c r="W15" s="14"/>
      <c r="X15" s="11"/>
      <c r="Y15" s="11"/>
      <c r="Z15" s="11"/>
      <c r="AA15" s="11"/>
      <c r="AB15" s="11"/>
      <c r="AC15" s="11"/>
      <c r="AD15" s="11"/>
      <c r="AE15" s="11"/>
      <c r="AF15" s="11"/>
      <c r="AG15" s="11"/>
      <c r="AH15" s="11"/>
      <c r="AI15" s="11"/>
    </row>
    <row r="16" spans="1:35" ht="15" customHeight="1">
      <c r="B16" s="12"/>
      <c r="C16" s="14"/>
      <c r="D16" s="14"/>
      <c r="E16" s="14"/>
      <c r="F16" s="14"/>
      <c r="G16" s="14"/>
      <c r="H16" s="14"/>
      <c r="I16" s="14"/>
      <c r="J16" s="14"/>
      <c r="K16" s="14"/>
      <c r="L16" s="14"/>
      <c r="M16" s="14"/>
      <c r="N16" s="14"/>
      <c r="O16" s="14"/>
      <c r="P16" s="14"/>
      <c r="Q16" s="14"/>
      <c r="R16" s="14"/>
      <c r="S16" s="14"/>
      <c r="T16" s="14"/>
      <c r="U16" s="14"/>
      <c r="V16" s="14"/>
      <c r="W16" s="14"/>
      <c r="X16" s="11"/>
      <c r="Y16" s="11"/>
      <c r="Z16" s="11"/>
      <c r="AA16" s="11"/>
      <c r="AB16" s="11"/>
      <c r="AC16" s="11"/>
      <c r="AD16" s="11"/>
      <c r="AE16" s="11"/>
      <c r="AF16" s="11"/>
      <c r="AG16" s="11"/>
      <c r="AH16" s="11"/>
      <c r="AI16" s="11"/>
    </row>
    <row r="17" spans="2:35" ht="15" customHeight="1">
      <c r="B17" s="13" t="s">
        <v>121</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2:35" ht="15" customHeight="1">
      <c r="C18" s="15" t="s">
        <v>51</v>
      </c>
      <c r="D18" s="15"/>
      <c r="E18" s="15"/>
      <c r="F18" s="15"/>
      <c r="G18" s="15"/>
      <c r="H18" s="15"/>
      <c r="I18" s="15"/>
      <c r="J18" s="24" t="s">
        <v>129</v>
      </c>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2:35" ht="15" customHeight="1">
      <c r="C19" s="15" t="s">
        <v>118</v>
      </c>
      <c r="D19" s="15"/>
      <c r="E19" s="15"/>
      <c r="F19" s="15"/>
      <c r="G19" s="15"/>
      <c r="H19" s="15"/>
      <c r="I19" s="15"/>
      <c r="J19" s="24" t="s">
        <v>130</v>
      </c>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row>
    <row r="20" spans="2:35" ht="15" customHeight="1">
      <c r="C20" s="13" t="s">
        <v>119</v>
      </c>
      <c r="D20" s="13"/>
      <c r="E20" s="13"/>
      <c r="F20" s="13"/>
      <c r="G20" s="13"/>
      <c r="H20" s="22">
        <v>44808</v>
      </c>
      <c r="I20" s="22"/>
      <c r="J20" s="22"/>
      <c r="K20" s="22"/>
      <c r="L20" s="22"/>
      <c r="M20" s="22"/>
      <c r="N20" s="22"/>
      <c r="O20" s="22"/>
      <c r="P20" s="27">
        <v>0.41666666666666663</v>
      </c>
      <c r="Q20" s="28"/>
      <c r="R20" s="28"/>
      <c r="S20" s="28"/>
      <c r="T20" s="30" t="s">
        <v>88</v>
      </c>
      <c r="U20" s="27">
        <v>0.71527777777777779</v>
      </c>
      <c r="V20" s="28"/>
      <c r="W20" s="28"/>
      <c r="X20" s="28"/>
    </row>
    <row r="21" spans="2:35" ht="15" customHeight="1">
      <c r="B21" s="8" t="s">
        <v>107</v>
      </c>
      <c r="H21" s="22">
        <v>44809</v>
      </c>
      <c r="I21" s="22"/>
      <c r="J21" s="22"/>
      <c r="K21" s="22"/>
      <c r="L21" s="22"/>
      <c r="M21" s="22"/>
      <c r="N21" s="22"/>
      <c r="O21" s="22"/>
      <c r="P21" s="27">
        <v>0.375</v>
      </c>
      <c r="Q21" s="28"/>
      <c r="R21" s="28"/>
      <c r="S21" s="28"/>
      <c r="T21" s="30" t="s">
        <v>88</v>
      </c>
      <c r="U21" s="27">
        <v>0.6118055555555556</v>
      </c>
      <c r="V21" s="28"/>
      <c r="W21" s="28"/>
      <c r="X21" s="28"/>
    </row>
    <row r="22" spans="2:35" ht="15" customHeight="1">
      <c r="B22" s="8"/>
      <c r="C22" s="13" t="s">
        <v>120</v>
      </c>
      <c r="D22" s="13"/>
      <c r="E22" s="13"/>
      <c r="F22" s="13"/>
      <c r="G22" s="13"/>
      <c r="H22" s="13"/>
      <c r="I22" s="13"/>
      <c r="J22" s="13"/>
      <c r="K22" s="13"/>
      <c r="L22" s="13"/>
      <c r="M22" s="13"/>
    </row>
    <row r="23" spans="2:35" ht="15" customHeight="1">
      <c r="B23" s="8"/>
      <c r="F23" s="21" t="s">
        <v>81</v>
      </c>
      <c r="G23" s="21"/>
      <c r="H23" s="21"/>
      <c r="I23" s="23" t="s">
        <v>76</v>
      </c>
      <c r="J23" s="23"/>
      <c r="K23" s="23"/>
      <c r="L23" s="23"/>
      <c r="M23" s="23"/>
      <c r="N23" s="21" t="s">
        <v>82</v>
      </c>
      <c r="O23" s="21"/>
      <c r="P23" s="21"/>
      <c r="Q23" s="29" t="s">
        <v>108</v>
      </c>
      <c r="R23" s="29"/>
      <c r="S23" s="29"/>
      <c r="T23" s="29"/>
      <c r="U23" s="29"/>
      <c r="V23" s="29"/>
      <c r="W23" s="33"/>
      <c r="X23" s="33"/>
      <c r="Y23" s="33"/>
      <c r="Z23" s="33"/>
      <c r="AA23" s="33"/>
      <c r="AB23" s="33"/>
      <c r="AC23" s="33"/>
      <c r="AD23" s="33"/>
      <c r="AE23" s="33"/>
      <c r="AF23" s="33"/>
      <c r="AG23" s="33"/>
      <c r="AH23" s="33"/>
      <c r="AI23" s="33"/>
    </row>
    <row r="24" spans="2:35" ht="15" customHeight="1">
      <c r="B24" s="8"/>
      <c r="F24" s="21" t="s">
        <v>109</v>
      </c>
      <c r="G24" s="21"/>
      <c r="H24" s="21"/>
      <c r="I24" s="23" t="s">
        <v>78</v>
      </c>
      <c r="J24" s="23"/>
      <c r="K24" s="23"/>
      <c r="L24" s="23"/>
      <c r="M24" s="23"/>
      <c r="N24" s="21" t="s">
        <v>38</v>
      </c>
      <c r="O24" s="21"/>
      <c r="P24" s="21"/>
      <c r="Q24" s="29" t="s">
        <v>110</v>
      </c>
      <c r="R24" s="29"/>
      <c r="S24" s="29"/>
      <c r="T24" s="29"/>
      <c r="U24" s="29"/>
      <c r="V24" s="29"/>
      <c r="W24" s="33"/>
      <c r="X24" s="33"/>
      <c r="Y24" s="33"/>
      <c r="Z24" s="33"/>
      <c r="AA24" s="33"/>
      <c r="AB24" s="33"/>
      <c r="AC24" s="33"/>
      <c r="AD24" s="33"/>
      <c r="AE24" s="33"/>
      <c r="AF24" s="33"/>
      <c r="AG24" s="33"/>
      <c r="AH24" s="33"/>
      <c r="AI24" s="33"/>
    </row>
    <row r="25" spans="2:35" ht="15" customHeight="1">
      <c r="B25" s="8"/>
      <c r="F25" s="21" t="s">
        <v>109</v>
      </c>
      <c r="G25" s="21"/>
      <c r="H25" s="21"/>
      <c r="I25" s="23" t="s">
        <v>26</v>
      </c>
      <c r="J25" s="23"/>
      <c r="K25" s="23"/>
      <c r="L25" s="23"/>
      <c r="M25" s="23"/>
      <c r="N25" s="21" t="s">
        <v>38</v>
      </c>
      <c r="O25" s="21"/>
      <c r="P25" s="21"/>
      <c r="Q25" s="29" t="s">
        <v>128</v>
      </c>
      <c r="R25" s="29"/>
      <c r="S25" s="29"/>
      <c r="T25" s="29"/>
      <c r="U25" s="29"/>
      <c r="V25" s="29"/>
      <c r="W25" s="33"/>
      <c r="X25" s="33"/>
      <c r="Y25" s="33"/>
      <c r="Z25" s="33"/>
      <c r="AA25" s="33"/>
      <c r="AB25" s="33"/>
      <c r="AC25" s="33"/>
      <c r="AD25" s="33"/>
      <c r="AE25" s="33"/>
      <c r="AF25" s="33"/>
      <c r="AG25" s="33"/>
      <c r="AH25" s="33"/>
      <c r="AI25" s="33"/>
    </row>
    <row r="26" spans="2:35" s="2" customFormat="1" ht="15" customHeight="1"/>
    <row r="27" spans="2:35" ht="15" customHeight="1">
      <c r="B27" s="8"/>
      <c r="C27" s="13" t="s">
        <v>122</v>
      </c>
      <c r="D27" s="13"/>
      <c r="E27" s="13"/>
      <c r="F27" s="13"/>
      <c r="G27" s="13"/>
      <c r="H27" s="13"/>
      <c r="I27" s="13"/>
      <c r="J27" s="13"/>
      <c r="K27" s="13"/>
      <c r="L27" s="13"/>
      <c r="M27" s="13"/>
    </row>
    <row r="28" spans="2:35" ht="15" customHeight="1">
      <c r="D28" s="19" t="s">
        <v>123</v>
      </c>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0"/>
    </row>
    <row r="29" spans="2:35" ht="15" customHeight="1">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0"/>
    </row>
    <row r="30" spans="2:35" ht="15" customHeight="1">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20"/>
    </row>
    <row r="31" spans="2:35" ht="15" customHeight="1">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0"/>
    </row>
    <row r="32" spans="2:35" ht="15" customHeight="1">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0"/>
    </row>
    <row r="33" spans="1:35" s="2" customFormat="1" ht="15" customHeight="1"/>
    <row r="34" spans="1:35" ht="15" customHeight="1">
      <c r="B34" s="8"/>
      <c r="C34" s="13" t="s">
        <v>124</v>
      </c>
      <c r="D34" s="13"/>
      <c r="E34" s="13"/>
      <c r="F34" s="13"/>
      <c r="G34" s="13"/>
      <c r="H34" s="13"/>
      <c r="I34" s="13"/>
      <c r="J34" s="13"/>
      <c r="K34" s="13"/>
      <c r="L34" s="13"/>
      <c r="M34" s="13"/>
      <c r="N34" s="13"/>
      <c r="O34" s="13"/>
      <c r="P34" s="13"/>
      <c r="Q34" s="13"/>
      <c r="R34" s="13"/>
      <c r="S34" s="13"/>
      <c r="T34" s="13"/>
      <c r="U34" s="13"/>
      <c r="V34" s="13"/>
      <c r="W34" s="13"/>
      <c r="X34" s="13"/>
      <c r="Y34" s="13"/>
      <c r="Z34" s="13"/>
    </row>
    <row r="35" spans="1:35" ht="15" customHeight="1">
      <c r="D35" s="19" t="s">
        <v>125</v>
      </c>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0"/>
    </row>
    <row r="36" spans="1:35" ht="15" customHeight="1">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5" ht="15" customHeight="1">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0"/>
    </row>
    <row r="38" spans="1:35" ht="15" customHeight="1">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0"/>
    </row>
    <row r="39" spans="1:35" ht="15" customHeight="1">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0"/>
    </row>
    <row r="40" spans="1:35" s="2" customFormat="1" ht="15" customHeight="1"/>
    <row r="41" spans="1:35" ht="15" customHeight="1">
      <c r="B41" s="13" t="s">
        <v>127</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ht="15" customHeight="1">
      <c r="C42" s="16" t="s">
        <v>111</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I42" s="20"/>
    </row>
    <row r="43" spans="1:35" ht="15" customHeight="1">
      <c r="AH43" s="16"/>
      <c r="AI43" s="20"/>
    </row>
    <row r="44" spans="1:35" ht="15" customHeight="1">
      <c r="B44" s="13" t="s">
        <v>92</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ht="15" customHeight="1">
      <c r="C45" s="17" t="s">
        <v>94</v>
      </c>
      <c r="D45" s="17"/>
      <c r="E45" s="17"/>
      <c r="F45" s="17"/>
      <c r="G45" s="17"/>
      <c r="H45" s="17"/>
      <c r="I45" s="17"/>
      <c r="J45" s="25">
        <f>SUM(行程表及び請求書A!$P$18,行程表及び請求書B!$P$18,行程表及び請求書C!$P$18)</f>
        <v>86661</v>
      </c>
      <c r="K45" s="25"/>
      <c r="L45" s="25"/>
      <c r="M45" s="25"/>
      <c r="N45" s="26" t="s">
        <v>49</v>
      </c>
      <c r="O45" s="26"/>
      <c r="P45" s="26"/>
      <c r="Q45" s="26"/>
      <c r="R45" s="26"/>
      <c r="S45" s="26"/>
      <c r="T45" s="26"/>
      <c r="U45" s="26"/>
      <c r="V45" s="32">
        <f>SUM(行程表及び請求書A!$U$18,行程表及び請求書B!$U$18,行程表及び請求書C!$U$18)</f>
        <v>70261</v>
      </c>
      <c r="W45" s="32"/>
      <c r="X45" s="32"/>
      <c r="Y45" s="32"/>
      <c r="Z45" s="26" t="s">
        <v>85</v>
      </c>
      <c r="AA45" s="26"/>
      <c r="AB45" s="26"/>
      <c r="AC45" s="26"/>
      <c r="AD45" s="26"/>
      <c r="AE45" s="32">
        <f>J45-V45</f>
        <v>16400</v>
      </c>
      <c r="AF45" s="32"/>
      <c r="AG45" s="32"/>
      <c r="AH45" s="32"/>
    </row>
    <row r="46" spans="1:35" ht="15" customHeight="1">
      <c r="D46" s="16" t="s">
        <v>61</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20"/>
    </row>
    <row r="47" spans="1:35" ht="15" customHeight="1">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row>
    <row r="48" spans="1:35" ht="15" customHeight="1">
      <c r="A48" s="7" t="s">
        <v>90</v>
      </c>
      <c r="B48" s="7"/>
      <c r="C48" s="18" t="s">
        <v>96</v>
      </c>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3:35" ht="15" customHeight="1">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sheetData>
  <mergeCells count="47">
    <mergeCell ref="A6:AI6"/>
    <mergeCell ref="A7:AI7"/>
    <mergeCell ref="T10:V10"/>
    <mergeCell ref="U11:AH11"/>
    <mergeCell ref="U12:AH12"/>
    <mergeCell ref="U13:AH13"/>
    <mergeCell ref="B17:AI17"/>
    <mergeCell ref="C18:I18"/>
    <mergeCell ref="J18:AI18"/>
    <mergeCell ref="C19:I19"/>
    <mergeCell ref="J19:AI19"/>
    <mergeCell ref="C20:G20"/>
    <mergeCell ref="H20:O20"/>
    <mergeCell ref="P20:S20"/>
    <mergeCell ref="U20:X20"/>
    <mergeCell ref="H21:O21"/>
    <mergeCell ref="P21:S21"/>
    <mergeCell ref="U21:X21"/>
    <mergeCell ref="C22:M22"/>
    <mergeCell ref="F23:H23"/>
    <mergeCell ref="I23:M23"/>
    <mergeCell ref="N23:P23"/>
    <mergeCell ref="Q23:V23"/>
    <mergeCell ref="F24:H24"/>
    <mergeCell ref="I24:M24"/>
    <mergeCell ref="N24:P24"/>
    <mergeCell ref="Q24:V24"/>
    <mergeCell ref="F25:H25"/>
    <mergeCell ref="I25:M25"/>
    <mergeCell ref="N25:P25"/>
    <mergeCell ref="Q25:V25"/>
    <mergeCell ref="C27:M27"/>
    <mergeCell ref="C34:Z34"/>
    <mergeCell ref="B41:AI41"/>
    <mergeCell ref="C42:AG42"/>
    <mergeCell ref="B44:AI44"/>
    <mergeCell ref="C45:I45"/>
    <mergeCell ref="J45:M45"/>
    <mergeCell ref="N45:U45"/>
    <mergeCell ref="V45:Y45"/>
    <mergeCell ref="Z45:AD45"/>
    <mergeCell ref="AE45:AH45"/>
    <mergeCell ref="D46:AH46"/>
    <mergeCell ref="A48:B48"/>
    <mergeCell ref="D28:AH32"/>
    <mergeCell ref="D35:AH39"/>
    <mergeCell ref="C48:AI49"/>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U60"/>
  <sheetViews>
    <sheetView showZeros="0" view="pageBreakPreview" zoomScale="70" zoomScaleNormal="70" zoomScaleSheetLayoutView="70" workbookViewId="0">
      <selection activeCell="A4" sqref="A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1" ht="17.25">
      <c r="A1" s="3" t="s">
        <v>3</v>
      </c>
      <c r="B1" s="3"/>
      <c r="C1" s="3"/>
      <c r="D1" s="3"/>
      <c r="E1" s="3"/>
      <c r="F1" s="3"/>
      <c r="G1" s="3"/>
      <c r="H1" s="3"/>
      <c r="I1" s="3"/>
      <c r="J1" s="3"/>
      <c r="K1" s="3"/>
      <c r="L1" s="3"/>
      <c r="M1" s="3"/>
      <c r="N1" s="3"/>
      <c r="O1" s="3"/>
      <c r="P1" s="3"/>
      <c r="Q1" s="3"/>
      <c r="R1" s="3"/>
      <c r="S1" s="3"/>
      <c r="T1" s="3"/>
      <c r="U1" s="3"/>
    </row>
    <row r="2" spans="1:21" ht="17.25">
      <c r="A2" s="3" t="s">
        <v>9</v>
      </c>
      <c r="B2" s="3"/>
      <c r="C2" s="3"/>
      <c r="D2" s="3"/>
      <c r="E2" s="3"/>
      <c r="F2" s="3"/>
      <c r="G2" s="3"/>
      <c r="H2" s="3"/>
      <c r="I2" s="3"/>
      <c r="J2" s="3"/>
      <c r="K2" s="3"/>
      <c r="L2" s="3"/>
      <c r="M2" s="3"/>
      <c r="N2" s="3"/>
      <c r="O2" s="3"/>
      <c r="P2" s="3"/>
      <c r="Q2" s="3"/>
      <c r="R2" s="3"/>
      <c r="S2" s="3"/>
      <c r="T2" s="3"/>
      <c r="U2" s="3"/>
    </row>
    <row r="3" spans="1:21" ht="45" customHeight="1">
      <c r="A3" s="38" t="s">
        <v>73</v>
      </c>
      <c r="B3" s="4"/>
      <c r="C3" s="4"/>
      <c r="D3" s="4"/>
      <c r="E3" s="4"/>
      <c r="F3" s="4"/>
      <c r="G3" s="4"/>
      <c r="H3" s="4"/>
      <c r="I3" s="4"/>
      <c r="J3" s="4"/>
      <c r="K3" s="4"/>
      <c r="L3" s="4"/>
      <c r="M3" s="4"/>
      <c r="N3" s="4"/>
      <c r="O3" s="4"/>
      <c r="P3" s="4"/>
      <c r="Q3" s="4"/>
      <c r="R3" s="4"/>
      <c r="S3" s="4"/>
      <c r="T3" s="4"/>
      <c r="U3" s="4"/>
    </row>
    <row r="4" spans="1:21" s="36" customFormat="1" ht="36.75" customHeight="1">
      <c r="A4" s="39" t="s">
        <v>10</v>
      </c>
      <c r="B4" s="53" t="str">
        <f>報告書!Q23</f>
        <v>A</v>
      </c>
      <c r="C4" s="53"/>
      <c r="D4" s="53"/>
      <c r="E4" s="73"/>
      <c r="F4" s="73"/>
      <c r="G4" s="73"/>
      <c r="H4" s="73"/>
      <c r="I4" s="73"/>
      <c r="J4" s="83"/>
      <c r="K4" s="83"/>
      <c r="L4" s="97" t="s">
        <v>95</v>
      </c>
      <c r="M4" s="109"/>
      <c r="N4" s="109"/>
      <c r="O4" s="109"/>
      <c r="P4" s="121"/>
      <c r="Q4" s="97" t="s">
        <v>93</v>
      </c>
      <c r="R4" s="109"/>
      <c r="S4" s="109"/>
      <c r="T4" s="109"/>
      <c r="U4" s="121"/>
    </row>
    <row r="5" spans="1:21" s="36" customFormat="1" ht="36.75" customHeight="1">
      <c r="A5" s="39" t="s">
        <v>5</v>
      </c>
      <c r="B5" s="53" t="str">
        <f>報告書!I23</f>
        <v>看護師長</v>
      </c>
      <c r="C5" s="53"/>
      <c r="D5" s="53"/>
      <c r="E5" s="47"/>
      <c r="F5" s="47"/>
      <c r="G5" s="47"/>
      <c r="H5" s="47"/>
      <c r="I5" s="47"/>
      <c r="J5" s="67"/>
      <c r="K5" s="67"/>
      <c r="L5" s="98" t="s">
        <v>15</v>
      </c>
      <c r="M5" s="110"/>
      <c r="N5" s="110"/>
      <c r="O5" s="119">
        <f>IF(J9&lt;8,"",J16*37)</f>
        <v>17871</v>
      </c>
      <c r="P5" s="122"/>
      <c r="Q5" s="98" t="s">
        <v>15</v>
      </c>
      <c r="R5" s="110"/>
      <c r="S5" s="110"/>
      <c r="T5" s="119">
        <f>O5</f>
        <v>17871</v>
      </c>
      <c r="U5" s="122"/>
    </row>
    <row r="6" spans="1:21" s="36" customFormat="1" ht="36.75" customHeight="1">
      <c r="A6" s="39" t="s">
        <v>8</v>
      </c>
      <c r="B6" s="52" t="str">
        <f>IF(ISNA(VLOOKUP(B5,'（参考）日当・宿泊料'!B:C,2,FALSE)),"",VLOOKUP(B5,'（参考）日当・宿泊料'!B:C,2,FALSE))</f>
        <v>②</v>
      </c>
      <c r="C6" s="52"/>
      <c r="D6" s="52"/>
      <c r="E6" s="74"/>
      <c r="F6" s="74"/>
      <c r="G6" s="74"/>
      <c r="H6" s="74"/>
      <c r="I6" s="74"/>
      <c r="J6" s="67"/>
      <c r="K6" s="67"/>
      <c r="L6" s="99" t="s">
        <v>18</v>
      </c>
      <c r="M6" s="111"/>
      <c r="N6" s="118" t="s">
        <v>21</v>
      </c>
      <c r="O6" s="111"/>
      <c r="P6" s="123" t="s">
        <v>104</v>
      </c>
      <c r="Q6" s="99" t="s">
        <v>18</v>
      </c>
      <c r="R6" s="111"/>
      <c r="S6" s="118" t="s">
        <v>21</v>
      </c>
      <c r="T6" s="111"/>
      <c r="U6" s="123" t="s">
        <v>104</v>
      </c>
    </row>
    <row r="7" spans="1:21" s="36" customFormat="1" ht="36.75" customHeight="1">
      <c r="A7" s="40" t="s">
        <v>87</v>
      </c>
      <c r="B7" s="54" t="s">
        <v>13</v>
      </c>
      <c r="C7" s="62" t="s">
        <v>88</v>
      </c>
      <c r="D7" s="69" t="s">
        <v>27</v>
      </c>
      <c r="E7" s="75" t="s">
        <v>97</v>
      </c>
      <c r="F7" s="75" t="s">
        <v>40</v>
      </c>
      <c r="G7" s="59" t="s">
        <v>42</v>
      </c>
      <c r="H7" s="75" t="s">
        <v>40</v>
      </c>
      <c r="I7" s="75" t="s">
        <v>30</v>
      </c>
      <c r="J7" s="84" t="s">
        <v>98</v>
      </c>
      <c r="K7" s="84" t="s">
        <v>59</v>
      </c>
      <c r="L7" s="100" t="s">
        <v>25</v>
      </c>
      <c r="M7" s="91" t="s">
        <v>32</v>
      </c>
      <c r="N7" s="91" t="s">
        <v>25</v>
      </c>
      <c r="O7" s="91" t="s">
        <v>32</v>
      </c>
      <c r="P7" s="124" t="s">
        <v>103</v>
      </c>
      <c r="Q7" s="100" t="s">
        <v>25</v>
      </c>
      <c r="R7" s="91" t="s">
        <v>32</v>
      </c>
      <c r="S7" s="91" t="s">
        <v>25</v>
      </c>
      <c r="T7" s="91" t="s">
        <v>32</v>
      </c>
      <c r="U7" s="136" t="s">
        <v>103</v>
      </c>
    </row>
    <row r="8" spans="1:21" s="37" customFormat="1" ht="14.25">
      <c r="A8" s="41"/>
      <c r="B8" s="55"/>
      <c r="C8" s="63"/>
      <c r="D8" s="70"/>
      <c r="E8" s="76"/>
      <c r="F8" s="76"/>
      <c r="G8" s="79"/>
      <c r="H8" s="76"/>
      <c r="I8" s="76"/>
      <c r="J8" s="85" t="s">
        <v>20</v>
      </c>
      <c r="K8" s="55"/>
      <c r="L8" s="41" t="s">
        <v>100</v>
      </c>
      <c r="M8" s="112" t="s">
        <v>99</v>
      </c>
      <c r="N8" s="112" t="s">
        <v>34</v>
      </c>
      <c r="O8" s="120" t="s">
        <v>99</v>
      </c>
      <c r="P8" s="125" t="s">
        <v>99</v>
      </c>
      <c r="Q8" s="41" t="s">
        <v>100</v>
      </c>
      <c r="R8" s="112" t="s">
        <v>99</v>
      </c>
      <c r="S8" s="112" t="s">
        <v>34</v>
      </c>
      <c r="T8" s="120" t="s">
        <v>99</v>
      </c>
      <c r="U8" s="137" t="s">
        <v>99</v>
      </c>
    </row>
    <row r="9" spans="1:21" s="36" customFormat="1" ht="45" customHeight="1">
      <c r="A9" s="42">
        <v>43560</v>
      </c>
      <c r="B9" s="56">
        <v>0.41666666666666663</v>
      </c>
      <c r="C9" s="64" t="s">
        <v>88</v>
      </c>
      <c r="D9" s="71">
        <v>0.45</v>
      </c>
      <c r="E9" s="77" t="s">
        <v>84</v>
      </c>
      <c r="F9" s="77" t="s">
        <v>24</v>
      </c>
      <c r="G9" s="77" t="s">
        <v>1</v>
      </c>
      <c r="H9" s="77" t="s">
        <v>131</v>
      </c>
      <c r="I9" s="77"/>
      <c r="J9" s="86">
        <v>45.8</v>
      </c>
      <c r="K9" s="90" t="s">
        <v>132</v>
      </c>
      <c r="L9" s="101">
        <f>IF(A9="","",1)</f>
        <v>1</v>
      </c>
      <c r="M9" s="113">
        <v>5000</v>
      </c>
      <c r="N9" s="113" t="str">
        <f>IF(I9="","",1)</f>
        <v/>
      </c>
      <c r="O9" s="113"/>
      <c r="P9" s="126">
        <v>2930</v>
      </c>
      <c r="Q9" s="101">
        <f t="shared" ref="Q9:Q15" si="0">L9</f>
        <v>1</v>
      </c>
      <c r="R9" s="132">
        <f>IF(Q9="","",VLOOKUP($B$6,'（参考）日当・宿泊料'!C:D,2,FALSE))</f>
        <v>2600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2930</v>
      </c>
    </row>
    <row r="10" spans="1:21" s="36" customFormat="1" ht="45" customHeight="1">
      <c r="A10" s="42"/>
      <c r="B10" s="57">
        <v>0.54166666666666652</v>
      </c>
      <c r="C10" s="65" t="s">
        <v>88</v>
      </c>
      <c r="D10" s="66">
        <v>0.62638888888888888</v>
      </c>
      <c r="E10" s="78" t="s">
        <v>69</v>
      </c>
      <c r="F10" s="78" t="s">
        <v>131</v>
      </c>
      <c r="G10" s="78" t="s">
        <v>86</v>
      </c>
      <c r="H10" s="78" t="s">
        <v>133</v>
      </c>
      <c r="I10" s="78"/>
      <c r="J10" s="87">
        <v>147</v>
      </c>
      <c r="K10" s="91" t="s">
        <v>132</v>
      </c>
      <c r="L10" s="102" t="str">
        <f>IF(A10="","",1)</f>
        <v/>
      </c>
      <c r="M10" s="114"/>
      <c r="N10" s="114" t="str">
        <f>IF(I10="","",1)</f>
        <v/>
      </c>
      <c r="O10" s="114"/>
      <c r="P10" s="127">
        <v>2930</v>
      </c>
      <c r="Q10" s="102" t="str">
        <f t="shared" si="0"/>
        <v/>
      </c>
      <c r="R10" s="133" t="str">
        <f>IF(Q10="","",VLOOKUP($B$6,'（参考）日当・宿泊料'!C:D,2,FALSE))</f>
        <v/>
      </c>
      <c r="S10" s="133" t="str">
        <f t="shared" si="1"/>
        <v/>
      </c>
      <c r="T10" s="132"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2930</v>
      </c>
    </row>
    <row r="11" spans="1:21" s="36" customFormat="1" ht="45" customHeight="1">
      <c r="A11" s="42"/>
      <c r="B11" s="57">
        <v>0.70833333333333337</v>
      </c>
      <c r="C11" s="65" t="s">
        <v>88</v>
      </c>
      <c r="D11" s="66">
        <v>0.71527777777777779</v>
      </c>
      <c r="E11" s="78" t="s">
        <v>134</v>
      </c>
      <c r="F11" s="78" t="s">
        <v>133</v>
      </c>
      <c r="G11" s="80" t="s">
        <v>31</v>
      </c>
      <c r="H11" s="80" t="s">
        <v>65</v>
      </c>
      <c r="I11" s="80" t="s">
        <v>135</v>
      </c>
      <c r="J11" s="87"/>
      <c r="K11" s="91" t="s">
        <v>136</v>
      </c>
      <c r="L11" s="102" t="str">
        <f>IF(A11="","",1)</f>
        <v/>
      </c>
      <c r="M11" s="114"/>
      <c r="N11" s="114">
        <f>IF(I11="","",1)</f>
        <v>1</v>
      </c>
      <c r="O11" s="114">
        <v>10000</v>
      </c>
      <c r="P11" s="127"/>
      <c r="Q11" s="102" t="str">
        <f t="shared" si="0"/>
        <v/>
      </c>
      <c r="R11" s="133" t="str">
        <f>IF(Q11="","",VLOOKUP($B$6,'（参考）日当・宿泊料'!C:D,2,FALSE))</f>
        <v/>
      </c>
      <c r="S11" s="133">
        <f t="shared" si="1"/>
        <v>1</v>
      </c>
      <c r="T11" s="132">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10000</v>
      </c>
      <c r="U11" s="127">
        <f t="shared" si="2"/>
        <v>0</v>
      </c>
    </row>
    <row r="12" spans="1:21" s="36" customFormat="1" ht="45" customHeight="1">
      <c r="A12" s="42">
        <v>43561</v>
      </c>
      <c r="B12" s="57">
        <v>0.375</v>
      </c>
      <c r="C12" s="65" t="s">
        <v>88</v>
      </c>
      <c r="D12" s="66">
        <v>0.45833333333333326</v>
      </c>
      <c r="E12" s="78" t="s">
        <v>137</v>
      </c>
      <c r="F12" s="78" t="s">
        <v>65</v>
      </c>
      <c r="G12" s="80" t="s">
        <v>138</v>
      </c>
      <c r="H12" s="80" t="s">
        <v>139</v>
      </c>
      <c r="I12" s="80"/>
      <c r="J12" s="87">
        <v>165</v>
      </c>
      <c r="K12" s="91" t="s">
        <v>136</v>
      </c>
      <c r="L12" s="102">
        <f>IF(A12="","",1)</f>
        <v>1</v>
      </c>
      <c r="M12" s="114">
        <v>5000</v>
      </c>
      <c r="N12" s="114" t="str">
        <f>IF(I12="","",1)</f>
        <v/>
      </c>
      <c r="O12" s="114"/>
      <c r="P12" s="127">
        <v>2930</v>
      </c>
      <c r="Q12" s="102">
        <f t="shared" si="0"/>
        <v>1</v>
      </c>
      <c r="R12" s="133">
        <f>IF(Q12="","",VLOOKUP($B$6,'（参考）日当・宿泊料'!C:D,2,FALSE))</f>
        <v>2600</v>
      </c>
      <c r="S12" s="133" t="str">
        <f t="shared" si="1"/>
        <v/>
      </c>
      <c r="T12" s="132"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2930</v>
      </c>
    </row>
    <row r="13" spans="1:21" s="36" customFormat="1" ht="45" customHeight="1">
      <c r="A13" s="43"/>
      <c r="B13" s="57">
        <v>0.54166666666666652</v>
      </c>
      <c r="C13" s="66" t="s">
        <v>88</v>
      </c>
      <c r="D13" s="72">
        <v>0.6118055555555556</v>
      </c>
      <c r="E13" s="78" t="s">
        <v>134</v>
      </c>
      <c r="F13" s="78" t="s">
        <v>133</v>
      </c>
      <c r="G13" s="78" t="s">
        <v>140</v>
      </c>
      <c r="H13" s="78" t="s">
        <v>24</v>
      </c>
      <c r="I13" s="57">
        <v>0</v>
      </c>
      <c r="J13" s="87">
        <v>126</v>
      </c>
      <c r="K13" s="92" t="s">
        <v>126</v>
      </c>
      <c r="L13" s="103" t="s">
        <v>141</v>
      </c>
      <c r="M13" s="57">
        <v>0</v>
      </c>
      <c r="N13" s="57" t="s">
        <v>141</v>
      </c>
      <c r="O13" s="57">
        <v>0</v>
      </c>
      <c r="P13" s="57">
        <v>0</v>
      </c>
      <c r="Q13" s="131" t="str">
        <f t="shared" si="0"/>
        <v/>
      </c>
      <c r="R13" s="134" t="str">
        <f>IF(Q13="","",VLOOKUP($B$6,'（参考）日当・宿泊料'!C:D,2,FALSE))</f>
        <v/>
      </c>
      <c r="S13" s="134" t="str">
        <f t="shared" si="1"/>
        <v/>
      </c>
      <c r="T13" s="132"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38">
        <f t="shared" si="2"/>
        <v>0</v>
      </c>
    </row>
    <row r="14" spans="1:21" s="36" customFormat="1" ht="45" customHeight="1">
      <c r="A14" s="43"/>
      <c r="B14" s="57"/>
      <c r="C14" s="65" t="s">
        <v>88</v>
      </c>
      <c r="D14" s="66"/>
      <c r="E14" s="78"/>
      <c r="F14" s="78"/>
      <c r="G14" s="80"/>
      <c r="H14" s="80"/>
      <c r="I14" s="80"/>
      <c r="J14" s="88"/>
      <c r="K14" s="91"/>
      <c r="L14" s="102" t="str">
        <f>IF(A14="","",1)</f>
        <v/>
      </c>
      <c r="M14" s="114"/>
      <c r="N14" s="114" t="str">
        <f>IF(I14="","",1)</f>
        <v/>
      </c>
      <c r="O14" s="114"/>
      <c r="P14" s="127"/>
      <c r="Q14" s="102" t="str">
        <f t="shared" si="0"/>
        <v/>
      </c>
      <c r="R14" s="133" t="str">
        <f>IF(Q14="","",VLOOKUP($B$6,'（参考）日当・宿泊料'!C:D,2,FALSE))</f>
        <v/>
      </c>
      <c r="S14" s="133" t="str">
        <f t="shared" si="1"/>
        <v/>
      </c>
      <c r="T14" s="132"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1" s="36" customFormat="1" ht="45" customHeight="1">
      <c r="A15" s="43"/>
      <c r="B15" s="57"/>
      <c r="C15" s="65" t="s">
        <v>88</v>
      </c>
      <c r="D15" s="66"/>
      <c r="E15" s="78"/>
      <c r="F15" s="78"/>
      <c r="G15" s="78"/>
      <c r="H15" s="78"/>
      <c r="I15" s="78"/>
      <c r="J15" s="88"/>
      <c r="K15" s="91"/>
      <c r="L15" s="104" t="str">
        <f>IF(A15="","",1)</f>
        <v/>
      </c>
      <c r="M15" s="115"/>
      <c r="N15" s="115" t="str">
        <f>IF(I15="","",1)</f>
        <v/>
      </c>
      <c r="O15" s="115"/>
      <c r="P15" s="128"/>
      <c r="Q15" s="104" t="str">
        <f t="shared" si="0"/>
        <v/>
      </c>
      <c r="R15" s="135" t="str">
        <f>IF(Q15="","",VLOOKUP($B$6,'（参考）日当・宿泊料'!C:D,2,FALSE))</f>
        <v/>
      </c>
      <c r="S15" s="135" t="str">
        <f t="shared" si="1"/>
        <v/>
      </c>
      <c r="T15" s="132"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1" s="36" customFormat="1" ht="37.5" customHeight="1">
      <c r="A16" s="44" t="s">
        <v>39</v>
      </c>
      <c r="B16" s="58"/>
      <c r="C16" s="58"/>
      <c r="D16" s="58"/>
      <c r="E16" s="58"/>
      <c r="F16" s="58"/>
      <c r="G16" s="58"/>
      <c r="H16" s="81"/>
      <c r="I16" s="81"/>
      <c r="J16" s="89">
        <f>TRUNC(SUM(J9:J15),-0.1)</f>
        <v>483</v>
      </c>
      <c r="K16" s="93"/>
      <c r="L16" s="105">
        <f t="shared" ref="L16:U16" si="3">SUM(L9:L15)</f>
        <v>2</v>
      </c>
      <c r="M16" s="116">
        <f t="shared" si="3"/>
        <v>10000</v>
      </c>
      <c r="N16" s="116">
        <f t="shared" si="3"/>
        <v>1</v>
      </c>
      <c r="O16" s="116">
        <f t="shared" si="3"/>
        <v>10000</v>
      </c>
      <c r="P16" s="129">
        <f t="shared" si="3"/>
        <v>8790</v>
      </c>
      <c r="Q16" s="105">
        <f t="shared" si="3"/>
        <v>2</v>
      </c>
      <c r="R16" s="116">
        <f t="shared" si="3"/>
        <v>5200</v>
      </c>
      <c r="S16" s="129">
        <f t="shared" si="3"/>
        <v>1</v>
      </c>
      <c r="T16" s="116">
        <f t="shared" si="3"/>
        <v>10000</v>
      </c>
      <c r="U16" s="139">
        <f t="shared" si="3"/>
        <v>8790</v>
      </c>
    </row>
    <row r="17" spans="1:21" s="36" customFormat="1" ht="15">
      <c r="A17" s="45" t="s">
        <v>43</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94</v>
      </c>
      <c r="M18" s="117"/>
      <c r="N18" s="117"/>
      <c r="O18" s="117"/>
      <c r="P18" s="130">
        <f>SUM(O5,M16,O16,P16)</f>
        <v>46661</v>
      </c>
      <c r="Q18" s="107" t="s">
        <v>49</v>
      </c>
      <c r="R18" s="117"/>
      <c r="S18" s="117"/>
      <c r="T18" s="117"/>
      <c r="U18" s="130">
        <f>SUM(T5,R16,T16,U16)</f>
        <v>41861</v>
      </c>
    </row>
    <row r="19" spans="1:21" s="36" customFormat="1" ht="41.25" customHeight="1">
      <c r="A19" s="47"/>
      <c r="B19" s="47"/>
      <c r="C19" s="68"/>
      <c r="D19" s="47"/>
      <c r="E19" s="47"/>
      <c r="F19" s="47"/>
      <c r="G19" s="47"/>
      <c r="H19" s="47"/>
      <c r="I19" s="47"/>
      <c r="J19" s="68"/>
      <c r="K19" s="68"/>
      <c r="L19" s="108"/>
      <c r="M19" s="108"/>
      <c r="N19" s="108"/>
      <c r="O19" s="108"/>
      <c r="P19" s="108"/>
      <c r="Q19" s="107" t="s">
        <v>91</v>
      </c>
      <c r="R19" s="117"/>
      <c r="S19" s="117"/>
      <c r="T19" s="117"/>
      <c r="U19" s="130">
        <f>IF(P18-U18&lt;0,"-",P18-U18)</f>
        <v>4800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101</v>
      </c>
      <c r="B21" s="59"/>
      <c r="C21" s="59"/>
      <c r="D21" s="59"/>
      <c r="E21" s="59"/>
      <c r="F21" s="59"/>
      <c r="G21" s="59"/>
      <c r="H21" s="59"/>
      <c r="I21" s="59"/>
      <c r="J21" s="59"/>
      <c r="K21" s="94"/>
      <c r="L21" s="48" t="s">
        <v>102</v>
      </c>
      <c r="M21" s="59"/>
      <c r="N21" s="59"/>
      <c r="O21" s="59"/>
      <c r="P21" s="59"/>
      <c r="Q21" s="59"/>
      <c r="R21" s="59"/>
      <c r="S21" s="59"/>
      <c r="T21" s="59"/>
      <c r="U21" s="94"/>
    </row>
    <row r="22" spans="1:21" s="36" customFormat="1" ht="37.5" customHeight="1">
      <c r="A22" s="49"/>
      <c r="B22" s="60"/>
      <c r="C22" s="60"/>
      <c r="D22" s="60"/>
      <c r="E22" s="60"/>
      <c r="F22" s="60"/>
      <c r="G22" s="60"/>
      <c r="H22" s="60"/>
      <c r="I22" s="60"/>
      <c r="J22" s="60"/>
      <c r="K22" s="95"/>
      <c r="L22" s="49"/>
      <c r="M22" s="60"/>
      <c r="N22" s="60"/>
      <c r="O22" s="60"/>
      <c r="P22" s="60"/>
      <c r="Q22" s="60"/>
      <c r="R22" s="60"/>
      <c r="S22" s="60"/>
      <c r="T22" s="60"/>
      <c r="U22" s="95"/>
    </row>
    <row r="23" spans="1:21" s="36" customFormat="1" ht="37.5" customHeight="1">
      <c r="A23" s="49"/>
      <c r="B23" s="60"/>
      <c r="C23" s="60"/>
      <c r="D23" s="60"/>
      <c r="E23" s="60"/>
      <c r="F23" s="60"/>
      <c r="G23" s="60"/>
      <c r="H23" s="60"/>
      <c r="I23" s="60"/>
      <c r="J23" s="60"/>
      <c r="K23" s="95"/>
      <c r="L23" s="49"/>
      <c r="M23" s="60"/>
      <c r="N23" s="60"/>
      <c r="O23" s="60"/>
      <c r="P23" s="60"/>
      <c r="Q23" s="60"/>
      <c r="R23" s="60"/>
      <c r="S23" s="60"/>
      <c r="T23" s="60"/>
      <c r="U23" s="95"/>
    </row>
    <row r="24" spans="1:21" s="36" customFormat="1" ht="37.5" customHeight="1">
      <c r="A24" s="49"/>
      <c r="B24" s="60"/>
      <c r="C24" s="60"/>
      <c r="D24" s="60"/>
      <c r="E24" s="60"/>
      <c r="F24" s="60"/>
      <c r="G24" s="60"/>
      <c r="H24" s="60"/>
      <c r="I24" s="60"/>
      <c r="J24" s="60"/>
      <c r="K24" s="95"/>
      <c r="L24" s="49"/>
      <c r="M24" s="60"/>
      <c r="N24" s="60"/>
      <c r="O24" s="60"/>
      <c r="P24" s="60"/>
      <c r="Q24" s="60"/>
      <c r="R24" s="60"/>
      <c r="S24" s="60"/>
      <c r="T24" s="60"/>
      <c r="U24" s="95"/>
    </row>
    <row r="25" spans="1:21" s="36" customFormat="1" ht="37.5" customHeight="1">
      <c r="A25" s="49"/>
      <c r="B25" s="60"/>
      <c r="C25" s="60"/>
      <c r="D25" s="60"/>
      <c r="E25" s="60"/>
      <c r="F25" s="60"/>
      <c r="G25" s="60"/>
      <c r="H25" s="60"/>
      <c r="I25" s="60"/>
      <c r="J25" s="60"/>
      <c r="K25" s="95"/>
      <c r="L25" s="49"/>
      <c r="M25" s="60"/>
      <c r="N25" s="60"/>
      <c r="O25" s="60"/>
      <c r="P25" s="60"/>
      <c r="Q25" s="60"/>
      <c r="R25" s="60"/>
      <c r="S25" s="60"/>
      <c r="T25" s="60"/>
      <c r="U25" s="95"/>
    </row>
    <row r="26" spans="1:21" s="36" customFormat="1" ht="37.5" customHeight="1">
      <c r="A26" s="49"/>
      <c r="B26" s="60"/>
      <c r="C26" s="60"/>
      <c r="D26" s="60"/>
      <c r="E26" s="60"/>
      <c r="F26" s="60"/>
      <c r="G26" s="60"/>
      <c r="H26" s="60"/>
      <c r="I26" s="60"/>
      <c r="J26" s="60"/>
      <c r="K26" s="95"/>
      <c r="L26" s="49"/>
      <c r="M26" s="60"/>
      <c r="N26" s="60"/>
      <c r="O26" s="60"/>
      <c r="P26" s="60"/>
      <c r="Q26" s="60"/>
      <c r="R26" s="60"/>
      <c r="S26" s="60"/>
      <c r="T26" s="60"/>
      <c r="U26" s="95"/>
    </row>
    <row r="27" spans="1:21" s="36" customFormat="1" ht="37.5" customHeight="1">
      <c r="A27" s="49"/>
      <c r="B27" s="60"/>
      <c r="C27" s="60"/>
      <c r="D27" s="60"/>
      <c r="E27" s="60"/>
      <c r="F27" s="60"/>
      <c r="G27" s="60"/>
      <c r="H27" s="60"/>
      <c r="I27" s="60"/>
      <c r="J27" s="60"/>
      <c r="K27" s="95"/>
      <c r="L27" s="49"/>
      <c r="M27" s="60"/>
      <c r="N27" s="60"/>
      <c r="O27" s="60"/>
      <c r="P27" s="60"/>
      <c r="Q27" s="60"/>
      <c r="R27" s="60"/>
      <c r="S27" s="60"/>
      <c r="T27" s="60"/>
      <c r="U27" s="95"/>
    </row>
    <row r="28" spans="1:21" s="36" customFormat="1" ht="37.5" customHeight="1">
      <c r="A28" s="49"/>
      <c r="B28" s="60"/>
      <c r="C28" s="60"/>
      <c r="D28" s="60"/>
      <c r="E28" s="60"/>
      <c r="F28" s="60"/>
      <c r="G28" s="60"/>
      <c r="H28" s="60"/>
      <c r="I28" s="60"/>
      <c r="J28" s="60"/>
      <c r="K28" s="95"/>
      <c r="L28" s="49"/>
      <c r="M28" s="60"/>
      <c r="N28" s="60"/>
      <c r="O28" s="60"/>
      <c r="P28" s="60"/>
      <c r="Q28" s="60"/>
      <c r="R28" s="60"/>
      <c r="S28" s="60"/>
      <c r="T28" s="60"/>
      <c r="U28" s="95"/>
    </row>
    <row r="29" spans="1:21" s="36" customFormat="1" ht="37.5" customHeight="1">
      <c r="A29" s="49"/>
      <c r="B29" s="60"/>
      <c r="C29" s="60"/>
      <c r="D29" s="60"/>
      <c r="E29" s="60"/>
      <c r="F29" s="60"/>
      <c r="G29" s="60"/>
      <c r="H29" s="60"/>
      <c r="I29" s="60"/>
      <c r="J29" s="60"/>
      <c r="K29" s="95"/>
      <c r="L29" s="49"/>
      <c r="M29" s="60"/>
      <c r="N29" s="60"/>
      <c r="O29" s="60"/>
      <c r="P29" s="60"/>
      <c r="Q29" s="60"/>
      <c r="R29" s="60"/>
      <c r="S29" s="60"/>
      <c r="T29" s="60"/>
      <c r="U29" s="95"/>
    </row>
    <row r="30" spans="1:21" s="36" customFormat="1" ht="37.5" customHeight="1">
      <c r="A30" s="49"/>
      <c r="B30" s="60"/>
      <c r="C30" s="60"/>
      <c r="D30" s="60"/>
      <c r="E30" s="60"/>
      <c r="F30" s="60"/>
      <c r="G30" s="60"/>
      <c r="H30" s="60"/>
      <c r="I30" s="60"/>
      <c r="J30" s="60"/>
      <c r="K30" s="95"/>
      <c r="L30" s="49"/>
      <c r="M30" s="60"/>
      <c r="N30" s="60"/>
      <c r="O30" s="60"/>
      <c r="P30" s="60"/>
      <c r="Q30" s="60"/>
      <c r="R30" s="60"/>
      <c r="S30" s="60"/>
      <c r="T30" s="60"/>
      <c r="U30" s="95"/>
    </row>
    <row r="31" spans="1:21" s="36" customFormat="1" ht="37.5" customHeight="1">
      <c r="A31" s="49"/>
      <c r="B31" s="60"/>
      <c r="C31" s="60"/>
      <c r="D31" s="60"/>
      <c r="E31" s="60"/>
      <c r="F31" s="60"/>
      <c r="G31" s="60"/>
      <c r="H31" s="60"/>
      <c r="I31" s="60"/>
      <c r="J31" s="60"/>
      <c r="K31" s="95"/>
      <c r="L31" s="49"/>
      <c r="M31" s="60"/>
      <c r="N31" s="60"/>
      <c r="O31" s="60"/>
      <c r="P31" s="60"/>
      <c r="Q31" s="60"/>
      <c r="R31" s="60"/>
      <c r="S31" s="60"/>
      <c r="T31" s="60"/>
      <c r="U31" s="95"/>
    </row>
    <row r="32" spans="1:21" s="36" customFormat="1" ht="37.5" customHeight="1">
      <c r="A32" s="49"/>
      <c r="B32" s="60"/>
      <c r="C32" s="60"/>
      <c r="D32" s="60"/>
      <c r="E32" s="60"/>
      <c r="F32" s="60"/>
      <c r="G32" s="60"/>
      <c r="H32" s="60"/>
      <c r="I32" s="60"/>
      <c r="J32" s="60"/>
      <c r="K32" s="95"/>
      <c r="L32" s="49"/>
      <c r="M32" s="60"/>
      <c r="N32" s="60"/>
      <c r="O32" s="60"/>
      <c r="P32" s="60"/>
      <c r="Q32" s="60"/>
      <c r="R32" s="60"/>
      <c r="S32" s="60"/>
      <c r="T32" s="60"/>
      <c r="U32" s="95"/>
    </row>
    <row r="33" spans="1:21" s="36" customFormat="1" ht="37.5" customHeight="1">
      <c r="A33" s="49"/>
      <c r="B33" s="60"/>
      <c r="C33" s="60"/>
      <c r="D33" s="60"/>
      <c r="E33" s="60"/>
      <c r="F33" s="60"/>
      <c r="G33" s="60"/>
      <c r="H33" s="60"/>
      <c r="I33" s="60"/>
      <c r="J33" s="60"/>
      <c r="K33" s="95"/>
      <c r="L33" s="49"/>
      <c r="M33" s="60"/>
      <c r="N33" s="60"/>
      <c r="O33" s="60"/>
      <c r="P33" s="60"/>
      <c r="Q33" s="60"/>
      <c r="R33" s="60"/>
      <c r="S33" s="60"/>
      <c r="T33" s="60"/>
      <c r="U33" s="95"/>
    </row>
    <row r="34" spans="1:21" s="36" customFormat="1" ht="37.5" customHeight="1">
      <c r="A34" s="49"/>
      <c r="B34" s="60"/>
      <c r="C34" s="60"/>
      <c r="D34" s="60"/>
      <c r="E34" s="60"/>
      <c r="F34" s="60"/>
      <c r="G34" s="60"/>
      <c r="H34" s="60"/>
      <c r="I34" s="60"/>
      <c r="J34" s="60"/>
      <c r="K34" s="95"/>
      <c r="L34" s="49"/>
      <c r="M34" s="60"/>
      <c r="N34" s="60"/>
      <c r="O34" s="60"/>
      <c r="P34" s="60"/>
      <c r="Q34" s="60"/>
      <c r="R34" s="60"/>
      <c r="S34" s="60"/>
      <c r="T34" s="60"/>
      <c r="U34" s="95"/>
    </row>
    <row r="35" spans="1:21" s="36" customFormat="1" ht="37.5" customHeight="1">
      <c r="A35" s="49"/>
      <c r="B35" s="60"/>
      <c r="C35" s="60"/>
      <c r="D35" s="60"/>
      <c r="E35" s="60"/>
      <c r="F35" s="60"/>
      <c r="G35" s="60"/>
      <c r="H35" s="60"/>
      <c r="I35" s="60"/>
      <c r="J35" s="60"/>
      <c r="K35" s="95"/>
      <c r="L35" s="49"/>
      <c r="M35" s="60"/>
      <c r="N35" s="60"/>
      <c r="O35" s="60"/>
      <c r="P35" s="60"/>
      <c r="Q35" s="60"/>
      <c r="R35" s="60"/>
      <c r="S35" s="60"/>
      <c r="T35" s="60"/>
      <c r="U35" s="95"/>
    </row>
    <row r="36" spans="1:21" s="36" customFormat="1" ht="37.5" customHeight="1">
      <c r="A36" s="49"/>
      <c r="B36" s="60"/>
      <c r="C36" s="60"/>
      <c r="D36" s="60"/>
      <c r="E36" s="60"/>
      <c r="F36" s="60"/>
      <c r="G36" s="60"/>
      <c r="H36" s="60"/>
      <c r="I36" s="60"/>
      <c r="J36" s="60"/>
      <c r="K36" s="95"/>
      <c r="L36" s="49"/>
      <c r="M36" s="60"/>
      <c r="N36" s="60"/>
      <c r="O36" s="60"/>
      <c r="P36" s="60"/>
      <c r="Q36" s="60"/>
      <c r="R36" s="60"/>
      <c r="S36" s="60"/>
      <c r="T36" s="60"/>
      <c r="U36" s="95"/>
    </row>
    <row r="37" spans="1:21" s="36" customFormat="1" ht="37.5" customHeight="1">
      <c r="A37" s="49"/>
      <c r="B37" s="60"/>
      <c r="C37" s="60"/>
      <c r="D37" s="60"/>
      <c r="E37" s="60"/>
      <c r="F37" s="60"/>
      <c r="G37" s="60"/>
      <c r="H37" s="60"/>
      <c r="I37" s="60"/>
      <c r="J37" s="60"/>
      <c r="K37" s="95"/>
      <c r="L37" s="49"/>
      <c r="M37" s="60"/>
      <c r="N37" s="60"/>
      <c r="O37" s="60"/>
      <c r="P37" s="60"/>
      <c r="Q37" s="60"/>
      <c r="R37" s="60"/>
      <c r="S37" s="60"/>
      <c r="T37" s="60"/>
      <c r="U37" s="95"/>
    </row>
    <row r="38" spans="1:21" s="36" customFormat="1" ht="37.5" customHeight="1">
      <c r="A38" s="49"/>
      <c r="B38" s="60"/>
      <c r="C38" s="60"/>
      <c r="D38" s="60"/>
      <c r="E38" s="60"/>
      <c r="F38" s="60"/>
      <c r="G38" s="60"/>
      <c r="H38" s="60"/>
      <c r="I38" s="60"/>
      <c r="J38" s="60"/>
      <c r="K38" s="95"/>
      <c r="L38" s="49"/>
      <c r="M38" s="60"/>
      <c r="N38" s="60"/>
      <c r="O38" s="60"/>
      <c r="P38" s="60"/>
      <c r="Q38" s="60"/>
      <c r="R38" s="60"/>
      <c r="S38" s="60"/>
      <c r="T38" s="60"/>
      <c r="U38" s="95"/>
    </row>
    <row r="39" spans="1:21" s="36" customFormat="1" ht="37.5" customHeight="1">
      <c r="A39" s="49"/>
      <c r="B39" s="60"/>
      <c r="C39" s="60"/>
      <c r="D39" s="60"/>
      <c r="E39" s="60"/>
      <c r="F39" s="60"/>
      <c r="G39" s="60"/>
      <c r="H39" s="60"/>
      <c r="I39" s="60"/>
      <c r="J39" s="60"/>
      <c r="K39" s="95"/>
      <c r="L39" s="49"/>
      <c r="M39" s="60"/>
      <c r="N39" s="60"/>
      <c r="O39" s="60"/>
      <c r="P39" s="60"/>
      <c r="Q39" s="60"/>
      <c r="R39" s="60"/>
      <c r="S39" s="60"/>
      <c r="T39" s="60"/>
      <c r="U39" s="95"/>
    </row>
    <row r="40" spans="1:21" s="36" customFormat="1" ht="37.5" customHeight="1">
      <c r="A40" s="49"/>
      <c r="B40" s="60"/>
      <c r="C40" s="60"/>
      <c r="D40" s="60"/>
      <c r="E40" s="60"/>
      <c r="F40" s="60"/>
      <c r="G40" s="60"/>
      <c r="H40" s="60"/>
      <c r="I40" s="60"/>
      <c r="J40" s="60"/>
      <c r="K40" s="95"/>
      <c r="L40" s="49"/>
      <c r="M40" s="60"/>
      <c r="N40" s="60"/>
      <c r="O40" s="60"/>
      <c r="P40" s="60"/>
      <c r="Q40" s="60"/>
      <c r="R40" s="60"/>
      <c r="S40" s="60"/>
      <c r="T40" s="60"/>
      <c r="U40" s="95"/>
    </row>
    <row r="41" spans="1:21" s="36" customFormat="1" ht="37.5" customHeight="1">
      <c r="A41" s="49"/>
      <c r="B41" s="60"/>
      <c r="C41" s="60"/>
      <c r="D41" s="60"/>
      <c r="E41" s="60"/>
      <c r="F41" s="60"/>
      <c r="G41" s="60"/>
      <c r="H41" s="60"/>
      <c r="I41" s="60"/>
      <c r="J41" s="60"/>
      <c r="K41" s="95"/>
      <c r="L41" s="49"/>
      <c r="M41" s="60"/>
      <c r="N41" s="60"/>
      <c r="O41" s="60"/>
      <c r="P41" s="60"/>
      <c r="Q41" s="60"/>
      <c r="R41" s="60"/>
      <c r="S41" s="60"/>
      <c r="T41" s="60"/>
      <c r="U41" s="95"/>
    </row>
    <row r="42" spans="1:21" s="36" customFormat="1" ht="37.5" customHeight="1">
      <c r="A42" s="49"/>
      <c r="B42" s="60"/>
      <c r="C42" s="60"/>
      <c r="D42" s="60"/>
      <c r="E42" s="60"/>
      <c r="F42" s="60"/>
      <c r="G42" s="60"/>
      <c r="H42" s="60"/>
      <c r="I42" s="60"/>
      <c r="J42" s="60"/>
      <c r="K42" s="95"/>
      <c r="L42" s="49"/>
      <c r="M42" s="60"/>
      <c r="N42" s="60"/>
      <c r="O42" s="60"/>
      <c r="P42" s="60"/>
      <c r="Q42" s="60"/>
      <c r="R42" s="60"/>
      <c r="S42" s="60"/>
      <c r="T42" s="60"/>
      <c r="U42" s="95"/>
    </row>
    <row r="43" spans="1:21" s="36" customFormat="1" ht="37.5" customHeight="1">
      <c r="A43" s="49"/>
      <c r="B43" s="60"/>
      <c r="C43" s="60"/>
      <c r="D43" s="60"/>
      <c r="E43" s="60"/>
      <c r="F43" s="60"/>
      <c r="G43" s="60"/>
      <c r="H43" s="60"/>
      <c r="I43" s="60"/>
      <c r="J43" s="60"/>
      <c r="K43" s="95"/>
      <c r="L43" s="49"/>
      <c r="M43" s="60"/>
      <c r="N43" s="60"/>
      <c r="O43" s="60"/>
      <c r="P43" s="60"/>
      <c r="Q43" s="60"/>
      <c r="R43" s="60"/>
      <c r="S43" s="60"/>
      <c r="T43" s="60"/>
      <c r="U43" s="95"/>
    </row>
    <row r="44" spans="1:21" s="36" customFormat="1" ht="37.5" customHeight="1">
      <c r="A44" s="49"/>
      <c r="B44" s="60"/>
      <c r="C44" s="60"/>
      <c r="D44" s="60"/>
      <c r="E44" s="60"/>
      <c r="F44" s="60"/>
      <c r="G44" s="60"/>
      <c r="H44" s="60"/>
      <c r="I44" s="60"/>
      <c r="J44" s="60"/>
      <c r="K44" s="95"/>
      <c r="L44" s="49"/>
      <c r="M44" s="60"/>
      <c r="N44" s="60"/>
      <c r="O44" s="60"/>
      <c r="P44" s="60"/>
      <c r="Q44" s="60"/>
      <c r="R44" s="60"/>
      <c r="S44" s="60"/>
      <c r="T44" s="60"/>
      <c r="U44" s="95"/>
    </row>
    <row r="45" spans="1:21" s="36" customFormat="1" ht="37.5" customHeight="1">
      <c r="A45" s="49"/>
      <c r="B45" s="60"/>
      <c r="C45" s="60"/>
      <c r="D45" s="60"/>
      <c r="E45" s="60"/>
      <c r="F45" s="60"/>
      <c r="G45" s="60"/>
      <c r="H45" s="60"/>
      <c r="I45" s="60"/>
      <c r="J45" s="60"/>
      <c r="K45" s="95"/>
      <c r="L45" s="49"/>
      <c r="M45" s="60"/>
      <c r="N45" s="60"/>
      <c r="O45" s="60"/>
      <c r="P45" s="60"/>
      <c r="Q45" s="60"/>
      <c r="R45" s="60"/>
      <c r="S45" s="60"/>
      <c r="T45" s="60"/>
      <c r="U45" s="95"/>
    </row>
    <row r="46" spans="1:21" s="36" customFormat="1" ht="37.5" customHeight="1">
      <c r="A46" s="49"/>
      <c r="B46" s="60"/>
      <c r="C46" s="60"/>
      <c r="D46" s="60"/>
      <c r="E46" s="60"/>
      <c r="F46" s="60"/>
      <c r="G46" s="60"/>
      <c r="H46" s="60"/>
      <c r="I46" s="60"/>
      <c r="J46" s="60"/>
      <c r="K46" s="95"/>
      <c r="L46" s="49"/>
      <c r="M46" s="60"/>
      <c r="N46" s="60"/>
      <c r="O46" s="60"/>
      <c r="P46" s="60"/>
      <c r="Q46" s="60"/>
      <c r="R46" s="60"/>
      <c r="S46" s="60"/>
      <c r="T46" s="60"/>
      <c r="U46" s="95"/>
    </row>
    <row r="47" spans="1:21" s="36" customFormat="1" ht="37.5" customHeight="1">
      <c r="A47" s="49"/>
      <c r="B47" s="60"/>
      <c r="C47" s="60"/>
      <c r="D47" s="60"/>
      <c r="E47" s="60"/>
      <c r="F47" s="60"/>
      <c r="G47" s="60"/>
      <c r="H47" s="60"/>
      <c r="I47" s="60"/>
      <c r="J47" s="60"/>
      <c r="K47" s="95"/>
      <c r="L47" s="49"/>
      <c r="M47" s="60"/>
      <c r="N47" s="60"/>
      <c r="O47" s="60"/>
      <c r="P47" s="60"/>
      <c r="Q47" s="60"/>
      <c r="R47" s="60"/>
      <c r="S47" s="60"/>
      <c r="T47" s="60"/>
      <c r="U47" s="95"/>
    </row>
    <row r="48" spans="1:21" s="36" customFormat="1" ht="37.5" customHeight="1">
      <c r="A48" s="49"/>
      <c r="B48" s="60"/>
      <c r="C48" s="60"/>
      <c r="D48" s="60"/>
      <c r="E48" s="60"/>
      <c r="F48" s="60"/>
      <c r="G48" s="60"/>
      <c r="H48" s="60"/>
      <c r="I48" s="60"/>
      <c r="J48" s="60"/>
      <c r="K48" s="95"/>
      <c r="L48" s="49"/>
      <c r="M48" s="60"/>
      <c r="N48" s="60"/>
      <c r="O48" s="60"/>
      <c r="P48" s="60"/>
      <c r="Q48" s="60"/>
      <c r="R48" s="60"/>
      <c r="S48" s="60"/>
      <c r="T48" s="60"/>
      <c r="U48" s="95"/>
    </row>
    <row r="49" spans="1:21" s="36" customFormat="1" ht="37.5" customHeight="1">
      <c r="A49" s="49"/>
      <c r="B49" s="60"/>
      <c r="C49" s="60"/>
      <c r="D49" s="60"/>
      <c r="E49" s="60"/>
      <c r="F49" s="60"/>
      <c r="G49" s="60"/>
      <c r="H49" s="60"/>
      <c r="I49" s="60"/>
      <c r="J49" s="60"/>
      <c r="K49" s="95"/>
      <c r="L49" s="49"/>
      <c r="M49" s="60"/>
      <c r="N49" s="60"/>
      <c r="O49" s="60"/>
      <c r="P49" s="60"/>
      <c r="Q49" s="60"/>
      <c r="R49" s="60"/>
      <c r="S49" s="60"/>
      <c r="T49" s="60"/>
      <c r="U49" s="95"/>
    </row>
    <row r="50" spans="1:21" s="36" customFormat="1" ht="37.5" customHeight="1">
      <c r="A50" s="49"/>
      <c r="B50" s="60"/>
      <c r="C50" s="60"/>
      <c r="D50" s="60"/>
      <c r="E50" s="60"/>
      <c r="F50" s="60"/>
      <c r="G50" s="60"/>
      <c r="H50" s="60"/>
      <c r="I50" s="60"/>
      <c r="J50" s="60"/>
      <c r="K50" s="95"/>
      <c r="L50" s="49"/>
      <c r="M50" s="60"/>
      <c r="N50" s="60"/>
      <c r="O50" s="60"/>
      <c r="P50" s="60"/>
      <c r="Q50" s="60"/>
      <c r="R50" s="60"/>
      <c r="S50" s="60"/>
      <c r="T50" s="60"/>
      <c r="U50" s="95"/>
    </row>
    <row r="51" spans="1:21" s="36" customFormat="1" ht="37.5" customHeight="1">
      <c r="A51" s="50"/>
      <c r="B51" s="61"/>
      <c r="C51" s="61"/>
      <c r="D51" s="61"/>
      <c r="E51" s="61"/>
      <c r="F51" s="61"/>
      <c r="G51" s="61"/>
      <c r="H51" s="61"/>
      <c r="I51" s="61"/>
      <c r="J51" s="61"/>
      <c r="K51" s="96"/>
      <c r="L51" s="50"/>
      <c r="M51" s="61"/>
      <c r="N51" s="61"/>
      <c r="O51" s="61"/>
      <c r="P51" s="61"/>
      <c r="Q51" s="61"/>
      <c r="R51" s="61"/>
      <c r="S51" s="61"/>
      <c r="T51" s="61"/>
      <c r="U51" s="96"/>
    </row>
    <row r="52" spans="1:21" ht="37.5" customHeight="1">
      <c r="A52" s="51" t="s">
        <v>29</v>
      </c>
      <c r="B52" s="51"/>
      <c r="C52" s="51"/>
      <c r="D52" s="51"/>
      <c r="E52" s="51"/>
      <c r="F52" s="51"/>
      <c r="G52" s="51"/>
      <c r="H52" s="51"/>
      <c r="I52" s="51"/>
      <c r="J52" s="51"/>
      <c r="K52" s="51"/>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zoomScale="55" zoomScaleSheetLayoutView="55" workbookViewId="0">
      <selection activeCell="A4" sqref="A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2" ht="17.25">
      <c r="A1" s="3" t="s">
        <v>3</v>
      </c>
      <c r="B1" s="3"/>
      <c r="C1" s="3"/>
      <c r="D1" s="3"/>
      <c r="E1" s="3"/>
      <c r="F1" s="3"/>
      <c r="G1" s="3"/>
      <c r="H1" s="3"/>
      <c r="I1" s="3"/>
      <c r="J1" s="3"/>
      <c r="K1" s="3"/>
      <c r="L1" s="3"/>
      <c r="M1" s="3"/>
      <c r="N1" s="3"/>
      <c r="O1" s="3"/>
      <c r="P1" s="3"/>
      <c r="Q1" s="3"/>
      <c r="R1" s="3"/>
      <c r="S1" s="3"/>
      <c r="T1" s="3"/>
      <c r="U1" s="3"/>
    </row>
    <row r="2" spans="1:22" ht="17.25">
      <c r="A2" s="3" t="s">
        <v>9</v>
      </c>
      <c r="B2" s="3"/>
      <c r="C2" s="3"/>
      <c r="D2" s="3"/>
      <c r="E2" s="3"/>
      <c r="F2" s="3"/>
      <c r="G2" s="3"/>
      <c r="H2" s="3"/>
      <c r="I2" s="3"/>
      <c r="J2" s="3"/>
      <c r="K2" s="3"/>
      <c r="L2" s="3"/>
      <c r="M2" s="3"/>
      <c r="N2" s="3"/>
      <c r="O2" s="3"/>
      <c r="P2" s="3"/>
      <c r="Q2" s="3"/>
      <c r="R2" s="3"/>
      <c r="S2" s="3"/>
      <c r="T2" s="3"/>
      <c r="U2" s="3"/>
    </row>
    <row r="3" spans="1:22" ht="45" customHeight="1">
      <c r="A3" s="38" t="s">
        <v>73</v>
      </c>
      <c r="B3" s="4"/>
      <c r="C3" s="4"/>
      <c r="D3" s="4"/>
      <c r="E3" s="4"/>
      <c r="F3" s="4"/>
      <c r="G3" s="4"/>
      <c r="H3" s="4"/>
      <c r="I3" s="4"/>
      <c r="J3" s="4"/>
      <c r="K3" s="4"/>
      <c r="L3" s="4"/>
      <c r="M3" s="4"/>
      <c r="N3" s="4"/>
      <c r="O3" s="4"/>
      <c r="P3" s="4"/>
      <c r="Q3" s="4"/>
      <c r="R3" s="4"/>
      <c r="S3" s="4"/>
      <c r="T3" s="4"/>
      <c r="U3" s="4"/>
    </row>
    <row r="4" spans="1:22" s="36" customFormat="1" ht="36.75" customHeight="1">
      <c r="A4" s="39" t="s">
        <v>10</v>
      </c>
      <c r="B4" s="53" t="str">
        <f>報告書!Q24</f>
        <v>B</v>
      </c>
      <c r="C4" s="53"/>
      <c r="D4" s="53"/>
      <c r="E4" s="73"/>
      <c r="F4" s="73"/>
      <c r="G4" s="73"/>
      <c r="H4" s="73"/>
      <c r="I4" s="73"/>
      <c r="J4" s="83"/>
      <c r="K4" s="83"/>
      <c r="L4" s="97" t="s">
        <v>95</v>
      </c>
      <c r="M4" s="109"/>
      <c r="N4" s="109"/>
      <c r="O4" s="109"/>
      <c r="P4" s="121"/>
      <c r="Q4" s="97" t="s">
        <v>93</v>
      </c>
      <c r="R4" s="109"/>
      <c r="S4" s="109"/>
      <c r="T4" s="109"/>
      <c r="U4" s="121"/>
    </row>
    <row r="5" spans="1:22" s="36" customFormat="1" ht="36.75" customHeight="1">
      <c r="A5" s="39" t="s">
        <v>5</v>
      </c>
      <c r="B5" s="53" t="str">
        <f>報告書!I24</f>
        <v>看護師</v>
      </c>
      <c r="C5" s="53"/>
      <c r="D5" s="53"/>
      <c r="E5" s="47"/>
      <c r="F5" s="47"/>
      <c r="G5" s="47"/>
      <c r="H5" s="47"/>
      <c r="I5" s="47"/>
      <c r="J5" s="67"/>
      <c r="K5" s="67"/>
      <c r="L5" s="98" t="s">
        <v>15</v>
      </c>
      <c r="M5" s="110"/>
      <c r="N5" s="110"/>
      <c r="O5" s="119" t="str">
        <f>IF(J9&lt;8,"",J16*37)</f>
        <v/>
      </c>
      <c r="P5" s="122"/>
      <c r="Q5" s="98" t="s">
        <v>15</v>
      </c>
      <c r="R5" s="110"/>
      <c r="S5" s="110"/>
      <c r="T5" s="119" t="str">
        <f>O5</f>
        <v/>
      </c>
      <c r="U5" s="122"/>
    </row>
    <row r="6" spans="1:22" s="36" customFormat="1" ht="36.75" customHeight="1">
      <c r="A6" s="39" t="s">
        <v>8</v>
      </c>
      <c r="B6" s="52" t="str">
        <f>IF(ISNA(VLOOKUP(B5,'（参考）日当・宿泊料'!B:C,2,FALSE)),"",VLOOKUP(B5,'（参考）日当・宿泊料'!B:C,2,FALSE))</f>
        <v>③</v>
      </c>
      <c r="C6" s="52"/>
      <c r="D6" s="52"/>
      <c r="E6" s="74"/>
      <c r="F6" s="74"/>
      <c r="G6" s="74"/>
      <c r="H6" s="74"/>
      <c r="I6" s="74"/>
      <c r="J6" s="67"/>
      <c r="K6" s="67"/>
      <c r="L6" s="99" t="s">
        <v>18</v>
      </c>
      <c r="M6" s="111"/>
      <c r="N6" s="118" t="s">
        <v>21</v>
      </c>
      <c r="O6" s="111"/>
      <c r="P6" s="123" t="s">
        <v>104</v>
      </c>
      <c r="Q6" s="99" t="s">
        <v>18</v>
      </c>
      <c r="R6" s="111"/>
      <c r="S6" s="118" t="s">
        <v>21</v>
      </c>
      <c r="T6" s="111"/>
      <c r="U6" s="123" t="s">
        <v>104</v>
      </c>
    </row>
    <row r="7" spans="1:22" s="36" customFormat="1" ht="36.75" customHeight="1">
      <c r="A7" s="40" t="s">
        <v>87</v>
      </c>
      <c r="B7" s="54" t="s">
        <v>13</v>
      </c>
      <c r="C7" s="62" t="s">
        <v>88</v>
      </c>
      <c r="D7" s="69" t="s">
        <v>27</v>
      </c>
      <c r="E7" s="75" t="s">
        <v>97</v>
      </c>
      <c r="F7" s="75" t="s">
        <v>40</v>
      </c>
      <c r="G7" s="59" t="s">
        <v>42</v>
      </c>
      <c r="H7" s="75" t="s">
        <v>40</v>
      </c>
      <c r="I7" s="75" t="s">
        <v>30</v>
      </c>
      <c r="J7" s="84" t="s">
        <v>98</v>
      </c>
      <c r="K7" s="84" t="s">
        <v>59</v>
      </c>
      <c r="L7" s="100" t="s">
        <v>25</v>
      </c>
      <c r="M7" s="91" t="s">
        <v>32</v>
      </c>
      <c r="N7" s="91" t="s">
        <v>25</v>
      </c>
      <c r="O7" s="91" t="s">
        <v>32</v>
      </c>
      <c r="P7" s="124" t="s">
        <v>103</v>
      </c>
      <c r="Q7" s="100" t="s">
        <v>25</v>
      </c>
      <c r="R7" s="91" t="s">
        <v>32</v>
      </c>
      <c r="S7" s="91" t="s">
        <v>25</v>
      </c>
      <c r="T7" s="91" t="s">
        <v>32</v>
      </c>
      <c r="U7" s="136" t="s">
        <v>103</v>
      </c>
      <c r="V7" s="155"/>
    </row>
    <row r="8" spans="1:22" s="36" customFormat="1" ht="14.25">
      <c r="A8" s="41"/>
      <c r="B8" s="55"/>
      <c r="C8" s="63"/>
      <c r="D8" s="70"/>
      <c r="E8" s="76"/>
      <c r="F8" s="76"/>
      <c r="G8" s="79"/>
      <c r="H8" s="76"/>
      <c r="I8" s="76"/>
      <c r="J8" s="85" t="s">
        <v>20</v>
      </c>
      <c r="K8" s="55"/>
      <c r="L8" s="41" t="s">
        <v>100</v>
      </c>
      <c r="M8" s="112" t="s">
        <v>99</v>
      </c>
      <c r="N8" s="112" t="s">
        <v>34</v>
      </c>
      <c r="O8" s="120" t="s">
        <v>99</v>
      </c>
      <c r="P8" s="125" t="s">
        <v>99</v>
      </c>
      <c r="Q8" s="41" t="s">
        <v>100</v>
      </c>
      <c r="R8" s="112" t="s">
        <v>99</v>
      </c>
      <c r="S8" s="112" t="s">
        <v>34</v>
      </c>
      <c r="T8" s="120" t="s">
        <v>99</v>
      </c>
      <c r="U8" s="137" t="s">
        <v>99</v>
      </c>
    </row>
    <row r="9" spans="1:22" s="36" customFormat="1" ht="45" customHeight="1">
      <c r="A9" s="42">
        <v>43560</v>
      </c>
      <c r="B9" s="56">
        <v>0.41666666666666663</v>
      </c>
      <c r="C9" s="64" t="s">
        <v>88</v>
      </c>
      <c r="D9" s="71">
        <v>0.45</v>
      </c>
      <c r="E9" s="77" t="s">
        <v>84</v>
      </c>
      <c r="F9" s="77" t="s">
        <v>24</v>
      </c>
      <c r="G9" s="77" t="s">
        <v>1</v>
      </c>
      <c r="H9" s="77" t="s">
        <v>131</v>
      </c>
      <c r="I9" s="77"/>
      <c r="J9" s="86"/>
      <c r="K9" s="90"/>
      <c r="L9" s="101">
        <f>IF(A9="","",1)</f>
        <v>1</v>
      </c>
      <c r="M9" s="113">
        <v>5000</v>
      </c>
      <c r="N9" s="113" t="str">
        <f>IF(I9="","",1)</f>
        <v/>
      </c>
      <c r="O9" s="113"/>
      <c r="P9" s="126"/>
      <c r="Q9" s="101">
        <f t="shared" ref="Q9:Q15" si="0">L9</f>
        <v>1</v>
      </c>
      <c r="R9" s="132">
        <f>IF(Q9="","",VLOOKUP($B$6,'（参考）日当・宿泊料'!C:D,2,FALSE))</f>
        <v>2200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0</v>
      </c>
    </row>
    <row r="10" spans="1:22" s="36" customFormat="1" ht="45" customHeight="1">
      <c r="A10" s="42"/>
      <c r="B10" s="57">
        <v>0.54166666666666652</v>
      </c>
      <c r="C10" s="65" t="s">
        <v>88</v>
      </c>
      <c r="D10" s="66">
        <v>0.62638888888888888</v>
      </c>
      <c r="E10" s="78" t="s">
        <v>69</v>
      </c>
      <c r="F10" s="78" t="s">
        <v>131</v>
      </c>
      <c r="G10" s="78" t="s">
        <v>86</v>
      </c>
      <c r="H10" s="78" t="s">
        <v>133</v>
      </c>
      <c r="I10" s="78"/>
      <c r="J10" s="87"/>
      <c r="K10" s="91"/>
      <c r="L10" s="102" t="str">
        <f>IF(A10="","",1)</f>
        <v/>
      </c>
      <c r="M10" s="114"/>
      <c r="N10" s="114" t="str">
        <f>IF(I10="","",1)</f>
        <v/>
      </c>
      <c r="O10" s="114"/>
      <c r="P10" s="127"/>
      <c r="Q10" s="102" t="str">
        <f t="shared" si="0"/>
        <v/>
      </c>
      <c r="R10" s="133" t="str">
        <f>IF(Q10="","",VLOOKUP($B$6,'（参考）日当・宿泊料'!C:D,2,FALSE))</f>
        <v/>
      </c>
      <c r="S10" s="133" t="str">
        <f t="shared" si="1"/>
        <v/>
      </c>
      <c r="T10" s="132"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0</v>
      </c>
    </row>
    <row r="11" spans="1:22" s="36" customFormat="1" ht="45" customHeight="1">
      <c r="A11" s="42"/>
      <c r="B11" s="57">
        <v>0.70833333333333337</v>
      </c>
      <c r="C11" s="65" t="s">
        <v>88</v>
      </c>
      <c r="D11" s="66">
        <v>0.71527777777777779</v>
      </c>
      <c r="E11" s="78" t="s">
        <v>134</v>
      </c>
      <c r="F11" s="78" t="s">
        <v>133</v>
      </c>
      <c r="G11" s="80" t="s">
        <v>31</v>
      </c>
      <c r="H11" s="80" t="s">
        <v>65</v>
      </c>
      <c r="I11" s="80" t="s">
        <v>135</v>
      </c>
      <c r="J11" s="87"/>
      <c r="K11" s="91"/>
      <c r="L11" s="102" t="str">
        <f>IF(A11="","",1)</f>
        <v/>
      </c>
      <c r="M11" s="114"/>
      <c r="N11" s="114">
        <f>IF(I11="","",1)</f>
        <v>1</v>
      </c>
      <c r="O11" s="114">
        <v>10000</v>
      </c>
      <c r="P11" s="127"/>
      <c r="Q11" s="102" t="str">
        <f t="shared" si="0"/>
        <v/>
      </c>
      <c r="R11" s="133" t="str">
        <f>IF(Q11="","",VLOOKUP($B$6,'（参考）日当・宿泊料'!C:D,2,FALSE))</f>
        <v/>
      </c>
      <c r="S11" s="133">
        <f t="shared" si="1"/>
        <v>1</v>
      </c>
      <c r="T11" s="132">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127">
        <f t="shared" si="2"/>
        <v>0</v>
      </c>
    </row>
    <row r="12" spans="1:22" s="36" customFormat="1" ht="45" customHeight="1">
      <c r="A12" s="42">
        <v>43561</v>
      </c>
      <c r="B12" s="57">
        <v>0.375</v>
      </c>
      <c r="C12" s="65" t="s">
        <v>88</v>
      </c>
      <c r="D12" s="66">
        <v>0.45833333333333326</v>
      </c>
      <c r="E12" s="78" t="s">
        <v>137</v>
      </c>
      <c r="F12" s="78" t="s">
        <v>65</v>
      </c>
      <c r="G12" s="80" t="s">
        <v>138</v>
      </c>
      <c r="H12" s="80" t="s">
        <v>139</v>
      </c>
      <c r="I12" s="80"/>
      <c r="J12" s="87"/>
      <c r="K12" s="91"/>
      <c r="L12" s="102">
        <f>IF(A12="","",1)</f>
        <v>1</v>
      </c>
      <c r="M12" s="114">
        <v>5000</v>
      </c>
      <c r="N12" s="114" t="str">
        <f>IF(I12="","",1)</f>
        <v/>
      </c>
      <c r="O12" s="114"/>
      <c r="P12" s="127"/>
      <c r="Q12" s="102">
        <f t="shared" si="0"/>
        <v>1</v>
      </c>
      <c r="R12" s="133">
        <f>IF(Q12="","",VLOOKUP($B$6,'（参考）日当・宿泊料'!C:D,2,FALSE))</f>
        <v>2200</v>
      </c>
      <c r="S12" s="133" t="str">
        <f t="shared" si="1"/>
        <v/>
      </c>
      <c r="T12" s="132"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0</v>
      </c>
    </row>
    <row r="13" spans="1:22" s="36" customFormat="1" ht="45" customHeight="1">
      <c r="A13" s="43"/>
      <c r="B13" s="57">
        <v>0.54166666666666652</v>
      </c>
      <c r="C13" s="66" t="s">
        <v>88</v>
      </c>
      <c r="D13" s="72">
        <v>0.6118055555555556</v>
      </c>
      <c r="E13" s="78" t="s">
        <v>134</v>
      </c>
      <c r="F13" s="78" t="s">
        <v>133</v>
      </c>
      <c r="G13" s="78" t="s">
        <v>140</v>
      </c>
      <c r="H13" s="78" t="s">
        <v>24</v>
      </c>
      <c r="I13" s="57">
        <v>0</v>
      </c>
      <c r="J13" s="87"/>
      <c r="K13" s="92"/>
      <c r="L13" s="103" t="s">
        <v>141</v>
      </c>
      <c r="M13" s="57">
        <v>0</v>
      </c>
      <c r="N13" s="57" t="s">
        <v>141</v>
      </c>
      <c r="O13" s="57">
        <v>0</v>
      </c>
      <c r="P13" s="57">
        <v>0</v>
      </c>
      <c r="Q13" s="102" t="str">
        <f t="shared" si="0"/>
        <v/>
      </c>
      <c r="R13" s="133" t="str">
        <f>IF(Q13="","",VLOOKUP($B$6,'（参考）日当・宿泊料'!C:D,2,FALSE))</f>
        <v/>
      </c>
      <c r="S13" s="133" t="str">
        <f t="shared" si="1"/>
        <v/>
      </c>
      <c r="T13" s="132"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27">
        <f t="shared" si="2"/>
        <v>0</v>
      </c>
    </row>
    <row r="14" spans="1:22" s="36" customFormat="1" ht="45" customHeight="1">
      <c r="A14" s="43"/>
      <c r="B14" s="57"/>
      <c r="C14" s="65" t="s">
        <v>88</v>
      </c>
      <c r="D14" s="66"/>
      <c r="E14" s="78"/>
      <c r="F14" s="78"/>
      <c r="G14" s="80"/>
      <c r="H14" s="80"/>
      <c r="I14" s="80"/>
      <c r="J14" s="91"/>
      <c r="K14" s="91"/>
      <c r="L14" s="102" t="str">
        <f>IF(A14="","",1)</f>
        <v/>
      </c>
      <c r="M14" s="114"/>
      <c r="N14" s="114" t="str">
        <f>IF(I14="","",1)</f>
        <v/>
      </c>
      <c r="O14" s="114"/>
      <c r="P14" s="127"/>
      <c r="Q14" s="102" t="str">
        <f t="shared" si="0"/>
        <v/>
      </c>
      <c r="R14" s="133" t="str">
        <f>IF(Q14="","",VLOOKUP($B$6,'（参考）日当・宿泊料'!C:D,2,FALSE))</f>
        <v/>
      </c>
      <c r="S14" s="133" t="str">
        <f t="shared" si="1"/>
        <v/>
      </c>
      <c r="T14" s="132"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2" s="36" customFormat="1" ht="45" customHeight="1">
      <c r="A15" s="43"/>
      <c r="B15" s="57"/>
      <c r="C15" s="65" t="s">
        <v>88</v>
      </c>
      <c r="D15" s="66"/>
      <c r="E15" s="78"/>
      <c r="F15" s="78"/>
      <c r="G15" s="78"/>
      <c r="H15" s="78"/>
      <c r="I15" s="78"/>
      <c r="J15" s="91"/>
      <c r="K15" s="91"/>
      <c r="L15" s="104" t="str">
        <f>IF(A15="","",1)</f>
        <v/>
      </c>
      <c r="M15" s="115"/>
      <c r="N15" s="115" t="str">
        <f>IF(I15="","",1)</f>
        <v/>
      </c>
      <c r="O15" s="115"/>
      <c r="P15" s="128"/>
      <c r="Q15" s="104" t="str">
        <f t="shared" si="0"/>
        <v/>
      </c>
      <c r="R15" s="135" t="str">
        <f>IF(Q15="","",VLOOKUP($B$6,'（参考）日当・宿泊料'!C:D,2,FALSE))</f>
        <v/>
      </c>
      <c r="S15" s="135" t="str">
        <f t="shared" si="1"/>
        <v/>
      </c>
      <c r="T15" s="132"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2" s="36" customFormat="1" ht="37.5" customHeight="1">
      <c r="A16" s="44" t="s">
        <v>39</v>
      </c>
      <c r="B16" s="58"/>
      <c r="C16" s="58"/>
      <c r="D16" s="58"/>
      <c r="E16" s="58"/>
      <c r="F16" s="58"/>
      <c r="G16" s="58"/>
      <c r="H16" s="81"/>
      <c r="I16" s="81"/>
      <c r="J16" s="148">
        <f>TRUNC(SUM(J9:J15),-1)</f>
        <v>0</v>
      </c>
      <c r="K16" s="93"/>
      <c r="L16" s="105">
        <f t="shared" ref="L16:U16" si="3">SUM(L9:L15)</f>
        <v>2</v>
      </c>
      <c r="M16" s="116">
        <f t="shared" si="3"/>
        <v>10000</v>
      </c>
      <c r="N16" s="116">
        <f t="shared" si="3"/>
        <v>1</v>
      </c>
      <c r="O16" s="116">
        <f t="shared" si="3"/>
        <v>10000</v>
      </c>
      <c r="P16" s="152">
        <f t="shared" si="3"/>
        <v>0</v>
      </c>
      <c r="Q16" s="105">
        <f t="shared" si="3"/>
        <v>2</v>
      </c>
      <c r="R16" s="116">
        <f t="shared" si="3"/>
        <v>4400</v>
      </c>
      <c r="S16" s="129">
        <f t="shared" si="3"/>
        <v>1</v>
      </c>
      <c r="T16" s="116">
        <f t="shared" si="3"/>
        <v>9800</v>
      </c>
      <c r="U16" s="152">
        <f t="shared" si="3"/>
        <v>0</v>
      </c>
    </row>
    <row r="17" spans="1:21" s="36" customFormat="1" ht="15">
      <c r="A17" s="45" t="s">
        <v>43</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94</v>
      </c>
      <c r="M18" s="117"/>
      <c r="N18" s="117"/>
      <c r="O18" s="151"/>
      <c r="P18" s="153">
        <f>SUM(O5,M16,O16,P16)</f>
        <v>20000</v>
      </c>
      <c r="Q18" s="107" t="s">
        <v>49</v>
      </c>
      <c r="R18" s="117"/>
      <c r="S18" s="117"/>
      <c r="T18" s="117"/>
      <c r="U18" s="154">
        <f>SUM(T5,R16,T16,U16)</f>
        <v>14200</v>
      </c>
    </row>
    <row r="19" spans="1:21" s="36" customFormat="1" ht="41.25" customHeight="1">
      <c r="A19" s="47"/>
      <c r="B19" s="47"/>
      <c r="C19" s="68"/>
      <c r="D19" s="47"/>
      <c r="E19" s="47"/>
      <c r="F19" s="47"/>
      <c r="G19" s="47"/>
      <c r="H19" s="47"/>
      <c r="I19" s="47"/>
      <c r="J19" s="68"/>
      <c r="K19" s="68"/>
      <c r="L19" s="108"/>
      <c r="M19" s="108"/>
      <c r="N19" s="108"/>
      <c r="O19" s="108"/>
      <c r="P19" s="108"/>
      <c r="Q19" s="107" t="s">
        <v>91</v>
      </c>
      <c r="R19" s="117"/>
      <c r="S19" s="117"/>
      <c r="T19" s="117"/>
      <c r="U19" s="130">
        <f>IF(P18-U18&lt;0,"-",P18-U18)</f>
        <v>5800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101</v>
      </c>
      <c r="B21" s="59"/>
      <c r="C21" s="59"/>
      <c r="D21" s="59"/>
      <c r="E21" s="59"/>
      <c r="F21" s="59"/>
      <c r="G21" s="59"/>
      <c r="H21" s="59"/>
      <c r="I21" s="59"/>
      <c r="J21" s="59"/>
      <c r="K21" s="94"/>
      <c r="L21" s="48" t="s">
        <v>102</v>
      </c>
      <c r="M21" s="59"/>
      <c r="N21" s="59"/>
      <c r="O21" s="59"/>
      <c r="P21" s="59"/>
      <c r="Q21" s="59"/>
      <c r="R21" s="59"/>
      <c r="S21" s="59"/>
      <c r="T21" s="59"/>
      <c r="U21" s="94"/>
    </row>
    <row r="22" spans="1:21" s="36" customFormat="1" ht="37.5" customHeight="1">
      <c r="A22" s="141" t="s">
        <v>105</v>
      </c>
      <c r="B22" s="145"/>
      <c r="C22" s="145"/>
      <c r="D22" s="145"/>
      <c r="E22" s="145"/>
      <c r="F22" s="145"/>
      <c r="G22" s="145"/>
      <c r="H22" s="145"/>
      <c r="I22" s="145"/>
      <c r="J22" s="145"/>
      <c r="K22" s="149"/>
      <c r="L22" s="141" t="s">
        <v>106</v>
      </c>
      <c r="M22" s="145"/>
      <c r="N22" s="145"/>
      <c r="O22" s="145"/>
      <c r="P22" s="145"/>
      <c r="Q22" s="145"/>
      <c r="R22" s="145"/>
      <c r="S22" s="145"/>
      <c r="T22" s="145"/>
      <c r="U22" s="149"/>
    </row>
    <row r="23" spans="1:21" s="36" customFormat="1" ht="37.5" customHeight="1">
      <c r="A23" s="141"/>
      <c r="B23" s="145"/>
      <c r="C23" s="145"/>
      <c r="D23" s="145"/>
      <c r="E23" s="145"/>
      <c r="F23" s="145"/>
      <c r="G23" s="145"/>
      <c r="H23" s="145"/>
      <c r="I23" s="145"/>
      <c r="J23" s="145"/>
      <c r="K23" s="149"/>
      <c r="L23" s="141"/>
      <c r="M23" s="145"/>
      <c r="N23" s="145"/>
      <c r="O23" s="145"/>
      <c r="P23" s="145"/>
      <c r="Q23" s="145"/>
      <c r="R23" s="145"/>
      <c r="S23" s="145"/>
      <c r="T23" s="145"/>
      <c r="U23" s="149"/>
    </row>
    <row r="24" spans="1:21" s="36" customFormat="1" ht="37.5" customHeight="1">
      <c r="A24" s="141"/>
      <c r="B24" s="145"/>
      <c r="C24" s="145"/>
      <c r="D24" s="145"/>
      <c r="E24" s="145"/>
      <c r="F24" s="145"/>
      <c r="G24" s="145"/>
      <c r="H24" s="145"/>
      <c r="I24" s="145"/>
      <c r="J24" s="145"/>
      <c r="K24" s="149"/>
      <c r="L24" s="141"/>
      <c r="M24" s="145"/>
      <c r="N24" s="145"/>
      <c r="O24" s="145"/>
      <c r="P24" s="145"/>
      <c r="Q24" s="145"/>
      <c r="R24" s="145"/>
      <c r="S24" s="145"/>
      <c r="T24" s="145"/>
      <c r="U24" s="149"/>
    </row>
    <row r="25" spans="1:21" s="36" customFormat="1" ht="37.5" customHeight="1">
      <c r="A25" s="141"/>
      <c r="B25" s="145"/>
      <c r="C25" s="145"/>
      <c r="D25" s="145"/>
      <c r="E25" s="145"/>
      <c r="F25" s="145"/>
      <c r="G25" s="145"/>
      <c r="H25" s="145"/>
      <c r="I25" s="145"/>
      <c r="J25" s="145"/>
      <c r="K25" s="149"/>
      <c r="L25" s="141"/>
      <c r="M25" s="145"/>
      <c r="N25" s="145"/>
      <c r="O25" s="145"/>
      <c r="P25" s="145"/>
      <c r="Q25" s="145"/>
      <c r="R25" s="145"/>
      <c r="S25" s="145"/>
      <c r="T25" s="145"/>
      <c r="U25" s="149"/>
    </row>
    <row r="26" spans="1:21" s="36" customFormat="1" ht="37.5" customHeight="1">
      <c r="A26" s="141"/>
      <c r="B26" s="145"/>
      <c r="C26" s="145"/>
      <c r="D26" s="145"/>
      <c r="E26" s="145"/>
      <c r="F26" s="145"/>
      <c r="G26" s="145"/>
      <c r="H26" s="145"/>
      <c r="I26" s="145"/>
      <c r="J26" s="145"/>
      <c r="K26" s="149"/>
      <c r="L26" s="141"/>
      <c r="M26" s="145"/>
      <c r="N26" s="145"/>
      <c r="O26" s="145"/>
      <c r="P26" s="145"/>
      <c r="Q26" s="145"/>
      <c r="R26" s="145"/>
      <c r="S26" s="145"/>
      <c r="T26" s="145"/>
      <c r="U26" s="149"/>
    </row>
    <row r="27" spans="1:21" s="36" customFormat="1" ht="37.5" customHeight="1">
      <c r="A27" s="141"/>
      <c r="B27" s="145"/>
      <c r="C27" s="145"/>
      <c r="D27" s="145"/>
      <c r="E27" s="145"/>
      <c r="F27" s="145"/>
      <c r="G27" s="145"/>
      <c r="H27" s="145"/>
      <c r="I27" s="145"/>
      <c r="J27" s="145"/>
      <c r="K27" s="149"/>
      <c r="L27" s="141"/>
      <c r="M27" s="145"/>
      <c r="N27" s="145"/>
      <c r="O27" s="145"/>
      <c r="P27" s="145"/>
      <c r="Q27" s="145"/>
      <c r="R27" s="145"/>
      <c r="S27" s="145"/>
      <c r="T27" s="145"/>
      <c r="U27" s="149"/>
    </row>
    <row r="28" spans="1:21" s="36" customFormat="1" ht="37.5" customHeight="1">
      <c r="A28" s="141"/>
      <c r="B28" s="145"/>
      <c r="C28" s="145"/>
      <c r="D28" s="145"/>
      <c r="E28" s="145"/>
      <c r="F28" s="145"/>
      <c r="G28" s="145"/>
      <c r="H28" s="145"/>
      <c r="I28" s="145"/>
      <c r="J28" s="145"/>
      <c r="K28" s="149"/>
      <c r="L28" s="141"/>
      <c r="M28" s="145"/>
      <c r="N28" s="145"/>
      <c r="O28" s="145"/>
      <c r="P28" s="145"/>
      <c r="Q28" s="145"/>
      <c r="R28" s="145"/>
      <c r="S28" s="145"/>
      <c r="T28" s="145"/>
      <c r="U28" s="149"/>
    </row>
    <row r="29" spans="1:21" s="36" customFormat="1" ht="37.5" customHeight="1">
      <c r="A29" s="141"/>
      <c r="B29" s="145"/>
      <c r="C29" s="145"/>
      <c r="D29" s="145"/>
      <c r="E29" s="145"/>
      <c r="F29" s="145"/>
      <c r="G29" s="145"/>
      <c r="H29" s="145"/>
      <c r="I29" s="145"/>
      <c r="J29" s="145"/>
      <c r="K29" s="149"/>
      <c r="L29" s="141"/>
      <c r="M29" s="145"/>
      <c r="N29" s="145"/>
      <c r="O29" s="145"/>
      <c r="P29" s="145"/>
      <c r="Q29" s="145"/>
      <c r="R29" s="145"/>
      <c r="S29" s="145"/>
      <c r="T29" s="145"/>
      <c r="U29" s="149"/>
    </row>
    <row r="30" spans="1:21" s="36" customFormat="1" ht="37.5" customHeight="1">
      <c r="A30" s="141"/>
      <c r="B30" s="145"/>
      <c r="C30" s="145"/>
      <c r="D30" s="145"/>
      <c r="E30" s="145"/>
      <c r="F30" s="145"/>
      <c r="G30" s="145"/>
      <c r="H30" s="145"/>
      <c r="I30" s="145"/>
      <c r="J30" s="145"/>
      <c r="K30" s="149"/>
      <c r="L30" s="141"/>
      <c r="M30" s="145"/>
      <c r="N30" s="145"/>
      <c r="O30" s="145"/>
      <c r="P30" s="145"/>
      <c r="Q30" s="145"/>
      <c r="R30" s="145"/>
      <c r="S30" s="145"/>
      <c r="T30" s="145"/>
      <c r="U30" s="149"/>
    </row>
    <row r="31" spans="1:21" s="36" customFormat="1" ht="37.5" customHeight="1">
      <c r="A31" s="141"/>
      <c r="B31" s="145"/>
      <c r="C31" s="145"/>
      <c r="D31" s="145"/>
      <c r="E31" s="145"/>
      <c r="F31" s="145"/>
      <c r="G31" s="145"/>
      <c r="H31" s="145"/>
      <c r="I31" s="145"/>
      <c r="J31" s="145"/>
      <c r="K31" s="149"/>
      <c r="L31" s="141"/>
      <c r="M31" s="145"/>
      <c r="N31" s="145"/>
      <c r="O31" s="145"/>
      <c r="P31" s="145"/>
      <c r="Q31" s="145"/>
      <c r="R31" s="145"/>
      <c r="S31" s="145"/>
      <c r="T31" s="145"/>
      <c r="U31" s="149"/>
    </row>
    <row r="32" spans="1:21" s="36" customFormat="1" ht="37.5" customHeight="1">
      <c r="A32" s="141"/>
      <c r="B32" s="145"/>
      <c r="C32" s="145"/>
      <c r="D32" s="145"/>
      <c r="E32" s="145"/>
      <c r="F32" s="145"/>
      <c r="G32" s="145"/>
      <c r="H32" s="145"/>
      <c r="I32" s="145"/>
      <c r="J32" s="145"/>
      <c r="K32" s="149"/>
      <c r="L32" s="141"/>
      <c r="M32" s="145"/>
      <c r="N32" s="145"/>
      <c r="O32" s="145"/>
      <c r="P32" s="145"/>
      <c r="Q32" s="145"/>
      <c r="R32" s="145"/>
      <c r="S32" s="145"/>
      <c r="T32" s="145"/>
      <c r="U32" s="149"/>
    </row>
    <row r="33" spans="1:21" s="36" customFormat="1" ht="37.5" customHeight="1">
      <c r="A33" s="141"/>
      <c r="B33" s="145"/>
      <c r="C33" s="145"/>
      <c r="D33" s="145"/>
      <c r="E33" s="145"/>
      <c r="F33" s="145"/>
      <c r="G33" s="145"/>
      <c r="H33" s="145"/>
      <c r="I33" s="145"/>
      <c r="J33" s="145"/>
      <c r="K33" s="149"/>
      <c r="L33" s="141"/>
      <c r="M33" s="145"/>
      <c r="N33" s="145"/>
      <c r="O33" s="145"/>
      <c r="P33" s="145"/>
      <c r="Q33" s="145"/>
      <c r="R33" s="145"/>
      <c r="S33" s="145"/>
      <c r="T33" s="145"/>
      <c r="U33" s="149"/>
    </row>
    <row r="34" spans="1:21" s="36" customFormat="1" ht="37.5" customHeight="1">
      <c r="A34" s="141"/>
      <c r="B34" s="145"/>
      <c r="C34" s="145"/>
      <c r="D34" s="145"/>
      <c r="E34" s="145"/>
      <c r="F34" s="145"/>
      <c r="G34" s="145"/>
      <c r="H34" s="145"/>
      <c r="I34" s="145"/>
      <c r="J34" s="145"/>
      <c r="K34" s="149"/>
      <c r="L34" s="141"/>
      <c r="M34" s="145"/>
      <c r="N34" s="145"/>
      <c r="O34" s="145"/>
      <c r="P34" s="145"/>
      <c r="Q34" s="145"/>
      <c r="R34" s="145"/>
      <c r="S34" s="145"/>
      <c r="T34" s="145"/>
      <c r="U34" s="149"/>
    </row>
    <row r="35" spans="1:21" s="36" customFormat="1" ht="37.5" customHeight="1">
      <c r="A35" s="141"/>
      <c r="B35" s="145"/>
      <c r="C35" s="145"/>
      <c r="D35" s="145"/>
      <c r="E35" s="145"/>
      <c r="F35" s="145"/>
      <c r="G35" s="145"/>
      <c r="H35" s="145"/>
      <c r="I35" s="145"/>
      <c r="J35" s="145"/>
      <c r="K35" s="149"/>
      <c r="L35" s="141"/>
      <c r="M35" s="145"/>
      <c r="N35" s="145"/>
      <c r="O35" s="145"/>
      <c r="P35" s="145"/>
      <c r="Q35" s="145"/>
      <c r="R35" s="145"/>
      <c r="S35" s="145"/>
      <c r="T35" s="145"/>
      <c r="U35" s="149"/>
    </row>
    <row r="36" spans="1:21" s="36" customFormat="1" ht="37.5" customHeight="1">
      <c r="A36" s="141"/>
      <c r="B36" s="145"/>
      <c r="C36" s="145"/>
      <c r="D36" s="145"/>
      <c r="E36" s="145"/>
      <c r="F36" s="145"/>
      <c r="G36" s="145"/>
      <c r="H36" s="145"/>
      <c r="I36" s="145"/>
      <c r="J36" s="145"/>
      <c r="K36" s="149"/>
      <c r="L36" s="141"/>
      <c r="M36" s="145"/>
      <c r="N36" s="145"/>
      <c r="O36" s="145"/>
      <c r="P36" s="145"/>
      <c r="Q36" s="145"/>
      <c r="R36" s="145"/>
      <c r="S36" s="145"/>
      <c r="T36" s="145"/>
      <c r="U36" s="149"/>
    </row>
    <row r="37" spans="1:21" s="36" customFormat="1" ht="37.5" customHeight="1">
      <c r="A37" s="141"/>
      <c r="B37" s="145"/>
      <c r="C37" s="145"/>
      <c r="D37" s="145"/>
      <c r="E37" s="145"/>
      <c r="F37" s="145"/>
      <c r="G37" s="145"/>
      <c r="H37" s="145"/>
      <c r="I37" s="145"/>
      <c r="J37" s="145"/>
      <c r="K37" s="149"/>
      <c r="L37" s="141"/>
      <c r="M37" s="145"/>
      <c r="N37" s="145"/>
      <c r="O37" s="145"/>
      <c r="P37" s="145"/>
      <c r="Q37" s="145"/>
      <c r="R37" s="145"/>
      <c r="S37" s="145"/>
      <c r="T37" s="145"/>
      <c r="U37" s="149"/>
    </row>
    <row r="38" spans="1:21" s="36" customFormat="1" ht="37.5" customHeight="1">
      <c r="A38" s="141"/>
      <c r="B38" s="145"/>
      <c r="C38" s="145"/>
      <c r="D38" s="145"/>
      <c r="E38" s="145"/>
      <c r="F38" s="145"/>
      <c r="G38" s="145"/>
      <c r="H38" s="145"/>
      <c r="I38" s="145"/>
      <c r="J38" s="145"/>
      <c r="K38" s="149"/>
      <c r="L38" s="141"/>
      <c r="M38" s="145"/>
      <c r="N38" s="145"/>
      <c r="O38" s="145"/>
      <c r="P38" s="145"/>
      <c r="Q38" s="145"/>
      <c r="R38" s="145"/>
      <c r="S38" s="145"/>
      <c r="T38" s="145"/>
      <c r="U38" s="149"/>
    </row>
    <row r="39" spans="1:21" s="36" customFormat="1" ht="37.5" customHeight="1">
      <c r="A39" s="141"/>
      <c r="B39" s="145"/>
      <c r="C39" s="145"/>
      <c r="D39" s="145"/>
      <c r="E39" s="145"/>
      <c r="F39" s="145"/>
      <c r="G39" s="145"/>
      <c r="H39" s="145"/>
      <c r="I39" s="145"/>
      <c r="J39" s="145"/>
      <c r="K39" s="149"/>
      <c r="L39" s="141"/>
      <c r="M39" s="145"/>
      <c r="N39" s="145"/>
      <c r="O39" s="145"/>
      <c r="P39" s="145"/>
      <c r="Q39" s="145"/>
      <c r="R39" s="145"/>
      <c r="S39" s="145"/>
      <c r="T39" s="145"/>
      <c r="U39" s="149"/>
    </row>
    <row r="40" spans="1:21" s="36" customFormat="1" ht="37.5" customHeight="1">
      <c r="A40" s="141"/>
      <c r="B40" s="145"/>
      <c r="C40" s="145"/>
      <c r="D40" s="145"/>
      <c r="E40" s="145"/>
      <c r="F40" s="145"/>
      <c r="G40" s="145"/>
      <c r="H40" s="145"/>
      <c r="I40" s="145"/>
      <c r="J40" s="145"/>
      <c r="K40" s="149"/>
      <c r="L40" s="141"/>
      <c r="M40" s="145"/>
      <c r="N40" s="145"/>
      <c r="O40" s="145"/>
      <c r="P40" s="145"/>
      <c r="Q40" s="145"/>
      <c r="R40" s="145"/>
      <c r="S40" s="145"/>
      <c r="T40" s="145"/>
      <c r="U40" s="149"/>
    </row>
    <row r="41" spans="1:21" s="36" customFormat="1" ht="37.5" customHeight="1">
      <c r="A41" s="141"/>
      <c r="B41" s="145"/>
      <c r="C41" s="145"/>
      <c r="D41" s="145"/>
      <c r="E41" s="145"/>
      <c r="F41" s="145"/>
      <c r="G41" s="145"/>
      <c r="H41" s="145"/>
      <c r="I41" s="145"/>
      <c r="J41" s="145"/>
      <c r="K41" s="149"/>
      <c r="L41" s="141"/>
      <c r="M41" s="145"/>
      <c r="N41" s="145"/>
      <c r="O41" s="145"/>
      <c r="P41" s="145"/>
      <c r="Q41" s="145"/>
      <c r="R41" s="145"/>
      <c r="S41" s="145"/>
      <c r="T41" s="145"/>
      <c r="U41" s="149"/>
    </row>
    <row r="42" spans="1:21" s="36" customFormat="1" ht="37.5" customHeight="1">
      <c r="A42" s="141"/>
      <c r="B42" s="145"/>
      <c r="C42" s="145"/>
      <c r="D42" s="145"/>
      <c r="E42" s="145"/>
      <c r="F42" s="145"/>
      <c r="G42" s="145"/>
      <c r="H42" s="145"/>
      <c r="I42" s="145"/>
      <c r="J42" s="145"/>
      <c r="K42" s="149"/>
      <c r="L42" s="141"/>
      <c r="M42" s="145"/>
      <c r="N42" s="145"/>
      <c r="O42" s="145"/>
      <c r="P42" s="145"/>
      <c r="Q42" s="145"/>
      <c r="R42" s="145"/>
      <c r="S42" s="145"/>
      <c r="T42" s="145"/>
      <c r="U42" s="149"/>
    </row>
    <row r="43" spans="1:21" s="36" customFormat="1" ht="37.5" customHeight="1">
      <c r="A43" s="141"/>
      <c r="B43" s="145"/>
      <c r="C43" s="145"/>
      <c r="D43" s="145"/>
      <c r="E43" s="145"/>
      <c r="F43" s="145"/>
      <c r="G43" s="145"/>
      <c r="H43" s="145"/>
      <c r="I43" s="145"/>
      <c r="J43" s="145"/>
      <c r="K43" s="149"/>
      <c r="L43" s="141"/>
      <c r="M43" s="145"/>
      <c r="N43" s="145"/>
      <c r="O43" s="145"/>
      <c r="P43" s="145"/>
      <c r="Q43" s="145"/>
      <c r="R43" s="145"/>
      <c r="S43" s="145"/>
      <c r="T43" s="145"/>
      <c r="U43" s="149"/>
    </row>
    <row r="44" spans="1:21" s="36" customFormat="1" ht="37.5" customHeight="1">
      <c r="A44" s="141"/>
      <c r="B44" s="145"/>
      <c r="C44" s="145"/>
      <c r="D44" s="145"/>
      <c r="E44" s="145"/>
      <c r="F44" s="145"/>
      <c r="G44" s="145"/>
      <c r="H44" s="145"/>
      <c r="I44" s="145"/>
      <c r="J44" s="145"/>
      <c r="K44" s="149"/>
      <c r="L44" s="141"/>
      <c r="M44" s="145"/>
      <c r="N44" s="145"/>
      <c r="O44" s="145"/>
      <c r="P44" s="145"/>
      <c r="Q44" s="145"/>
      <c r="R44" s="145"/>
      <c r="S44" s="145"/>
      <c r="T44" s="145"/>
      <c r="U44" s="149"/>
    </row>
    <row r="45" spans="1:21" s="36" customFormat="1" ht="37.5" customHeight="1">
      <c r="A45" s="141"/>
      <c r="B45" s="145"/>
      <c r="C45" s="145"/>
      <c r="D45" s="145"/>
      <c r="E45" s="145"/>
      <c r="F45" s="145"/>
      <c r="G45" s="145"/>
      <c r="H45" s="145"/>
      <c r="I45" s="145"/>
      <c r="J45" s="145"/>
      <c r="K45" s="149"/>
      <c r="L45" s="141"/>
      <c r="M45" s="145"/>
      <c r="N45" s="145"/>
      <c r="O45" s="145"/>
      <c r="P45" s="145"/>
      <c r="Q45" s="145"/>
      <c r="R45" s="145"/>
      <c r="S45" s="145"/>
      <c r="T45" s="145"/>
      <c r="U45" s="149"/>
    </row>
    <row r="46" spans="1:21" s="36" customFormat="1" ht="37.5" customHeight="1">
      <c r="A46" s="141"/>
      <c r="B46" s="145"/>
      <c r="C46" s="145"/>
      <c r="D46" s="145"/>
      <c r="E46" s="145"/>
      <c r="F46" s="145"/>
      <c r="G46" s="145"/>
      <c r="H46" s="145"/>
      <c r="I46" s="145"/>
      <c r="J46" s="145"/>
      <c r="K46" s="149"/>
      <c r="L46" s="141"/>
      <c r="M46" s="145"/>
      <c r="N46" s="145"/>
      <c r="O46" s="145"/>
      <c r="P46" s="145"/>
      <c r="Q46" s="145"/>
      <c r="R46" s="145"/>
      <c r="S46" s="145"/>
      <c r="T46" s="145"/>
      <c r="U46" s="149"/>
    </row>
    <row r="47" spans="1:21" s="36" customFormat="1" ht="37.5" customHeight="1">
      <c r="A47" s="141"/>
      <c r="B47" s="145"/>
      <c r="C47" s="145"/>
      <c r="D47" s="145"/>
      <c r="E47" s="145"/>
      <c r="F47" s="145"/>
      <c r="G47" s="145"/>
      <c r="H47" s="145"/>
      <c r="I47" s="145"/>
      <c r="J47" s="145"/>
      <c r="K47" s="149"/>
      <c r="L47" s="141"/>
      <c r="M47" s="145"/>
      <c r="N47" s="145"/>
      <c r="O47" s="145"/>
      <c r="P47" s="145"/>
      <c r="Q47" s="145"/>
      <c r="R47" s="145"/>
      <c r="S47" s="145"/>
      <c r="T47" s="145"/>
      <c r="U47" s="149"/>
    </row>
    <row r="48" spans="1:21" s="36" customFormat="1" ht="37.5" customHeight="1">
      <c r="A48" s="141"/>
      <c r="B48" s="145"/>
      <c r="C48" s="145"/>
      <c r="D48" s="145"/>
      <c r="E48" s="145"/>
      <c r="F48" s="145"/>
      <c r="G48" s="145"/>
      <c r="H48" s="145"/>
      <c r="I48" s="145"/>
      <c r="J48" s="145"/>
      <c r="K48" s="149"/>
      <c r="L48" s="141"/>
      <c r="M48" s="145"/>
      <c r="N48" s="145"/>
      <c r="O48" s="145"/>
      <c r="P48" s="145"/>
      <c r="Q48" s="145"/>
      <c r="R48" s="145"/>
      <c r="S48" s="145"/>
      <c r="T48" s="145"/>
      <c r="U48" s="149"/>
    </row>
    <row r="49" spans="1:21" s="36" customFormat="1" ht="37.5" customHeight="1">
      <c r="A49" s="141"/>
      <c r="B49" s="145"/>
      <c r="C49" s="145"/>
      <c r="D49" s="145"/>
      <c r="E49" s="145"/>
      <c r="F49" s="145"/>
      <c r="G49" s="145"/>
      <c r="H49" s="145"/>
      <c r="I49" s="145"/>
      <c r="J49" s="145"/>
      <c r="K49" s="149"/>
      <c r="L49" s="141"/>
      <c r="M49" s="145"/>
      <c r="N49" s="145"/>
      <c r="O49" s="145"/>
      <c r="P49" s="145"/>
      <c r="Q49" s="145"/>
      <c r="R49" s="145"/>
      <c r="S49" s="145"/>
      <c r="T49" s="145"/>
      <c r="U49" s="149"/>
    </row>
    <row r="50" spans="1:21" s="36" customFormat="1" ht="37.5" customHeight="1">
      <c r="A50" s="141"/>
      <c r="B50" s="145"/>
      <c r="C50" s="145"/>
      <c r="D50" s="145"/>
      <c r="E50" s="145"/>
      <c r="F50" s="145"/>
      <c r="G50" s="145"/>
      <c r="H50" s="145"/>
      <c r="I50" s="145"/>
      <c r="J50" s="145"/>
      <c r="K50" s="149"/>
      <c r="L50" s="141"/>
      <c r="M50" s="145"/>
      <c r="N50" s="145"/>
      <c r="O50" s="145"/>
      <c r="P50" s="145"/>
      <c r="Q50" s="145"/>
      <c r="R50" s="145"/>
      <c r="S50" s="145"/>
      <c r="T50" s="145"/>
      <c r="U50" s="149"/>
    </row>
    <row r="51" spans="1:21" s="36" customFormat="1" ht="37.5" customHeight="1">
      <c r="A51" s="142"/>
      <c r="B51" s="146"/>
      <c r="C51" s="146"/>
      <c r="D51" s="146"/>
      <c r="E51" s="146"/>
      <c r="F51" s="146"/>
      <c r="G51" s="146"/>
      <c r="H51" s="146"/>
      <c r="I51" s="146"/>
      <c r="J51" s="146"/>
      <c r="K51" s="150"/>
      <c r="L51" s="142"/>
      <c r="M51" s="146"/>
      <c r="N51" s="146"/>
      <c r="O51" s="146"/>
      <c r="P51" s="146"/>
      <c r="Q51" s="146"/>
      <c r="R51" s="146"/>
      <c r="S51" s="146"/>
      <c r="T51" s="146"/>
      <c r="U51" s="150"/>
    </row>
    <row r="52" spans="1:21" ht="37.5" customHeight="1">
      <c r="A52" s="143" t="s">
        <v>29</v>
      </c>
      <c r="B52" s="143"/>
      <c r="C52" s="143"/>
      <c r="D52" s="143"/>
      <c r="E52" s="143"/>
      <c r="F52" s="143"/>
      <c r="G52" s="143"/>
      <c r="H52" s="143"/>
      <c r="I52" s="143"/>
      <c r="J52" s="143"/>
      <c r="K52" s="143"/>
      <c r="L52" s="144"/>
      <c r="M52" s="144"/>
      <c r="N52" s="144"/>
      <c r="O52" s="144"/>
      <c r="P52" s="144"/>
      <c r="Q52" s="144"/>
      <c r="R52" s="144"/>
      <c r="S52" s="144"/>
      <c r="T52" s="144"/>
      <c r="U52" s="144"/>
    </row>
    <row r="53" spans="1:21" ht="37.5" customHeight="1">
      <c r="A53" s="144"/>
      <c r="B53" s="144"/>
      <c r="C53" s="147"/>
      <c r="D53" s="144"/>
      <c r="E53" s="144"/>
      <c r="F53" s="144"/>
      <c r="G53" s="144"/>
      <c r="H53" s="144"/>
      <c r="I53" s="144"/>
      <c r="J53" s="147"/>
      <c r="K53" s="147"/>
      <c r="L53" s="144"/>
      <c r="M53" s="144"/>
      <c r="N53" s="144"/>
      <c r="O53" s="144"/>
      <c r="P53" s="144"/>
      <c r="Q53" s="144"/>
      <c r="R53" s="144"/>
      <c r="S53" s="144"/>
      <c r="T53" s="144"/>
      <c r="U53" s="144"/>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zoomScale="55" zoomScaleSheetLayoutView="55" workbookViewId="0">
      <selection activeCell="A4" sqref="A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2" ht="17.25">
      <c r="A1" s="3" t="s">
        <v>3</v>
      </c>
      <c r="B1" s="3"/>
      <c r="C1" s="3"/>
      <c r="D1" s="3"/>
      <c r="E1" s="3"/>
      <c r="F1" s="3"/>
      <c r="G1" s="3"/>
      <c r="H1" s="3"/>
      <c r="I1" s="3"/>
      <c r="J1" s="3"/>
      <c r="K1" s="3"/>
      <c r="L1" s="3"/>
      <c r="M1" s="3"/>
      <c r="N1" s="3"/>
      <c r="O1" s="3"/>
      <c r="P1" s="3"/>
      <c r="Q1" s="3"/>
      <c r="R1" s="3"/>
      <c r="S1" s="3"/>
      <c r="T1" s="3"/>
      <c r="U1" s="3"/>
    </row>
    <row r="2" spans="1:22" ht="17.25">
      <c r="A2" s="3" t="s">
        <v>9</v>
      </c>
      <c r="B2" s="3"/>
      <c r="C2" s="3"/>
      <c r="D2" s="3"/>
      <c r="E2" s="3"/>
      <c r="F2" s="3"/>
      <c r="G2" s="3"/>
      <c r="H2" s="3"/>
      <c r="I2" s="3"/>
      <c r="J2" s="3"/>
      <c r="K2" s="3"/>
      <c r="L2" s="3"/>
      <c r="M2" s="3"/>
      <c r="N2" s="3"/>
      <c r="O2" s="3"/>
      <c r="P2" s="3"/>
      <c r="Q2" s="3"/>
      <c r="R2" s="3"/>
      <c r="S2" s="3"/>
      <c r="T2" s="3"/>
      <c r="U2" s="3"/>
    </row>
    <row r="3" spans="1:22" ht="45" customHeight="1">
      <c r="A3" s="38" t="s">
        <v>73</v>
      </c>
      <c r="B3" s="4"/>
      <c r="C3" s="4"/>
      <c r="D3" s="4"/>
      <c r="E3" s="4"/>
      <c r="F3" s="4"/>
      <c r="G3" s="4"/>
      <c r="H3" s="4"/>
      <c r="I3" s="4"/>
      <c r="J3" s="4"/>
      <c r="K3" s="4"/>
      <c r="L3" s="4"/>
      <c r="M3" s="4"/>
      <c r="N3" s="4"/>
      <c r="O3" s="4"/>
      <c r="P3" s="4"/>
      <c r="Q3" s="4"/>
      <c r="R3" s="4"/>
      <c r="S3" s="4"/>
      <c r="T3" s="4"/>
      <c r="U3" s="4"/>
    </row>
    <row r="4" spans="1:22" s="36" customFormat="1" ht="36.75" customHeight="1">
      <c r="A4" s="39" t="s">
        <v>10</v>
      </c>
      <c r="B4" s="53" t="str">
        <f>報告書!Q25</f>
        <v>C</v>
      </c>
      <c r="C4" s="53"/>
      <c r="D4" s="53"/>
      <c r="E4" s="73"/>
      <c r="F4" s="73"/>
      <c r="G4" s="73"/>
      <c r="H4" s="73"/>
      <c r="I4" s="73"/>
      <c r="J4" s="83"/>
      <c r="K4" s="83"/>
      <c r="L4" s="97" t="s">
        <v>95</v>
      </c>
      <c r="M4" s="109"/>
      <c r="N4" s="109"/>
      <c r="O4" s="109"/>
      <c r="P4" s="121"/>
      <c r="Q4" s="97" t="s">
        <v>93</v>
      </c>
      <c r="R4" s="109"/>
      <c r="S4" s="109"/>
      <c r="T4" s="109"/>
      <c r="U4" s="121"/>
    </row>
    <row r="5" spans="1:22" s="36" customFormat="1" ht="36.75" customHeight="1">
      <c r="A5" s="39" t="s">
        <v>5</v>
      </c>
      <c r="B5" s="53" t="str">
        <f>報告書!I25</f>
        <v>各種福祉士</v>
      </c>
      <c r="C5" s="53"/>
      <c r="D5" s="53"/>
      <c r="E5" s="47"/>
      <c r="F5" s="47"/>
      <c r="G5" s="47"/>
      <c r="H5" s="47"/>
      <c r="I5" s="47"/>
      <c r="J5" s="67"/>
      <c r="K5" s="67"/>
      <c r="L5" s="98" t="s">
        <v>15</v>
      </c>
      <c r="M5" s="110"/>
      <c r="N5" s="110"/>
      <c r="O5" s="119" t="str">
        <f>IF(J9&lt;8,"",J16*37)</f>
        <v/>
      </c>
      <c r="P5" s="122"/>
      <c r="Q5" s="98" t="s">
        <v>15</v>
      </c>
      <c r="R5" s="110"/>
      <c r="S5" s="110"/>
      <c r="T5" s="119" t="str">
        <f>O5</f>
        <v/>
      </c>
      <c r="U5" s="122"/>
    </row>
    <row r="6" spans="1:22" s="36" customFormat="1" ht="36.75" customHeight="1">
      <c r="A6" s="39" t="s">
        <v>8</v>
      </c>
      <c r="B6" s="52" t="str">
        <f>IF(ISNA(VLOOKUP(B5,'（参考）日当・宿泊料'!B:C,2,FALSE)),"",VLOOKUP(B5,'（参考）日当・宿泊料'!B:C,2,FALSE))</f>
        <v>③</v>
      </c>
      <c r="C6" s="52"/>
      <c r="D6" s="52"/>
      <c r="E6" s="74"/>
      <c r="F6" s="74"/>
      <c r="G6" s="74"/>
      <c r="H6" s="74"/>
      <c r="I6" s="74"/>
      <c r="J6" s="67"/>
      <c r="K6" s="67"/>
      <c r="L6" s="99" t="s">
        <v>18</v>
      </c>
      <c r="M6" s="111"/>
      <c r="N6" s="118" t="s">
        <v>21</v>
      </c>
      <c r="O6" s="111"/>
      <c r="P6" s="123" t="s">
        <v>104</v>
      </c>
      <c r="Q6" s="99" t="s">
        <v>18</v>
      </c>
      <c r="R6" s="111"/>
      <c r="S6" s="118" t="s">
        <v>21</v>
      </c>
      <c r="T6" s="111"/>
      <c r="U6" s="123" t="s">
        <v>104</v>
      </c>
    </row>
    <row r="7" spans="1:22" s="36" customFormat="1" ht="36.75" customHeight="1">
      <c r="A7" s="40" t="s">
        <v>87</v>
      </c>
      <c r="B7" s="54" t="s">
        <v>13</v>
      </c>
      <c r="C7" s="62" t="s">
        <v>88</v>
      </c>
      <c r="D7" s="69" t="s">
        <v>27</v>
      </c>
      <c r="E7" s="75" t="s">
        <v>97</v>
      </c>
      <c r="F7" s="75" t="s">
        <v>40</v>
      </c>
      <c r="G7" s="59" t="s">
        <v>42</v>
      </c>
      <c r="H7" s="75" t="s">
        <v>40</v>
      </c>
      <c r="I7" s="75" t="s">
        <v>30</v>
      </c>
      <c r="J7" s="84" t="s">
        <v>98</v>
      </c>
      <c r="K7" s="84" t="s">
        <v>59</v>
      </c>
      <c r="L7" s="100" t="s">
        <v>25</v>
      </c>
      <c r="M7" s="91" t="s">
        <v>32</v>
      </c>
      <c r="N7" s="91" t="s">
        <v>25</v>
      </c>
      <c r="O7" s="91" t="s">
        <v>32</v>
      </c>
      <c r="P7" s="124" t="s">
        <v>103</v>
      </c>
      <c r="Q7" s="100" t="s">
        <v>25</v>
      </c>
      <c r="R7" s="91" t="s">
        <v>32</v>
      </c>
      <c r="S7" s="91" t="s">
        <v>25</v>
      </c>
      <c r="T7" s="91" t="s">
        <v>32</v>
      </c>
      <c r="U7" s="136" t="s">
        <v>103</v>
      </c>
      <c r="V7" s="155"/>
    </row>
    <row r="8" spans="1:22" s="36" customFormat="1" ht="14.25">
      <c r="A8" s="41"/>
      <c r="B8" s="55"/>
      <c r="C8" s="63"/>
      <c r="D8" s="70"/>
      <c r="E8" s="76"/>
      <c r="F8" s="76"/>
      <c r="G8" s="79"/>
      <c r="H8" s="76"/>
      <c r="I8" s="76"/>
      <c r="J8" s="85" t="s">
        <v>20</v>
      </c>
      <c r="K8" s="55"/>
      <c r="L8" s="41" t="s">
        <v>100</v>
      </c>
      <c r="M8" s="112" t="s">
        <v>99</v>
      </c>
      <c r="N8" s="112" t="s">
        <v>34</v>
      </c>
      <c r="O8" s="120" t="s">
        <v>99</v>
      </c>
      <c r="P8" s="125" t="s">
        <v>99</v>
      </c>
      <c r="Q8" s="41" t="s">
        <v>100</v>
      </c>
      <c r="R8" s="112" t="s">
        <v>99</v>
      </c>
      <c r="S8" s="112" t="s">
        <v>34</v>
      </c>
      <c r="T8" s="120" t="s">
        <v>99</v>
      </c>
      <c r="U8" s="137" t="s">
        <v>99</v>
      </c>
    </row>
    <row r="9" spans="1:22" s="36" customFormat="1" ht="45" customHeight="1">
      <c r="A9" s="42">
        <v>43560</v>
      </c>
      <c r="B9" s="56">
        <v>0.41666666666666663</v>
      </c>
      <c r="C9" s="64" t="s">
        <v>88</v>
      </c>
      <c r="D9" s="71">
        <v>0.45</v>
      </c>
      <c r="E9" s="77" t="s">
        <v>84</v>
      </c>
      <c r="F9" s="77" t="s">
        <v>24</v>
      </c>
      <c r="G9" s="77" t="s">
        <v>1</v>
      </c>
      <c r="H9" s="77" t="s">
        <v>131</v>
      </c>
      <c r="I9" s="77"/>
      <c r="J9" s="86"/>
      <c r="K9" s="90"/>
      <c r="L9" s="101">
        <f>IF(A9="","",1)</f>
        <v>1</v>
      </c>
      <c r="M9" s="113">
        <v>5000</v>
      </c>
      <c r="N9" s="113" t="str">
        <f>IF(I9="","",1)</f>
        <v/>
      </c>
      <c r="O9" s="113"/>
      <c r="P9" s="126"/>
      <c r="Q9" s="101">
        <f t="shared" ref="Q9:Q15" si="0">L9</f>
        <v>1</v>
      </c>
      <c r="R9" s="132">
        <f>IF(Q9="","",VLOOKUP($B$6,'（参考）日当・宿泊料'!C:D,2,FALSE))</f>
        <v>2200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0</v>
      </c>
    </row>
    <row r="10" spans="1:22" s="36" customFormat="1" ht="45" customHeight="1">
      <c r="A10" s="42"/>
      <c r="B10" s="57">
        <v>0.54166666666666652</v>
      </c>
      <c r="C10" s="65" t="s">
        <v>88</v>
      </c>
      <c r="D10" s="66">
        <v>0.62638888888888888</v>
      </c>
      <c r="E10" s="78" t="s">
        <v>69</v>
      </c>
      <c r="F10" s="78" t="s">
        <v>131</v>
      </c>
      <c r="G10" s="78" t="s">
        <v>86</v>
      </c>
      <c r="H10" s="78" t="s">
        <v>133</v>
      </c>
      <c r="I10" s="78"/>
      <c r="J10" s="87"/>
      <c r="K10" s="91"/>
      <c r="L10" s="102" t="str">
        <f>IF(A10="","",1)</f>
        <v/>
      </c>
      <c r="M10" s="114"/>
      <c r="N10" s="114" t="str">
        <f>IF(I10="","",1)</f>
        <v/>
      </c>
      <c r="O10" s="114"/>
      <c r="P10" s="127"/>
      <c r="Q10" s="102" t="str">
        <f t="shared" si="0"/>
        <v/>
      </c>
      <c r="R10" s="133" t="str">
        <f>IF(Q10="","",VLOOKUP($B$6,'（参考）日当・宿泊料'!C:D,2,FALSE))</f>
        <v/>
      </c>
      <c r="S10" s="133" t="str">
        <f t="shared" si="1"/>
        <v/>
      </c>
      <c r="T10" s="133"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0</v>
      </c>
    </row>
    <row r="11" spans="1:22" s="36" customFormat="1" ht="45" customHeight="1">
      <c r="A11" s="42"/>
      <c r="B11" s="57">
        <v>0.70833333333333337</v>
      </c>
      <c r="C11" s="65" t="s">
        <v>88</v>
      </c>
      <c r="D11" s="66">
        <v>0.71527777777777779</v>
      </c>
      <c r="E11" s="78" t="s">
        <v>134</v>
      </c>
      <c r="F11" s="78" t="s">
        <v>133</v>
      </c>
      <c r="G11" s="80" t="s">
        <v>31</v>
      </c>
      <c r="H11" s="80" t="s">
        <v>65</v>
      </c>
      <c r="I11" s="80" t="s">
        <v>135</v>
      </c>
      <c r="J11" s="87"/>
      <c r="K11" s="91"/>
      <c r="L11" s="102" t="str">
        <f>IF(A11="","",1)</f>
        <v/>
      </c>
      <c r="M11" s="114"/>
      <c r="N11" s="114">
        <f>IF(I11="","",1)</f>
        <v>1</v>
      </c>
      <c r="O11" s="114">
        <v>10000</v>
      </c>
      <c r="P11" s="127"/>
      <c r="Q11" s="102" t="str">
        <f t="shared" si="0"/>
        <v/>
      </c>
      <c r="R11" s="133" t="str">
        <f>IF(Q11="","",VLOOKUP($B$6,'（参考）日当・宿泊料'!C:D,2,FALSE))</f>
        <v/>
      </c>
      <c r="S11" s="133">
        <f t="shared" si="1"/>
        <v>1</v>
      </c>
      <c r="T11" s="133">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127">
        <f t="shared" si="2"/>
        <v>0</v>
      </c>
    </row>
    <row r="12" spans="1:22" s="36" customFormat="1" ht="45" customHeight="1">
      <c r="A12" s="42">
        <v>43561</v>
      </c>
      <c r="B12" s="57">
        <v>0.375</v>
      </c>
      <c r="C12" s="65" t="s">
        <v>88</v>
      </c>
      <c r="D12" s="66">
        <v>0.45833333333333326</v>
      </c>
      <c r="E12" s="78" t="s">
        <v>137</v>
      </c>
      <c r="F12" s="78" t="s">
        <v>65</v>
      </c>
      <c r="G12" s="80" t="s">
        <v>138</v>
      </c>
      <c r="H12" s="80" t="s">
        <v>139</v>
      </c>
      <c r="I12" s="80"/>
      <c r="J12" s="87"/>
      <c r="K12" s="91"/>
      <c r="L12" s="102">
        <f>IF(A12="","",1)</f>
        <v>1</v>
      </c>
      <c r="M12" s="114">
        <v>5000</v>
      </c>
      <c r="N12" s="114" t="str">
        <f>IF(I12="","",1)</f>
        <v/>
      </c>
      <c r="O12" s="114"/>
      <c r="P12" s="127"/>
      <c r="Q12" s="102">
        <f t="shared" si="0"/>
        <v>1</v>
      </c>
      <c r="R12" s="133">
        <f>IF(Q12="","",VLOOKUP($B$6,'（参考）日当・宿泊料'!C:D,2,FALSE))</f>
        <v>2200</v>
      </c>
      <c r="S12" s="133" t="str">
        <f t="shared" si="1"/>
        <v/>
      </c>
      <c r="T12" s="133"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0</v>
      </c>
    </row>
    <row r="13" spans="1:22" s="36" customFormat="1" ht="45" customHeight="1">
      <c r="A13" s="43"/>
      <c r="B13" s="57">
        <v>0.54166666666666652</v>
      </c>
      <c r="C13" s="66" t="s">
        <v>88</v>
      </c>
      <c r="D13" s="72">
        <v>0.6118055555555556</v>
      </c>
      <c r="E13" s="78" t="s">
        <v>134</v>
      </c>
      <c r="F13" s="78" t="s">
        <v>133</v>
      </c>
      <c r="G13" s="78" t="s">
        <v>140</v>
      </c>
      <c r="H13" s="78" t="s">
        <v>24</v>
      </c>
      <c r="I13" s="57">
        <v>0</v>
      </c>
      <c r="J13" s="87"/>
      <c r="K13" s="92"/>
      <c r="L13" s="103" t="s">
        <v>141</v>
      </c>
      <c r="M13" s="57">
        <v>0</v>
      </c>
      <c r="N13" s="57" t="s">
        <v>141</v>
      </c>
      <c r="O13" s="57">
        <v>0</v>
      </c>
      <c r="P13" s="57">
        <v>0</v>
      </c>
      <c r="Q13" s="102" t="str">
        <f t="shared" si="0"/>
        <v/>
      </c>
      <c r="R13" s="133" t="str">
        <f>IF(Q13="","",VLOOKUP($B$6,'（参考）日当・宿泊料'!C:D,2,FALSE))</f>
        <v/>
      </c>
      <c r="S13" s="133" t="str">
        <f t="shared" si="1"/>
        <v/>
      </c>
      <c r="T13" s="133"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27">
        <f t="shared" si="2"/>
        <v>0</v>
      </c>
    </row>
    <row r="14" spans="1:22" s="36" customFormat="1" ht="45" customHeight="1">
      <c r="A14" s="43"/>
      <c r="B14" s="57"/>
      <c r="C14" s="65" t="s">
        <v>88</v>
      </c>
      <c r="D14" s="66"/>
      <c r="E14" s="78"/>
      <c r="F14" s="78"/>
      <c r="G14" s="80"/>
      <c r="H14" s="80"/>
      <c r="I14" s="80"/>
      <c r="J14" s="91"/>
      <c r="K14" s="91"/>
      <c r="L14" s="102" t="str">
        <f>IF(A14="","",1)</f>
        <v/>
      </c>
      <c r="M14" s="114"/>
      <c r="N14" s="114" t="str">
        <f>IF(I14="","",1)</f>
        <v/>
      </c>
      <c r="O14" s="114"/>
      <c r="P14" s="127"/>
      <c r="Q14" s="102" t="str">
        <f t="shared" si="0"/>
        <v/>
      </c>
      <c r="R14" s="133" t="str">
        <f>IF(Q14="","",VLOOKUP($B$6,'（参考）日当・宿泊料'!C:D,2,FALSE))</f>
        <v/>
      </c>
      <c r="S14" s="133" t="str">
        <f t="shared" si="1"/>
        <v/>
      </c>
      <c r="T14" s="133"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2" s="36" customFormat="1" ht="45" customHeight="1">
      <c r="A15" s="43"/>
      <c r="B15" s="57"/>
      <c r="C15" s="65" t="s">
        <v>88</v>
      </c>
      <c r="D15" s="66"/>
      <c r="E15" s="78"/>
      <c r="F15" s="78"/>
      <c r="G15" s="78"/>
      <c r="H15" s="78"/>
      <c r="I15" s="78"/>
      <c r="J15" s="91"/>
      <c r="K15" s="91"/>
      <c r="L15" s="104" t="str">
        <f>IF(A15="","",1)</f>
        <v/>
      </c>
      <c r="M15" s="115"/>
      <c r="N15" s="115" t="str">
        <f>IF(I15="","",1)</f>
        <v/>
      </c>
      <c r="O15" s="115"/>
      <c r="P15" s="128"/>
      <c r="Q15" s="104" t="str">
        <f t="shared" si="0"/>
        <v/>
      </c>
      <c r="R15" s="135" t="str">
        <f>IF(Q15="","",VLOOKUP($B$6,'（参考）日当・宿泊料'!C:D,2,FALSE))</f>
        <v/>
      </c>
      <c r="S15" s="135" t="str">
        <f t="shared" si="1"/>
        <v/>
      </c>
      <c r="T15" s="135"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2" s="36" customFormat="1" ht="37.5" customHeight="1">
      <c r="A16" s="44" t="s">
        <v>39</v>
      </c>
      <c r="B16" s="58"/>
      <c r="C16" s="58"/>
      <c r="D16" s="58"/>
      <c r="E16" s="58"/>
      <c r="F16" s="58"/>
      <c r="G16" s="58"/>
      <c r="H16" s="81"/>
      <c r="I16" s="81"/>
      <c r="J16" s="148">
        <f>TRUNC(SUM(J9:J15),-1)</f>
        <v>0</v>
      </c>
      <c r="K16" s="93"/>
      <c r="L16" s="105">
        <f t="shared" ref="L16:U16" si="3">SUM(L9:L15)</f>
        <v>2</v>
      </c>
      <c r="M16" s="116">
        <f t="shared" si="3"/>
        <v>10000</v>
      </c>
      <c r="N16" s="116">
        <f t="shared" si="3"/>
        <v>1</v>
      </c>
      <c r="O16" s="116">
        <f t="shared" si="3"/>
        <v>10000</v>
      </c>
      <c r="P16" s="152">
        <f t="shared" si="3"/>
        <v>0</v>
      </c>
      <c r="Q16" s="105">
        <f t="shared" si="3"/>
        <v>2</v>
      </c>
      <c r="R16" s="116">
        <f t="shared" si="3"/>
        <v>4400</v>
      </c>
      <c r="S16" s="129">
        <f t="shared" si="3"/>
        <v>1</v>
      </c>
      <c r="T16" s="116">
        <f t="shared" si="3"/>
        <v>9800</v>
      </c>
      <c r="U16" s="152">
        <f t="shared" si="3"/>
        <v>0</v>
      </c>
    </row>
    <row r="17" spans="1:21" s="36" customFormat="1" ht="15">
      <c r="A17" s="45" t="s">
        <v>43</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94</v>
      </c>
      <c r="M18" s="117"/>
      <c r="N18" s="117"/>
      <c r="O18" s="151"/>
      <c r="P18" s="153">
        <f>SUM(O5,M16,O16,P16)</f>
        <v>20000</v>
      </c>
      <c r="Q18" s="107" t="s">
        <v>49</v>
      </c>
      <c r="R18" s="117"/>
      <c r="S18" s="117"/>
      <c r="T18" s="117"/>
      <c r="U18" s="154">
        <f>SUM(T5,R16,T16,U16)</f>
        <v>14200</v>
      </c>
    </row>
    <row r="19" spans="1:21" s="36" customFormat="1" ht="41.25" customHeight="1">
      <c r="A19" s="47"/>
      <c r="B19" s="47"/>
      <c r="C19" s="68"/>
      <c r="D19" s="47"/>
      <c r="E19" s="47"/>
      <c r="F19" s="47"/>
      <c r="G19" s="47"/>
      <c r="H19" s="47"/>
      <c r="I19" s="47"/>
      <c r="J19" s="68"/>
      <c r="K19" s="68"/>
      <c r="L19" s="108"/>
      <c r="M19" s="108"/>
      <c r="N19" s="108"/>
      <c r="O19" s="108"/>
      <c r="P19" s="108"/>
      <c r="Q19" s="107" t="s">
        <v>91</v>
      </c>
      <c r="R19" s="117"/>
      <c r="S19" s="117"/>
      <c r="T19" s="117"/>
      <c r="U19" s="130">
        <f>IF(P18-U18&lt;0,"-",P18-U18)</f>
        <v>5800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101</v>
      </c>
      <c r="B21" s="59"/>
      <c r="C21" s="59"/>
      <c r="D21" s="59"/>
      <c r="E21" s="59"/>
      <c r="F21" s="59"/>
      <c r="G21" s="59"/>
      <c r="H21" s="59"/>
      <c r="I21" s="59"/>
      <c r="J21" s="59"/>
      <c r="K21" s="94"/>
      <c r="L21" s="48" t="s">
        <v>102</v>
      </c>
      <c r="M21" s="59"/>
      <c r="N21" s="59"/>
      <c r="O21" s="59"/>
      <c r="P21" s="59"/>
      <c r="Q21" s="59"/>
      <c r="R21" s="59"/>
      <c r="S21" s="59"/>
      <c r="T21" s="59"/>
      <c r="U21" s="94"/>
    </row>
    <row r="22" spans="1:21" s="36" customFormat="1" ht="37.5" customHeight="1">
      <c r="A22" s="141" t="s">
        <v>105</v>
      </c>
      <c r="B22" s="145"/>
      <c r="C22" s="145"/>
      <c r="D22" s="145"/>
      <c r="E22" s="145"/>
      <c r="F22" s="145"/>
      <c r="G22" s="145"/>
      <c r="H22" s="145"/>
      <c r="I22" s="145"/>
      <c r="J22" s="145"/>
      <c r="K22" s="149"/>
      <c r="L22" s="141" t="s">
        <v>106</v>
      </c>
      <c r="M22" s="145"/>
      <c r="N22" s="145"/>
      <c r="O22" s="145"/>
      <c r="P22" s="145"/>
      <c r="Q22" s="145"/>
      <c r="R22" s="145"/>
      <c r="S22" s="145"/>
      <c r="T22" s="145"/>
      <c r="U22" s="149"/>
    </row>
    <row r="23" spans="1:21" s="36" customFormat="1" ht="37.5" customHeight="1">
      <c r="A23" s="141"/>
      <c r="B23" s="145"/>
      <c r="C23" s="145"/>
      <c r="D23" s="145"/>
      <c r="E23" s="145"/>
      <c r="F23" s="145"/>
      <c r="G23" s="145"/>
      <c r="H23" s="145"/>
      <c r="I23" s="145"/>
      <c r="J23" s="145"/>
      <c r="K23" s="149"/>
      <c r="L23" s="141"/>
      <c r="M23" s="145"/>
      <c r="N23" s="145"/>
      <c r="O23" s="145"/>
      <c r="P23" s="145"/>
      <c r="Q23" s="145"/>
      <c r="R23" s="145"/>
      <c r="S23" s="145"/>
      <c r="T23" s="145"/>
      <c r="U23" s="149"/>
    </row>
    <row r="24" spans="1:21" s="36" customFormat="1" ht="37.5" customHeight="1">
      <c r="A24" s="141"/>
      <c r="B24" s="145"/>
      <c r="C24" s="145"/>
      <c r="D24" s="145"/>
      <c r="E24" s="145"/>
      <c r="F24" s="145"/>
      <c r="G24" s="145"/>
      <c r="H24" s="145"/>
      <c r="I24" s="145"/>
      <c r="J24" s="145"/>
      <c r="K24" s="149"/>
      <c r="L24" s="141"/>
      <c r="M24" s="145"/>
      <c r="N24" s="145"/>
      <c r="O24" s="145"/>
      <c r="P24" s="145"/>
      <c r="Q24" s="145"/>
      <c r="R24" s="145"/>
      <c r="S24" s="145"/>
      <c r="T24" s="145"/>
      <c r="U24" s="149"/>
    </row>
    <row r="25" spans="1:21" s="36" customFormat="1" ht="37.5" customHeight="1">
      <c r="A25" s="141"/>
      <c r="B25" s="145"/>
      <c r="C25" s="145"/>
      <c r="D25" s="145"/>
      <c r="E25" s="145"/>
      <c r="F25" s="145"/>
      <c r="G25" s="145"/>
      <c r="H25" s="145"/>
      <c r="I25" s="145"/>
      <c r="J25" s="145"/>
      <c r="K25" s="149"/>
      <c r="L25" s="141"/>
      <c r="M25" s="145"/>
      <c r="N25" s="145"/>
      <c r="O25" s="145"/>
      <c r="P25" s="145"/>
      <c r="Q25" s="145"/>
      <c r="R25" s="145"/>
      <c r="S25" s="145"/>
      <c r="T25" s="145"/>
      <c r="U25" s="149"/>
    </row>
    <row r="26" spans="1:21" s="36" customFormat="1" ht="37.5" customHeight="1">
      <c r="A26" s="141"/>
      <c r="B26" s="145"/>
      <c r="C26" s="145"/>
      <c r="D26" s="145"/>
      <c r="E26" s="145"/>
      <c r="F26" s="145"/>
      <c r="G26" s="145"/>
      <c r="H26" s="145"/>
      <c r="I26" s="145"/>
      <c r="J26" s="145"/>
      <c r="K26" s="149"/>
      <c r="L26" s="141"/>
      <c r="M26" s="145"/>
      <c r="N26" s="145"/>
      <c r="O26" s="145"/>
      <c r="P26" s="145"/>
      <c r="Q26" s="145"/>
      <c r="R26" s="145"/>
      <c r="S26" s="145"/>
      <c r="T26" s="145"/>
      <c r="U26" s="149"/>
    </row>
    <row r="27" spans="1:21" s="36" customFormat="1" ht="37.5" customHeight="1">
      <c r="A27" s="141"/>
      <c r="B27" s="145"/>
      <c r="C27" s="145"/>
      <c r="D27" s="145"/>
      <c r="E27" s="145"/>
      <c r="F27" s="145"/>
      <c r="G27" s="145"/>
      <c r="H27" s="145"/>
      <c r="I27" s="145"/>
      <c r="J27" s="145"/>
      <c r="K27" s="149"/>
      <c r="L27" s="141"/>
      <c r="M27" s="145"/>
      <c r="N27" s="145"/>
      <c r="O27" s="145"/>
      <c r="P27" s="145"/>
      <c r="Q27" s="145"/>
      <c r="R27" s="145"/>
      <c r="S27" s="145"/>
      <c r="T27" s="145"/>
      <c r="U27" s="149"/>
    </row>
    <row r="28" spans="1:21" s="36" customFormat="1" ht="37.5" customHeight="1">
      <c r="A28" s="141"/>
      <c r="B28" s="145"/>
      <c r="C28" s="145"/>
      <c r="D28" s="145"/>
      <c r="E28" s="145"/>
      <c r="F28" s="145"/>
      <c r="G28" s="145"/>
      <c r="H28" s="145"/>
      <c r="I28" s="145"/>
      <c r="J28" s="145"/>
      <c r="K28" s="149"/>
      <c r="L28" s="141"/>
      <c r="M28" s="145"/>
      <c r="N28" s="145"/>
      <c r="O28" s="145"/>
      <c r="P28" s="145"/>
      <c r="Q28" s="145"/>
      <c r="R28" s="145"/>
      <c r="S28" s="145"/>
      <c r="T28" s="145"/>
      <c r="U28" s="149"/>
    </row>
    <row r="29" spans="1:21" s="36" customFormat="1" ht="37.5" customHeight="1">
      <c r="A29" s="141"/>
      <c r="B29" s="145"/>
      <c r="C29" s="145"/>
      <c r="D29" s="145"/>
      <c r="E29" s="145"/>
      <c r="F29" s="145"/>
      <c r="G29" s="145"/>
      <c r="H29" s="145"/>
      <c r="I29" s="145"/>
      <c r="J29" s="145"/>
      <c r="K29" s="149"/>
      <c r="L29" s="141"/>
      <c r="M29" s="145"/>
      <c r="N29" s="145"/>
      <c r="O29" s="145"/>
      <c r="P29" s="145"/>
      <c r="Q29" s="145"/>
      <c r="R29" s="145"/>
      <c r="S29" s="145"/>
      <c r="T29" s="145"/>
      <c r="U29" s="149"/>
    </row>
    <row r="30" spans="1:21" s="36" customFormat="1" ht="37.5" customHeight="1">
      <c r="A30" s="141"/>
      <c r="B30" s="145"/>
      <c r="C30" s="145"/>
      <c r="D30" s="145"/>
      <c r="E30" s="145"/>
      <c r="F30" s="145"/>
      <c r="G30" s="145"/>
      <c r="H30" s="145"/>
      <c r="I30" s="145"/>
      <c r="J30" s="145"/>
      <c r="K30" s="149"/>
      <c r="L30" s="141"/>
      <c r="M30" s="145"/>
      <c r="N30" s="145"/>
      <c r="O30" s="145"/>
      <c r="P30" s="145"/>
      <c r="Q30" s="145"/>
      <c r="R30" s="145"/>
      <c r="S30" s="145"/>
      <c r="T30" s="145"/>
      <c r="U30" s="149"/>
    </row>
    <row r="31" spans="1:21" s="36" customFormat="1" ht="37.5" customHeight="1">
      <c r="A31" s="141"/>
      <c r="B31" s="145"/>
      <c r="C31" s="145"/>
      <c r="D31" s="145"/>
      <c r="E31" s="145"/>
      <c r="F31" s="145"/>
      <c r="G31" s="145"/>
      <c r="H31" s="145"/>
      <c r="I31" s="145"/>
      <c r="J31" s="145"/>
      <c r="K31" s="149"/>
      <c r="L31" s="141"/>
      <c r="M31" s="145"/>
      <c r="N31" s="145"/>
      <c r="O31" s="145"/>
      <c r="P31" s="145"/>
      <c r="Q31" s="145"/>
      <c r="R31" s="145"/>
      <c r="S31" s="145"/>
      <c r="T31" s="145"/>
      <c r="U31" s="149"/>
    </row>
    <row r="32" spans="1:21" s="36" customFormat="1" ht="37.5" customHeight="1">
      <c r="A32" s="141"/>
      <c r="B32" s="145"/>
      <c r="C32" s="145"/>
      <c r="D32" s="145"/>
      <c r="E32" s="145"/>
      <c r="F32" s="145"/>
      <c r="G32" s="145"/>
      <c r="H32" s="145"/>
      <c r="I32" s="145"/>
      <c r="J32" s="145"/>
      <c r="K32" s="149"/>
      <c r="L32" s="141"/>
      <c r="M32" s="145"/>
      <c r="N32" s="145"/>
      <c r="O32" s="145"/>
      <c r="P32" s="145"/>
      <c r="Q32" s="145"/>
      <c r="R32" s="145"/>
      <c r="S32" s="145"/>
      <c r="T32" s="145"/>
      <c r="U32" s="149"/>
    </row>
    <row r="33" spans="1:21" s="36" customFormat="1" ht="37.5" customHeight="1">
      <c r="A33" s="141"/>
      <c r="B33" s="145"/>
      <c r="C33" s="145"/>
      <c r="D33" s="145"/>
      <c r="E33" s="145"/>
      <c r="F33" s="145"/>
      <c r="G33" s="145"/>
      <c r="H33" s="145"/>
      <c r="I33" s="145"/>
      <c r="J33" s="145"/>
      <c r="K33" s="149"/>
      <c r="L33" s="141"/>
      <c r="M33" s="145"/>
      <c r="N33" s="145"/>
      <c r="O33" s="145"/>
      <c r="P33" s="145"/>
      <c r="Q33" s="145"/>
      <c r="R33" s="145"/>
      <c r="S33" s="145"/>
      <c r="T33" s="145"/>
      <c r="U33" s="149"/>
    </row>
    <row r="34" spans="1:21" s="36" customFormat="1" ht="37.5" customHeight="1">
      <c r="A34" s="141"/>
      <c r="B34" s="145"/>
      <c r="C34" s="145"/>
      <c r="D34" s="145"/>
      <c r="E34" s="145"/>
      <c r="F34" s="145"/>
      <c r="G34" s="145"/>
      <c r="H34" s="145"/>
      <c r="I34" s="145"/>
      <c r="J34" s="145"/>
      <c r="K34" s="149"/>
      <c r="L34" s="141"/>
      <c r="M34" s="145"/>
      <c r="N34" s="145"/>
      <c r="O34" s="145"/>
      <c r="P34" s="145"/>
      <c r="Q34" s="145"/>
      <c r="R34" s="145"/>
      <c r="S34" s="145"/>
      <c r="T34" s="145"/>
      <c r="U34" s="149"/>
    </row>
    <row r="35" spans="1:21" s="36" customFormat="1" ht="37.5" customHeight="1">
      <c r="A35" s="141"/>
      <c r="B35" s="145"/>
      <c r="C35" s="145"/>
      <c r="D35" s="145"/>
      <c r="E35" s="145"/>
      <c r="F35" s="145"/>
      <c r="G35" s="145"/>
      <c r="H35" s="145"/>
      <c r="I35" s="145"/>
      <c r="J35" s="145"/>
      <c r="K35" s="149"/>
      <c r="L35" s="141"/>
      <c r="M35" s="145"/>
      <c r="N35" s="145"/>
      <c r="O35" s="145"/>
      <c r="P35" s="145"/>
      <c r="Q35" s="145"/>
      <c r="R35" s="145"/>
      <c r="S35" s="145"/>
      <c r="T35" s="145"/>
      <c r="U35" s="149"/>
    </row>
    <row r="36" spans="1:21" s="36" customFormat="1" ht="37.5" customHeight="1">
      <c r="A36" s="141"/>
      <c r="B36" s="145"/>
      <c r="C36" s="145"/>
      <c r="D36" s="145"/>
      <c r="E36" s="145"/>
      <c r="F36" s="145"/>
      <c r="G36" s="145"/>
      <c r="H36" s="145"/>
      <c r="I36" s="145"/>
      <c r="J36" s="145"/>
      <c r="K36" s="149"/>
      <c r="L36" s="141"/>
      <c r="M36" s="145"/>
      <c r="N36" s="145"/>
      <c r="O36" s="145"/>
      <c r="P36" s="145"/>
      <c r="Q36" s="145"/>
      <c r="R36" s="145"/>
      <c r="S36" s="145"/>
      <c r="T36" s="145"/>
      <c r="U36" s="149"/>
    </row>
    <row r="37" spans="1:21" s="36" customFormat="1" ht="37.5" customHeight="1">
      <c r="A37" s="141"/>
      <c r="B37" s="145"/>
      <c r="C37" s="145"/>
      <c r="D37" s="145"/>
      <c r="E37" s="145"/>
      <c r="F37" s="145"/>
      <c r="G37" s="145"/>
      <c r="H37" s="145"/>
      <c r="I37" s="145"/>
      <c r="J37" s="145"/>
      <c r="K37" s="149"/>
      <c r="L37" s="141"/>
      <c r="M37" s="145"/>
      <c r="N37" s="145"/>
      <c r="O37" s="145"/>
      <c r="P37" s="145"/>
      <c r="Q37" s="145"/>
      <c r="R37" s="145"/>
      <c r="S37" s="145"/>
      <c r="T37" s="145"/>
      <c r="U37" s="149"/>
    </row>
    <row r="38" spans="1:21" s="36" customFormat="1" ht="37.5" customHeight="1">
      <c r="A38" s="141"/>
      <c r="B38" s="145"/>
      <c r="C38" s="145"/>
      <c r="D38" s="145"/>
      <c r="E38" s="145"/>
      <c r="F38" s="145"/>
      <c r="G38" s="145"/>
      <c r="H38" s="145"/>
      <c r="I38" s="145"/>
      <c r="J38" s="145"/>
      <c r="K38" s="149"/>
      <c r="L38" s="141"/>
      <c r="M38" s="145"/>
      <c r="N38" s="145"/>
      <c r="O38" s="145"/>
      <c r="P38" s="145"/>
      <c r="Q38" s="145"/>
      <c r="R38" s="145"/>
      <c r="S38" s="145"/>
      <c r="T38" s="145"/>
      <c r="U38" s="149"/>
    </row>
    <row r="39" spans="1:21" s="36" customFormat="1" ht="37.5" customHeight="1">
      <c r="A39" s="141"/>
      <c r="B39" s="145"/>
      <c r="C39" s="145"/>
      <c r="D39" s="145"/>
      <c r="E39" s="145"/>
      <c r="F39" s="145"/>
      <c r="G39" s="145"/>
      <c r="H39" s="145"/>
      <c r="I39" s="145"/>
      <c r="J39" s="145"/>
      <c r="K39" s="149"/>
      <c r="L39" s="141"/>
      <c r="M39" s="145"/>
      <c r="N39" s="145"/>
      <c r="O39" s="145"/>
      <c r="P39" s="145"/>
      <c r="Q39" s="145"/>
      <c r="R39" s="145"/>
      <c r="S39" s="145"/>
      <c r="T39" s="145"/>
      <c r="U39" s="149"/>
    </row>
    <row r="40" spans="1:21" s="36" customFormat="1" ht="37.5" customHeight="1">
      <c r="A40" s="141"/>
      <c r="B40" s="145"/>
      <c r="C40" s="145"/>
      <c r="D40" s="145"/>
      <c r="E40" s="145"/>
      <c r="F40" s="145"/>
      <c r="G40" s="145"/>
      <c r="H40" s="145"/>
      <c r="I40" s="145"/>
      <c r="J40" s="145"/>
      <c r="K40" s="149"/>
      <c r="L40" s="141"/>
      <c r="M40" s="145"/>
      <c r="N40" s="145"/>
      <c r="O40" s="145"/>
      <c r="P40" s="145"/>
      <c r="Q40" s="145"/>
      <c r="R40" s="145"/>
      <c r="S40" s="145"/>
      <c r="T40" s="145"/>
      <c r="U40" s="149"/>
    </row>
    <row r="41" spans="1:21" s="36" customFormat="1" ht="37.5" customHeight="1">
      <c r="A41" s="141"/>
      <c r="B41" s="145"/>
      <c r="C41" s="145"/>
      <c r="D41" s="145"/>
      <c r="E41" s="145"/>
      <c r="F41" s="145"/>
      <c r="G41" s="145"/>
      <c r="H41" s="145"/>
      <c r="I41" s="145"/>
      <c r="J41" s="145"/>
      <c r="K41" s="149"/>
      <c r="L41" s="141"/>
      <c r="M41" s="145"/>
      <c r="N41" s="145"/>
      <c r="O41" s="145"/>
      <c r="P41" s="145"/>
      <c r="Q41" s="145"/>
      <c r="R41" s="145"/>
      <c r="S41" s="145"/>
      <c r="T41" s="145"/>
      <c r="U41" s="149"/>
    </row>
    <row r="42" spans="1:21" s="36" customFormat="1" ht="37.5" customHeight="1">
      <c r="A42" s="141"/>
      <c r="B42" s="145"/>
      <c r="C42" s="145"/>
      <c r="D42" s="145"/>
      <c r="E42" s="145"/>
      <c r="F42" s="145"/>
      <c r="G42" s="145"/>
      <c r="H42" s="145"/>
      <c r="I42" s="145"/>
      <c r="J42" s="145"/>
      <c r="K42" s="149"/>
      <c r="L42" s="141"/>
      <c r="M42" s="145"/>
      <c r="N42" s="145"/>
      <c r="O42" s="145"/>
      <c r="P42" s="145"/>
      <c r="Q42" s="145"/>
      <c r="R42" s="145"/>
      <c r="S42" s="145"/>
      <c r="T42" s="145"/>
      <c r="U42" s="149"/>
    </row>
    <row r="43" spans="1:21" s="36" customFormat="1" ht="37.5" customHeight="1">
      <c r="A43" s="141"/>
      <c r="B43" s="145"/>
      <c r="C43" s="145"/>
      <c r="D43" s="145"/>
      <c r="E43" s="145"/>
      <c r="F43" s="145"/>
      <c r="G43" s="145"/>
      <c r="H43" s="145"/>
      <c r="I43" s="145"/>
      <c r="J43" s="145"/>
      <c r="K43" s="149"/>
      <c r="L43" s="141"/>
      <c r="M43" s="145"/>
      <c r="N43" s="145"/>
      <c r="O43" s="145"/>
      <c r="P43" s="145"/>
      <c r="Q43" s="145"/>
      <c r="R43" s="145"/>
      <c r="S43" s="145"/>
      <c r="T43" s="145"/>
      <c r="U43" s="149"/>
    </row>
    <row r="44" spans="1:21" s="36" customFormat="1" ht="37.5" customHeight="1">
      <c r="A44" s="141"/>
      <c r="B44" s="145"/>
      <c r="C44" s="145"/>
      <c r="D44" s="145"/>
      <c r="E44" s="145"/>
      <c r="F44" s="145"/>
      <c r="G44" s="145"/>
      <c r="H44" s="145"/>
      <c r="I44" s="145"/>
      <c r="J44" s="145"/>
      <c r="K44" s="149"/>
      <c r="L44" s="141"/>
      <c r="M44" s="145"/>
      <c r="N44" s="145"/>
      <c r="O44" s="145"/>
      <c r="P44" s="145"/>
      <c r="Q44" s="145"/>
      <c r="R44" s="145"/>
      <c r="S44" s="145"/>
      <c r="T44" s="145"/>
      <c r="U44" s="149"/>
    </row>
    <row r="45" spans="1:21" s="36" customFormat="1" ht="37.5" customHeight="1">
      <c r="A45" s="141"/>
      <c r="B45" s="145"/>
      <c r="C45" s="145"/>
      <c r="D45" s="145"/>
      <c r="E45" s="145"/>
      <c r="F45" s="145"/>
      <c r="G45" s="145"/>
      <c r="H45" s="145"/>
      <c r="I45" s="145"/>
      <c r="J45" s="145"/>
      <c r="K45" s="149"/>
      <c r="L45" s="141"/>
      <c r="M45" s="145"/>
      <c r="N45" s="145"/>
      <c r="O45" s="145"/>
      <c r="P45" s="145"/>
      <c r="Q45" s="145"/>
      <c r="R45" s="145"/>
      <c r="S45" s="145"/>
      <c r="T45" s="145"/>
      <c r="U45" s="149"/>
    </row>
    <row r="46" spans="1:21" s="36" customFormat="1" ht="37.5" customHeight="1">
      <c r="A46" s="141"/>
      <c r="B46" s="145"/>
      <c r="C46" s="145"/>
      <c r="D46" s="145"/>
      <c r="E46" s="145"/>
      <c r="F46" s="145"/>
      <c r="G46" s="145"/>
      <c r="H46" s="145"/>
      <c r="I46" s="145"/>
      <c r="J46" s="145"/>
      <c r="K46" s="149"/>
      <c r="L46" s="141"/>
      <c r="M46" s="145"/>
      <c r="N46" s="145"/>
      <c r="O46" s="145"/>
      <c r="P46" s="145"/>
      <c r="Q46" s="145"/>
      <c r="R46" s="145"/>
      <c r="S46" s="145"/>
      <c r="T46" s="145"/>
      <c r="U46" s="149"/>
    </row>
    <row r="47" spans="1:21" s="36" customFormat="1" ht="37.5" customHeight="1">
      <c r="A47" s="141"/>
      <c r="B47" s="145"/>
      <c r="C47" s="145"/>
      <c r="D47" s="145"/>
      <c r="E47" s="145"/>
      <c r="F47" s="145"/>
      <c r="G47" s="145"/>
      <c r="H47" s="145"/>
      <c r="I47" s="145"/>
      <c r="J47" s="145"/>
      <c r="K47" s="149"/>
      <c r="L47" s="141"/>
      <c r="M47" s="145"/>
      <c r="N47" s="145"/>
      <c r="O47" s="145"/>
      <c r="P47" s="145"/>
      <c r="Q47" s="145"/>
      <c r="R47" s="145"/>
      <c r="S47" s="145"/>
      <c r="T47" s="145"/>
      <c r="U47" s="149"/>
    </row>
    <row r="48" spans="1:21" s="36" customFormat="1" ht="37.5" customHeight="1">
      <c r="A48" s="141"/>
      <c r="B48" s="145"/>
      <c r="C48" s="145"/>
      <c r="D48" s="145"/>
      <c r="E48" s="145"/>
      <c r="F48" s="145"/>
      <c r="G48" s="145"/>
      <c r="H48" s="145"/>
      <c r="I48" s="145"/>
      <c r="J48" s="145"/>
      <c r="K48" s="149"/>
      <c r="L48" s="141"/>
      <c r="M48" s="145"/>
      <c r="N48" s="145"/>
      <c r="O48" s="145"/>
      <c r="P48" s="145"/>
      <c r="Q48" s="145"/>
      <c r="R48" s="145"/>
      <c r="S48" s="145"/>
      <c r="T48" s="145"/>
      <c r="U48" s="149"/>
    </row>
    <row r="49" spans="1:21" s="36" customFormat="1" ht="37.5" customHeight="1">
      <c r="A49" s="141"/>
      <c r="B49" s="145"/>
      <c r="C49" s="145"/>
      <c r="D49" s="145"/>
      <c r="E49" s="145"/>
      <c r="F49" s="145"/>
      <c r="G49" s="145"/>
      <c r="H49" s="145"/>
      <c r="I49" s="145"/>
      <c r="J49" s="145"/>
      <c r="K49" s="149"/>
      <c r="L49" s="141"/>
      <c r="M49" s="145"/>
      <c r="N49" s="145"/>
      <c r="O49" s="145"/>
      <c r="P49" s="145"/>
      <c r="Q49" s="145"/>
      <c r="R49" s="145"/>
      <c r="S49" s="145"/>
      <c r="T49" s="145"/>
      <c r="U49" s="149"/>
    </row>
    <row r="50" spans="1:21" s="36" customFormat="1" ht="37.5" customHeight="1">
      <c r="A50" s="141"/>
      <c r="B50" s="145"/>
      <c r="C50" s="145"/>
      <c r="D50" s="145"/>
      <c r="E50" s="145"/>
      <c r="F50" s="145"/>
      <c r="G50" s="145"/>
      <c r="H50" s="145"/>
      <c r="I50" s="145"/>
      <c r="J50" s="145"/>
      <c r="K50" s="149"/>
      <c r="L50" s="141"/>
      <c r="M50" s="145"/>
      <c r="N50" s="145"/>
      <c r="O50" s="145"/>
      <c r="P50" s="145"/>
      <c r="Q50" s="145"/>
      <c r="R50" s="145"/>
      <c r="S50" s="145"/>
      <c r="T50" s="145"/>
      <c r="U50" s="149"/>
    </row>
    <row r="51" spans="1:21" s="36" customFormat="1" ht="37.5" customHeight="1">
      <c r="A51" s="142"/>
      <c r="B51" s="146"/>
      <c r="C51" s="146"/>
      <c r="D51" s="146"/>
      <c r="E51" s="146"/>
      <c r="F51" s="146"/>
      <c r="G51" s="146"/>
      <c r="H51" s="146"/>
      <c r="I51" s="146"/>
      <c r="J51" s="146"/>
      <c r="K51" s="150"/>
      <c r="L51" s="142"/>
      <c r="M51" s="146"/>
      <c r="N51" s="146"/>
      <c r="O51" s="146"/>
      <c r="P51" s="146"/>
      <c r="Q51" s="146"/>
      <c r="R51" s="146"/>
      <c r="S51" s="146"/>
      <c r="T51" s="146"/>
      <c r="U51" s="150"/>
    </row>
    <row r="52" spans="1:21" ht="37.5" customHeight="1">
      <c r="A52" s="143" t="s">
        <v>29</v>
      </c>
      <c r="B52" s="143"/>
      <c r="C52" s="143"/>
      <c r="D52" s="143"/>
      <c r="E52" s="143"/>
      <c r="F52" s="143"/>
      <c r="G52" s="143"/>
      <c r="H52" s="143"/>
      <c r="I52" s="143"/>
      <c r="J52" s="143"/>
      <c r="K52" s="143"/>
      <c r="L52" s="144"/>
      <c r="M52" s="144"/>
      <c r="N52" s="144"/>
      <c r="O52" s="144"/>
      <c r="P52" s="144"/>
      <c r="Q52" s="144"/>
      <c r="R52" s="144"/>
      <c r="S52" s="144"/>
      <c r="T52" s="144"/>
      <c r="U52" s="144"/>
    </row>
    <row r="53" spans="1:21" ht="37.5" customHeight="1">
      <c r="A53" s="144"/>
      <c r="B53" s="144"/>
      <c r="C53" s="147"/>
      <c r="D53" s="144"/>
      <c r="E53" s="144"/>
      <c r="F53" s="144"/>
      <c r="G53" s="144"/>
      <c r="H53" s="144"/>
      <c r="I53" s="144"/>
      <c r="J53" s="147"/>
      <c r="K53" s="147"/>
      <c r="L53" s="144"/>
      <c r="M53" s="144"/>
      <c r="N53" s="144"/>
      <c r="O53" s="144"/>
      <c r="P53" s="144"/>
      <c r="Q53" s="144"/>
      <c r="R53" s="144"/>
      <c r="S53" s="144"/>
      <c r="T53" s="144"/>
      <c r="U53" s="144"/>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76"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K25"/>
  <sheetViews>
    <sheetView view="pageBreakPreview" zoomScale="85" zoomScaleSheetLayoutView="85" workbookViewId="0">
      <selection activeCell="L2" sqref="L1:M1048576"/>
    </sheetView>
  </sheetViews>
  <sheetFormatPr defaultRowHeight="13.5"/>
  <cols>
    <col min="1" max="1" width="8.375" bestFit="1" customWidth="1"/>
    <col min="2" max="2" width="21.875" bestFit="1" customWidth="1"/>
    <col min="3" max="3" width="5.25" style="156"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c r="A1" s="157" t="s">
        <v>46</v>
      </c>
      <c r="B1" s="157" t="s">
        <v>50</v>
      </c>
      <c r="C1" s="157" t="s">
        <v>53</v>
      </c>
      <c r="D1" s="157" t="s">
        <v>18</v>
      </c>
      <c r="E1" s="164" t="s">
        <v>11</v>
      </c>
      <c r="F1" s="164"/>
      <c r="G1" s="164" t="s">
        <v>23</v>
      </c>
      <c r="H1" s="164"/>
      <c r="I1" s="164"/>
      <c r="J1" s="157" t="s">
        <v>54</v>
      </c>
      <c r="K1" t="s">
        <v>33</v>
      </c>
    </row>
    <row r="2" spans="1:11">
      <c r="A2" s="157"/>
      <c r="B2" s="157"/>
      <c r="C2" s="157"/>
      <c r="D2" s="157"/>
      <c r="E2" s="157" t="s">
        <v>54</v>
      </c>
      <c r="F2" s="157" t="s">
        <v>55</v>
      </c>
      <c r="G2" s="157" t="s">
        <v>39</v>
      </c>
      <c r="H2" s="157" t="s">
        <v>34</v>
      </c>
      <c r="I2" s="157" t="s">
        <v>12</v>
      </c>
      <c r="J2" s="157" t="s">
        <v>56</v>
      </c>
    </row>
    <row r="3" spans="1:11">
      <c r="A3" s="157" t="s">
        <v>41</v>
      </c>
      <c r="B3" s="160" t="s">
        <v>52</v>
      </c>
      <c r="C3" s="157" t="s">
        <v>14</v>
      </c>
      <c r="D3" s="162">
        <v>3000</v>
      </c>
      <c r="E3" s="162">
        <v>14800</v>
      </c>
      <c r="F3" s="162">
        <v>13300</v>
      </c>
      <c r="G3" s="162">
        <f t="shared" ref="G3:G25" si="0">H3+I3</f>
        <v>3000</v>
      </c>
      <c r="H3" s="162">
        <v>2000</v>
      </c>
      <c r="I3" s="162">
        <v>1000</v>
      </c>
      <c r="J3" s="157" t="s">
        <v>57</v>
      </c>
      <c r="K3" s="156"/>
    </row>
    <row r="4" spans="1:11">
      <c r="A4" s="157"/>
      <c r="B4" s="160" t="s">
        <v>58</v>
      </c>
      <c r="C4" s="157" t="s">
        <v>14</v>
      </c>
      <c r="D4" s="162">
        <v>3000</v>
      </c>
      <c r="E4" s="162">
        <v>14800</v>
      </c>
      <c r="F4" s="162">
        <v>13300</v>
      </c>
      <c r="G4" s="162">
        <f t="shared" si="0"/>
        <v>3000</v>
      </c>
      <c r="H4" s="162">
        <v>2000</v>
      </c>
      <c r="I4" s="162">
        <v>1000</v>
      </c>
      <c r="J4" s="157" t="s">
        <v>60</v>
      </c>
      <c r="K4" s="156"/>
    </row>
    <row r="5" spans="1:11">
      <c r="A5" s="157"/>
      <c r="B5" s="160" t="s">
        <v>7</v>
      </c>
      <c r="C5" s="157" t="s">
        <v>14</v>
      </c>
      <c r="D5" s="162">
        <v>3000</v>
      </c>
      <c r="E5" s="162">
        <v>14800</v>
      </c>
      <c r="F5" s="162">
        <v>13300</v>
      </c>
      <c r="G5" s="162">
        <f t="shared" si="0"/>
        <v>3000</v>
      </c>
      <c r="H5" s="162">
        <v>2000</v>
      </c>
      <c r="I5" s="162">
        <v>1000</v>
      </c>
      <c r="J5" s="157" t="s">
        <v>62</v>
      </c>
      <c r="K5" s="156"/>
    </row>
    <row r="6" spans="1:11">
      <c r="A6" s="157"/>
      <c r="B6" s="160" t="s">
        <v>19</v>
      </c>
      <c r="C6" s="157" t="s">
        <v>14</v>
      </c>
      <c r="D6" s="162">
        <v>3000</v>
      </c>
      <c r="E6" s="162">
        <v>14800</v>
      </c>
      <c r="F6" s="162">
        <v>13300</v>
      </c>
      <c r="G6" s="162">
        <f t="shared" si="0"/>
        <v>3000</v>
      </c>
      <c r="H6" s="162">
        <v>2000</v>
      </c>
      <c r="I6" s="162">
        <v>1000</v>
      </c>
      <c r="J6" s="157" t="s">
        <v>36</v>
      </c>
      <c r="K6" s="156"/>
    </row>
    <row r="7" spans="1:11">
      <c r="A7" s="157"/>
      <c r="B7" s="160" t="s">
        <v>45</v>
      </c>
      <c r="C7" s="157" t="s">
        <v>14</v>
      </c>
      <c r="D7" s="162">
        <v>3000</v>
      </c>
      <c r="E7" s="162">
        <v>14800</v>
      </c>
      <c r="F7" s="162">
        <v>13300</v>
      </c>
      <c r="G7" s="162">
        <f t="shared" si="0"/>
        <v>3000</v>
      </c>
      <c r="H7" s="162">
        <v>2000</v>
      </c>
      <c r="I7" s="162">
        <v>1000</v>
      </c>
      <c r="J7" s="157" t="s">
        <v>64</v>
      </c>
      <c r="K7" s="156"/>
    </row>
    <row r="8" spans="1:11">
      <c r="A8" s="157"/>
      <c r="B8" s="160" t="s">
        <v>66</v>
      </c>
      <c r="C8" s="157" t="s">
        <v>14</v>
      </c>
      <c r="D8" s="162">
        <v>3000</v>
      </c>
      <c r="E8" s="162">
        <v>14800</v>
      </c>
      <c r="F8" s="162">
        <v>13300</v>
      </c>
      <c r="G8" s="162">
        <f t="shared" si="0"/>
        <v>3000</v>
      </c>
      <c r="H8" s="162">
        <v>2000</v>
      </c>
      <c r="I8" s="162">
        <v>1000</v>
      </c>
      <c r="J8" s="157" t="s">
        <v>67</v>
      </c>
      <c r="K8" s="156"/>
    </row>
    <row r="9" spans="1:11">
      <c r="A9" s="158" t="s">
        <v>47</v>
      </c>
      <c r="B9" s="161" t="s">
        <v>63</v>
      </c>
      <c r="C9" s="158" t="s">
        <v>68</v>
      </c>
      <c r="D9" s="163">
        <v>2600</v>
      </c>
      <c r="E9" s="163">
        <v>13100</v>
      </c>
      <c r="F9" s="163">
        <v>11800</v>
      </c>
      <c r="G9" s="162">
        <f t="shared" si="0"/>
        <v>2600</v>
      </c>
      <c r="H9" s="163">
        <v>1700</v>
      </c>
      <c r="I9" s="163">
        <v>900</v>
      </c>
      <c r="J9" s="157" t="s">
        <v>70</v>
      </c>
      <c r="K9" s="156"/>
    </row>
    <row r="10" spans="1:11">
      <c r="A10" s="158"/>
      <c r="B10" s="161" t="s">
        <v>71</v>
      </c>
      <c r="C10" s="158" t="s">
        <v>68</v>
      </c>
      <c r="D10" s="163">
        <v>2600</v>
      </c>
      <c r="E10" s="163">
        <v>13100</v>
      </c>
      <c r="F10" s="163">
        <v>11800</v>
      </c>
      <c r="G10" s="162">
        <f t="shared" si="0"/>
        <v>2600</v>
      </c>
      <c r="H10" s="163">
        <v>1700</v>
      </c>
      <c r="I10" s="163">
        <v>900</v>
      </c>
      <c r="J10" s="157" t="s">
        <v>28</v>
      </c>
      <c r="K10" s="156"/>
    </row>
    <row r="11" spans="1:11">
      <c r="A11" s="158"/>
      <c r="B11" s="161" t="s">
        <v>72</v>
      </c>
      <c r="C11" s="158" t="s">
        <v>68</v>
      </c>
      <c r="D11" s="163">
        <v>2600</v>
      </c>
      <c r="E11" s="163">
        <v>13100</v>
      </c>
      <c r="F11" s="163">
        <v>11800</v>
      </c>
      <c r="G11" s="162">
        <f t="shared" si="0"/>
        <v>2600</v>
      </c>
      <c r="H11" s="163">
        <v>1700</v>
      </c>
      <c r="I11" s="163">
        <v>900</v>
      </c>
      <c r="J11" s="157" t="s">
        <v>75</v>
      </c>
      <c r="K11" s="156"/>
    </row>
    <row r="12" spans="1:11">
      <c r="A12" s="158"/>
      <c r="B12" s="161" t="s">
        <v>76</v>
      </c>
      <c r="C12" s="158" t="s">
        <v>68</v>
      </c>
      <c r="D12" s="163">
        <v>2600</v>
      </c>
      <c r="E12" s="163">
        <v>13100</v>
      </c>
      <c r="F12" s="163">
        <v>11800</v>
      </c>
      <c r="G12" s="162">
        <f t="shared" si="0"/>
        <v>2600</v>
      </c>
      <c r="H12" s="163">
        <v>1700</v>
      </c>
      <c r="I12" s="163">
        <v>900</v>
      </c>
      <c r="J12" s="157" t="s">
        <v>37</v>
      </c>
      <c r="K12" s="156"/>
    </row>
    <row r="13" spans="1:11">
      <c r="A13" s="158"/>
      <c r="B13" s="161" t="s">
        <v>2</v>
      </c>
      <c r="C13" s="158" t="s">
        <v>68</v>
      </c>
      <c r="D13" s="163">
        <v>2600</v>
      </c>
      <c r="E13" s="163">
        <v>13100</v>
      </c>
      <c r="F13" s="163">
        <v>11800</v>
      </c>
      <c r="G13" s="162">
        <f t="shared" si="0"/>
        <v>2600</v>
      </c>
      <c r="H13" s="163">
        <v>1700</v>
      </c>
      <c r="I13" s="163">
        <v>900</v>
      </c>
      <c r="J13" s="157" t="s">
        <v>22</v>
      </c>
      <c r="K13" s="156"/>
    </row>
    <row r="14" spans="1:11">
      <c r="A14" s="158"/>
      <c r="B14" s="161" t="s">
        <v>44</v>
      </c>
      <c r="C14" s="158" t="s">
        <v>68</v>
      </c>
      <c r="D14" s="163">
        <v>2600</v>
      </c>
      <c r="E14" s="163">
        <v>13100</v>
      </c>
      <c r="F14" s="163">
        <v>11800</v>
      </c>
      <c r="G14" s="162">
        <f t="shared" si="0"/>
        <v>2600</v>
      </c>
      <c r="H14" s="163">
        <v>1700</v>
      </c>
      <c r="I14" s="163">
        <v>900</v>
      </c>
      <c r="J14" s="157" t="s">
        <v>0</v>
      </c>
      <c r="K14" s="156"/>
    </row>
    <row r="15" spans="1:11">
      <c r="A15" s="158"/>
      <c r="B15" s="161" t="s">
        <v>66</v>
      </c>
      <c r="C15" s="158" t="s">
        <v>68</v>
      </c>
      <c r="D15" s="163">
        <v>2600</v>
      </c>
      <c r="E15" s="163">
        <v>13100</v>
      </c>
      <c r="F15" s="163">
        <v>11800</v>
      </c>
      <c r="G15" s="162">
        <f t="shared" si="0"/>
        <v>2600</v>
      </c>
      <c r="H15" s="163">
        <v>1700</v>
      </c>
      <c r="I15" s="163">
        <v>900</v>
      </c>
      <c r="J15" s="165" t="s">
        <v>112</v>
      </c>
      <c r="K15" s="156"/>
    </row>
    <row r="16" spans="1:11" ht="13.5" customHeight="1">
      <c r="A16" s="159" t="s">
        <v>77</v>
      </c>
      <c r="B16" s="160" t="s">
        <v>78</v>
      </c>
      <c r="C16" s="157" t="s">
        <v>6</v>
      </c>
      <c r="D16" s="162">
        <v>2200</v>
      </c>
      <c r="E16" s="162">
        <v>10900</v>
      </c>
      <c r="F16" s="162">
        <v>9800</v>
      </c>
      <c r="G16" s="162">
        <f t="shared" si="0"/>
        <v>2200</v>
      </c>
      <c r="H16" s="162">
        <v>1500</v>
      </c>
      <c r="I16" s="162">
        <v>700</v>
      </c>
      <c r="K16" s="156"/>
    </row>
    <row r="17" spans="1:11">
      <c r="A17" s="157"/>
      <c r="B17" s="160" t="s">
        <v>35</v>
      </c>
      <c r="C17" s="157" t="s">
        <v>6</v>
      </c>
      <c r="D17" s="162">
        <v>2200</v>
      </c>
      <c r="E17" s="162">
        <v>10900</v>
      </c>
      <c r="F17" s="162">
        <v>9800</v>
      </c>
      <c r="G17" s="162">
        <f t="shared" si="0"/>
        <v>2200</v>
      </c>
      <c r="H17" s="162">
        <v>1500</v>
      </c>
      <c r="I17" s="162">
        <v>700</v>
      </c>
      <c r="K17" s="156"/>
    </row>
    <row r="18" spans="1:11">
      <c r="A18" s="157"/>
      <c r="B18" s="160" t="s">
        <v>26</v>
      </c>
      <c r="C18" s="157" t="s">
        <v>6</v>
      </c>
      <c r="D18" s="162">
        <v>2200</v>
      </c>
      <c r="E18" s="162">
        <v>10900</v>
      </c>
      <c r="F18" s="162">
        <v>9800</v>
      </c>
      <c r="G18" s="162">
        <f t="shared" si="0"/>
        <v>2200</v>
      </c>
      <c r="H18" s="162">
        <v>1500</v>
      </c>
      <c r="I18" s="162">
        <v>700</v>
      </c>
      <c r="K18" s="156"/>
    </row>
    <row r="19" spans="1:11">
      <c r="A19" s="157"/>
      <c r="B19" s="160" t="s">
        <v>16</v>
      </c>
      <c r="C19" s="157" t="s">
        <v>6</v>
      </c>
      <c r="D19" s="162">
        <v>2200</v>
      </c>
      <c r="E19" s="162">
        <v>10900</v>
      </c>
      <c r="F19" s="162">
        <v>9800</v>
      </c>
      <c r="G19" s="162">
        <f t="shared" si="0"/>
        <v>2200</v>
      </c>
      <c r="H19" s="162">
        <v>1500</v>
      </c>
      <c r="I19" s="162">
        <v>700</v>
      </c>
      <c r="K19" s="156"/>
    </row>
    <row r="20" spans="1:11">
      <c r="A20" s="157"/>
      <c r="B20" s="160" t="s">
        <v>17</v>
      </c>
      <c r="C20" s="157" t="s">
        <v>6</v>
      </c>
      <c r="D20" s="162">
        <v>2200</v>
      </c>
      <c r="E20" s="162">
        <v>10900</v>
      </c>
      <c r="F20" s="162">
        <v>9800</v>
      </c>
      <c r="G20" s="162">
        <f t="shared" si="0"/>
        <v>2200</v>
      </c>
      <c r="H20" s="162">
        <v>1500</v>
      </c>
      <c r="I20" s="162">
        <v>700</v>
      </c>
      <c r="K20" s="156"/>
    </row>
    <row r="21" spans="1:11">
      <c r="A21" s="157"/>
      <c r="B21" s="160" t="s">
        <v>66</v>
      </c>
      <c r="C21" s="157" t="s">
        <v>6</v>
      </c>
      <c r="D21" s="162">
        <v>2200</v>
      </c>
      <c r="E21" s="162">
        <v>10900</v>
      </c>
      <c r="F21" s="162">
        <v>9800</v>
      </c>
      <c r="G21" s="162">
        <f t="shared" si="0"/>
        <v>2200</v>
      </c>
      <c r="H21" s="162">
        <v>1500</v>
      </c>
      <c r="I21" s="162">
        <v>700</v>
      </c>
      <c r="K21" s="156"/>
    </row>
    <row r="22" spans="1:11">
      <c r="A22" s="158" t="s">
        <v>79</v>
      </c>
      <c r="B22" s="161" t="s">
        <v>74</v>
      </c>
      <c r="C22" s="158" t="s">
        <v>4</v>
      </c>
      <c r="D22" s="163">
        <v>1700</v>
      </c>
      <c r="E22" s="163">
        <v>8700</v>
      </c>
      <c r="F22" s="163">
        <v>7800</v>
      </c>
      <c r="G22" s="162">
        <f t="shared" si="0"/>
        <v>1700</v>
      </c>
      <c r="H22" s="163">
        <v>1100</v>
      </c>
      <c r="I22" s="163">
        <v>600</v>
      </c>
      <c r="K22" s="156"/>
    </row>
    <row r="23" spans="1:11">
      <c r="A23" s="158"/>
      <c r="B23" s="161" t="s">
        <v>113</v>
      </c>
      <c r="C23" s="158" t="s">
        <v>4</v>
      </c>
      <c r="D23" s="163">
        <v>1700</v>
      </c>
      <c r="E23" s="163">
        <v>8700</v>
      </c>
      <c r="F23" s="163">
        <v>7800</v>
      </c>
      <c r="G23" s="162">
        <f t="shared" si="0"/>
        <v>1700</v>
      </c>
      <c r="H23" s="163">
        <v>1100</v>
      </c>
      <c r="I23" s="163">
        <v>600</v>
      </c>
      <c r="K23" s="156"/>
    </row>
    <row r="24" spans="1:11">
      <c r="A24" s="158"/>
      <c r="B24" s="161" t="s">
        <v>80</v>
      </c>
      <c r="C24" s="158" t="s">
        <v>4</v>
      </c>
      <c r="D24" s="163">
        <v>1700</v>
      </c>
      <c r="E24" s="163">
        <v>8700</v>
      </c>
      <c r="F24" s="163">
        <v>7800</v>
      </c>
      <c r="G24" s="162">
        <f t="shared" si="0"/>
        <v>1700</v>
      </c>
      <c r="H24" s="163">
        <v>1100</v>
      </c>
      <c r="I24" s="163">
        <v>600</v>
      </c>
      <c r="K24" s="156"/>
    </row>
    <row r="25" spans="1:11">
      <c r="A25" s="158"/>
      <c r="B25" s="161" t="s">
        <v>66</v>
      </c>
      <c r="C25" s="158" t="s">
        <v>4</v>
      </c>
      <c r="D25" s="163">
        <v>1700</v>
      </c>
      <c r="E25" s="163">
        <v>8700</v>
      </c>
      <c r="F25" s="163">
        <v>7800</v>
      </c>
      <c r="G25" s="162">
        <f t="shared" si="0"/>
        <v>1700</v>
      </c>
      <c r="H25" s="163">
        <v>1100</v>
      </c>
      <c r="I25" s="163">
        <v>600</v>
      </c>
      <c r="K25" s="156"/>
    </row>
  </sheetData>
  <mergeCells count="11">
    <mergeCell ref="E1:F1"/>
    <mergeCell ref="G1:I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7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行程表及び請求書A</vt:lpstr>
      <vt:lpstr>行程表及び請求書B</vt:lpstr>
      <vt:lpstr>行程表及び請求書C</vt:lpstr>
      <vt:lpstr>（参考）日当・宿泊料</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2014-03-29T04:05:42Z</cp:lastPrinted>
  <dcterms:created xsi:type="dcterms:W3CDTF">2014-01-21T01:15:59Z</dcterms:created>
  <dcterms:modified xsi:type="dcterms:W3CDTF">2022-05-19T12:58:58Z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2022-05-19T12:58:58Z</vt:filetime>
  </property>
</Properties>
</file>