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5.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tables/table6.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tables/table7.xml" ContentType="application/vnd.openxmlformats-officedocument.spreadsheetml.table+xml"/>
  <Override PartName="/xl/drawings/drawing14.xml" ContentType="application/vnd.openxmlformats-officedocument.drawing+xml"/>
  <Override PartName="/xl/drawings/drawing15.xml" ContentType="application/vnd.openxmlformats-officedocument.drawing+xml"/>
  <Override PartName="/xl/tables/table8.xml" ContentType="application/vnd.openxmlformats-officedocument.spreadsheetml.table+xml"/>
  <Override PartName="/xl/drawings/drawing16.xml" ContentType="application/vnd.openxmlformats-officedocument.drawing+xml"/>
  <Override PartName="/xl/tables/table9.xml" ContentType="application/vnd.openxmlformats-officedocument.spreadsheetml.table+xml"/>
  <Override PartName="/xl/drawings/drawing17.xml" ContentType="application/vnd.openxmlformats-officedocument.drawing+xml"/>
  <Override PartName="/xl/tables/table10.xml" ContentType="application/vnd.openxmlformats-officedocument.spreadsheetml.table+xml"/>
  <Override PartName="/xl/drawings/drawing18.xml" ContentType="application/vnd.openxmlformats-officedocument.drawing+xml"/>
  <Override PartName="/xl/tables/table11.xml" ContentType="application/vnd.openxmlformats-officedocument.spreadsheetml.table+xml"/>
  <Override PartName="/xl/drawings/drawing19.xml" ContentType="application/vnd.openxmlformats-officedocument.drawing+xml"/>
  <Override PartName="/xl/tables/table12.xml" ContentType="application/vnd.openxmlformats-officedocument.spreadsheetml.table+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drawings/drawing22.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osei44\Downloads\"/>
    </mc:Choice>
  </mc:AlternateContent>
  <bookViews>
    <workbookView xWindow="0" yWindow="0" windowWidth="28800" windowHeight="11616" tabRatio="917"/>
  </bookViews>
  <sheets>
    <sheet name="表紙" sheetId="93" r:id="rId1"/>
    <sheet name="1" sheetId="92" r:id="rId2"/>
    <sheet name="2" sheetId="43" r:id="rId3"/>
    <sheet name="3" sheetId="44" r:id="rId4"/>
    <sheet name="4" sheetId="94" r:id="rId5"/>
    <sheet name="5" sheetId="67" r:id="rId6"/>
    <sheet name="6" sheetId="68" r:id="rId7"/>
    <sheet name="7" sheetId="69" r:id="rId8"/>
    <sheet name="8" sheetId="70" r:id="rId9"/>
    <sheet name="9" sheetId="71" r:id="rId10"/>
    <sheet name="10" sheetId="72" r:id="rId11"/>
    <sheet name="作成にあたって" sheetId="95" r:id="rId12"/>
    <sheet name="11" sheetId="75" r:id="rId13"/>
    <sheet name="12" sheetId="76" r:id="rId14"/>
    <sheet name="13" sheetId="77" r:id="rId15"/>
    <sheet name="14" sheetId="78" r:id="rId16"/>
    <sheet name="15" sheetId="79" r:id="rId17"/>
    <sheet name="16" sheetId="80" r:id="rId18"/>
    <sheet name="17" sheetId="81" r:id="rId19"/>
    <sheet name="18" sheetId="82" r:id="rId20"/>
    <sheet name="19" sheetId="83" r:id="rId21"/>
    <sheet name="20" sheetId="84" r:id="rId22"/>
    <sheet name="21" sheetId="85" r:id="rId23"/>
    <sheet name="22" sheetId="86" r:id="rId24"/>
    <sheet name="23" sheetId="87" r:id="rId25"/>
    <sheet name="24" sheetId="88" r:id="rId26"/>
    <sheet name="25" sheetId="89" r:id="rId27"/>
    <sheet name="26" sheetId="90" r:id="rId28"/>
    <sheet name="人件費単価一覧表" sheetId="91" r:id="rId29"/>
  </sheets>
  <definedNames>
    <definedName name="_9．資金支出明細" localSheetId="1">#REF!</definedName>
    <definedName name="_9．資金支出明細" localSheetId="12">#REF!</definedName>
    <definedName name="_9．資金支出明細" localSheetId="13">'12'!$A$1:$I$20</definedName>
    <definedName name="_9．資金支出明細" localSheetId="14">'13'!$A$1:$J$20</definedName>
    <definedName name="_9．資金支出明細" localSheetId="15">#REF!</definedName>
    <definedName name="_9．資金支出明細" localSheetId="16">'15'!$A$2:$G$19</definedName>
    <definedName name="_9．資金支出明細" localSheetId="17">#REF!</definedName>
    <definedName name="_9．資金支出明細" localSheetId="18">'17'!$A$1:$I$14</definedName>
    <definedName name="_9．資金支出明細" localSheetId="19">#REF!</definedName>
    <definedName name="_9．資金支出明細" localSheetId="20">'19'!$A$1:$G$14</definedName>
    <definedName name="_9．資金支出明細" localSheetId="2">#REF!</definedName>
    <definedName name="_9．資金支出明細" localSheetId="21">'20'!$A$1:$G$14</definedName>
    <definedName name="_9．資金支出明細" localSheetId="22">'21'!$A$1:$I$14</definedName>
    <definedName name="_9．資金支出明細" localSheetId="23">'22'!$A$1:$H$14</definedName>
    <definedName name="_9．資金支出明細" localSheetId="24">'23'!$A$1:$I$14</definedName>
    <definedName name="_9．資金支出明細" localSheetId="25">'24'!$A$1:$H$14</definedName>
    <definedName name="_9．資金支出明細" localSheetId="26">#REF!</definedName>
    <definedName name="_9．資金支出明細" localSheetId="27">#REF!</definedName>
    <definedName name="_9．資金支出明細" localSheetId="4">#REF!</definedName>
    <definedName name="_9．資金支出明細" localSheetId="11">#REF!</definedName>
    <definedName name="_9．資金支出明細" localSheetId="28">#REF!</definedName>
    <definedName name="_9．資金支出明細" localSheetId="0">#REF!</definedName>
    <definedName name="_9．資金支出明細">#REF!</definedName>
    <definedName name="_xlnm._FilterDatabase" localSheetId="0" hidden="1">表紙!$Y$11:$AA$14</definedName>
    <definedName name="_ftn1" localSheetId="3">'3'!$A$19</definedName>
    <definedName name="_ftnref1" localSheetId="3">'3'!$E$4</definedName>
    <definedName name="_xlnm.Print_Area" localSheetId="1">'1'!$A$1:$S$32</definedName>
    <definedName name="_xlnm.Print_Area" localSheetId="10">'10'!$A$1:$K$16</definedName>
    <definedName name="_xlnm.Print_Area" localSheetId="12">'11'!$A$1:$AS$50</definedName>
    <definedName name="_xlnm.Print_Area" localSheetId="13">'12'!$A$1:$J$20</definedName>
    <definedName name="_xlnm.Print_Area" localSheetId="14">'13'!$A$1:$K$20</definedName>
    <definedName name="_xlnm.Print_Area" localSheetId="15">'14'!$A$1:$AS$38</definedName>
    <definedName name="_xlnm.Print_Area" localSheetId="16">'15'!$A$1:$H$19</definedName>
    <definedName name="_xlnm.Print_Area" localSheetId="17">'16'!$A$1:$AK$26</definedName>
    <definedName name="_xlnm.Print_Area" localSheetId="18">'17'!$A$1:$I$14</definedName>
    <definedName name="_xlnm.Print_Area" localSheetId="19">'18'!$A$1:$AH$25</definedName>
    <definedName name="_xlnm.Print_Area" localSheetId="20">'19'!$A$1:$H$14</definedName>
    <definedName name="_xlnm.Print_Area" localSheetId="2">'2'!$A$1:$G$33</definedName>
    <definedName name="_xlnm.Print_Area" localSheetId="21">'20'!$A$1:$H$14</definedName>
    <definedName name="_xlnm.Print_Area" localSheetId="22">'21'!$A$1:$I$14</definedName>
    <definedName name="_xlnm.Print_Area" localSheetId="23">'22'!$A$1:$I$14</definedName>
    <definedName name="_xlnm.Print_Area" localSheetId="24">'23'!$A$1:$J$14</definedName>
    <definedName name="_xlnm.Print_Area" localSheetId="25">'24'!$A$1:$I$14</definedName>
    <definedName name="_xlnm.Print_Area" localSheetId="26">'25'!$A$1:$AW$62</definedName>
    <definedName name="_xlnm.Print_Area" localSheetId="27">'26'!$A$1:$E$8</definedName>
    <definedName name="_xlnm.Print_Area" localSheetId="3">'3'!$A$1:$G$27</definedName>
    <definedName name="_xlnm.Print_Area" localSheetId="4">'4'!$A$1:$I$13</definedName>
    <definedName name="_xlnm.Print_Area" localSheetId="5">'5'!$A$1:$B$10</definedName>
    <definedName name="_xlnm.Print_Area" localSheetId="8">'8'!$A$1:$G$14</definedName>
    <definedName name="_xlnm.Print_Area" localSheetId="11">作成にあたって!$A$1:$J$24</definedName>
    <definedName name="_xlnm.Print_Area" localSheetId="0">表紙!$A$1:$W$31</definedName>
    <definedName name="ｚ" localSheetId="1">#REF!</definedName>
    <definedName name="ｚ" localSheetId="2">#REF!</definedName>
    <definedName name="ｚ" localSheetId="3">#REF!</definedName>
    <definedName name="ｚ" localSheetId="4">#REF!</definedName>
    <definedName name="ｚ" localSheetId="0">#REF!</definedName>
    <definedName name="ｚ">#REF!</definedName>
    <definedName name="Z_78A06D35_997C_49BE_BF64_1932D8EC4307_.wvu.PrintArea" localSheetId="12" hidden="1">'11'!$A$1:$AS$41</definedName>
    <definedName name="Z_78A06D35_997C_49BE_BF64_1932D8EC4307_.wvu.PrintArea" localSheetId="13" hidden="1">'12'!$A$1:$I$9</definedName>
    <definedName name="Z_78A06D35_997C_49BE_BF64_1932D8EC4307_.wvu.PrintArea" localSheetId="14" hidden="1">'13'!$A$1:$J$9</definedName>
    <definedName name="Z_78A06D35_997C_49BE_BF64_1932D8EC4307_.wvu.PrintArea" localSheetId="15" hidden="1">'14'!$A$1:$AT$1</definedName>
    <definedName name="Z_78A06D35_997C_49BE_BF64_1932D8EC4307_.wvu.PrintArea" localSheetId="16" hidden="1">'15'!$A$2:$G$8</definedName>
    <definedName name="Z_78A06D35_997C_49BE_BF64_1932D8EC4307_.wvu.PrintArea" localSheetId="17" hidden="1">'16'!#REF!</definedName>
    <definedName name="Z_78A06D35_997C_49BE_BF64_1932D8EC4307_.wvu.PrintArea" localSheetId="18" hidden="1">'17'!$A$1:$I$8</definedName>
    <definedName name="Z_78A06D35_997C_49BE_BF64_1932D8EC4307_.wvu.PrintArea" localSheetId="19" hidden="1">'18'!$A$1:$AI$2</definedName>
    <definedName name="Z_78A06D35_997C_49BE_BF64_1932D8EC4307_.wvu.PrintArea" localSheetId="20" hidden="1">'19'!$A$1:$G$8</definedName>
    <definedName name="Z_78A06D35_997C_49BE_BF64_1932D8EC4307_.wvu.PrintArea" localSheetId="21" hidden="1">'20'!$A$1:$G$8</definedName>
    <definedName name="Z_78A06D35_997C_49BE_BF64_1932D8EC4307_.wvu.PrintArea" localSheetId="22" hidden="1">'21'!$A$1:$I$8</definedName>
    <definedName name="Z_78A06D35_997C_49BE_BF64_1932D8EC4307_.wvu.PrintArea" localSheetId="23" hidden="1">'22'!$A$1:$H$8</definedName>
    <definedName name="Z_78A06D35_997C_49BE_BF64_1932D8EC4307_.wvu.PrintArea" localSheetId="24" hidden="1">'23'!$A$1:$I$8</definedName>
    <definedName name="Z_78A06D35_997C_49BE_BF64_1932D8EC4307_.wvu.PrintArea" localSheetId="25" hidden="1">'24'!$A$1:$H$8</definedName>
    <definedName name="Z_78A06D35_997C_49BE_BF64_1932D8EC4307_.wvu.PrintArea" localSheetId="27" hidden="1">'26'!#REF!</definedName>
    <definedName name="Z_78A06D35_997C_49BE_BF64_1932D8EC4307_.wvu.Rows" localSheetId="17" hidden="1">'16'!#REF!</definedName>
    <definedName name="Z_78A06D35_997C_49BE_BF64_1932D8EC4307_.wvu.Rows" localSheetId="19" hidden="1">'18'!#REF!</definedName>
    <definedName name="zz" localSheetId="4">#REF!</definedName>
    <definedName name="zz" localSheetId="0">#REF!</definedName>
    <definedName name="zz">#REF!</definedName>
    <definedName name="サービス業" localSheetId="1">'1'!$X$2:$X$27</definedName>
    <definedName name="サービス業" localSheetId="12">#REF!</definedName>
    <definedName name="サービス業" localSheetId="13">#REF!</definedName>
    <definedName name="サービス業" localSheetId="14">#REF!</definedName>
    <definedName name="サービス業" localSheetId="15">#REF!</definedName>
    <definedName name="サービス業" localSheetId="16">#REF!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#REF!</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25">#REF!</definedName>
    <definedName name="サービス業" localSheetId="26">#REF!</definedName>
    <definedName name="サービス業" localSheetId="27">#REF!</definedName>
    <definedName name="サービス業" localSheetId="3">#REF!</definedName>
    <definedName name="サービス業" localSheetId="11">#REF!</definedName>
    <definedName name="サービス業" localSheetId="28">#REF!</definedName>
    <definedName name="サービス業">#REF!</definedName>
    <definedName name="スマートシティ" localSheetId="4">#REF!</definedName>
    <definedName name="スマートシティ" localSheetId="0">表紙!$Z$12:$Z$14</definedName>
    <definedName name="スマートシティ">#REF!</definedName>
    <definedName name="セーフシティ" localSheetId="4">#REF!</definedName>
    <definedName name="セーフシティ" localSheetId="0">表紙!$Y$12:$Y$14</definedName>
    <definedName name="セーフシティ">#REF!</definedName>
    <definedName name="ダイバーシティ" localSheetId="4">#REF!</definedName>
    <definedName name="ダイバーシティ" localSheetId="0">表紙!$Z$12:$Z$14</definedName>
    <definedName name="ダイバーシティ">#REF!</definedName>
    <definedName name="卸売業" localSheetId="1">'1'!$W$2:$W$12</definedName>
    <definedName name="卸売業" localSheetId="12">#REF!</definedName>
    <definedName name="卸売業" localSheetId="13">#REF!</definedName>
    <definedName name="卸売業" localSheetId="14">#REF!</definedName>
    <definedName name="卸売業" localSheetId="15">#REF!</definedName>
    <definedName name="卸売業" localSheetId="16">#REF!</definedName>
    <definedName name="卸売業" localSheetId="17">#REF!</definedName>
    <definedName name="卸売業" localSheetId="18">#REF!</definedName>
    <definedName name="卸売業" localSheetId="19">#REF!</definedName>
    <definedName name="卸売業" localSheetId="20">#REF!</definedName>
    <definedName name="卸売業" localSheetId="2">#REF!</definedName>
    <definedName name="卸売業" localSheetId="21">#REF!</definedName>
    <definedName name="卸売業" localSheetId="22">#REF!</definedName>
    <definedName name="卸売業" localSheetId="23">#REF!</definedName>
    <definedName name="卸売業" localSheetId="24">#REF!</definedName>
    <definedName name="卸売業" localSheetId="25">#REF!</definedName>
    <definedName name="卸売業" localSheetId="26">#REF!</definedName>
    <definedName name="卸売業" localSheetId="27">#REF!</definedName>
    <definedName name="卸売業" localSheetId="3">#REF!</definedName>
    <definedName name="卸売業" localSheetId="11">#REF!</definedName>
    <definedName name="卸売業" localSheetId="28">#REF!</definedName>
    <definedName name="卸売業">#REF!</definedName>
    <definedName name="助成事業のフロー・スケジュール" localSheetId="1">#REF!</definedName>
    <definedName name="助成事業のフロー・スケジュール" localSheetId="12">#REF!</definedName>
    <definedName name="助成事業のフロー・スケジュール" localSheetId="13">#REF!</definedName>
    <definedName name="助成事業のフロー・スケジュール" localSheetId="14">#REF!</definedName>
    <definedName name="助成事業のフロー・スケジュール" localSheetId="15">#REF!</definedName>
    <definedName name="助成事業のフロー・スケジュール" localSheetId="16">#REF!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27">#REF!</definedName>
    <definedName name="助成事業のフロー・スケジュール" localSheetId="4">#REF!</definedName>
    <definedName name="助成事業のフロー・スケジュール" localSheetId="11">#REF!</definedName>
    <definedName name="助成事業のフロー・スケジュール" localSheetId="28">#REF!</definedName>
    <definedName name="助成事業のフロー・スケジュール" localSheetId="0">#REF!</definedName>
    <definedName name="助成事業のフロー・スケジュール">#REF!</definedName>
    <definedName name="小売業" localSheetId="1">'1'!$Y$2:$Y$8</definedName>
    <definedName name="小売業" localSheetId="12">#REF!</definedName>
    <definedName name="小売業" localSheetId="13">#REF!</definedName>
    <definedName name="小売業" localSheetId="14">#REF!</definedName>
    <definedName name="小売業" localSheetId="15">#REF!</definedName>
    <definedName name="小売業" localSheetId="16">#REF!</definedName>
    <definedName name="小売業" localSheetId="17">#REF!</definedName>
    <definedName name="小売業" localSheetId="18">#REF!</definedName>
    <definedName name="小売業" localSheetId="19">#REF!</definedName>
    <definedName name="小売業" localSheetId="20">#REF!</definedName>
    <definedName name="小売業" localSheetId="2">#REF!</definedName>
    <definedName name="小売業" localSheetId="21">#REF!</definedName>
    <definedName name="小売業" localSheetId="22">#REF!</definedName>
    <definedName name="小売業" localSheetId="23">#REF!</definedName>
    <definedName name="小売業" localSheetId="24">#REF!</definedName>
    <definedName name="小売業" localSheetId="25">#REF!</definedName>
    <definedName name="小売業" localSheetId="26">#REF!</definedName>
    <definedName name="小売業" localSheetId="27">#REF!</definedName>
    <definedName name="小売業" localSheetId="3">#REF!</definedName>
    <definedName name="小売業" localSheetId="11">#REF!</definedName>
    <definedName name="小売業" localSheetId="28">#REF!</definedName>
    <definedName name="小売業">#REF!</definedName>
    <definedName name="製造業その他" localSheetId="1">'1'!$V$2:$V$61</definedName>
    <definedName name="製造業その他" localSheetId="12">#REF!</definedName>
    <definedName name="製造業その他" localSheetId="13">#REF!</definedName>
    <definedName name="製造業その他" localSheetId="14">#REF!</definedName>
    <definedName name="製造業その他" localSheetId="15">#REF!</definedName>
    <definedName name="製造業その他" localSheetId="16">#REF!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#REF!</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25">#REF!</definedName>
    <definedName name="製造業その他" localSheetId="26">#REF!</definedName>
    <definedName name="製造業その他" localSheetId="27">#REF!</definedName>
    <definedName name="製造業その他" localSheetId="3">#REF!</definedName>
    <definedName name="製造業その他" localSheetId="11">#REF!</definedName>
    <definedName name="製造業その他" localSheetId="28">#REF!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93" l="1"/>
  <c r="P13" i="93"/>
  <c r="S49" i="89" l="1"/>
  <c r="S19" i="89"/>
  <c r="AI17" i="75" l="1"/>
  <c r="X24" i="93" l="1"/>
  <c r="C5" i="67" l="1"/>
  <c r="M11" i="93" l="1"/>
  <c r="M9" i="93"/>
  <c r="AI10" i="75" l="1"/>
  <c r="F17" i="44" l="1"/>
  <c r="G12" i="44" l="1"/>
  <c r="A15" i="44"/>
  <c r="A14" i="44"/>
  <c r="A13" i="44"/>
  <c r="A12" i="44"/>
  <c r="A11" i="44"/>
  <c r="A10" i="44"/>
  <c r="A9" i="44"/>
  <c r="A8" i="44"/>
  <c r="A7" i="44"/>
  <c r="A6" i="44"/>
  <c r="A5" i="44"/>
  <c r="G11" i="44" l="1"/>
  <c r="G7" i="44"/>
  <c r="G8" i="44"/>
  <c r="G15" i="44"/>
  <c r="G16" i="44"/>
  <c r="G5" i="44"/>
  <c r="G13" i="44"/>
  <c r="G9" i="44"/>
  <c r="G6" i="44"/>
  <c r="G10" i="44"/>
  <c r="G14" i="44"/>
  <c r="G17" i="44" l="1"/>
  <c r="D8" i="90" l="1"/>
  <c r="J13" i="88"/>
  <c r="H13" i="88"/>
  <c r="G13" i="88" s="1"/>
  <c r="A13" i="88"/>
  <c r="J12" i="88"/>
  <c r="H12" i="88"/>
  <c r="G12" i="88"/>
  <c r="A12" i="88"/>
  <c r="J11" i="88"/>
  <c r="H11" i="88"/>
  <c r="G11" i="88" s="1"/>
  <c r="A11" i="88"/>
  <c r="J10" i="88"/>
  <c r="H10" i="88"/>
  <c r="G10" i="88" s="1"/>
  <c r="A10" i="88"/>
  <c r="J9" i="88"/>
  <c r="H9" i="88"/>
  <c r="G9" i="88" s="1"/>
  <c r="A9" i="88"/>
  <c r="J8" i="88"/>
  <c r="H8" i="88"/>
  <c r="G8" i="88"/>
  <c r="A8" i="88"/>
  <c r="J7" i="88"/>
  <c r="H7" i="88"/>
  <c r="G7" i="88" s="1"/>
  <c r="A7" i="88"/>
  <c r="J6" i="88"/>
  <c r="H6" i="88"/>
  <c r="G6" i="88"/>
  <c r="A6" i="88"/>
  <c r="J5" i="88"/>
  <c r="H5" i="88"/>
  <c r="A5" i="88"/>
  <c r="J4" i="88"/>
  <c r="H4" i="88"/>
  <c r="G4" i="88" s="1"/>
  <c r="A4" i="88"/>
  <c r="K13" i="87"/>
  <c r="I13" i="87"/>
  <c r="H13" i="87" s="1"/>
  <c r="A13" i="87"/>
  <c r="K12" i="87"/>
  <c r="I12" i="87"/>
  <c r="H12" i="87" s="1"/>
  <c r="A12" i="87"/>
  <c r="K11" i="87"/>
  <c r="I11" i="87"/>
  <c r="H11" i="87" s="1"/>
  <c r="A11" i="87"/>
  <c r="K10" i="87"/>
  <c r="I10" i="87"/>
  <c r="H10" i="87" s="1"/>
  <c r="A10" i="87"/>
  <c r="K9" i="87"/>
  <c r="I9" i="87"/>
  <c r="H9" i="87" s="1"/>
  <c r="A9" i="87"/>
  <c r="K8" i="87"/>
  <c r="I8" i="87"/>
  <c r="H8" i="87" s="1"/>
  <c r="A8" i="87"/>
  <c r="K7" i="87"/>
  <c r="I7" i="87"/>
  <c r="H7" i="87" s="1"/>
  <c r="A7" i="87"/>
  <c r="K6" i="87"/>
  <c r="I6" i="87"/>
  <c r="H6" i="87" s="1"/>
  <c r="A6" i="87"/>
  <c r="K5" i="87"/>
  <c r="I5" i="87"/>
  <c r="H5" i="87" s="1"/>
  <c r="A5" i="87"/>
  <c r="K4" i="87"/>
  <c r="I4" i="87"/>
  <c r="A4" i="87"/>
  <c r="J13" i="86"/>
  <c r="H13" i="86"/>
  <c r="G13" i="86" s="1"/>
  <c r="A13" i="86"/>
  <c r="J12" i="86"/>
  <c r="H12" i="86"/>
  <c r="G12" i="86" s="1"/>
  <c r="A12" i="86"/>
  <c r="J11" i="86"/>
  <c r="H11" i="86"/>
  <c r="G11" i="86"/>
  <c r="A11" i="86"/>
  <c r="J10" i="86"/>
  <c r="H10" i="86"/>
  <c r="G10" i="86" s="1"/>
  <c r="A10" i="86"/>
  <c r="J9" i="86"/>
  <c r="H9" i="86"/>
  <c r="G9" i="86" s="1"/>
  <c r="A9" i="86"/>
  <c r="J8" i="86"/>
  <c r="H8" i="86"/>
  <c r="G8" i="86" s="1"/>
  <c r="A8" i="86"/>
  <c r="J7" i="86"/>
  <c r="H7" i="86"/>
  <c r="G7" i="86" s="1"/>
  <c r="A7" i="86"/>
  <c r="J6" i="86"/>
  <c r="H6" i="86"/>
  <c r="G6" i="86" s="1"/>
  <c r="A6" i="86"/>
  <c r="J5" i="86"/>
  <c r="H5" i="86"/>
  <c r="G5" i="86" s="1"/>
  <c r="A5" i="86"/>
  <c r="J4" i="86"/>
  <c r="H4" i="86"/>
  <c r="A4" i="86"/>
  <c r="J13" i="85"/>
  <c r="I13" i="85"/>
  <c r="H13" i="85"/>
  <c r="A13" i="85"/>
  <c r="J12" i="85"/>
  <c r="I12" i="85"/>
  <c r="H12" i="85" s="1"/>
  <c r="A12" i="85"/>
  <c r="J11" i="85"/>
  <c r="I11" i="85"/>
  <c r="H11" i="85"/>
  <c r="A11" i="85"/>
  <c r="J10" i="85"/>
  <c r="I10" i="85"/>
  <c r="H10" i="85" s="1"/>
  <c r="A10" i="85"/>
  <c r="J9" i="85"/>
  <c r="I9" i="85"/>
  <c r="H9" i="85"/>
  <c r="A9" i="85"/>
  <c r="J8" i="85"/>
  <c r="I8" i="85"/>
  <c r="H8" i="85" s="1"/>
  <c r="A8" i="85"/>
  <c r="J7" i="85"/>
  <c r="I7" i="85"/>
  <c r="H7" i="85"/>
  <c r="A7" i="85"/>
  <c r="J6" i="85"/>
  <c r="I6" i="85"/>
  <c r="H6" i="85" s="1"/>
  <c r="A6" i="85"/>
  <c r="J5" i="85"/>
  <c r="I5" i="85"/>
  <c r="H5" i="85" s="1"/>
  <c r="A5" i="85"/>
  <c r="J4" i="85"/>
  <c r="I4" i="85"/>
  <c r="H4" i="85" s="1"/>
  <c r="A4" i="85"/>
  <c r="I13" i="84"/>
  <c r="G13" i="84"/>
  <c r="F13" i="84" s="1"/>
  <c r="A13" i="84"/>
  <c r="I12" i="84"/>
  <c r="G12" i="84"/>
  <c r="F12" i="84" s="1"/>
  <c r="A12" i="84"/>
  <c r="I11" i="84"/>
  <c r="G11" i="84"/>
  <c r="F11" i="84" s="1"/>
  <c r="A11" i="84"/>
  <c r="I10" i="84"/>
  <c r="G10" i="84"/>
  <c r="F10" i="84"/>
  <c r="A10" i="84"/>
  <c r="I9" i="84"/>
  <c r="G9" i="84"/>
  <c r="F9" i="84" s="1"/>
  <c r="A9" i="84"/>
  <c r="I8" i="84"/>
  <c r="G8" i="84"/>
  <c r="F8" i="84" s="1"/>
  <c r="A8" i="84"/>
  <c r="I7" i="84"/>
  <c r="G7" i="84"/>
  <c r="F7" i="84" s="1"/>
  <c r="A7" i="84"/>
  <c r="I6" i="84"/>
  <c r="G6" i="84"/>
  <c r="F6" i="84"/>
  <c r="A6" i="84"/>
  <c r="I5" i="84"/>
  <c r="G5" i="84"/>
  <c r="A5" i="84"/>
  <c r="I4" i="84"/>
  <c r="G4" i="84"/>
  <c r="F4" i="84" s="1"/>
  <c r="A4" i="84"/>
  <c r="I13" i="83"/>
  <c r="G13" i="83"/>
  <c r="F13" i="83" s="1"/>
  <c r="A13" i="83"/>
  <c r="I12" i="83"/>
  <c r="G12" i="83"/>
  <c r="F12" i="83"/>
  <c r="A12" i="83"/>
  <c r="I11" i="83"/>
  <c r="G11" i="83"/>
  <c r="F11" i="83" s="1"/>
  <c r="A11" i="83"/>
  <c r="I10" i="83"/>
  <c r="G10" i="83"/>
  <c r="F10" i="83"/>
  <c r="A10" i="83"/>
  <c r="I9" i="83"/>
  <c r="G9" i="83"/>
  <c r="F9" i="83" s="1"/>
  <c r="A9" i="83"/>
  <c r="I8" i="83"/>
  <c r="G8" i="83"/>
  <c r="F8" i="83"/>
  <c r="A8" i="83"/>
  <c r="I7" i="83"/>
  <c r="G7" i="83"/>
  <c r="F7" i="83" s="1"/>
  <c r="A7" i="83"/>
  <c r="I6" i="83"/>
  <c r="G6" i="83"/>
  <c r="F6" i="83"/>
  <c r="A6" i="83"/>
  <c r="I5" i="83"/>
  <c r="G5" i="83"/>
  <c r="G14" i="83" s="1"/>
  <c r="A5" i="83"/>
  <c r="I4" i="83"/>
  <c r="G4" i="83"/>
  <c r="F4" i="83" s="1"/>
  <c r="A4" i="83"/>
  <c r="J13" i="81"/>
  <c r="I13" i="81"/>
  <c r="H13" i="81"/>
  <c r="A13" i="81"/>
  <c r="J12" i="81"/>
  <c r="I12" i="81"/>
  <c r="H12" i="81" s="1"/>
  <c r="A12" i="81"/>
  <c r="J11" i="81"/>
  <c r="I11" i="81"/>
  <c r="H11" i="81" s="1"/>
  <c r="A11" i="81"/>
  <c r="J10" i="81"/>
  <c r="I10" i="81"/>
  <c r="H10" i="81" s="1"/>
  <c r="A10" i="81"/>
  <c r="J9" i="81"/>
  <c r="I9" i="81"/>
  <c r="H9" i="81"/>
  <c r="A9" i="81"/>
  <c r="J8" i="81"/>
  <c r="I8" i="81"/>
  <c r="H8" i="81" s="1"/>
  <c r="A8" i="81"/>
  <c r="J7" i="81"/>
  <c r="I7" i="81"/>
  <c r="H7" i="81"/>
  <c r="A7" i="81"/>
  <c r="J6" i="81"/>
  <c r="I6" i="81"/>
  <c r="H6" i="81" s="1"/>
  <c r="A6" i="81"/>
  <c r="J5" i="81"/>
  <c r="I5" i="81"/>
  <c r="H5" i="81" s="1"/>
  <c r="A5" i="81"/>
  <c r="J4" i="81"/>
  <c r="I4" i="81"/>
  <c r="A4" i="81"/>
  <c r="I18" i="79"/>
  <c r="G18" i="79"/>
  <c r="F18" i="79" s="1"/>
  <c r="A18" i="79"/>
  <c r="I17" i="79"/>
  <c r="G17" i="79"/>
  <c r="F17" i="79"/>
  <c r="A17" i="79"/>
  <c r="I16" i="79"/>
  <c r="G16" i="79"/>
  <c r="F16" i="79" s="1"/>
  <c r="A16" i="79"/>
  <c r="I15" i="79"/>
  <c r="G15" i="79"/>
  <c r="F15" i="79"/>
  <c r="A15" i="79"/>
  <c r="I14" i="79"/>
  <c r="G14" i="79"/>
  <c r="F14" i="79" s="1"/>
  <c r="A14" i="79"/>
  <c r="I13" i="79"/>
  <c r="G13" i="79"/>
  <c r="F13" i="79"/>
  <c r="A13" i="79"/>
  <c r="I12" i="79"/>
  <c r="G12" i="79"/>
  <c r="F12" i="79" s="1"/>
  <c r="A12" i="79"/>
  <c r="I11" i="79"/>
  <c r="G11" i="79"/>
  <c r="F11" i="79"/>
  <c r="A11" i="79"/>
  <c r="I10" i="79"/>
  <c r="G10" i="79"/>
  <c r="F10" i="79" s="1"/>
  <c r="A10" i="79"/>
  <c r="I9" i="79"/>
  <c r="G9" i="79"/>
  <c r="F9" i="79"/>
  <c r="A9" i="79"/>
  <c r="I8" i="79"/>
  <c r="G8" i="79"/>
  <c r="F8" i="79" s="1"/>
  <c r="A8" i="79"/>
  <c r="I7" i="79"/>
  <c r="G7" i="79"/>
  <c r="F7" i="79"/>
  <c r="A7" i="79"/>
  <c r="I6" i="79"/>
  <c r="G6" i="79"/>
  <c r="F6" i="79" s="1"/>
  <c r="A6" i="79"/>
  <c r="I5" i="79"/>
  <c r="G5" i="79"/>
  <c r="F5" i="79" s="1"/>
  <c r="A5" i="79"/>
  <c r="I4" i="79"/>
  <c r="G4" i="79"/>
  <c r="F4" i="79" s="1"/>
  <c r="A4" i="79"/>
  <c r="L19" i="77"/>
  <c r="J19" i="77"/>
  <c r="I19" i="77" s="1"/>
  <c r="A19" i="77"/>
  <c r="L18" i="77"/>
  <c r="J18" i="77"/>
  <c r="I18" i="77" s="1"/>
  <c r="A18" i="77"/>
  <c r="L17" i="77"/>
  <c r="J17" i="77"/>
  <c r="I17" i="77" s="1"/>
  <c r="A17" i="77"/>
  <c r="L16" i="77"/>
  <c r="J16" i="77"/>
  <c r="I16" i="77" s="1"/>
  <c r="A16" i="77"/>
  <c r="L15" i="77"/>
  <c r="J15" i="77"/>
  <c r="I15" i="77" s="1"/>
  <c r="A15" i="77"/>
  <c r="L14" i="77"/>
  <c r="J14" i="77"/>
  <c r="I14" i="77" s="1"/>
  <c r="A14" i="77"/>
  <c r="L13" i="77"/>
  <c r="J13" i="77"/>
  <c r="I13" i="77" s="1"/>
  <c r="A13" i="77"/>
  <c r="L12" i="77"/>
  <c r="J12" i="77"/>
  <c r="I12" i="77" s="1"/>
  <c r="A12" i="77"/>
  <c r="L11" i="77"/>
  <c r="J11" i="77"/>
  <c r="I11" i="77" s="1"/>
  <c r="A11" i="77"/>
  <c r="L10" i="77"/>
  <c r="J10" i="77"/>
  <c r="I10" i="77" s="1"/>
  <c r="A10" i="77"/>
  <c r="L9" i="77"/>
  <c r="J9" i="77"/>
  <c r="I9" i="77" s="1"/>
  <c r="A9" i="77"/>
  <c r="L8" i="77"/>
  <c r="J8" i="77"/>
  <c r="I8" i="77" s="1"/>
  <c r="A8" i="77"/>
  <c r="L7" i="77"/>
  <c r="J7" i="77"/>
  <c r="I7" i="77"/>
  <c r="A7" i="77"/>
  <c r="L6" i="77"/>
  <c r="J6" i="77"/>
  <c r="A6" i="77"/>
  <c r="L5" i="77"/>
  <c r="J5" i="77"/>
  <c r="I5" i="77" s="1"/>
  <c r="A5" i="77"/>
  <c r="K19" i="76"/>
  <c r="I19" i="76"/>
  <c r="H19" i="76" s="1"/>
  <c r="A19" i="76"/>
  <c r="K18" i="76"/>
  <c r="I18" i="76"/>
  <c r="H18" i="76" s="1"/>
  <c r="A18" i="76"/>
  <c r="K17" i="76"/>
  <c r="I17" i="76"/>
  <c r="H17" i="76" s="1"/>
  <c r="A17" i="76"/>
  <c r="K16" i="76"/>
  <c r="I16" i="76"/>
  <c r="H16" i="76" s="1"/>
  <c r="A16" i="76"/>
  <c r="K15" i="76"/>
  <c r="I15" i="76"/>
  <c r="H15" i="76" s="1"/>
  <c r="A15" i="76"/>
  <c r="K14" i="76"/>
  <c r="I14" i="76"/>
  <c r="H14" i="76" s="1"/>
  <c r="A14" i="76"/>
  <c r="K13" i="76"/>
  <c r="I13" i="76"/>
  <c r="H13" i="76" s="1"/>
  <c r="A13" i="76"/>
  <c r="K12" i="76"/>
  <c r="I12" i="76"/>
  <c r="H12" i="76" s="1"/>
  <c r="A12" i="76"/>
  <c r="K11" i="76"/>
  <c r="I11" i="76"/>
  <c r="H11" i="76" s="1"/>
  <c r="A11" i="76"/>
  <c r="K10" i="76"/>
  <c r="I10" i="76"/>
  <c r="H10" i="76" s="1"/>
  <c r="A10" i="76"/>
  <c r="K9" i="76"/>
  <c r="I9" i="76"/>
  <c r="H9" i="76" s="1"/>
  <c r="A9" i="76"/>
  <c r="K8" i="76"/>
  <c r="I8" i="76"/>
  <c r="H8" i="76" s="1"/>
  <c r="A8" i="76"/>
  <c r="K7" i="76"/>
  <c r="I7" i="76"/>
  <c r="H7" i="76" s="1"/>
  <c r="A7" i="76"/>
  <c r="K6" i="76"/>
  <c r="I6" i="76"/>
  <c r="H6" i="76" s="1"/>
  <c r="A6" i="76"/>
  <c r="K5" i="76"/>
  <c r="I5" i="76"/>
  <c r="H5" i="76" s="1"/>
  <c r="A5" i="76"/>
  <c r="M29" i="75"/>
  <c r="BH23" i="75"/>
  <c r="I14" i="87" l="1"/>
  <c r="H14" i="88"/>
  <c r="Z17" i="75" s="1"/>
  <c r="Z11" i="75"/>
  <c r="AI11" i="75" s="1"/>
  <c r="G19" i="79"/>
  <c r="F5" i="83"/>
  <c r="G14" i="84"/>
  <c r="I20" i="76"/>
  <c r="I14" i="81"/>
  <c r="P19" i="75"/>
  <c r="F14" i="83"/>
  <c r="H14" i="86"/>
  <c r="J20" i="77"/>
  <c r="F19" i="79"/>
  <c r="Z16" i="75"/>
  <c r="AI16" i="75" s="1"/>
  <c r="H4" i="87"/>
  <c r="H14" i="87" s="1"/>
  <c r="H14" i="85"/>
  <c r="I14" i="85"/>
  <c r="H20" i="76"/>
  <c r="G14" i="88"/>
  <c r="P17" i="75" s="1"/>
  <c r="I6" i="77"/>
  <c r="I20" i="77" s="1"/>
  <c r="H4" i="81"/>
  <c r="H14" i="81" s="1"/>
  <c r="F5" i="84"/>
  <c r="F14" i="84" s="1"/>
  <c r="G4" i="86"/>
  <c r="G14" i="86" s="1"/>
  <c r="G5" i="88"/>
  <c r="P8" i="75" l="1"/>
  <c r="P9" i="75"/>
  <c r="P15" i="75"/>
  <c r="Z12" i="75"/>
  <c r="AI12" i="75" s="1"/>
  <c r="P7" i="75"/>
  <c r="Z15" i="75"/>
  <c r="Z9" i="75"/>
  <c r="AI9" i="75" s="1"/>
  <c r="P12" i="75"/>
  <c r="Z8" i="75"/>
  <c r="AI8" i="75" s="1"/>
  <c r="P10" i="75"/>
  <c r="Z13" i="75"/>
  <c r="AI13" i="75" s="1"/>
  <c r="P13" i="75"/>
  <c r="Z10" i="75"/>
  <c r="P11" i="75"/>
  <c r="P16" i="75"/>
  <c r="Z7" i="75"/>
  <c r="P14" i="75" l="1"/>
  <c r="Z14" i="75"/>
  <c r="AI7" i="75"/>
  <c r="AI14" i="75" s="1"/>
  <c r="AI15" i="75"/>
  <c r="Z18" i="75"/>
  <c r="P18" i="75"/>
  <c r="P20" i="75" l="1"/>
  <c r="M30" i="75" s="1"/>
  <c r="Z20" i="75"/>
  <c r="AI18" i="75"/>
  <c r="AI20" i="75" s="1"/>
  <c r="AU16" i="75"/>
  <c r="B28" i="93" l="1"/>
  <c r="H28" i="93" s="1"/>
  <c r="AU20" i="75"/>
</calcChain>
</file>

<file path=xl/sharedStrings.xml><?xml version="1.0" encoding="utf-8"?>
<sst xmlns="http://schemas.openxmlformats.org/spreadsheetml/2006/main" count="911" uniqueCount="604">
  <si>
    <t>公社記入欄</t>
  </si>
  <si>
    <t>受付番号</t>
  </si>
  <si>
    <t>受付日</t>
  </si>
  <si>
    <t>受付者</t>
  </si>
  <si>
    <t>公益財団法人東京都中小企業振興公社　</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</si>
  <si>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</si>
  <si>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</si>
  <si>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</si>
  <si>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</si>
  <si>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</si>
  <si>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</si>
  <si>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r>
      <t>　　　　</t>
    </r>
    <r>
      <rPr>
        <sz val="10.5"/>
        <rFont val="ＭＳ 明朝"/>
        <family val="1"/>
        <charset val="128"/>
      </rPr>
      <t>理　　事　　長　　殿</t>
    </r>
  </si>
  <si>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</si>
  <si>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</si>
  <si>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</si>
  <si>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</si>
  <si>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</si>
  <si>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</si>
  <si>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</si>
  <si>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</si>
  <si>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</si>
  <si>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</si>
  <si>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57織物・衣服・身の回り品小売業</t>
  </si>
  <si>
    <t>52飲食料品卸売業</t>
  </si>
  <si>
    <t>41映像・音声・文字情報制作業　※新聞業、出版業を除く</t>
  </si>
  <si>
    <t>58飲食料品小売業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</si>
  <si>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</si>
  <si>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</si>
  <si>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</si>
  <si>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</si>
  <si>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</si>
  <si>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</si>
  <si>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</si>
  <si>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</si>
  <si>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</si>
  <si>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</si>
  <si>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</si>
  <si>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</si>
  <si>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76飲食店</t>
  </si>
  <si>
    <t>08設備工事業</t>
  </si>
  <si>
    <t>73広告業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</si>
  <si>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</si>
  <si>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</si>
  <si>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</si>
  <si>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</si>
  <si>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</si>
  <si>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</si>
  <si>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</si>
  <si>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</si>
  <si>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</si>
  <si>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</si>
  <si>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</si>
  <si>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</si>
  <si>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</si>
  <si>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</si>
  <si>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</si>
  <si>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</si>
  <si>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</si>
  <si>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</si>
  <si>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</si>
  <si>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</si>
  <si>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</si>
  <si>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</si>
  <si>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</si>
  <si>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</si>
  <si>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</si>
  <si>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</si>
  <si>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</si>
  <si>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</si>
  <si>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</si>
  <si>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</si>
  <si>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</si>
  <si>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</si>
  <si>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</si>
  <si>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</si>
  <si>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</si>
  <si>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</si>
  <si>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</si>
  <si>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</si>
  <si>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</si>
  <si>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</si>
  <si>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</si>
  <si>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</si>
  <si>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</si>
  <si>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</si>
  <si>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</si>
  <si>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</si>
  <si>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</si>
  <si>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</si>
  <si>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</si>
  <si>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</si>
  <si>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</si>
  <si>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</si>
  <si>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</si>
  <si>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</si>
  <si>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</si>
  <si>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</si>
  <si>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</si>
  <si>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</si>
  <si>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</si>
  <si>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</si>
  <si>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</si>
  <si>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</si>
  <si>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</si>
  <si>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</si>
  <si>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</si>
  <si>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</si>
  <si>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</si>
  <si>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</si>
  <si>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</si>
  <si>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</si>
  <si>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</si>
  <si>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</si>
  <si>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</si>
  <si>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</si>
  <si>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</si>
  <si>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</si>
  <si>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</si>
  <si>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</si>
  <si>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</si>
  <si>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</si>
  <si>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</si>
  <si>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</si>
  <si>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</si>
  <si>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</si>
  <si>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</si>
  <si>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</si>
  <si>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</si>
  <si>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</si>
  <si>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</si>
  <si>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</si>
  <si>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</si>
  <si>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</si>
  <si>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</si>
  <si>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</si>
  <si>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</si>
  <si>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</si>
  <si>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</si>
  <si>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</si>
  <si>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</si>
  <si>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</si>
  <si>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</si>
  <si>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</si>
  <si>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</si>
  <si>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</si>
  <si>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</si>
  <si>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</si>
  <si>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</si>
  <si>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名　　　　　称</t>
    <rPh sb="0" eb="1">
      <t>ナ</t>
    </rPh>
    <rPh sb="6" eb="7">
      <t>ショウ</t>
    </rPh>
    <phoneticPr fontId="1"/>
  </si>
  <si>
    <t>所　　在　　地</t>
    <rPh sb="0" eb="1">
      <t>トコロ</t>
    </rPh>
    <rPh sb="3" eb="4">
      <t>ザイ</t>
    </rPh>
    <rPh sb="6" eb="7">
      <t>チ</t>
    </rPh>
    <phoneticPr fontId="1"/>
  </si>
  <si>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</si>
  <si>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</si>
  <si>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</si>
  <si>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</si>
  <si>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</si>
  <si>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　３．補助金・助成金の利用状況</t>
    <rPh sb="11" eb="13">
      <t>リヨウ</t>
    </rPh>
    <rPh sb="13" eb="15">
      <t>ジョウキョウ</t>
    </rPh>
    <phoneticPr fontId="1"/>
  </si>
  <si>
    <t>申 請
年 度</t>
    <rPh sb="0" eb="1">
      <t>サル</t>
    </rPh>
    <rPh sb="2" eb="3">
      <t>ショウ</t>
    </rPh>
    <rPh sb="4" eb="5">
      <t>ネン</t>
    </rPh>
    <rPh sb="6" eb="7">
      <t>ド</t>
    </rPh>
    <phoneticPr fontId="1"/>
  </si>
  <si>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</si>
  <si>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</si>
  <si>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</si>
  <si>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</si>
  <si>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　４．東京都及び公社事業の利用状況（補助金・助成金以外）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</si>
  <si>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</si>
  <si>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</si>
  <si>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</si>
  <si>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</si>
  <si>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</si>
  <si>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</si>
  <si>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　６．役員・株主名簿</t>
    <rPh sb="3" eb="5">
      <t>ヤクイン</t>
    </rPh>
    <rPh sb="6" eb="8">
      <t>カブヌシ</t>
    </rPh>
    <rPh sb="8" eb="10">
      <t>メイボ</t>
    </rPh>
    <phoneticPr fontId="1"/>
  </si>
  <si>
    <t>　履歴事項全部証明書に記載されている全役員及び持株比率が７０％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</si>
  <si>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</si>
  <si>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</si>
  <si>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</si>
  <si>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</si>
  <si>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</si>
  <si>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</si>
  <si>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</si>
  <si>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</si>
  <si>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</si>
  <si>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</si>
  <si>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</si>
  <si>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</si>
  <si>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</si>
  <si>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</si>
  <si>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</si>
  <si>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r>
      <t>　上記「役員・株主名簿」の中で、募集要項記載の</t>
    </r>
    <r>
      <rPr>
        <b/>
        <sz val="11"/>
        <rFont val="ＭＳ Ｐゴシック"/>
        <family val="3"/>
        <charset val="128"/>
        <scheme val="minor"/>
      </rPr>
      <t>大企業に該当する株主・役員</t>
    </r>
    <r>
      <rPr>
        <sz val="11"/>
        <rFont val="ＭＳ Ｐゴシック"/>
        <family val="3"/>
        <charset val="128"/>
        <scheme val="minor"/>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</si>
  <si>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</si>
  <si>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</si>
  <si>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</si>
  <si>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</si>
  <si>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（和暦）</t>
    <rPh sb="1" eb="3">
      <t>ワレキ</t>
    </rPh>
    <phoneticPr fontId="1"/>
  </si>
  <si>
    <t>　（１）交付を受けたことのある補助金・助成金（過去５年間）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</si>
  <si>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はい</t>
    <phoneticPr fontId="1"/>
  </si>
  <si>
    <t>いいえ</t>
    <phoneticPr fontId="1"/>
  </si>
  <si>
    <r>
      <t>　過去５年間における</t>
    </r>
    <r>
      <rPr>
        <b/>
        <sz val="11"/>
        <rFont val="ＭＳ Ｐゴシック"/>
        <family val="3"/>
        <charset val="128"/>
        <scheme val="minor"/>
      </rPr>
      <t>東京都その他団体での受賞歴</t>
    </r>
    <r>
      <rPr>
        <sz val="11"/>
        <rFont val="ＭＳ Ｐ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</si>
  <si>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t>申請テーマ（20字以内）※字数厳守</t>
    <rPh sb="0" eb="2">
      <t>シンセイ</t>
    </rPh>
    <phoneticPr fontId="1"/>
  </si>
  <si>
    <t>　５．東京都その他団体での受賞歴（東京ビジネスデザインアワード、世界発信コンペティション等）</t>
    <rPh sb="3" eb="5">
      <t>トウキョウ</t>
    </rPh>
    <rPh sb="5" eb="6">
      <t>ト</t>
    </rPh>
    <rPh sb="8" eb="9">
      <t>ホカ</t>
    </rPh>
    <rPh sb="9" eb="11">
      <t>ダンタイ</t>
    </rPh>
    <rPh sb="13" eb="15">
      <t>ジュショウ</t>
    </rPh>
    <rPh sb="15" eb="16">
      <t>レキ</t>
    </rPh>
    <rPh sb="17" eb="19">
      <t>トウキョウ</t>
    </rPh>
    <rPh sb="32" eb="34">
      <t>セカイ</t>
    </rPh>
    <rPh sb="34" eb="36">
      <t>ハッシン</t>
    </rPh>
    <rPh sb="44" eb="45">
      <t>トウ</t>
    </rPh>
    <phoneticPr fontId="1"/>
  </si>
  <si>
    <t>７．事業概要の説明(適格性、事業波及性)</t>
    <rPh sb="2" eb="6">
      <t>ジギョウガイヨウ</t>
    </rPh>
    <rPh sb="7" eb="9">
      <t>セツメイ</t>
    </rPh>
    <rPh sb="10" eb="13">
      <t>テキカクセイ</t>
    </rPh>
    <rPh sb="14" eb="18">
      <t>ジギョウハキュウ</t>
    </rPh>
    <rPh sb="18" eb="19">
      <t>セイ</t>
    </rPh>
    <phoneticPr fontId="1"/>
  </si>
  <si>
    <t>専門用語の解説</t>
    <rPh sb="0" eb="4">
      <t>センモンヨウゴ</t>
    </rPh>
    <rPh sb="5" eb="7">
      <t>カイセツ</t>
    </rPh>
    <phoneticPr fontId="1"/>
  </si>
  <si>
    <t>名称</t>
    <rPh sb="0" eb="2">
      <t>メイショウ</t>
    </rPh>
    <phoneticPr fontId="1"/>
  </si>
  <si>
    <t>８．開発・改良要素の説明（新規性・優秀性）</t>
    <rPh sb="2" eb="4">
      <t>カイハツ</t>
    </rPh>
    <rPh sb="5" eb="9">
      <t>カイリョウヨウソ</t>
    </rPh>
    <rPh sb="10" eb="12">
      <t>セツメイ</t>
    </rPh>
    <rPh sb="13" eb="16">
      <t>シンキセイ</t>
    </rPh>
    <rPh sb="17" eb="20">
      <t>ユウシュウセイ</t>
    </rPh>
    <phoneticPr fontId="1"/>
  </si>
  <si>
    <t>新規性
「新たな付加価値」</t>
    <rPh sb="0" eb="3">
      <t>シンキセイ</t>
    </rPh>
    <rPh sb="5" eb="6">
      <t>アラ</t>
    </rPh>
    <rPh sb="8" eb="12">
      <t>フカカチ</t>
    </rPh>
    <phoneticPr fontId="1"/>
  </si>
  <si>
    <t>優秀性
「比較優位性」</t>
    <rPh sb="0" eb="3">
      <t>ユウシュウセイ</t>
    </rPh>
    <rPh sb="5" eb="9">
      <t>ヒカクユウイ</t>
    </rPh>
    <rPh sb="9" eb="10">
      <t>セイ</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</si>
  <si>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</si>
  <si>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</si>
  <si>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</si>
  <si>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</si>
  <si>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</si>
  <si>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</si>
  <si>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</si>
  <si>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</si>
  <si>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</si>
  <si>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(5)達成に向けた課題と解決方法
　　(目標達成のために乗り越えるべき課題とその解決方法)</t>
    <rPh sb="3" eb="5">
      <t>タッセイ</t>
    </rPh>
    <rPh sb="6" eb="7">
      <t>ム</t>
    </rPh>
    <rPh sb="9" eb="11">
      <t>カダイ</t>
    </rPh>
    <rPh sb="12" eb="16">
      <t>カイケツホウホウ</t>
    </rPh>
    <rPh sb="20" eb="24">
      <t>モクヒョウタッセイ</t>
    </rPh>
    <rPh sb="28" eb="29">
      <t>ノ</t>
    </rPh>
    <rPh sb="30" eb="31">
      <t>コ</t>
    </rPh>
    <rPh sb="35" eb="37">
      <t>カダイ</t>
    </rPh>
    <rPh sb="40" eb="44">
      <t>カイケツホウホウ</t>
    </rPh>
    <phoneticPr fontId="1"/>
  </si>
  <si>
    <t>課題</t>
    <rPh sb="0" eb="2">
      <t>カダイ</t>
    </rPh>
    <phoneticPr fontId="1"/>
  </si>
  <si>
    <t>解決方法</t>
    <rPh sb="0" eb="4">
      <t>カイケツホウホウ</t>
    </rPh>
    <phoneticPr fontId="1"/>
  </si>
  <si>
    <t>(6)試作予定品目(助成対象期間内に作成する試作品をすべて記載してください)</t>
    <rPh sb="3" eb="5">
      <t>シサク</t>
    </rPh>
    <rPh sb="5" eb="9">
      <t>ヨテイヒンモク</t>
    </rPh>
    <rPh sb="10" eb="17">
      <t>ジョセイタイショウキカンナイ</t>
    </rPh>
    <rPh sb="18" eb="20">
      <t>サクセイ</t>
    </rPh>
    <rPh sb="22" eb="25">
      <t>シサクヒン</t>
    </rPh>
    <rPh sb="29" eb="31">
      <t>キサイ</t>
    </rPh>
    <phoneticPr fontId="1"/>
  </si>
  <si>
    <t>品目</t>
    <rPh sb="0" eb="2">
      <t>ヒンモク</t>
    </rPh>
    <phoneticPr fontId="1"/>
  </si>
  <si>
    <t>数量・単位</t>
    <rPh sb="0" eb="2">
      <t>スウリョウ</t>
    </rPh>
    <rPh sb="3" eb="5">
      <t>タンイ</t>
    </rPh>
    <phoneticPr fontId="1"/>
  </si>
  <si>
    <r>
      <t xml:space="preserve">複数試作する場合の理由
</t>
    </r>
    <r>
      <rPr>
        <sz val="9"/>
        <color theme="1"/>
        <rFont val="ＭＳ Ｐゴシック"/>
        <family val="3"/>
        <charset val="128"/>
        <scheme val="minor"/>
      </rPr>
      <t>※数量2以上の場合のみ記入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</si>
  <si>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t>最終試作品
(成果物)</t>
    <rPh sb="0" eb="5">
      <t>サイシュウシサクヒン</t>
    </rPh>
    <rPh sb="7" eb="10">
      <t>セイカブツ</t>
    </rPh>
    <phoneticPr fontId="1"/>
  </si>
  <si>
    <t>途中試作品</t>
    <rPh sb="0" eb="5">
      <t>トチュウシサクヒン</t>
    </rPh>
    <phoneticPr fontId="1"/>
  </si>
  <si>
    <t>９．実現性</t>
    <rPh sb="2" eb="5">
      <t>ジツゲンセイ</t>
    </rPh>
    <phoneticPr fontId="1"/>
  </si>
  <si>
    <t>部門</t>
    <rPh sb="0" eb="2">
      <t>ブモン</t>
    </rPh>
    <phoneticPr fontId="1"/>
  </si>
  <si>
    <t>　(2)許認可や調整が必要となる組織・団体(※自治体、許諾等の必要な企業、関連業界団体等)</t>
    <rPh sb="4" eb="7">
      <t>キョニンカ</t>
    </rPh>
    <rPh sb="8" eb="10">
      <t>チョウセイ</t>
    </rPh>
    <rPh sb="11" eb="13">
      <t>ヒツヨウ</t>
    </rPh>
    <rPh sb="16" eb="18">
      <t>ソシキ</t>
    </rPh>
    <rPh sb="19" eb="21">
      <t>ダンタイ</t>
    </rPh>
    <rPh sb="23" eb="26">
      <t>ジチタイ</t>
    </rPh>
    <rPh sb="27" eb="30">
      <t>キョダクトウ</t>
    </rPh>
    <rPh sb="31" eb="33">
      <t>ヒツヨウ</t>
    </rPh>
    <rPh sb="34" eb="36">
      <t>キギョウ</t>
    </rPh>
    <rPh sb="37" eb="39">
      <t>カンレン</t>
    </rPh>
    <rPh sb="39" eb="41">
      <t>ギョウカイ</t>
    </rPh>
    <rPh sb="41" eb="44">
      <t>ダンタイトウ</t>
    </rPh>
    <phoneticPr fontId="1"/>
  </si>
  <si>
    <t>　(4)自社の主担当者</t>
    <rPh sb="4" eb="6">
      <t>ジシャ</t>
    </rPh>
    <rPh sb="7" eb="11">
      <t>シュタントウシャ</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</si>
  <si>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</si>
  <si>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</si>
  <si>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</si>
  <si>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</si>
  <si>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</si>
  <si>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１０．産業財産権（特許権、実用新案権、意匠権、商標権）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</si>
  <si>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</si>
  <si>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</si>
  <si>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</si>
  <si>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</si>
  <si>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</si>
  <si>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</si>
  <si>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</si>
  <si>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</si>
  <si>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１１．市場性</t>
    <rPh sb="3" eb="6">
      <t>シジョウセイ</t>
    </rPh>
    <phoneticPr fontId="1"/>
  </si>
  <si>
    <t>販売予定単価</t>
    <rPh sb="0" eb="2">
      <t>ハンバイ</t>
    </rPh>
    <rPh sb="2" eb="6">
      <t>ヨテイタンカ</t>
    </rPh>
    <phoneticPr fontId="1"/>
  </si>
  <si>
    <t>円(税抜)/1単位あたり</t>
    <rPh sb="0" eb="1">
      <t>エン</t>
    </rPh>
    <rPh sb="2" eb="4">
      <t>ゼイヌ</t>
    </rPh>
    <rPh sb="7" eb="9">
      <t>タンイ</t>
    </rPh>
    <phoneticPr fontId="1"/>
  </si>
  <si>
    <t>販売開始予定</t>
    <rPh sb="0" eb="2">
      <t>ハンバイ</t>
    </rPh>
    <rPh sb="2" eb="4">
      <t>カイシ</t>
    </rPh>
    <rPh sb="4" eb="6">
      <t>ヨテイ</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</si>
  <si>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</si>
  <si>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</si>
  <si>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</si>
  <si>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</si>
  <si>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</si>
  <si>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</si>
  <si>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</si>
  <si>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</si>
  <si>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</si>
  <si>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</si>
  <si>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</si>
  <si>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</si>
  <si>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4～
6月</t>
    <rPh sb="4" eb="5">
      <t>ガツ</t>
    </rPh>
    <phoneticPr fontId="1"/>
  </si>
  <si>
    <t>7～
9月</t>
    <rPh sb="4" eb="5">
      <t>ガツ</t>
    </rPh>
    <phoneticPr fontId="1"/>
  </si>
  <si>
    <t>10～
12月</t>
    <rPh sb="6" eb="7">
      <t>ガツ</t>
    </rPh>
    <phoneticPr fontId="1"/>
  </si>
  <si>
    <t>1～
3月</t>
    <rPh sb="4" eb="5">
      <t>ガツ</t>
    </rPh>
    <phoneticPr fontId="1"/>
  </si>
  <si>
    <t>採用年月日</t>
    <rPh sb="0" eb="2">
      <t>サイヨウ</t>
    </rPh>
    <rPh sb="2" eb="5">
      <t>ネンガッピ</t>
    </rPh>
    <phoneticPr fontId="1"/>
  </si>
  <si>
    <t>【TOKYO地域資源等活用推進事業】資金計画の作成について</t>
    <rPh sb="6" eb="11">
      <t>チイキシゲントウ</t>
    </rPh>
    <rPh sb="11" eb="15">
      <t>カツヨウスイシン</t>
    </rPh>
    <rPh sb="15" eb="17">
      <t>ジギョウ</t>
    </rPh>
    <rPh sb="18" eb="20">
      <t>シキン</t>
    </rPh>
    <rPh sb="20" eb="22">
      <t>ケイカク</t>
    </rPh>
    <rPh sb="23" eb="25">
      <t>サクセイ</t>
    </rPh>
    <phoneticPr fontId="48"/>
  </si>
  <si>
    <t>※　経費区分ごとの助成金申請額の上限について</t>
    <rPh sb="2" eb="4">
      <t>ケイヒ</t>
    </rPh>
    <rPh sb="4" eb="6">
      <t>クブン</t>
    </rPh>
    <rPh sb="9" eb="11">
      <t>ジョセイ</t>
    </rPh>
    <rPh sb="11" eb="12">
      <t>キン</t>
    </rPh>
    <rPh sb="12" eb="15">
      <t>シンセイガク</t>
    </rPh>
    <rPh sb="16" eb="18">
      <t>ジョウゲン</t>
    </rPh>
    <phoneticPr fontId="48"/>
  </si>
  <si>
    <r>
      <t>　</t>
    </r>
    <r>
      <rPr>
        <b/>
        <sz val="11"/>
        <color theme="1"/>
        <rFont val="ＭＳ Ｐゴシック"/>
        <family val="3"/>
        <charset val="128"/>
        <scheme val="minor"/>
      </rPr>
      <t>【（４）専門家指導費】</t>
    </r>
    <r>
      <rPr>
        <sz val="11"/>
        <color theme="1"/>
        <rFont val="ＭＳ Ｐゴシック"/>
        <family val="2"/>
        <charset val="128"/>
        <scheme val="minor"/>
      </rPr>
      <t xml:space="preserve">
　助成金交付申請額は</t>
    </r>
    <r>
      <rPr>
        <u/>
        <sz val="11"/>
        <color theme="1"/>
        <rFont val="ＭＳ Ｐゴシック"/>
        <family val="3"/>
        <charset val="128"/>
        <scheme val="minor"/>
      </rPr>
      <t>５０万円が上限</t>
    </r>
    <r>
      <rPr>
        <sz val="11"/>
        <color theme="1"/>
        <rFont val="ＭＳ Ｐゴシック"/>
        <family val="2"/>
        <charset val="128"/>
        <scheme val="minor"/>
      </rPr>
      <t>です。合計額が５０万円を超える場合、経費区分別内訳の助成金申請額が５０万円となるよう自動計算式が入っています。</t>
    </r>
    <rPh sb="5" eb="8">
      <t>センモンカ</t>
    </rPh>
    <rPh sb="8" eb="10">
      <t>シドウ</t>
    </rPh>
    <rPh sb="10" eb="11">
      <t>ヒ</t>
    </rPh>
    <rPh sb="14" eb="16">
      <t>ジョセイ</t>
    </rPh>
    <rPh sb="16" eb="17">
      <t>キン</t>
    </rPh>
    <rPh sb="17" eb="19">
      <t>コウフ</t>
    </rPh>
    <rPh sb="19" eb="22">
      <t>シンセイガク</t>
    </rPh>
    <rPh sb="25" eb="27">
      <t>マンエン</t>
    </rPh>
    <rPh sb="28" eb="30">
      <t>ジョウゲン</t>
    </rPh>
    <rPh sb="33" eb="35">
      <t>ゴウケイ</t>
    </rPh>
    <rPh sb="35" eb="36">
      <t>ガク</t>
    </rPh>
    <rPh sb="39" eb="41">
      <t>マンエン</t>
    </rPh>
    <rPh sb="42" eb="43">
      <t>コ</t>
    </rPh>
    <rPh sb="45" eb="47">
      <t>バアイ</t>
    </rPh>
    <rPh sb="48" eb="50">
      <t>ケイヒ</t>
    </rPh>
    <rPh sb="50" eb="52">
      <t>クブン</t>
    </rPh>
    <rPh sb="52" eb="53">
      <t>ベツ</t>
    </rPh>
    <rPh sb="53" eb="55">
      <t>ウチワケ</t>
    </rPh>
    <rPh sb="56" eb="58">
      <t>ジョセイ</t>
    </rPh>
    <rPh sb="58" eb="59">
      <t>キン</t>
    </rPh>
    <rPh sb="59" eb="62">
      <t>シンセイガク</t>
    </rPh>
    <rPh sb="65" eb="67">
      <t>マンエン</t>
    </rPh>
    <rPh sb="72" eb="74">
      <t>ジドウ</t>
    </rPh>
    <rPh sb="74" eb="76">
      <t>ケイサン</t>
    </rPh>
    <rPh sb="76" eb="77">
      <t>シキ</t>
    </rPh>
    <rPh sb="78" eb="79">
      <t>ハイ</t>
    </rPh>
    <phoneticPr fontId="48"/>
  </si>
  <si>
    <r>
      <t>　</t>
    </r>
    <r>
      <rPr>
        <b/>
        <sz val="11"/>
        <color theme="1"/>
        <rFont val="ＭＳ Ｐゴシック"/>
        <family val="3"/>
        <charset val="128"/>
        <scheme val="minor"/>
      </rPr>
      <t>【（５）賃借費】</t>
    </r>
    <r>
      <rPr>
        <sz val="11"/>
        <color theme="1"/>
        <rFont val="ＭＳ Ｐゴシック"/>
        <family val="2"/>
        <charset val="128"/>
        <scheme val="minor"/>
      </rPr>
      <t xml:space="preserve">
　助成金交付申請額は</t>
    </r>
    <r>
      <rPr>
        <u/>
        <sz val="11"/>
        <color theme="1"/>
        <rFont val="ＭＳ Ｐゴシック"/>
        <family val="3"/>
        <charset val="128"/>
        <scheme val="minor"/>
      </rPr>
      <t>１５０万円が上限</t>
    </r>
    <r>
      <rPr>
        <sz val="11"/>
        <color theme="1"/>
        <rFont val="ＭＳ Ｐゴシック"/>
        <family val="2"/>
        <charset val="128"/>
        <scheme val="minor"/>
      </rPr>
      <t>です。合計額が１５０万円を超える場合、経費区分別内訳の助成金申請額が１５０万円となるよう自動計算式が入っています。</t>
    </r>
    <rPh sb="5" eb="7">
      <t>チンシャク</t>
    </rPh>
    <rPh sb="7" eb="8">
      <t>ヒ</t>
    </rPh>
    <rPh sb="11" eb="13">
      <t>ジョセイ</t>
    </rPh>
    <rPh sb="13" eb="14">
      <t>キン</t>
    </rPh>
    <rPh sb="14" eb="16">
      <t>コウフ</t>
    </rPh>
    <rPh sb="16" eb="19">
      <t>シンセイガク</t>
    </rPh>
    <rPh sb="23" eb="25">
      <t>マンエン</t>
    </rPh>
    <rPh sb="26" eb="28">
      <t>ジョウゲン</t>
    </rPh>
    <rPh sb="31" eb="33">
      <t>ゴウケイ</t>
    </rPh>
    <rPh sb="33" eb="34">
      <t>ガク</t>
    </rPh>
    <rPh sb="38" eb="40">
      <t>マンエン</t>
    </rPh>
    <rPh sb="41" eb="42">
      <t>コ</t>
    </rPh>
    <rPh sb="44" eb="46">
      <t>バアイ</t>
    </rPh>
    <rPh sb="47" eb="49">
      <t>ケイヒ</t>
    </rPh>
    <rPh sb="49" eb="51">
      <t>クブン</t>
    </rPh>
    <rPh sb="51" eb="52">
      <t>ベツ</t>
    </rPh>
    <rPh sb="52" eb="54">
      <t>ウチワケ</t>
    </rPh>
    <rPh sb="55" eb="57">
      <t>ジョセイ</t>
    </rPh>
    <rPh sb="57" eb="58">
      <t>キン</t>
    </rPh>
    <rPh sb="58" eb="61">
      <t>シンセイガク</t>
    </rPh>
    <rPh sb="65" eb="67">
      <t>マンエン</t>
    </rPh>
    <rPh sb="72" eb="74">
      <t>ジドウ</t>
    </rPh>
    <rPh sb="74" eb="76">
      <t>ケイサン</t>
    </rPh>
    <rPh sb="76" eb="77">
      <t>シキ</t>
    </rPh>
    <rPh sb="78" eb="79">
      <t>ハイ</t>
    </rPh>
    <phoneticPr fontId="48"/>
  </si>
  <si>
    <r>
      <t>　</t>
    </r>
    <r>
      <rPr>
        <b/>
        <sz val="11"/>
        <color theme="1"/>
        <rFont val="ＭＳ Ｐゴシック"/>
        <family val="3"/>
        <charset val="128"/>
        <scheme val="minor"/>
      </rPr>
      <t>【（７）直接人件費】</t>
    </r>
    <r>
      <rPr>
        <sz val="11"/>
        <color theme="1"/>
        <rFont val="ＭＳ Ｐゴシック"/>
        <family val="2"/>
        <charset val="128"/>
        <scheme val="minor"/>
      </rPr>
      <t xml:space="preserve">
　助成金交付申請額は</t>
    </r>
    <r>
      <rPr>
        <u/>
        <sz val="11"/>
        <color theme="1"/>
        <rFont val="ＭＳ Ｐゴシック"/>
        <family val="3"/>
        <charset val="128"/>
        <scheme val="minor"/>
      </rPr>
      <t>５００万円が上限</t>
    </r>
    <r>
      <rPr>
        <sz val="11"/>
        <color theme="1"/>
        <rFont val="ＭＳ Ｐゴシック"/>
        <family val="2"/>
        <charset val="128"/>
        <scheme val="minor"/>
      </rPr>
      <t>です。合計額が５００万円を超える場合、経費区分別内訳の助成金申請額が５００万円となるよう自動計算式が入っています。</t>
    </r>
    <rPh sb="5" eb="7">
      <t>チョクセツ</t>
    </rPh>
    <rPh sb="7" eb="10">
      <t>ジンケンヒ</t>
    </rPh>
    <rPh sb="13" eb="15">
      <t>ジョセイ</t>
    </rPh>
    <rPh sb="15" eb="16">
      <t>キン</t>
    </rPh>
    <rPh sb="16" eb="18">
      <t>コウフ</t>
    </rPh>
    <rPh sb="18" eb="21">
      <t>シンセイガク</t>
    </rPh>
    <rPh sb="25" eb="27">
      <t>マンエン</t>
    </rPh>
    <rPh sb="28" eb="30">
      <t>ジョウゲン</t>
    </rPh>
    <rPh sb="33" eb="35">
      <t>ゴウケイ</t>
    </rPh>
    <rPh sb="35" eb="36">
      <t>ガク</t>
    </rPh>
    <rPh sb="40" eb="42">
      <t>マンエン</t>
    </rPh>
    <rPh sb="43" eb="44">
      <t>コ</t>
    </rPh>
    <rPh sb="46" eb="48">
      <t>バアイ</t>
    </rPh>
    <rPh sb="49" eb="51">
      <t>ケイヒ</t>
    </rPh>
    <rPh sb="51" eb="53">
      <t>クブン</t>
    </rPh>
    <rPh sb="53" eb="54">
      <t>ベツ</t>
    </rPh>
    <rPh sb="54" eb="56">
      <t>ウチワケ</t>
    </rPh>
    <rPh sb="57" eb="59">
      <t>ジョセイ</t>
    </rPh>
    <rPh sb="59" eb="60">
      <t>キン</t>
    </rPh>
    <rPh sb="60" eb="63">
      <t>シンセイガク</t>
    </rPh>
    <rPh sb="67" eb="69">
      <t>マンエン</t>
    </rPh>
    <rPh sb="74" eb="76">
      <t>ジドウ</t>
    </rPh>
    <rPh sb="76" eb="78">
      <t>ケイサン</t>
    </rPh>
    <rPh sb="78" eb="79">
      <t>シキ</t>
    </rPh>
    <rPh sb="80" eb="81">
      <t>ハイ</t>
    </rPh>
    <phoneticPr fontId="48"/>
  </si>
  <si>
    <r>
      <t>　</t>
    </r>
    <r>
      <rPr>
        <b/>
        <sz val="11"/>
        <color theme="1"/>
        <rFont val="ＭＳ Ｐゴシック"/>
        <family val="3"/>
        <charset val="128"/>
        <scheme val="minor"/>
      </rPr>
      <t xml:space="preserve">【（８）広告費、（９）展示会等参加費、（１０）イベント開催費】
</t>
    </r>
    <r>
      <rPr>
        <sz val="11"/>
        <color theme="1"/>
        <rFont val="ＭＳ Ｐゴシック"/>
        <family val="2"/>
        <charset val="128"/>
        <scheme val="minor"/>
      </rPr>
      <t xml:space="preserve">
　助成金交付申請額は、</t>
    </r>
    <r>
      <rPr>
        <u/>
        <sz val="11"/>
        <color theme="1"/>
        <rFont val="ＭＳ Ｐゴシック"/>
        <family val="3"/>
        <charset val="128"/>
        <scheme val="minor"/>
      </rPr>
      <t>広告費、展示会等参加費、イベント開催費を合わせて３００万円が上限</t>
    </r>
    <r>
      <rPr>
        <sz val="11"/>
        <color theme="1"/>
        <rFont val="ＭＳ Ｐゴシック"/>
        <family val="2"/>
        <charset val="128"/>
        <scheme val="minor"/>
      </rPr>
      <t xml:space="preserve">です。
合計額が３００万円を超える場合、同金額を超える場合は、各経費区分内訳を合計して３００万円となるように
</t>
    </r>
    <r>
      <rPr>
        <u/>
        <sz val="11"/>
        <color theme="1"/>
        <rFont val="ＭＳ Ｐゴシック"/>
        <family val="3"/>
        <charset val="128"/>
        <scheme val="minor"/>
      </rPr>
      <t>いずれかの交付申請額</t>
    </r>
    <r>
      <rPr>
        <sz val="11"/>
        <color theme="1"/>
        <rFont val="ＭＳ Ｐゴシック"/>
        <family val="2"/>
        <charset val="128"/>
        <scheme val="minor"/>
      </rPr>
      <t>を</t>
    </r>
    <r>
      <rPr>
        <u/>
        <sz val="11"/>
        <color theme="1"/>
        <rFont val="ＭＳ Ｐゴシック"/>
        <family val="3"/>
        <charset val="128"/>
        <scheme val="minor"/>
      </rPr>
      <t>手入力で調整</t>
    </r>
    <r>
      <rPr>
        <sz val="11"/>
        <color theme="1"/>
        <rFont val="ＭＳ Ｐゴシック"/>
        <family val="2"/>
        <charset val="128"/>
        <scheme val="minor"/>
      </rPr>
      <t>してください。
なお、「助成対象経費」の調整は不要です。</t>
    </r>
    <rPh sb="12" eb="15">
      <t>テンジカイ</t>
    </rPh>
    <rPh sb="15" eb="16">
      <t>トウ</t>
    </rPh>
    <rPh sb="16" eb="19">
      <t>サンカヒ</t>
    </rPh>
    <rPh sb="28" eb="30">
      <t>カイサイ</t>
    </rPh>
    <rPh sb="30" eb="31">
      <t>ヒ</t>
    </rPh>
    <rPh sb="45" eb="48">
      <t>コウコクヒ</t>
    </rPh>
    <rPh sb="61" eb="63">
      <t>カイサイ</t>
    </rPh>
    <rPh sb="65" eb="66">
      <t>ア</t>
    </rPh>
    <rPh sb="137" eb="139">
      <t>コウフ</t>
    </rPh>
    <rPh sb="139" eb="142">
      <t>シンセイガク</t>
    </rPh>
    <phoneticPr fontId="48"/>
  </si>
  <si>
    <t>※　計画書の作成について</t>
    <rPh sb="2" eb="4">
      <t>ケイカク</t>
    </rPh>
    <rPh sb="4" eb="5">
      <t>ショ</t>
    </rPh>
    <rPh sb="6" eb="8">
      <t>サクセイ</t>
    </rPh>
    <phoneticPr fontId="48"/>
  </si>
  <si>
    <t>１３　開発の資金計画</t>
    <rPh sb="3" eb="5">
      <t>カイハツ</t>
    </rPh>
    <rPh sb="6" eb="8">
      <t>シキン</t>
    </rPh>
    <phoneticPr fontId="17"/>
  </si>
  <si>
    <t xml:space="preserve">（単位：円） </t>
  </si>
  <si>
    <t>経　費　区　分</t>
  </si>
  <si>
    <t>助成事業に要する経費</t>
    <phoneticPr fontId="17"/>
  </si>
  <si>
    <t>助 成 対 象 経 費　　</t>
    <rPh sb="0" eb="1">
      <t>スケ</t>
    </rPh>
    <rPh sb="2" eb="3">
      <t>セイ</t>
    </rPh>
    <rPh sb="4" eb="5">
      <t>ツイ</t>
    </rPh>
    <rPh sb="6" eb="7">
      <t>ゾウ</t>
    </rPh>
    <rPh sb="8" eb="9">
      <t>キョウ</t>
    </rPh>
    <rPh sb="10" eb="11">
      <t>ヒ</t>
    </rPh>
    <phoneticPr fontId="17"/>
  </si>
  <si>
    <t>助成金交付申請額 　</t>
    <rPh sb="0" eb="3">
      <t>ジョセイキン</t>
    </rPh>
    <rPh sb="3" eb="5">
      <t>コウフ</t>
    </rPh>
    <rPh sb="5" eb="7">
      <t>シンセイ</t>
    </rPh>
    <rPh sb="7" eb="8">
      <t>ガク</t>
    </rPh>
    <phoneticPr fontId="17"/>
  </si>
  <si>
    <t>（税込）</t>
    <rPh sb="2" eb="3">
      <t>コミ</t>
    </rPh>
    <phoneticPr fontId="17"/>
  </si>
  <si>
    <t>（税抜）</t>
    <phoneticPr fontId="17"/>
  </si>
  <si>
    <t>(千円未満切捨) 　</t>
    <phoneticPr fontId="17"/>
  </si>
  <si>
    <t>開発費</t>
    <rPh sb="0" eb="3">
      <t>カイハツヒ</t>
    </rPh>
    <phoneticPr fontId="17"/>
  </si>
  <si>
    <t xml:space="preserve">(1)原材料・副資材費 </t>
    <phoneticPr fontId="17"/>
  </si>
  <si>
    <r>
      <t>(2)機械装置・工具器具費</t>
    </r>
    <r>
      <rPr>
        <sz val="10"/>
        <rFont val="ＭＳ 明朝"/>
        <family val="1"/>
        <charset val="128"/>
      </rPr>
      <t/>
    </r>
    <phoneticPr fontId="17"/>
  </si>
  <si>
    <r>
      <t>(3)委託・外注費 　　　　　　　</t>
    </r>
    <r>
      <rPr>
        <sz val="10"/>
        <rFont val="ＭＳ 明朝"/>
        <family val="1"/>
        <charset val="128"/>
      </rPr>
      <t/>
    </r>
    <rPh sb="3" eb="5">
      <t>イタク</t>
    </rPh>
    <rPh sb="6" eb="9">
      <t>ガイチュウヒ</t>
    </rPh>
    <phoneticPr fontId="17"/>
  </si>
  <si>
    <r>
      <t>(4)専門家指導費 　　　　　　　</t>
    </r>
    <r>
      <rPr>
        <sz val="10"/>
        <rFont val="ＭＳ 明朝"/>
        <family val="1"/>
        <charset val="128"/>
      </rPr>
      <t/>
    </r>
    <rPh sb="3" eb="6">
      <t>センモンカ</t>
    </rPh>
    <rPh sb="6" eb="8">
      <t>シドウ</t>
    </rPh>
    <rPh sb="8" eb="9">
      <t>ヒ</t>
    </rPh>
    <phoneticPr fontId="17"/>
  </si>
  <si>
    <t>(5)賃借費</t>
    <rPh sb="3" eb="5">
      <t>チンシャク</t>
    </rPh>
    <rPh sb="5" eb="6">
      <t>ヒ</t>
    </rPh>
    <phoneticPr fontId="17"/>
  </si>
  <si>
    <t>(6)産業財産権出願・導入費</t>
    <phoneticPr fontId="17"/>
  </si>
  <si>
    <t>(7)直接人件費　</t>
    <rPh sb="3" eb="5">
      <t>チョクセツ</t>
    </rPh>
    <phoneticPr fontId="17"/>
  </si>
  <si>
    <t>小計（１）</t>
    <rPh sb="0" eb="2">
      <t>ショウケイ</t>
    </rPh>
    <phoneticPr fontId="17"/>
  </si>
  <si>
    <t>試作品広報費</t>
    <rPh sb="0" eb="3">
      <t>シサクヒン</t>
    </rPh>
    <rPh sb="3" eb="5">
      <t>コウホウ</t>
    </rPh>
    <rPh sb="5" eb="6">
      <t>ヒ</t>
    </rPh>
    <phoneticPr fontId="17"/>
  </si>
  <si>
    <t>(8)広告費</t>
    <phoneticPr fontId="17"/>
  </si>
  <si>
    <t>(9)展示会等参加費</t>
    <phoneticPr fontId="17"/>
  </si>
  <si>
    <t>(10)イベント開催費</t>
    <rPh sb="8" eb="10">
      <t>カイサイ</t>
    </rPh>
    <rPh sb="10" eb="11">
      <t>ヒ</t>
    </rPh>
    <phoneticPr fontId="17"/>
  </si>
  <si>
    <t>小計（２）</t>
    <rPh sb="0" eb="2">
      <t>ショウケイ</t>
    </rPh>
    <phoneticPr fontId="17"/>
  </si>
  <si>
    <t xml:space="preserve">(11)その他助成対象外経費　 </t>
    <phoneticPr fontId="17"/>
  </si>
  <si>
    <t>合　　　計</t>
    <phoneticPr fontId="17"/>
  </si>
  <si>
    <t>(2)　資金調達内訳</t>
    <phoneticPr fontId="17"/>
  </si>
  <si>
    <t xml:space="preserve">（単位：円） </t>
    <rPh sb="1" eb="3">
      <t>タンイ</t>
    </rPh>
    <rPh sb="4" eb="5">
      <t>エン</t>
    </rPh>
    <phoneticPr fontId="17"/>
  </si>
  <si>
    <t xml:space="preserve"> 　区　　　　　　　分　</t>
    <phoneticPr fontId="17"/>
  </si>
  <si>
    <t>資 金 調 達 金 額</t>
    <rPh sb="2" eb="3">
      <t>キン</t>
    </rPh>
    <rPh sb="4" eb="5">
      <t>チョウ</t>
    </rPh>
    <phoneticPr fontId="17"/>
  </si>
  <si>
    <t>調達先（名称等）</t>
    <rPh sb="0" eb="3">
      <t>チョウタツサキ</t>
    </rPh>
    <rPh sb="4" eb="6">
      <t>メイショウ</t>
    </rPh>
    <rPh sb="6" eb="7">
      <t>ナド</t>
    </rPh>
    <phoneticPr fontId="17"/>
  </si>
  <si>
    <t>進捗状況等</t>
    <rPh sb="0" eb="2">
      <t>シンチョク</t>
    </rPh>
    <rPh sb="2" eb="4">
      <t>ジョウキョウ</t>
    </rPh>
    <rPh sb="4" eb="5">
      <t>ナド</t>
    </rPh>
    <phoneticPr fontId="17"/>
  </si>
  <si>
    <t>内 訳</t>
    <rPh sb="0" eb="1">
      <t>ナイ</t>
    </rPh>
    <rPh sb="2" eb="3">
      <t>ヤク</t>
    </rPh>
    <phoneticPr fontId="17"/>
  </si>
  <si>
    <t>自　己　資　金</t>
    <phoneticPr fontId="17"/>
  </si>
  <si>
    <t>銀 行 借 入 金</t>
    <phoneticPr fontId="17"/>
  </si>
  <si>
    <t>役 員 借 入 金</t>
    <phoneticPr fontId="17"/>
  </si>
  <si>
    <t>その他</t>
    <phoneticPr fontId="17"/>
  </si>
  <si>
    <r>
      <t>合　　計 　　</t>
    </r>
    <r>
      <rPr>
        <sz val="11"/>
        <rFont val="ＭＳ 明朝"/>
        <family val="1"/>
        <charset val="128"/>
      </rPr>
      <t/>
    </r>
    <phoneticPr fontId="17"/>
  </si>
  <si>
    <r>
      <rPr>
        <b/>
        <sz val="12"/>
        <rFont val="ＭＳ 明朝"/>
        <family val="1"/>
        <charset val="128"/>
      </rPr>
      <t>専門家指導費</t>
    </r>
    <r>
      <rPr>
        <sz val="12"/>
        <rFont val="ＭＳ 明朝"/>
        <family val="1"/>
        <charset val="128"/>
      </rPr>
      <t>の助成金交付申請額は</t>
    </r>
    <r>
      <rPr>
        <b/>
        <sz val="12"/>
        <rFont val="ＭＳ 明朝"/>
        <family val="1"/>
        <charset val="128"/>
      </rPr>
      <t>50万円</t>
    </r>
    <r>
      <rPr>
        <sz val="12"/>
        <rFont val="ＭＳ 明朝"/>
        <family val="1"/>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</si>
  <si>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rPr>
        <b/>
        <sz val="12"/>
        <color theme="1"/>
        <rFont val="ＭＳ 明朝"/>
        <family val="1"/>
        <charset val="128"/>
      </rPr>
      <t>賃借費</t>
    </r>
    <r>
      <rPr>
        <sz val="12"/>
        <color theme="1"/>
        <rFont val="ＭＳ 明朝"/>
        <family val="1"/>
        <charset val="128"/>
      </rPr>
      <t>の助成金交付申請額は</t>
    </r>
    <r>
      <rPr>
        <b/>
        <sz val="12"/>
        <color theme="1"/>
        <rFont val="ＭＳ 明朝"/>
        <family val="1"/>
        <charset val="128"/>
      </rPr>
      <t>150万円</t>
    </r>
    <r>
      <rPr>
        <sz val="12"/>
        <color theme="1"/>
        <rFont val="ＭＳ 明朝"/>
        <family val="1"/>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7"/>
  </si>
  <si>
    <r>
      <rPr>
        <b/>
        <sz val="12"/>
        <rFont val="ＭＳ 明朝"/>
        <family val="1"/>
        <charset val="128"/>
      </rPr>
      <t>直接人件費</t>
    </r>
    <r>
      <rPr>
        <sz val="12"/>
        <rFont val="ＭＳ 明朝"/>
        <family val="1"/>
        <charset val="128"/>
      </rPr>
      <t>の助成金交付申請額は</t>
    </r>
    <r>
      <rPr>
        <b/>
        <sz val="12"/>
        <rFont val="ＭＳ 明朝"/>
        <family val="1"/>
        <charset val="128"/>
      </rPr>
      <t>500万円</t>
    </r>
    <r>
      <rPr>
        <sz val="12"/>
        <rFont val="ＭＳ 明朝"/>
        <family val="1"/>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18" eb="20">
      <t>マンエン</t>
    </rPh>
    <rPh sb="21" eb="23">
      <t>ジョウゲン</t>
    </rPh>
    <rPh sb="26" eb="28">
      <t>チョクセツ</t>
    </rPh>
    <rPh sb="28" eb="31">
      <t>ジンケンヒ</t>
    </rPh>
    <rPh sb="34" eb="36">
      <t>シンセイ</t>
    </rPh>
    <phoneticPr fontId="17"/>
  </si>
  <si>
    <r>
      <t>試作品広報費（</t>
    </r>
    <r>
      <rPr>
        <b/>
        <sz val="12"/>
        <rFont val="ＭＳ 明朝"/>
        <family val="1"/>
        <charset val="128"/>
      </rPr>
      <t>広告費、展示会等参加費、イベント開催費）</t>
    </r>
    <r>
      <rPr>
        <sz val="12"/>
        <rFont val="ＭＳ 明朝"/>
        <family val="1"/>
        <charset val="128"/>
      </rPr>
      <t>の助成金交付申請額は、各経費を</t>
    </r>
    <r>
      <rPr>
        <b/>
        <sz val="12"/>
        <rFont val="ＭＳ 明朝"/>
        <family val="1"/>
        <charset val="128"/>
      </rPr>
      <t>合計して300万円</t>
    </r>
    <r>
      <rPr>
        <sz val="12"/>
        <rFont val="ＭＳ 明朝"/>
        <family val="1"/>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2"/>
        <rFont val="ＭＳ 明朝"/>
        <family val="1"/>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48"/>
  </si>
  <si>
    <t>「助成事業に要する経費の合計」と「資金調達金額の合計」を一致させてください。</t>
    <phoneticPr fontId="48"/>
  </si>
  <si>
    <r>
      <rPr>
        <b/>
        <sz val="12"/>
        <rFont val="ＭＳ 明朝"/>
        <family val="1"/>
        <charset val="128"/>
      </rPr>
      <t>助成金は助成事業完了検査終了後に交付されます。</t>
    </r>
    <r>
      <rPr>
        <sz val="12"/>
        <rFont val="ＭＳ 明朝"/>
        <family val="1"/>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48"/>
  </si>
  <si>
    <t>１４　資金支出明細</t>
    <rPh sb="3" eb="5">
      <t>シキン</t>
    </rPh>
    <rPh sb="5" eb="7">
      <t>シシュツ</t>
    </rPh>
    <rPh sb="7" eb="9">
      <t>メイサイ</t>
    </rPh>
    <phoneticPr fontId="17"/>
  </si>
  <si>
    <t>(1) 原材料・副資材費</t>
    <phoneticPr fontId="17"/>
  </si>
  <si>
    <t>（単位：円）</t>
    <rPh sb="1" eb="3">
      <t>タンイ</t>
    </rPh>
    <rPh sb="4" eb="5">
      <t>エン</t>
    </rPh>
    <phoneticPr fontId="17"/>
  </si>
  <si>
    <t>番　号</t>
    <rPh sb="0" eb="1">
      <t>バン</t>
    </rPh>
    <rPh sb="2" eb="3">
      <t>ゴウ</t>
    </rPh>
    <phoneticPr fontId="17"/>
  </si>
  <si>
    <t>品　名</t>
    <rPh sb="0" eb="1">
      <t>ヒン</t>
    </rPh>
    <rPh sb="2" eb="3">
      <t>メイ</t>
    </rPh>
    <phoneticPr fontId="17"/>
  </si>
  <si>
    <t>仕　様</t>
    <rPh sb="0" eb="1">
      <t>ツコウ</t>
    </rPh>
    <rPh sb="2" eb="3">
      <t>サマ</t>
    </rPh>
    <phoneticPr fontId="17"/>
  </si>
  <si>
    <t>用　途</t>
    <rPh sb="0" eb="1">
      <t>ヨウ</t>
    </rPh>
    <rPh sb="2" eb="3">
      <t>ト</t>
    </rPh>
    <phoneticPr fontId="17"/>
  </si>
  <si>
    <t>数量
(A)</t>
    <rPh sb="0" eb="1">
      <t>カズ</t>
    </rPh>
    <rPh sb="1" eb="2">
      <t>リョウ</t>
    </rPh>
    <phoneticPr fontId="17"/>
  </si>
  <si>
    <t>単位</t>
    <rPh sb="0" eb="2">
      <t>タンイ</t>
    </rPh>
    <phoneticPr fontId="17"/>
  </si>
  <si>
    <t>単価(B)
（税抜）</t>
    <rPh sb="0" eb="1">
      <t>タン</t>
    </rPh>
    <rPh sb="1" eb="2">
      <t>カ</t>
    </rPh>
    <phoneticPr fontId="17"/>
  </si>
  <si>
    <t>助成事業に
要する経費
（税込）</t>
    <rPh sb="0" eb="2">
      <t>ジョセイ</t>
    </rPh>
    <rPh sb="2" eb="4">
      <t>ジギョウ</t>
    </rPh>
    <rPh sb="6" eb="7">
      <t>ヨウ</t>
    </rPh>
    <phoneticPr fontId="17"/>
  </si>
  <si>
    <t>助成対象経費
(A)×(B)
（税抜）</t>
    <rPh sb="16" eb="18">
      <t>ゼイヌキ</t>
    </rPh>
    <phoneticPr fontId="17"/>
  </si>
  <si>
    <t>購入企業名</t>
    <rPh sb="0" eb="2">
      <t>コウニュウ</t>
    </rPh>
    <rPh sb="2" eb="4">
      <t>キギョウ</t>
    </rPh>
    <rPh sb="4" eb="5">
      <t>メイ</t>
    </rPh>
    <phoneticPr fontId="17"/>
  </si>
  <si>
    <t>列1</t>
    <phoneticPr fontId="17"/>
  </si>
  <si>
    <t>計</t>
    <rPh sb="0" eb="1">
      <t>ケイ</t>
    </rPh>
    <phoneticPr fontId="17"/>
  </si>
  <si>
    <t>(2) 機械装置・工具器具費</t>
    <rPh sb="4" eb="6">
      <t>キカイ</t>
    </rPh>
    <rPh sb="6" eb="8">
      <t>ソウチ</t>
    </rPh>
    <rPh sb="9" eb="11">
      <t>コウグ</t>
    </rPh>
    <rPh sb="11" eb="13">
      <t>キグ</t>
    </rPh>
    <rPh sb="13" eb="14">
      <t>ヒ</t>
    </rPh>
    <phoneticPr fontId="17"/>
  </si>
  <si>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</si>
  <si>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7"/>
  </si>
  <si>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</si>
  <si>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</si>
  <si>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</si>
  <si>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</si>
  <si>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</si>
  <si>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</si>
  <si>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7"/>
  </si>
  <si>
    <t xml:space="preserve">リース・
レンタル先
及び
購入企業名      </t>
    <rPh sb="11" eb="12">
      <t>オヨ</t>
    </rPh>
    <rPh sb="14" eb="16">
      <t>コウニュウ</t>
    </rPh>
    <phoneticPr fontId="17"/>
  </si>
  <si>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</si>
  <si>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</si>
  <si>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7"/>
  </si>
  <si>
    <r>
      <t>　「（２）機械設備・工具器具費」に計上した</t>
    </r>
    <r>
      <rPr>
        <b/>
        <u/>
        <sz val="12"/>
        <color theme="1"/>
        <rFont val="ＭＳ 明朝"/>
        <family val="1"/>
        <charset val="128"/>
      </rPr>
      <t>100万円以上（税抜）</t>
    </r>
    <r>
      <rPr>
        <sz val="12"/>
        <color theme="1"/>
        <rFont val="ＭＳ 明朝"/>
        <family val="1"/>
        <charset val="128"/>
      </rPr>
      <t>の物件を購入する場合必ず作成してください。
　表が足りない場合は、枠を追加せず、本ページを複製してください。</t>
    </r>
    <rPh sb="5" eb="7">
      <t>キカイ</t>
    </rPh>
    <rPh sb="7" eb="9">
      <t>セツビ</t>
    </rPh>
    <rPh sb="10" eb="12">
      <t>コウグ</t>
    </rPh>
    <rPh sb="12" eb="14">
      <t>キグ</t>
    </rPh>
    <rPh sb="14" eb="15">
      <t>ヒ</t>
    </rPh>
    <rPh sb="17" eb="19">
      <t>ケイジョウ</t>
    </rPh>
    <rPh sb="24" eb="28">
      <t>マンエンイジョウ</t>
    </rPh>
    <rPh sb="29" eb="30">
      <t>ゼイ</t>
    </rPh>
    <rPh sb="30" eb="31">
      <t>ハツ</t>
    </rPh>
    <rPh sb="33" eb="35">
      <t>ブッケン</t>
    </rPh>
    <rPh sb="36" eb="38">
      <t>コウニュウ</t>
    </rPh>
    <rPh sb="40" eb="42">
      <t>バアイ</t>
    </rPh>
    <rPh sb="42" eb="43">
      <t>カナラ</t>
    </rPh>
    <rPh sb="44" eb="46">
      <t>サクセイ</t>
    </rPh>
    <rPh sb="55" eb="56">
      <t>ヒョウ</t>
    </rPh>
    <rPh sb="57" eb="58">
      <t>タ</t>
    </rPh>
    <rPh sb="61" eb="63">
      <t>バアイ</t>
    </rPh>
    <rPh sb="65" eb="66">
      <t>ワク</t>
    </rPh>
    <rPh sb="67" eb="69">
      <t>ツイカ</t>
    </rPh>
    <rPh sb="72" eb="73">
      <t>ホン</t>
    </rPh>
    <rPh sb="77" eb="79">
      <t>フクセイ</t>
    </rPh>
    <phoneticPr fontId="17"/>
  </si>
  <si>
    <t>番号</t>
    <rPh sb="0" eb="2">
      <t>バンゴウ</t>
    </rPh>
    <phoneticPr fontId="17"/>
  </si>
  <si>
    <t>機-　</t>
    <rPh sb="0" eb="1">
      <t>キ</t>
    </rPh>
    <phoneticPr fontId="17"/>
  </si>
  <si>
    <t>購入品名</t>
    <rPh sb="0" eb="2">
      <t>コウニュウ</t>
    </rPh>
    <rPh sb="2" eb="4">
      <t>ヒンメイ</t>
    </rPh>
    <phoneticPr fontId="17"/>
  </si>
  <si>
    <t>規　　格
（ﾒｰｶｰ、型番等）</t>
    <rPh sb="0" eb="1">
      <t>タダシ</t>
    </rPh>
    <rPh sb="3" eb="4">
      <t>カク</t>
    </rPh>
    <rPh sb="11" eb="13">
      <t>カタバン</t>
    </rPh>
    <rPh sb="13" eb="14">
      <t>トウ</t>
    </rPh>
    <phoneticPr fontId="17"/>
  </si>
  <si>
    <t>設置場所</t>
    <phoneticPr fontId="17"/>
  </si>
  <si>
    <t>購入先</t>
    <rPh sb="0" eb="2">
      <t>コウニュウ</t>
    </rPh>
    <rPh sb="2" eb="3">
      <t>サキ</t>
    </rPh>
    <phoneticPr fontId="17"/>
  </si>
  <si>
    <t>企 業 名</t>
    <rPh sb="0" eb="1">
      <t>キ</t>
    </rPh>
    <rPh sb="2" eb="3">
      <t>ギョウ</t>
    </rPh>
    <rPh sb="4" eb="5">
      <t>メイ</t>
    </rPh>
    <phoneticPr fontId="17"/>
  </si>
  <si>
    <t>代表者名</t>
    <rPh sb="0" eb="3">
      <t>ダイヒョウシャ</t>
    </rPh>
    <rPh sb="3" eb="4">
      <t>メイ</t>
    </rPh>
    <phoneticPr fontId="17"/>
  </si>
  <si>
    <t>電　　話</t>
    <rPh sb="0" eb="1">
      <t>デン</t>
    </rPh>
    <rPh sb="3" eb="4">
      <t>ハナシ</t>
    </rPh>
    <phoneticPr fontId="17"/>
  </si>
  <si>
    <t>所 在 地</t>
    <rPh sb="0" eb="1">
      <t>ショ</t>
    </rPh>
    <rPh sb="2" eb="3">
      <t>ザイ</t>
    </rPh>
    <rPh sb="4" eb="5">
      <t>チ</t>
    </rPh>
    <phoneticPr fontId="17"/>
  </si>
  <si>
    <t>担当部署</t>
    <rPh sb="0" eb="2">
      <t>タントウ</t>
    </rPh>
    <rPh sb="2" eb="4">
      <t>ブショ</t>
    </rPh>
    <phoneticPr fontId="17"/>
  </si>
  <si>
    <t>担当者名</t>
    <rPh sb="0" eb="3">
      <t>タントウシャ</t>
    </rPh>
    <rPh sb="3" eb="4">
      <t>メイ</t>
    </rPh>
    <phoneticPr fontId="17"/>
  </si>
  <si>
    <t>購入予定時期</t>
    <rPh sb="0" eb="2">
      <t>コウニュウ</t>
    </rPh>
    <rPh sb="2" eb="3">
      <t>ヨ</t>
    </rPh>
    <rPh sb="3" eb="4">
      <t>サダム</t>
    </rPh>
    <rPh sb="4" eb="6">
      <t>ジキ</t>
    </rPh>
    <phoneticPr fontId="17"/>
  </si>
  <si>
    <t>年</t>
    <rPh sb="0" eb="1">
      <t>ネン</t>
    </rPh>
    <phoneticPr fontId="17"/>
  </si>
  <si>
    <t>月</t>
    <rPh sb="0" eb="1">
      <t>ツキ</t>
    </rPh>
    <phoneticPr fontId="17"/>
  </si>
  <si>
    <t>契約金額（税抜）</t>
    <rPh sb="0" eb="2">
      <t>ケイヤク</t>
    </rPh>
    <rPh sb="2" eb="4">
      <t>キンガク</t>
    </rPh>
    <rPh sb="5" eb="7">
      <t>ゼイヌキ</t>
    </rPh>
    <phoneticPr fontId="17"/>
  </si>
  <si>
    <t>円</t>
    <rPh sb="0" eb="1">
      <t>エン</t>
    </rPh>
    <phoneticPr fontId="17"/>
  </si>
  <si>
    <t>見積金額（税抜）</t>
    <rPh sb="0" eb="2">
      <t>ミツ</t>
    </rPh>
    <rPh sb="2" eb="4">
      <t>キンガク</t>
    </rPh>
    <rPh sb="5" eb="7">
      <t>ゼイヌキ</t>
    </rPh>
    <phoneticPr fontId="17"/>
  </si>
  <si>
    <t>１社目</t>
    <rPh sb="1" eb="2">
      <t>シャ</t>
    </rPh>
    <rPh sb="2" eb="3">
      <t>メ</t>
    </rPh>
    <phoneticPr fontId="17"/>
  </si>
  <si>
    <t>２社目</t>
    <rPh sb="1" eb="2">
      <t>シャ</t>
    </rPh>
    <rPh sb="2" eb="3">
      <t>メ</t>
    </rPh>
    <phoneticPr fontId="17"/>
  </si>
  <si>
    <t>２社入手困難な理由</t>
    <rPh sb="1" eb="2">
      <t>シャ</t>
    </rPh>
    <rPh sb="2" eb="4">
      <t>ニュウシュ</t>
    </rPh>
    <rPh sb="4" eb="6">
      <t>コンナン</t>
    </rPh>
    <rPh sb="7" eb="9">
      <t>リユウ</t>
    </rPh>
    <phoneticPr fontId="17"/>
  </si>
  <si>
    <t>(3) 委託・外注費</t>
  </si>
  <si>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</si>
  <si>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</si>
  <si>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7"/>
  </si>
  <si>
    <t>委託・外注先</t>
    <rPh sb="0" eb="2">
      <t>イタク</t>
    </rPh>
    <rPh sb="3" eb="6">
      <t>ガイチュウサキ</t>
    </rPh>
    <phoneticPr fontId="17"/>
  </si>
  <si>
    <t>＜委託・外注計画書＞</t>
    <rPh sb="1" eb="3">
      <t>イタク</t>
    </rPh>
    <rPh sb="4" eb="6">
      <t>ガイチュウ</t>
    </rPh>
    <rPh sb="6" eb="9">
      <t>ケイカクショ</t>
    </rPh>
    <phoneticPr fontId="17"/>
  </si>
  <si>
    <t>　「（３）委託・外注費」に計上した全ての外注先について記載してください。
　表が足りない場合は、枠を追加せず、本ページを複製してください。</t>
    <phoneticPr fontId="17"/>
  </si>
  <si>
    <t>番　　号</t>
    <rPh sb="0" eb="1">
      <t>バン</t>
    </rPh>
    <rPh sb="3" eb="4">
      <t>ゴウ</t>
    </rPh>
    <phoneticPr fontId="1"/>
  </si>
  <si>
    <t>創業又は
法人設立日</t>
    <rPh sb="0" eb="2">
      <t>ソウギョウ</t>
    </rPh>
    <rPh sb="2" eb="3">
      <t>マタ</t>
    </rPh>
    <rPh sb="5" eb="7">
      <t>ホウジン</t>
    </rPh>
    <rPh sb="7" eb="9">
      <t>セツリツ</t>
    </rPh>
    <rPh sb="9" eb="10">
      <t>ヒ</t>
    </rPh>
    <phoneticPr fontId="17"/>
  </si>
  <si>
    <t>事業内容</t>
    <rPh sb="0" eb="2">
      <t>ジギョウ</t>
    </rPh>
    <rPh sb="2" eb="4">
      <t>ナイヨウ</t>
    </rPh>
    <phoneticPr fontId="17"/>
  </si>
  <si>
    <t>契約期間</t>
    <rPh sb="0" eb="2">
      <t>ケイヤク</t>
    </rPh>
    <rPh sb="2" eb="4">
      <t>キカン</t>
    </rPh>
    <phoneticPr fontId="17"/>
  </si>
  <si>
    <t>～</t>
    <phoneticPr fontId="17"/>
  </si>
  <si>
    <t>委託・外注内容</t>
    <rPh sb="0" eb="2">
      <t>イタク</t>
    </rPh>
    <rPh sb="3" eb="5">
      <t>ガイチュウ</t>
    </rPh>
    <rPh sb="5" eb="7">
      <t>ナイヨウ</t>
    </rPh>
    <phoneticPr fontId="17"/>
  </si>
  <si>
    <t>納品予定物</t>
    <rPh sb="0" eb="2">
      <t>ノウヒン</t>
    </rPh>
    <rPh sb="2" eb="4">
      <t>ヨテイ</t>
    </rPh>
    <rPh sb="4" eb="5">
      <t>ブツ</t>
    </rPh>
    <phoneticPr fontId="17"/>
  </si>
  <si>
    <t>選定理由</t>
    <rPh sb="0" eb="2">
      <t>センテイ</t>
    </rPh>
    <rPh sb="2" eb="4">
      <t>リユウ</t>
    </rPh>
    <phoneticPr fontId="17"/>
  </si>
  <si>
    <t>(4) 専門家指導費</t>
    <rPh sb="4" eb="7">
      <t>センモンカ</t>
    </rPh>
    <rPh sb="7" eb="9">
      <t>シドウ</t>
    </rPh>
    <rPh sb="9" eb="10">
      <t>ヒ</t>
    </rPh>
    <phoneticPr fontId="17"/>
  </si>
  <si>
    <t>指導者名
（所属）</t>
    <rPh sb="0" eb="3">
      <t>シドウシャ</t>
    </rPh>
    <rPh sb="3" eb="4">
      <t>メイ</t>
    </rPh>
    <rPh sb="6" eb="8">
      <t>ショゾク</t>
    </rPh>
    <phoneticPr fontId="1"/>
  </si>
  <si>
    <t>専門分野</t>
    <rPh sb="0" eb="2">
      <t>センモン</t>
    </rPh>
    <rPh sb="2" eb="4">
      <t>ブンヤ</t>
    </rPh>
    <phoneticPr fontId="1"/>
  </si>
  <si>
    <t>資格</t>
    <rPh sb="0" eb="2">
      <t>シカク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</si>
  <si>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</si>
  <si>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</si>
  <si>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7"/>
  </si>
  <si>
    <t>＜専門家指導の計画書＞</t>
    <rPh sb="1" eb="4">
      <t>センモンカ</t>
    </rPh>
    <rPh sb="4" eb="6">
      <t>シドウ</t>
    </rPh>
    <phoneticPr fontId="17"/>
  </si>
  <si>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7"/>
  </si>
  <si>
    <t>専 門 家 氏 名</t>
    <rPh sb="0" eb="1">
      <t>セン</t>
    </rPh>
    <rPh sb="2" eb="3">
      <t>モン</t>
    </rPh>
    <rPh sb="4" eb="5">
      <t>イエ</t>
    </rPh>
    <rPh sb="6" eb="7">
      <t>シ</t>
    </rPh>
    <rPh sb="8" eb="9">
      <t>メイ</t>
    </rPh>
    <phoneticPr fontId="17"/>
  </si>
  <si>
    <t>住　　所</t>
    <rPh sb="0" eb="1">
      <t>ジュウ</t>
    </rPh>
    <rPh sb="3" eb="4">
      <t>ショ</t>
    </rPh>
    <phoneticPr fontId="17"/>
  </si>
  <si>
    <t>経歴・実績</t>
    <rPh sb="0" eb="2">
      <t>ケイレキ</t>
    </rPh>
    <rPh sb="3" eb="5">
      <t>ジッセキ</t>
    </rPh>
    <phoneticPr fontId="17"/>
  </si>
  <si>
    <t>指導内容</t>
    <rPh sb="0" eb="2">
      <t>シドウ</t>
    </rPh>
    <rPh sb="2" eb="4">
      <t>ナイヨウ</t>
    </rPh>
    <phoneticPr fontId="17"/>
  </si>
  <si>
    <t>(5) 賃借費</t>
    <rPh sb="4" eb="6">
      <t>チンシャク</t>
    </rPh>
    <phoneticPr fontId="17"/>
  </si>
  <si>
    <t>賃借物
（場所・延床面積）</t>
    <rPh sb="0" eb="2">
      <t>チンシャク</t>
    </rPh>
    <rPh sb="2" eb="3">
      <t>ブツ</t>
    </rPh>
    <rPh sb="5" eb="7">
      <t>バショ</t>
    </rPh>
    <rPh sb="8" eb="10">
      <t>ノベユカ</t>
    </rPh>
    <rPh sb="10" eb="12">
      <t>メンセキ</t>
    </rPh>
    <phoneticPr fontId="17"/>
  </si>
  <si>
    <t>使用目的・用途</t>
    <rPh sb="0" eb="2">
      <t>シヨウ</t>
    </rPh>
    <rPh sb="2" eb="4">
      <t>モクテキ</t>
    </rPh>
    <rPh sb="5" eb="7">
      <t>ヨウト</t>
    </rPh>
    <phoneticPr fontId="17"/>
  </si>
  <si>
    <t>月数
(A)</t>
    <rPh sb="0" eb="2">
      <t>ツキスウ</t>
    </rPh>
    <phoneticPr fontId="17"/>
  </si>
  <si>
    <t>月額賃料(B)
（税抜）</t>
    <rPh sb="0" eb="2">
      <t>ゲツガク</t>
    </rPh>
    <rPh sb="2" eb="4">
      <t>チンリョウ</t>
    </rPh>
    <phoneticPr fontId="17"/>
  </si>
  <si>
    <t>契約予定先</t>
    <rPh sb="0" eb="2">
      <t>ケイヤク</t>
    </rPh>
    <rPh sb="2" eb="4">
      <t>ヨテイ</t>
    </rPh>
    <rPh sb="4" eb="5">
      <t>サキ</t>
    </rPh>
    <phoneticPr fontId="17"/>
  </si>
  <si>
    <t>(6) 産業財産権出願・導入費</t>
    <rPh sb="4" eb="6">
      <t>サンギョウ</t>
    </rPh>
    <rPh sb="6" eb="9">
      <t>ザイサンケン</t>
    </rPh>
    <rPh sb="9" eb="11">
      <t>シュツガン</t>
    </rPh>
    <rPh sb="12" eb="14">
      <t>ドウニュウ</t>
    </rPh>
    <rPh sb="14" eb="15">
      <t>ヒ</t>
    </rPh>
    <phoneticPr fontId="17"/>
  </si>
  <si>
    <t>産業財産権の名称</t>
    <rPh sb="0" eb="2">
      <t>サンギョウ</t>
    </rPh>
    <rPh sb="2" eb="5">
      <t>ザイサンケン</t>
    </rPh>
    <rPh sb="6" eb="8">
      <t>メイショウ</t>
    </rPh>
    <phoneticPr fontId="17"/>
  </si>
  <si>
    <t>内容</t>
    <rPh sb="0" eb="2">
      <t>ナイヨウ</t>
    </rPh>
    <phoneticPr fontId="17"/>
  </si>
  <si>
    <t>数量
(A)</t>
    <rPh sb="0" eb="2">
      <t>スウリョウ</t>
    </rPh>
    <phoneticPr fontId="17"/>
  </si>
  <si>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7"/>
  </si>
  <si>
    <t>(7) 直接人件費</t>
    <rPh sb="4" eb="6">
      <t>チョクセツ</t>
    </rPh>
    <rPh sb="6" eb="9">
      <t>ジンケンヒ</t>
    </rPh>
    <phoneticPr fontId="17"/>
  </si>
  <si>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</si>
  <si>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</si>
  <si>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所属部門</t>
    <rPh sb="0" eb="2">
      <t>ショゾク</t>
    </rPh>
    <rPh sb="2" eb="4">
      <t>ブモン</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</si>
  <si>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</si>
  <si>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</si>
  <si>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</si>
  <si>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 xml:space="preserve">助成事業に
要する経費
</t>
    <rPh sb="0" eb="2">
      <t>ジョセイ</t>
    </rPh>
    <rPh sb="2" eb="4">
      <t>ジギョウ</t>
    </rPh>
    <rPh sb="6" eb="7">
      <t>ヨウ</t>
    </rPh>
    <rPh sb="9" eb="11">
      <t>ケイヒ</t>
    </rPh>
    <phoneticPr fontId="1"/>
  </si>
  <si>
    <t xml:space="preserve">助成対象経費
(A)×(B)
</t>
    <phoneticPr fontId="17"/>
  </si>
  <si>
    <t>(8) 広告費</t>
    <rPh sb="4" eb="7">
      <t>コウコクヒ</t>
    </rPh>
    <phoneticPr fontId="17"/>
  </si>
  <si>
    <t>種　別</t>
    <rPh sb="0" eb="1">
      <t>シュ</t>
    </rPh>
    <rPh sb="2" eb="3">
      <t>ベツ</t>
    </rPh>
    <phoneticPr fontId="17"/>
  </si>
  <si>
    <t>(9) 展示会等参加費</t>
    <rPh sb="4" eb="7">
      <t>テンジカイ</t>
    </rPh>
    <rPh sb="7" eb="8">
      <t>ナド</t>
    </rPh>
    <rPh sb="8" eb="11">
      <t>サンカヒ</t>
    </rPh>
    <phoneticPr fontId="17"/>
  </si>
  <si>
    <t>展示会名称</t>
    <rPh sb="0" eb="3">
      <t>テンジカイ</t>
    </rPh>
    <rPh sb="3" eb="5">
      <t>メイショウ</t>
    </rPh>
    <phoneticPr fontId="17"/>
  </si>
  <si>
    <t>会　場</t>
    <rPh sb="0" eb="1">
      <t>カイ</t>
    </rPh>
    <rPh sb="2" eb="3">
      <t>バ</t>
    </rPh>
    <phoneticPr fontId="17"/>
  </si>
  <si>
    <t>開催期間</t>
    <rPh sb="0" eb="2">
      <t>カイサイ</t>
    </rPh>
    <rPh sb="2" eb="4">
      <t>キカン</t>
    </rPh>
    <phoneticPr fontId="17"/>
  </si>
  <si>
    <t>支払予定先</t>
    <rPh sb="0" eb="2">
      <t>シハライ</t>
    </rPh>
    <rPh sb="2" eb="4">
      <t>ヨテイ</t>
    </rPh>
    <rPh sb="4" eb="5">
      <t>サキ</t>
    </rPh>
    <phoneticPr fontId="17"/>
  </si>
  <si>
    <t>(10) イベント開催費</t>
    <rPh sb="9" eb="11">
      <t>カイサイ</t>
    </rPh>
    <rPh sb="11" eb="12">
      <t>ヒ</t>
    </rPh>
    <phoneticPr fontId="17"/>
  </si>
  <si>
    <t>イベント名称</t>
    <rPh sb="4" eb="6">
      <t>メイショウ</t>
    </rPh>
    <phoneticPr fontId="17"/>
  </si>
  <si>
    <t>＜イベント開催計画書＞</t>
    <rPh sb="5" eb="7">
      <t>カイサイ</t>
    </rPh>
    <rPh sb="7" eb="10">
      <t>ケイカクショ</t>
    </rPh>
    <phoneticPr fontId="1"/>
  </si>
  <si>
    <t>　　(10)イベント開催費に計上した全てのイベントについて記載してください。</t>
    <rPh sb="10" eb="12">
      <t>カイサイ</t>
    </rPh>
    <phoneticPr fontId="48"/>
  </si>
  <si>
    <t>表が足りない場合は、枠を追加せず、本ページを複製してください。</t>
    <rPh sb="2" eb="3">
      <t>タ</t>
    </rPh>
    <rPh sb="6" eb="8">
      <t>バアイ</t>
    </rPh>
    <rPh sb="10" eb="11">
      <t>ワク</t>
    </rPh>
    <rPh sb="12" eb="14">
      <t>ツイカ</t>
    </rPh>
    <rPh sb="17" eb="18">
      <t>ホン</t>
    </rPh>
    <rPh sb="22" eb="24">
      <t>フクセイ</t>
    </rPh>
    <phoneticPr fontId="48"/>
  </si>
  <si>
    <t>番号・イベント名</t>
    <rPh sb="0" eb="2">
      <t>バンゴウ</t>
    </rPh>
    <rPh sb="7" eb="8">
      <t>メイ</t>
    </rPh>
    <phoneticPr fontId="17"/>
  </si>
  <si>
    <t>番号</t>
    <rPh sb="0" eb="2">
      <t>バンゴウ</t>
    </rPh>
    <phoneticPr fontId="48"/>
  </si>
  <si>
    <t>イベント名</t>
    <rPh sb="4" eb="5">
      <t>メイ</t>
    </rPh>
    <phoneticPr fontId="48"/>
  </si>
  <si>
    <t>イベント内容</t>
    <rPh sb="4" eb="6">
      <t>ナイヨウ</t>
    </rPh>
    <phoneticPr fontId="48"/>
  </si>
  <si>
    <t>対象及び集客予定数</t>
    <rPh sb="0" eb="2">
      <t>タイショウ</t>
    </rPh>
    <rPh sb="2" eb="3">
      <t>オヨ</t>
    </rPh>
    <rPh sb="4" eb="6">
      <t>シュウキャク</t>
    </rPh>
    <rPh sb="6" eb="9">
      <t>ヨテイスウ</t>
    </rPh>
    <phoneticPr fontId="48"/>
  </si>
  <si>
    <t>開　催　場　所</t>
    <rPh sb="0" eb="1">
      <t>カイ</t>
    </rPh>
    <rPh sb="2" eb="3">
      <t>サイ</t>
    </rPh>
    <rPh sb="4" eb="5">
      <t>バ</t>
    </rPh>
    <rPh sb="6" eb="7">
      <t>ショ</t>
    </rPh>
    <phoneticPr fontId="17"/>
  </si>
  <si>
    <t>会場名</t>
    <rPh sb="0" eb="2">
      <t>カイジョウ</t>
    </rPh>
    <rPh sb="2" eb="3">
      <t>メイ</t>
    </rPh>
    <phoneticPr fontId="17"/>
  </si>
  <si>
    <t>所在地</t>
    <rPh sb="0" eb="3">
      <t>ショザイチ</t>
    </rPh>
    <phoneticPr fontId="17"/>
  </si>
  <si>
    <t>開催予定時期　</t>
    <rPh sb="0" eb="1">
      <t>カイ</t>
    </rPh>
    <rPh sb="1" eb="2">
      <t>サイ</t>
    </rPh>
    <rPh sb="2" eb="3">
      <t>ヨ</t>
    </rPh>
    <rPh sb="3" eb="4">
      <t>サダム</t>
    </rPh>
    <rPh sb="4" eb="5">
      <t>トキ</t>
    </rPh>
    <rPh sb="5" eb="6">
      <t>キ</t>
    </rPh>
    <phoneticPr fontId="17"/>
  </si>
  <si>
    <t>頃</t>
    <rPh sb="0" eb="1">
      <t>コロ</t>
    </rPh>
    <phoneticPr fontId="17"/>
  </si>
  <si>
    <t>開催経費総額</t>
    <rPh sb="0" eb="2">
      <t>カイサイ</t>
    </rPh>
    <rPh sb="2" eb="4">
      <t>ケイヒ</t>
    </rPh>
    <rPh sb="4" eb="6">
      <t>ソウガク</t>
    </rPh>
    <phoneticPr fontId="17"/>
  </si>
  <si>
    <t>計</t>
    <rPh sb="0" eb="1">
      <t>ケイ</t>
    </rPh>
    <phoneticPr fontId="48"/>
  </si>
  <si>
    <t>（税抜）</t>
    <rPh sb="1" eb="3">
      <t>ゼイヌキ</t>
    </rPh>
    <phoneticPr fontId="48"/>
  </si>
  <si>
    <t>（　内　　訳　）</t>
    <rPh sb="2" eb="3">
      <t>ナイ</t>
    </rPh>
    <rPh sb="5" eb="6">
      <t>ヤク</t>
    </rPh>
    <phoneticPr fontId="48"/>
  </si>
  <si>
    <t>会場借上費用</t>
  </si>
  <si>
    <t>円</t>
    <rPh sb="0" eb="1">
      <t>エン</t>
    </rPh>
    <phoneticPr fontId="48"/>
  </si>
  <si>
    <t>資材費</t>
    <rPh sb="0" eb="2">
      <t>シザイ</t>
    </rPh>
    <rPh sb="2" eb="3">
      <t>ヒ</t>
    </rPh>
    <phoneticPr fontId="48"/>
  </si>
  <si>
    <t>輸送費</t>
    <rPh sb="0" eb="3">
      <t>ユソウヒ</t>
    </rPh>
    <phoneticPr fontId="48"/>
  </si>
  <si>
    <t>通訳費</t>
    <rPh sb="0" eb="2">
      <t>ツウヤク</t>
    </rPh>
    <rPh sb="2" eb="3">
      <t>ヒ</t>
    </rPh>
    <phoneticPr fontId="48"/>
  </si>
  <si>
    <t>本開発のために
このイベントを実施する必要性</t>
    <rPh sb="0" eb="1">
      <t>ホン</t>
    </rPh>
    <rPh sb="1" eb="3">
      <t>カイハツ</t>
    </rPh>
    <rPh sb="15" eb="17">
      <t>ジッシ</t>
    </rPh>
    <rPh sb="19" eb="22">
      <t>ヒツヨウセイ</t>
    </rPh>
    <phoneticPr fontId="17"/>
  </si>
  <si>
    <t>(11) その他助成対象外経費</t>
    <rPh sb="7" eb="8">
      <t>タ</t>
    </rPh>
    <rPh sb="8" eb="10">
      <t>ジョセイ</t>
    </rPh>
    <rPh sb="10" eb="12">
      <t>タイショウ</t>
    </rPh>
    <rPh sb="12" eb="13">
      <t>ガイ</t>
    </rPh>
    <rPh sb="13" eb="15">
      <t>ケイヒ</t>
    </rPh>
    <phoneticPr fontId="17"/>
  </si>
  <si>
    <t>経 費 項 目</t>
    <rPh sb="0" eb="1">
      <t>キョウ</t>
    </rPh>
    <rPh sb="2" eb="3">
      <t>ヒ</t>
    </rPh>
    <rPh sb="4" eb="5">
      <t>コウ</t>
    </rPh>
    <rPh sb="6" eb="7">
      <t>メ</t>
    </rPh>
    <phoneticPr fontId="17"/>
  </si>
  <si>
    <t>内　　容</t>
    <rPh sb="0" eb="1">
      <t>ナイ</t>
    </rPh>
    <rPh sb="3" eb="4">
      <t>カタチ</t>
    </rPh>
    <phoneticPr fontId="17"/>
  </si>
  <si>
    <t>積 算 根 拠</t>
    <rPh sb="0" eb="1">
      <t>セキ</t>
    </rPh>
    <rPh sb="2" eb="3">
      <t>サン</t>
    </rPh>
    <rPh sb="4" eb="5">
      <t>ネ</t>
    </rPh>
    <rPh sb="6" eb="7">
      <t>キョ</t>
    </rPh>
    <phoneticPr fontId="17"/>
  </si>
  <si>
    <t>助成事業に
要する経費
（税抜）</t>
    <rPh sb="0" eb="2">
      <t>ジョセイ</t>
    </rPh>
    <rPh sb="2" eb="4">
      <t>ジギョウ</t>
    </rPh>
    <rPh sb="6" eb="7">
      <t>ヨウ</t>
    </rPh>
    <rPh sb="9" eb="11">
      <t>ケイヒ</t>
    </rPh>
    <rPh sb="13" eb="15">
      <t>ゼイヌキ</t>
    </rPh>
    <phoneticPr fontId="17"/>
  </si>
  <si>
    <t>備　　考</t>
    <rPh sb="0" eb="1">
      <t>ソナエ</t>
    </rPh>
    <rPh sb="3" eb="4">
      <t>コウ</t>
    </rPh>
    <phoneticPr fontId="17"/>
  </si>
  <si>
    <t>集計</t>
  </si>
  <si>
    <t>報酬月額（給与等）</t>
    <rPh sb="0" eb="2">
      <t>ホウシュウ</t>
    </rPh>
    <rPh sb="2" eb="4">
      <t>ゲツガク</t>
    </rPh>
    <rPh sb="5" eb="7">
      <t>キュウヨ</t>
    </rPh>
    <rPh sb="7" eb="8">
      <t>ナド</t>
    </rPh>
    <phoneticPr fontId="17"/>
  </si>
  <si>
    <t>人件費単価（時給）</t>
    <rPh sb="0" eb="3">
      <t>ジンケンヒ</t>
    </rPh>
    <rPh sb="3" eb="5">
      <t>タンカ</t>
    </rPh>
    <rPh sb="6" eb="8">
      <t>ジキュウ</t>
    </rPh>
    <phoneticPr fontId="17"/>
  </si>
  <si>
    <t>　　  　～130,000　　未満</t>
  </si>
  <si>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</si>
  <si>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</si>
  <si>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</si>
  <si>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</si>
  <si>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</si>
  <si>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</si>
  <si>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</si>
  <si>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</si>
  <si>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</si>
  <si>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</si>
  <si>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</si>
  <si>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</si>
  <si>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</si>
  <si>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</si>
  <si>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</si>
  <si>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</si>
  <si>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</si>
  <si>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</si>
  <si>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</si>
  <si>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</si>
  <si>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</si>
  <si>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</si>
  <si>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</si>
  <si>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</si>
  <si>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</si>
  <si>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製造業その他</t>
    <rPh sb="0" eb="3">
      <t>セイゾウギョウ</t>
    </rPh>
    <rPh sb="5" eb="6">
      <t>ホカ</t>
    </rPh>
    <phoneticPr fontId="48"/>
  </si>
  <si>
    <t>卸売業</t>
    <rPh sb="0" eb="3">
      <t>オロシウリギョウ</t>
    </rPh>
    <phoneticPr fontId="48"/>
  </si>
  <si>
    <t>サービス業</t>
    <rPh sb="4" eb="5">
      <t>ギョウ</t>
    </rPh>
    <phoneticPr fontId="48"/>
  </si>
  <si>
    <t>小売業</t>
    <rPh sb="0" eb="3">
      <t>コウリギョウ</t>
    </rPh>
    <phoneticPr fontId="48"/>
  </si>
  <si>
    <t>10～
11月</t>
    <rPh sb="6" eb="7">
      <t>ガツ</t>
    </rPh>
    <phoneticPr fontId="1"/>
  </si>
  <si>
    <t>(1)助成事業において開発または改良する製品・サービス</t>
    <rPh sb="3" eb="7">
      <t>ジョセイジギョウ</t>
    </rPh>
    <rPh sb="11" eb="13">
      <t>カイハツ</t>
    </rPh>
    <rPh sb="16" eb="18">
      <t>カイリョウ</t>
    </rPh>
    <rPh sb="20" eb="22">
      <t>セイヒン</t>
    </rPh>
    <phoneticPr fontId="1"/>
  </si>
  <si>
    <t>(3)助成事業の取組内容
　  (新規性・優秀性を交えて、図・写真等を使いながら分かりやすく説明してください)</t>
    <rPh sb="3" eb="5">
      <t>ジョセイ</t>
    </rPh>
    <rPh sb="5" eb="7">
      <t>ジギョウ</t>
    </rPh>
    <rPh sb="8" eb="10">
      <t>トリク</t>
    </rPh>
    <rPh sb="10" eb="12">
      <t>ナイヨウ</t>
    </rPh>
    <rPh sb="17" eb="19">
      <t>シンキ</t>
    </rPh>
    <rPh sb="19" eb="20">
      <t>セイ</t>
    </rPh>
    <rPh sb="21" eb="23">
      <t>ユウシュウ</t>
    </rPh>
    <rPh sb="23" eb="24">
      <t>セイ</t>
    </rPh>
    <rPh sb="25" eb="26">
      <t>マジ</t>
    </rPh>
    <rPh sb="29" eb="30">
      <t>ズ</t>
    </rPh>
    <rPh sb="31" eb="33">
      <t>シャシン</t>
    </rPh>
    <rPh sb="33" eb="34">
      <t>ナド</t>
    </rPh>
    <rPh sb="35" eb="36">
      <t>ツカ</t>
    </rPh>
    <rPh sb="40" eb="41">
      <t>ワ</t>
    </rPh>
    <rPh sb="46" eb="48">
      <t>セツメイ</t>
    </rPh>
    <phoneticPr fontId="1"/>
  </si>
  <si>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</si>
  <si>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</si>
  <si>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</si>
  <si>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</si>
  <si>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</si>
  <si>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</si>
  <si>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</si>
  <si>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１２．助成事業のフロー・スケジュール</t>
    <rPh sb="3" eb="7">
      <t>ジョセイジギョウ</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</si>
  <si>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</si>
  <si>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</si>
  <si>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</si>
  <si>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r>
      <t>助成金交付申請額は、各経費を</t>
    </r>
    <r>
      <rPr>
        <b/>
        <sz val="12"/>
        <color theme="1"/>
        <rFont val="ＭＳ 明朝"/>
        <family val="1"/>
        <charset val="128"/>
      </rPr>
      <t>合計して1,500万円</t>
    </r>
    <r>
      <rPr>
        <sz val="12"/>
        <color theme="1"/>
        <rFont val="ＭＳ 明朝"/>
        <family val="1"/>
        <charset val="128"/>
      </rPr>
      <t>が上限です。同金額を超える場合は、各経費区分内訳を合計して1,500万円となるようにいずれかの交付申請額を手入力で調整してください。なお、「助成対象経費」の調整は不要です。</t>
    </r>
    <phoneticPr fontId="48"/>
  </si>
  <si>
    <r>
      <t>(4)開発・改良要素における具体的な達成目標
　前ページ「(2)開発・改良要素の説明」で記載した内容を具体的に表す</t>
    </r>
    <r>
      <rPr>
        <u/>
        <sz val="11"/>
        <color theme="1"/>
        <rFont val="ＭＳ Ｐゴシック"/>
        <family val="3"/>
        <charset val="128"/>
        <scheme val="minor"/>
      </rPr>
      <t>機能や性能、サービス水準</t>
    </r>
    <r>
      <rPr>
        <sz val="11"/>
        <color theme="1"/>
        <rFont val="ＭＳ Ｐゴシック"/>
        <family val="2"/>
        <charset val="128"/>
        <scheme val="minor"/>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3" eb="5">
      <t>カイハツ</t>
    </rPh>
    <rPh sb="6" eb="8">
      <t>カイリョウ</t>
    </rPh>
    <rPh sb="8" eb="10">
      <t>ヨウソ</t>
    </rPh>
    <rPh sb="14" eb="16">
      <t>グタイ</t>
    </rPh>
    <rPh sb="16" eb="17">
      <t>テキ</t>
    </rPh>
    <rPh sb="18" eb="20">
      <t>タッセイ</t>
    </rPh>
    <rPh sb="20" eb="22">
      <t>モクヒョウ</t>
    </rPh>
    <rPh sb="24" eb="25">
      <t>ゼン</t>
    </rPh>
    <rPh sb="32" eb="34">
      <t>カイハツ</t>
    </rPh>
    <rPh sb="35" eb="37">
      <t>カイリョウ</t>
    </rPh>
    <rPh sb="37" eb="39">
      <t>ヨウソ</t>
    </rPh>
    <rPh sb="40" eb="42">
      <t>セツメイ</t>
    </rPh>
    <rPh sb="44" eb="46">
      <t>キサイ</t>
    </rPh>
    <rPh sb="48" eb="50">
      <t>ナイヨウ</t>
    </rPh>
    <rPh sb="51" eb="54">
      <t>グタイテキ</t>
    </rPh>
    <rPh sb="55" eb="56">
      <t>アラワ</t>
    </rPh>
    <rPh sb="57" eb="59">
      <t>キノウ</t>
    </rPh>
    <rPh sb="60" eb="62">
      <t>セイノウ</t>
    </rPh>
    <rPh sb="67" eb="69">
      <t>スイジュン</t>
    </rPh>
    <rPh sb="70" eb="71">
      <t>トモナ</t>
    </rPh>
    <rPh sb="73" eb="75">
      <t>モクヒョウ</t>
    </rPh>
    <rPh sb="80" eb="83">
      <t>カジョウガ</t>
    </rPh>
    <rPh sb="85" eb="87">
      <t>カンケツ</t>
    </rPh>
    <rPh sb="88" eb="90">
      <t>セツメイ</t>
    </rPh>
    <rPh sb="99" eb="104">
      <t>カンリョウケンサジ</t>
    </rPh>
    <rPh sb="107" eb="110">
      <t>トウタツド</t>
    </rPh>
    <rPh sb="111" eb="113">
      <t>コウシャ</t>
    </rPh>
    <rPh sb="114" eb="116">
      <t>カクニン</t>
    </rPh>
    <rPh sb="123" eb="125">
      <t>アイマイ</t>
    </rPh>
    <rPh sb="126" eb="128">
      <t>ヒョウゲン</t>
    </rPh>
    <rPh sb="129" eb="130">
      <t>ツカ</t>
    </rPh>
    <rPh sb="142" eb="146">
      <t>ジョセイジギョウ</t>
    </rPh>
    <rPh sb="146" eb="149">
      <t>カンリョウジ</t>
    </rPh>
    <rPh sb="150" eb="154">
      <t>トウタツモクヒョウ</t>
    </rPh>
    <rPh sb="155" eb="157">
      <t>タッセイ</t>
    </rPh>
    <rPh sb="162" eb="167">
      <t>ジョセイキンコウフ</t>
    </rPh>
    <rPh sb="168" eb="170">
      <t>ジョウケン</t>
    </rPh>
    <rPh sb="176" eb="179">
      <t>シンセイショ</t>
    </rPh>
    <rPh sb="179" eb="181">
      <t>テイシュツ</t>
    </rPh>
    <rPh sb="181" eb="182">
      <t>ゴ</t>
    </rPh>
    <rPh sb="183" eb="185">
      <t>ヘンコウ</t>
    </rPh>
    <rPh sb="186" eb="188">
      <t>シュウセイ</t>
    </rPh>
    <rPh sb="197" eb="199">
      <t>チュウイ</t>
    </rPh>
    <phoneticPr fontId="1"/>
  </si>
  <si>
    <r>
      <t xml:space="preserve">達成目標
(製品・サービスの具体的な機能や性能(数値)、サービス水準)
</t>
    </r>
    <r>
      <rPr>
        <sz val="10"/>
        <color theme="1"/>
        <rFont val="ＭＳ Ｐゴシック"/>
        <family val="3"/>
        <charset val="128"/>
        <scheme val="minor"/>
      </rPr>
      <t>※展示会への出展、販促物やホームページの作成などは目標にできません。</t>
    </r>
    <rPh sb="0" eb="4">
      <t>タッセイモクヒョウ</t>
    </rPh>
    <rPh sb="6" eb="8">
      <t>セイヒン</t>
    </rPh>
    <rPh sb="14" eb="17">
      <t>グタイテキ</t>
    </rPh>
    <rPh sb="18" eb="20">
      <t>キノウ</t>
    </rPh>
    <rPh sb="21" eb="23">
      <t>セイノウ</t>
    </rPh>
    <rPh sb="24" eb="26">
      <t>スウチ</t>
    </rPh>
    <rPh sb="32" eb="34">
      <t>スイジュン</t>
    </rPh>
    <rPh sb="37" eb="40">
      <t>テンジカイ</t>
    </rPh>
    <rPh sb="42" eb="44">
      <t>シュッテン</t>
    </rPh>
    <rPh sb="45" eb="48">
      <t>ハンソクブツ</t>
    </rPh>
    <rPh sb="56" eb="58">
      <t>サクセイ</t>
    </rPh>
    <rPh sb="61" eb="63">
      <t>モクヒョウ</t>
    </rPh>
    <phoneticPr fontId="1"/>
  </si>
  <si>
    <t>　　年　　月　　日</t>
    <rPh sb="2" eb="3">
      <t>ネン</t>
    </rPh>
    <rPh sb="5" eb="6">
      <t>ガツ</t>
    </rPh>
    <rPh sb="8" eb="9">
      <t>ニチ</t>
    </rPh>
    <phoneticPr fontId="1"/>
  </si>
  <si>
    <t>（選択してください）</t>
  </si>
  <si>
    <t>その他(　　　　　　      )</t>
    <rPh sb="2" eb="3">
      <t>タ</t>
    </rPh>
    <phoneticPr fontId="1"/>
  </si>
  <si>
    <t>　　年　　月　　日</t>
    <rPh sb="2" eb="3">
      <t>ネン</t>
    </rPh>
    <rPh sb="5" eb="6">
      <t>ガツ</t>
    </rPh>
    <rPh sb="8" eb="9">
      <t>ヒ</t>
    </rPh>
    <phoneticPr fontId="1"/>
  </si>
  <si>
    <t>↓（実線・点線）伸縮してお使いください。</t>
    <rPh sb="2" eb="4">
      <t>ジッセン</t>
    </rPh>
    <rPh sb="5" eb="7">
      <t>テンセン</t>
    </rPh>
    <rPh sb="8" eb="10">
      <t>シンシュク</t>
    </rPh>
    <rPh sb="13" eb="14">
      <t>ツカ</t>
    </rPh>
    <phoneticPr fontId="1"/>
  </si>
  <si>
    <t>（単位：円）</t>
    <phoneticPr fontId="1"/>
  </si>
  <si>
    <t>(1)　経費区分別内訳</t>
    <phoneticPr fontId="17"/>
  </si>
  <si>
    <t>（選択してください）</t>
    <rPh sb="1" eb="3">
      <t>センタク</t>
    </rPh>
    <phoneticPr fontId="1"/>
  </si>
  <si>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</si>
  <si>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</si>
  <si>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実　　　　施　　　　計　　　　画</t>
    <rPh sb="0" eb="1">
      <t>ミノル</t>
    </rPh>
    <rPh sb="5" eb="6">
      <t>シ</t>
    </rPh>
    <rPh sb="10" eb="11">
      <t>ケイ</t>
    </rPh>
    <rPh sb="15" eb="16">
      <t>ガ</t>
    </rPh>
    <phoneticPr fontId="1"/>
  </si>
  <si>
    <t>１．申請事業者の概要</t>
    <rPh sb="2" eb="4">
      <t>シンセイ</t>
    </rPh>
    <rPh sb="4" eb="6">
      <t>ジギョウ</t>
    </rPh>
    <rPh sb="6" eb="7">
      <t>シャ</t>
    </rPh>
    <rPh sb="8" eb="10">
      <t>ガイヨウ</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</si>
  <si>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</si>
  <si>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</si>
  <si>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</si>
  <si>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</si>
  <si>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</si>
  <si>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</si>
  <si>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</si>
  <si>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２．助成事業の実施場所</t>
    <rPh sb="2" eb="4">
      <t>ジョセイ</t>
    </rPh>
    <rPh sb="4" eb="6">
      <t>ジギョウ</t>
    </rPh>
    <rPh sb="7" eb="9">
      <t>ジッシ</t>
    </rPh>
    <rPh sb="9" eb="11">
      <t>バショ</t>
    </rPh>
    <phoneticPr fontId="1"/>
  </si>
  <si>
    <t>ＴＥＬ</t>
    <phoneticPr fontId="1"/>
  </si>
  <si>
    <r>
      <t>　本助成事業を実施し、公社が検査時に、</t>
    </r>
    <r>
      <rPr>
        <b/>
        <sz val="12.5"/>
        <rFont val="ＭＳ Ｐゴシック"/>
        <family val="3"/>
        <charset val="128"/>
      </rPr>
      <t>購入品（機械装置含む）や助成事業における成果物等、支払いに係る経理関係書類を確認できる場所</t>
    </r>
    <r>
      <rPr>
        <sz val="12.5"/>
        <rFont val="ＭＳ Ｐゴシック"/>
        <family val="3"/>
        <charset val="128"/>
      </rPr>
      <t>を記入してください。</t>
    </r>
    <r>
      <rPr>
        <u/>
        <sz val="12.5"/>
        <rFont val="ＭＳ Ｐゴシック"/>
        <family val="3"/>
        <charset val="128"/>
      </rPr>
      <t>原則、</t>
    </r>
    <r>
      <rPr>
        <b/>
        <u/>
        <sz val="12.5"/>
        <rFont val="ＭＳ Ｐゴシック"/>
        <family val="3"/>
        <charset val="128"/>
      </rPr>
      <t>東京都内</t>
    </r>
    <r>
      <rPr>
        <u/>
        <sz val="12.5"/>
        <rFont val="ＭＳ Ｐゴシック"/>
        <family val="3"/>
        <charset val="128"/>
      </rPr>
      <t>の</t>
    </r>
    <r>
      <rPr>
        <b/>
        <u/>
        <sz val="12.5"/>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</si>
  <si>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t>令和</t>
    <rPh sb="0" eb="2">
      <t>レイワ</t>
    </rPh>
    <phoneticPr fontId="1"/>
  </si>
  <si>
    <t>（東京の都市課題解決事業）</t>
    <rPh sb="1" eb="3">
      <t>トウキョウ</t>
    </rPh>
    <rPh sb="4" eb="8">
      <t>トシカダイ</t>
    </rPh>
    <rPh sb="8" eb="10">
      <t>カイケツ</t>
    </rPh>
    <rPh sb="10" eb="12">
      <t>ジギョウ</t>
    </rPh>
    <phoneticPr fontId="1"/>
  </si>
  <si>
    <t>(1)助成事業を実施する背景（動機や目的も含めて記載）</t>
    <phoneticPr fontId="1"/>
  </si>
  <si>
    <t>(2)選択した都市課題の分野</t>
    <rPh sb="3" eb="5">
      <t>センタク</t>
    </rPh>
    <rPh sb="7" eb="11">
      <t>トシカダイ</t>
    </rPh>
    <rPh sb="12" eb="14">
      <t>ブンヤ</t>
    </rPh>
    <phoneticPr fontId="1"/>
  </si>
  <si>
    <t>(3)解決する都市課題の詳細（課題であることを示す客観的な事実・データを交えて説明してください）</t>
    <rPh sb="3" eb="5">
      <t>カイケツ</t>
    </rPh>
    <rPh sb="7" eb="11">
      <t>トシカダイ</t>
    </rPh>
    <rPh sb="12" eb="14">
      <t>ショウサイ</t>
    </rPh>
    <rPh sb="15" eb="17">
      <t>カダイ</t>
    </rPh>
    <rPh sb="23" eb="24">
      <t>シメ</t>
    </rPh>
    <rPh sb="25" eb="28">
      <t>キャッカンテキ</t>
    </rPh>
    <rPh sb="29" eb="31">
      <t>ジジツ</t>
    </rPh>
    <rPh sb="36" eb="37">
      <t>マジ</t>
    </rPh>
    <rPh sb="39" eb="41">
      <t>セツメイ</t>
    </rPh>
    <phoneticPr fontId="1"/>
  </si>
  <si>
    <t>(4)助成事業による課題の解決方法</t>
    <rPh sb="3" eb="7">
      <t>ジョセイジギョウ</t>
    </rPh>
    <rPh sb="10" eb="12">
      <t>カダイ</t>
    </rPh>
    <rPh sb="13" eb="15">
      <t>カイケツ</t>
    </rPh>
    <rPh sb="15" eb="17">
      <t>ホウホウ</t>
    </rPh>
    <phoneticPr fontId="1"/>
  </si>
  <si>
    <t>(5)助成事業の実施による都市課題解決の波及効果</t>
    <rPh sb="3" eb="7">
      <t>ジョセイジギョウ</t>
    </rPh>
    <rPh sb="8" eb="10">
      <t>ジッシ</t>
    </rPh>
    <rPh sb="13" eb="15">
      <t>トシ</t>
    </rPh>
    <rPh sb="15" eb="17">
      <t>カダイ</t>
    </rPh>
    <rPh sb="17" eb="19">
      <t>カイケツ</t>
    </rPh>
    <rPh sb="20" eb="22">
      <t>ハキュウ</t>
    </rPh>
    <rPh sb="22" eb="24">
      <t>コウカ</t>
    </rPh>
    <phoneticPr fontId="1"/>
  </si>
  <si>
    <t>１　新型コロナウィルス感染症の拡大に伴い、顕在化したもの</t>
    <phoneticPr fontId="1"/>
  </si>
  <si>
    <t>２　防災・減災・災害予防</t>
    <phoneticPr fontId="1"/>
  </si>
  <si>
    <t>３　まちづくり</t>
    <phoneticPr fontId="1"/>
  </si>
  <si>
    <t>４　安全・安心の確保</t>
    <phoneticPr fontId="1"/>
  </si>
  <si>
    <t>５　スポーツ振興、障害者スポーツ</t>
    <phoneticPr fontId="1"/>
  </si>
  <si>
    <t>６　子育て・高齢者・障害者等の支援</t>
    <phoneticPr fontId="1"/>
  </si>
  <si>
    <t>７　医療・健康</t>
    <phoneticPr fontId="1"/>
  </si>
  <si>
    <t>８　環境・エネルギー</t>
    <phoneticPr fontId="1"/>
  </si>
  <si>
    <t>９　産業振興</t>
    <phoneticPr fontId="1"/>
  </si>
  <si>
    <t>10　交通・物流・サプライチェーン</t>
    <phoneticPr fontId="1"/>
  </si>
  <si>
    <t>11　地域コミュニティ</t>
    <phoneticPr fontId="1"/>
  </si>
  <si>
    <t>12　教育・働き方・女性活躍</t>
    <phoneticPr fontId="1"/>
  </si>
  <si>
    <t>13　文化・エンターテイメント</t>
    <phoneticPr fontId="1"/>
  </si>
  <si>
    <t>令和４年度　ＴＯＫＹＯ地域資源等活用推進事業　交付申請書</t>
    <rPh sb="0" eb="2">
      <t>レイワ</t>
    </rPh>
    <rPh sb="3" eb="5">
      <t>ネンド</t>
    </rPh>
    <rPh sb="11" eb="22">
      <t>チイキシゲントウカツヨウスイシンジギョウ</t>
    </rPh>
    <rPh sb="23" eb="28">
      <t>コウフシンセイショ</t>
    </rPh>
    <phoneticPr fontId="1"/>
  </si>
  <si>
    <t>※電子申請の場合は
押印不要</t>
    <phoneticPr fontId="1"/>
  </si>
  <si>
    <t>文字数カウント</t>
    <rPh sb="0" eb="3">
      <t>モジスウ</t>
    </rPh>
    <phoneticPr fontId="1"/>
  </si>
  <si>
    <t>文字数カウント</t>
    <rPh sb="0" eb="3">
      <t>モジスウ</t>
    </rPh>
    <phoneticPr fontId="1"/>
  </si>
  <si>
    <t>様式第１号（第５条関係）</t>
    <phoneticPr fontId="1"/>
  </si>
  <si>
    <t>　作成にあたっては、青いシート（シート名：「12」から「26」まで）を先に入力してください。　</t>
    <rPh sb="35" eb="36">
      <t>サキ</t>
    </rPh>
    <phoneticPr fontId="48"/>
  </si>
  <si>
    <t>（青いシートを作成すると、緑のシート（シート名：「11」）の（１）「経費区分別内訳」にその内容が転写されます）</t>
    <rPh sb="13" eb="14">
      <t>ミドリ</t>
    </rPh>
    <phoneticPr fontId="1"/>
  </si>
  <si>
    <r>
      <t>　</t>
    </r>
    <r>
      <rPr>
        <b/>
        <sz val="11"/>
        <color theme="1"/>
        <rFont val="ＭＳ Ｐゴシック"/>
        <family val="3"/>
        <charset val="128"/>
        <scheme val="minor"/>
      </rPr>
      <t>【（２）機械装置・工具器具費】</t>
    </r>
    <r>
      <rPr>
        <sz val="11"/>
        <color theme="1"/>
        <rFont val="ＭＳ Ｐゴシック"/>
        <family val="2"/>
        <charset val="128"/>
        <scheme val="minor"/>
      </rPr>
      <t xml:space="preserve">
　機械装置・工具器具に</t>
    </r>
    <r>
      <rPr>
        <u/>
        <sz val="11"/>
        <color theme="1"/>
        <rFont val="ＭＳ Ｐゴシック"/>
        <family val="3"/>
        <charset val="128"/>
        <scheme val="minor"/>
      </rPr>
      <t>１００万円以上（税抜）の購入物件を計上</t>
    </r>
    <r>
      <rPr>
        <sz val="11"/>
        <color theme="1"/>
        <rFont val="ＭＳ Ｐゴシック"/>
        <family val="2"/>
        <charset val="128"/>
        <scheme val="minor"/>
      </rPr>
      <t>する場合、シート名：「14」を入力してください。</t>
    </r>
    <rPh sb="14" eb="15">
      <t>ヒ</t>
    </rPh>
    <rPh sb="31" eb="32">
      <t>マン</t>
    </rPh>
    <rPh sb="40" eb="42">
      <t>コウニュウ</t>
    </rPh>
    <rPh sb="45" eb="47">
      <t>ケイジョウ</t>
    </rPh>
    <rPh sb="49" eb="51">
      <t>バアイ</t>
    </rPh>
    <rPh sb="55" eb="56">
      <t>メイ</t>
    </rPh>
    <rPh sb="62" eb="64">
      <t>ニュウリョク</t>
    </rPh>
    <phoneticPr fontId="48"/>
  </si>
  <si>
    <r>
      <t>　</t>
    </r>
    <r>
      <rPr>
        <b/>
        <sz val="11"/>
        <color theme="1"/>
        <rFont val="ＭＳ Ｐゴシック"/>
        <family val="3"/>
        <charset val="128"/>
        <scheme val="minor"/>
      </rPr>
      <t>【（３）委託・外注費】</t>
    </r>
    <r>
      <rPr>
        <sz val="11"/>
        <color theme="1"/>
        <rFont val="ＭＳ Ｐゴシック"/>
        <family val="2"/>
        <charset val="128"/>
        <scheme val="minor"/>
      </rPr>
      <t xml:space="preserve">
　委託・外注費に計上する場合、シート名：「16」に</t>
    </r>
    <r>
      <rPr>
        <u/>
        <sz val="11"/>
        <color theme="1"/>
        <rFont val="ＭＳ Ｐゴシック"/>
        <family val="3"/>
        <charset val="128"/>
        <scheme val="minor"/>
      </rPr>
      <t>全ての委託・外注先</t>
    </r>
    <r>
      <rPr>
        <sz val="11"/>
        <color theme="1"/>
        <rFont val="ＭＳ Ｐゴシック"/>
        <family val="2"/>
        <charset val="128"/>
        <scheme val="minor"/>
      </rPr>
      <t>を入力してください。</t>
    </r>
    <rPh sb="10" eb="11">
      <t>ヒ</t>
    </rPh>
    <rPh sb="25" eb="27">
      <t>バアイ</t>
    </rPh>
    <rPh sb="31" eb="32">
      <t>メイ</t>
    </rPh>
    <rPh sb="41" eb="43">
      <t>イタク</t>
    </rPh>
    <rPh sb="48" eb="50">
      <t>ニュウリョク</t>
    </rPh>
    <phoneticPr fontId="48"/>
  </si>
  <si>
    <r>
      <t>　</t>
    </r>
    <r>
      <rPr>
        <b/>
        <sz val="11"/>
        <color theme="1"/>
        <rFont val="ＭＳ Ｐゴシック"/>
        <family val="3"/>
        <charset val="128"/>
        <scheme val="minor"/>
      </rPr>
      <t>【（４）専門家指導費】</t>
    </r>
    <r>
      <rPr>
        <sz val="11"/>
        <color theme="1"/>
        <rFont val="ＭＳ Ｐゴシック"/>
        <family val="2"/>
        <charset val="128"/>
        <scheme val="minor"/>
      </rPr>
      <t xml:space="preserve">
　専門家指導費に計上する場合、シート名：「18」に</t>
    </r>
    <r>
      <rPr>
        <u/>
        <sz val="11"/>
        <color theme="1"/>
        <rFont val="ＭＳ Ｐゴシック"/>
        <family val="3"/>
        <charset val="128"/>
        <scheme val="minor"/>
      </rPr>
      <t>全ての専門家</t>
    </r>
    <r>
      <rPr>
        <sz val="11"/>
        <color theme="1"/>
        <rFont val="ＭＳ Ｐゴシック"/>
        <family val="2"/>
        <charset val="128"/>
        <scheme val="minor"/>
      </rPr>
      <t>を入力してください。</t>
    </r>
    <rPh sb="5" eb="8">
      <t>センモンカ</t>
    </rPh>
    <rPh sb="8" eb="10">
      <t>シドウ</t>
    </rPh>
    <rPh sb="10" eb="11">
      <t>ヒ</t>
    </rPh>
    <rPh sb="14" eb="17">
      <t>センモンカ</t>
    </rPh>
    <rPh sb="17" eb="19">
      <t>シドウ</t>
    </rPh>
    <rPh sb="25" eb="27">
      <t>バアイ</t>
    </rPh>
    <rPh sb="31" eb="32">
      <t>メイ</t>
    </rPh>
    <rPh sb="41" eb="44">
      <t>センモンカ</t>
    </rPh>
    <rPh sb="45" eb="47">
      <t>ニュウリョク</t>
    </rPh>
    <phoneticPr fontId="48"/>
  </si>
  <si>
    <r>
      <t>　</t>
    </r>
    <r>
      <rPr>
        <b/>
        <sz val="11"/>
        <color theme="1"/>
        <rFont val="ＭＳ Ｐゴシック"/>
        <family val="3"/>
        <charset val="128"/>
        <scheme val="minor"/>
      </rPr>
      <t>【（１０）イベント開催費】</t>
    </r>
    <r>
      <rPr>
        <sz val="11"/>
        <color theme="1"/>
        <rFont val="ＭＳ Ｐゴシック"/>
        <family val="2"/>
        <charset val="128"/>
        <scheme val="minor"/>
      </rPr>
      <t xml:space="preserve">
　イベント開催費に計上する場合、シート名：「25」に</t>
    </r>
    <r>
      <rPr>
        <u/>
        <sz val="11"/>
        <color theme="1"/>
        <rFont val="ＭＳ Ｐゴシック"/>
        <family val="3"/>
        <charset val="128"/>
        <scheme val="minor"/>
      </rPr>
      <t>全てのイベント</t>
    </r>
    <r>
      <rPr>
        <sz val="11"/>
        <color theme="1"/>
        <rFont val="ＭＳ Ｐゴシック"/>
        <family val="2"/>
        <charset val="128"/>
        <scheme val="minor"/>
      </rPr>
      <t>を入力してください。</t>
    </r>
    <rPh sb="10" eb="12">
      <t>カイサイ</t>
    </rPh>
    <rPh sb="12" eb="13">
      <t>ヒ</t>
    </rPh>
    <rPh sb="20" eb="22">
      <t>カイサイ</t>
    </rPh>
    <rPh sb="22" eb="23">
      <t>ヒ</t>
    </rPh>
    <rPh sb="28" eb="30">
      <t>バアイ</t>
    </rPh>
    <rPh sb="34" eb="35">
      <t>メイ</t>
    </rPh>
    <rPh sb="49" eb="51">
      <t>ニュウリョク</t>
    </rPh>
    <phoneticPr fontId="48"/>
  </si>
  <si>
    <t>01農業</t>
    <rPh sb="2" eb="4">
      <t>ノウギョウ</t>
    </rPh>
    <phoneticPr fontId="1"/>
  </si>
  <si>
    <t>50各種商品卸売業</t>
    <rPh sb="2" eb="4">
      <t>カクシュ</t>
    </rPh>
    <rPh sb="4" eb="6">
      <t>ショウヒン</t>
    </rPh>
    <phoneticPr fontId="1"/>
  </si>
  <si>
    <t>38放送業</t>
    <rPh sb="2" eb="5">
      <t>ホウソウギョウ</t>
    </rPh>
    <phoneticPr fontId="1"/>
  </si>
  <si>
    <t>56各種商品小売業</t>
    <rPh sb="2" eb="4">
      <t>カクシュ</t>
    </rPh>
    <rPh sb="4" eb="6">
      <t>ショウヒン</t>
    </rPh>
    <rPh sb="6" eb="9">
      <t>コウリギョウ</t>
    </rPh>
    <phoneticPr fontId="1"/>
  </si>
  <si>
    <t>39情報サービス業　※ソフトウェア業、情報処理サービス業除く</t>
    <phoneticPr fontId="1"/>
  </si>
  <si>
    <t>03漁業（水産養殖業を除く）</t>
    <rPh sb="11" eb="12">
      <t>ノゾ</t>
    </rPh>
    <phoneticPr fontId="1"/>
  </si>
  <si>
    <t>04水産養殖業</t>
    <phoneticPr fontId="1"/>
  </si>
  <si>
    <t>72専門サービス業（他に分類されないもの）</t>
    <phoneticPr fontId="1"/>
  </si>
  <si>
    <t>77持ち帰り・配達飲食サービス業</t>
    <phoneticPr fontId="1"/>
  </si>
  <si>
    <t>39情報サービス業　※ソフトウェア業、情報処理サービス業含む</t>
    <phoneticPr fontId="1"/>
  </si>
  <si>
    <t>　(1)推進体制
    (社内外の体制、担当者の役割分担等を図解してください。その際、社名、部門名、担当者氏名、対応する「１４　資金支出明細」の番号(例：原-1、委-1)等を記入してください。)</t>
    <rPh sb="4" eb="8">
      <t>スイシンタイセイ</t>
    </rPh>
    <rPh sb="14" eb="17">
      <t>シャナイガイ</t>
    </rPh>
    <rPh sb="18" eb="20">
      <t>タイセイ</t>
    </rPh>
    <rPh sb="21" eb="24">
      <t>タントウシャ</t>
    </rPh>
    <rPh sb="25" eb="30">
      <t>ヤクワリブンタントウ</t>
    </rPh>
    <rPh sb="31" eb="33">
      <t>ズカイ</t>
    </rPh>
    <phoneticPr fontId="1"/>
  </si>
  <si>
    <t>資金支出明細番号※</t>
    <rPh sb="0" eb="2">
      <t>シキン</t>
    </rPh>
    <rPh sb="4" eb="6">
      <t>メイサイ</t>
    </rPh>
    <rPh sb="6" eb="8">
      <t>バンゴウ</t>
    </rPh>
    <phoneticPr fontId="1"/>
  </si>
  <si>
    <t>設置期間
（月数）</t>
    <rPh sb="0" eb="2">
      <t>セッチ</t>
    </rPh>
    <rPh sb="2" eb="4">
      <t>キカン</t>
    </rPh>
    <rPh sb="6" eb="8">
      <t>ツキスウ</t>
    </rPh>
    <phoneticPr fontId="1"/>
  </si>
  <si>
    <t>（基準日：令和４年９月１日）</t>
    <rPh sb="1" eb="4">
      <t>キジュンビ</t>
    </rPh>
    <rPh sb="5" eb="7">
      <t>レイワ</t>
    </rPh>
    <rPh sb="8" eb="9">
      <t>ネン</t>
    </rPh>
    <rPh sb="10" eb="11">
      <t>ガツ</t>
    </rPh>
    <rPh sb="12" eb="13">
      <t>ニチ</t>
    </rPh>
    <phoneticPr fontId="1"/>
  </si>
  <si>
    <t>令和４年９月１日現在</t>
    <rPh sb="0" eb="2">
      <t>レイワ</t>
    </rPh>
    <rPh sb="3" eb="4">
      <t>ネン</t>
    </rPh>
    <rPh sb="5" eb="6">
      <t>ガツ</t>
    </rPh>
    <rPh sb="7" eb="8">
      <t>ニチ</t>
    </rPh>
    <rPh sb="8" eb="10">
      <t>ゲンザイ</t>
    </rPh>
    <phoneticPr fontId="1"/>
  </si>
  <si>
    <t>令和5年</t>
    <phoneticPr fontId="1"/>
  </si>
  <si>
    <t>令和6年</t>
    <rPh sb="0" eb="2">
      <t>レイワ</t>
    </rPh>
    <rPh sb="3" eb="4">
      <t>ネン</t>
    </rPh>
    <phoneticPr fontId="1"/>
  </si>
  <si>
    <t>2～
3月</t>
    <rPh sb="4" eb="5">
      <t>ガツ</t>
    </rPh>
    <phoneticPr fontId="1"/>
  </si>
  <si>
    <t>購入が必要な理由</t>
    <rPh sb="0" eb="2">
      <t>コウニュウ</t>
    </rPh>
    <rPh sb="3" eb="5">
      <t>ヒツヨウ</t>
    </rPh>
    <rPh sb="6" eb="8">
      <t>リユウ</t>
    </rPh>
    <phoneticPr fontId="17"/>
  </si>
  <si>
    <t>(2)開発・改良要素の説明(新規性・優秀性を記入してください。いずれか一方でも構いません。)</t>
    <phoneticPr fontId="1"/>
  </si>
  <si>
    <t>種別（新規・改良）</t>
    <rPh sb="0" eb="2">
      <t>シュベツ</t>
    </rPh>
    <rPh sb="3" eb="5">
      <t>シンキ</t>
    </rPh>
    <rPh sb="6" eb="8">
      <t>カイリョウ</t>
    </rPh>
    <phoneticPr fontId="1"/>
  </si>
  <si>
    <t>イ-1</t>
    <phoneticPr fontId="1"/>
  </si>
  <si>
    <t>イ-2</t>
    <phoneticPr fontId="1"/>
  </si>
  <si>
    <t>資本関係等はありません</t>
    <rPh sb="0" eb="4">
      <t>シホンカンケイ</t>
    </rPh>
    <rPh sb="4" eb="5">
      <t>ナド</t>
    </rPh>
    <phoneticPr fontId="1"/>
  </si>
  <si>
    <t>資本関係等はありません</t>
    <rPh sb="0" eb="5">
      <t>シホンカンケイナド</t>
    </rPh>
    <phoneticPr fontId="1"/>
  </si>
  <si>
    <t>専-1</t>
    <rPh sb="0" eb="1">
      <t>セン</t>
    </rPh>
    <phoneticPr fontId="1"/>
  </si>
  <si>
    <t>専-2</t>
    <rPh sb="0" eb="1">
      <t>セン</t>
    </rPh>
    <phoneticPr fontId="1"/>
  </si>
  <si>
    <t>専-3</t>
    <rPh sb="0" eb="1">
      <t>セン</t>
    </rPh>
    <phoneticPr fontId="1"/>
  </si>
  <si>
    <t>委-1</t>
    <rPh sb="0" eb="1">
      <t>イ</t>
    </rPh>
    <phoneticPr fontId="1"/>
  </si>
  <si>
    <t>委-2</t>
    <rPh sb="0" eb="1">
      <t>イ</t>
    </rPh>
    <phoneticPr fontId="1"/>
  </si>
  <si>
    <t>※採択時に一般公開されます</t>
    <rPh sb="1" eb="3">
      <t>サイタク</t>
    </rPh>
    <rPh sb="3" eb="4">
      <t>ジ</t>
    </rPh>
    <rPh sb="5" eb="7">
      <t>イッパン</t>
    </rPh>
    <rPh sb="7" eb="9">
      <t>コウカイ</t>
    </rPh>
    <phoneticPr fontId="1"/>
  </si>
  <si>
    <r>
      <t xml:space="preserve">製品・サービス
概要
（100文字以内）
</t>
    </r>
    <r>
      <rPr>
        <sz val="8"/>
        <rFont val="ＭＳ Ｐゴシック"/>
        <family val="3"/>
        <charset val="128"/>
        <scheme val="minor"/>
      </rPr>
      <t>※記載内容は、採択時に一般公開されます</t>
    </r>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</si>
  <si>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t>本事業に必要な産業財産権を出願又は保有している（共同出願・共同保有含む）。</t>
    <rPh sb="0" eb="1">
      <t>ホン</t>
    </rPh>
    <rPh sb="1" eb="3">
      <t>ジギョウ</t>
    </rPh>
    <rPh sb="4" eb="6">
      <t>ヒツヨウ</t>
    </rPh>
    <rPh sb="7" eb="9">
      <t>サンギョウ</t>
    </rPh>
    <rPh sb="9" eb="12">
      <t>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</si>
  <si>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6">
      <t>コウコク</t>
    </rPh>
    <rPh sb="6" eb="9">
      <t>ケイサイサキ</t>
    </rPh>
    <phoneticPr fontId="17"/>
  </si>
  <si>
    <t>上記契約先は、申請者と資本関係、役員または従業員の兼務、申請者の代表者３親等以内の親族による経営ではない。</t>
    <rPh sb="0" eb="2">
      <t>ジョウキ</t>
    </rPh>
    <rPh sb="2" eb="5">
      <t>ケイヤクサキ</t>
    </rPh>
    <rPh sb="7" eb="10">
      <t>シンセイシャ</t>
    </rPh>
    <rPh sb="11" eb="13">
      <t>シホン</t>
    </rPh>
    <rPh sb="13" eb="15">
      <t>カンケイ</t>
    </rPh>
    <rPh sb="16" eb="18">
      <t>ヤクイン</t>
    </rPh>
    <rPh sb="21" eb="24">
      <t>ジュウギョウイン</t>
    </rPh>
    <rPh sb="25" eb="27">
      <t>ケンム</t>
    </rPh>
    <rPh sb="28" eb="31">
      <t>シンセイシャ</t>
    </rPh>
    <rPh sb="32" eb="35">
      <t>ダイヒョウシャ</t>
    </rPh>
    <rPh sb="36" eb="38">
      <t>シントウ</t>
    </rPh>
    <rPh sb="38" eb="40">
      <t>イナイ</t>
    </rPh>
    <rPh sb="41" eb="43">
      <t>シンゾク</t>
    </rPh>
    <rPh sb="46" eb="48">
      <t>ケイエイ</t>
    </rPh>
    <phoneticPr fontId="1"/>
  </si>
  <si>
    <t>都-</t>
    <rPh sb="0" eb="1">
      <t>ト</t>
    </rPh>
    <phoneticPr fontId="1"/>
  </si>
  <si>
    <r>
      <t>※本店所在地が</t>
    </r>
    <r>
      <rPr>
        <b/>
        <u/>
        <sz val="12.5"/>
        <rFont val="ＭＳ Ｐゴシック"/>
        <family val="3"/>
        <charset val="128"/>
      </rPr>
      <t>都外</t>
    </r>
    <r>
      <rPr>
        <sz val="12.5"/>
        <rFont val="ＭＳ Ｐ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</si>
  <si>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t>都内登記
所在地（※）</t>
    <rPh sb="0" eb="2">
      <t>トナイ</t>
    </rPh>
    <rPh sb="2" eb="4">
      <t>トウキ</t>
    </rPh>
    <rPh sb="5" eb="6">
      <t>ショ</t>
    </rPh>
    <rPh sb="6" eb="7">
      <t>ザイ</t>
    </rPh>
    <rPh sb="7" eb="8">
      <t>チ</t>
    </rPh>
    <phoneticPr fontId="1"/>
  </si>
  <si>
    <t>ＴＥＬ（※）</t>
    <phoneticPr fontId="1"/>
  </si>
  <si>
    <r>
      <t xml:space="preserve">　 </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の補助金・助成金のうち、国・地方公共団体等（都・公社含む）で</t>
    </r>
    <r>
      <rPr>
        <b/>
        <sz val="10.5"/>
        <rFont val="ＭＳ Ｐゴシック"/>
        <family val="3"/>
        <charset val="128"/>
        <scheme val="minor"/>
      </rPr>
      <t>実施中及び申請中又は申請予定</t>
    </r>
    <r>
      <rPr>
        <sz val="10.5"/>
        <rFont val="ＭＳ Ｐゴシック"/>
        <family val="3"/>
        <charset val="128"/>
        <scheme val="minor"/>
      </rPr>
      <t>の補助・助成事業について直近から順に記載してください。</t>
    </r>
    <rPh sb="2" eb="4">
      <t>セイヒン</t>
    </rPh>
    <rPh sb="9" eb="11">
      <t>カイハツ</t>
    </rPh>
    <rPh sb="12" eb="14">
      <t>ソウギョウ</t>
    </rPh>
    <rPh sb="15" eb="17">
      <t>セツビ</t>
    </rPh>
    <rPh sb="17" eb="19">
      <t>トウシ</t>
    </rPh>
    <rPh sb="20" eb="22">
      <t>ハンロ</t>
    </rPh>
    <rPh sb="22" eb="24">
      <t>カイタク</t>
    </rPh>
    <rPh sb="24" eb="25">
      <t>ナド</t>
    </rPh>
    <rPh sb="26" eb="29">
      <t>ホジョキン</t>
    </rPh>
    <rPh sb="30" eb="32">
      <t>ジョセイ</t>
    </rPh>
    <rPh sb="32" eb="33">
      <t>キン</t>
    </rPh>
    <rPh sb="47" eb="48">
      <t>ト</t>
    </rPh>
    <rPh sb="55" eb="58">
      <t>ジッシチュウ</t>
    </rPh>
    <rPh sb="58" eb="59">
      <t>オヨ</t>
    </rPh>
    <rPh sb="60" eb="63">
      <t>シンセイチュウ</t>
    </rPh>
    <rPh sb="63" eb="64">
      <t>マタ</t>
    </rPh>
    <rPh sb="65" eb="67">
      <t>シンセイ</t>
    </rPh>
    <rPh sb="67" eb="69">
      <t>ヨテイ</t>
    </rPh>
    <rPh sb="70" eb="72">
      <t>ホジョ</t>
    </rPh>
    <rPh sb="73" eb="75">
      <t>ジョセイ</t>
    </rPh>
    <rPh sb="75" eb="77">
      <t>ジギョウ</t>
    </rPh>
    <rPh sb="81" eb="83">
      <t>チョッキン</t>
    </rPh>
    <rPh sb="85" eb="86">
      <t>ジュン</t>
    </rPh>
    <rPh sb="87" eb="89">
      <t>キサイ</t>
    </rPh>
    <phoneticPr fontId="1"/>
  </si>
  <si>
    <r>
      <t>　本年９月１日から過去５年間の</t>
    </r>
    <r>
      <rPr>
        <b/>
        <sz val="10.5"/>
        <rFont val="ＭＳ Ｐゴシック"/>
        <family val="3"/>
        <charset val="128"/>
      </rPr>
      <t>製品・サービス開発、創業、設備投資、販路開拓等</t>
    </r>
    <r>
      <rPr>
        <sz val="10.5"/>
        <rFont val="ＭＳ Ｐゴシック"/>
        <family val="3"/>
        <charset val="128"/>
      </rPr>
      <t>の補助金・助成金のうち、国・地方公共団体等（都・公社含む）から</t>
    </r>
    <r>
      <rPr>
        <b/>
        <sz val="10.5"/>
        <rFont val="ＭＳ Ｐゴシック"/>
        <family val="3"/>
        <charset val="128"/>
      </rPr>
      <t>交付を受けたことのある</t>
    </r>
    <r>
      <rPr>
        <sz val="10.5"/>
        <rFont val="ＭＳ Ｐゴシック"/>
        <family val="3"/>
        <charset val="128"/>
      </rPr>
      <t>補助・助成事業について直近から順に記載してください。</t>
    </r>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</si>
  <si>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r>
      <t>　本年９月１日から過去３年間における</t>
    </r>
    <r>
      <rPr>
        <b/>
        <sz val="11"/>
        <rFont val="ＭＳ Ｐゴシック"/>
        <family val="3"/>
        <charset val="128"/>
        <scheme val="minor"/>
      </rPr>
      <t>東京都及び公社事業の利用状況で、補助金・助成金以外（例・事業化チャレンジ道場、中小企業ニューマーケット開拓支援事業等)に</t>
    </r>
    <r>
      <rPr>
        <sz val="11"/>
        <rFont val="ＭＳ Ｐゴシック"/>
        <family val="3"/>
        <charset val="128"/>
        <scheme val="minor"/>
      </rPr>
      <t>ついて直近のものから順に記載してください。</t>
    </r>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4" eb="45">
      <t>レイ</t>
    </rPh>
    <rPh sb="46" eb="49">
      <t>ジギョウカ</t>
    </rPh>
    <rPh sb="54" eb="56">
      <t>ドウジョウ</t>
    </rPh>
    <rPh sb="57" eb="61">
      <t>チュウショウキギョウ</t>
    </rPh>
    <rPh sb="69" eb="71">
      <t>カイタク</t>
    </rPh>
    <rPh sb="71" eb="73">
      <t>シエン</t>
    </rPh>
    <rPh sb="73" eb="75">
      <t>ジギョウ</t>
    </rPh>
    <rPh sb="75" eb="76">
      <t>トウ</t>
    </rPh>
    <rPh sb="81" eb="83">
      <t>チョッキン</t>
    </rPh>
    <rPh sb="88" eb="89">
      <t>ジュン</t>
    </rPh>
    <rPh sb="90" eb="92">
      <t>キサイ</t>
    </rPh>
    <phoneticPr fontId="1"/>
  </si>
  <si>
    <t>　</t>
  </si>
  <si>
    <t>進捗状況</t>
    <rPh sb="0" eb="4">
      <t>シンチョクジョウキョウ</t>
    </rPh>
    <phoneticPr fontId="1"/>
  </si>
  <si>
    <t>　(3)助成事業で活用できる自社の経営資源(※ノウハウ、技術力、設備、人材等)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</si>
  <si>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本事業遂行にあたっての法令遵守、環境配慮、安全性確保への取組みについて</t>
    <rPh sb="0" eb="5">
      <t>ホンジギョウスイコウ</t>
    </rPh>
    <rPh sb="11" eb="13">
      <t>ホウレイ</t>
    </rPh>
    <rPh sb="13" eb="15">
      <t>ジュンシュ</t>
    </rPh>
    <rPh sb="16" eb="18">
      <t>カンキョウ</t>
    </rPh>
    <rPh sb="18" eb="20">
      <t>ハイリョ</t>
    </rPh>
    <rPh sb="21" eb="23">
      <t>アンゼン</t>
    </rPh>
    <rPh sb="23" eb="24">
      <t>セイ</t>
    </rPh>
    <rPh sb="24" eb="26">
      <t>カクホ</t>
    </rPh>
    <rPh sb="28" eb="30">
      <t>トリク</t>
    </rPh>
    <phoneticPr fontId="1"/>
  </si>
  <si>
    <t>　具体的作業内容、資金支出明細番号を記入してください。
　また、各項目の開始～終了時期を丸印●で表示した上で、自社で実施する場合は実線で、委託・外注先で実施する場合は点線で結んでください。</t>
    <rPh sb="1" eb="3">
      <t>グタイ</t>
    </rPh>
    <rPh sb="3" eb="4">
      <t>テキ</t>
    </rPh>
    <rPh sb="4" eb="6">
      <t>サギョウ</t>
    </rPh>
    <rPh sb="6" eb="8">
      <t>ナイヨウ</t>
    </rPh>
    <rPh sb="9" eb="11">
      <t>シキン</t>
    </rPh>
    <rPh sb="11" eb="13">
      <t>シシュツ</t>
    </rPh>
    <rPh sb="13" eb="15">
      <t>メイサイ</t>
    </rPh>
    <rPh sb="15" eb="17">
      <t>バンゴウ</t>
    </rPh>
    <rPh sb="18" eb="20">
      <t>キニュウ</t>
    </rPh>
    <rPh sb="32" eb="35">
      <t>カクコウモク</t>
    </rPh>
    <rPh sb="36" eb="38">
      <t>カイシ</t>
    </rPh>
    <rPh sb="39" eb="41">
      <t>シュウリョウ</t>
    </rPh>
    <rPh sb="41" eb="43">
      <t>ジキ</t>
    </rPh>
    <rPh sb="44" eb="46">
      <t>マルジルシ</t>
    </rPh>
    <rPh sb="48" eb="50">
      <t>ヒョウジ</t>
    </rPh>
    <rPh sb="52" eb="53">
      <t>ウエ</t>
    </rPh>
    <rPh sb="55" eb="57">
      <t>ジシャ</t>
    </rPh>
    <rPh sb="58" eb="60">
      <t>ジッシ</t>
    </rPh>
    <rPh sb="62" eb="64">
      <t>バアイ</t>
    </rPh>
    <rPh sb="65" eb="67">
      <t>ジッセン</t>
    </rPh>
    <rPh sb="69" eb="71">
      <t>イタク</t>
    </rPh>
    <rPh sb="72" eb="75">
      <t>ガイチュウサキ</t>
    </rPh>
    <rPh sb="76" eb="78">
      <t>ジッシ</t>
    </rPh>
    <rPh sb="80" eb="82">
      <t>バアイ</t>
    </rPh>
    <rPh sb="83" eb="85">
      <t>テンセン</t>
    </rPh>
    <rPh sb="86" eb="87">
      <t>ムス</t>
    </rPh>
    <phoneticPr fontId="1"/>
  </si>
  <si>
    <r>
      <t>※「資金支出明細番号」には、その取組に係る経費と対応する「１４　資金支出明細」の番号(例 原-1、機-1、委-1等)を記入してください。「１４　資金支出明細」に記載した</t>
    </r>
    <r>
      <rPr>
        <b/>
        <u/>
        <sz val="11"/>
        <color rgb="FFFF0000"/>
        <rFont val="ＭＳ Ｐゴシック"/>
        <family val="3"/>
        <charset val="128"/>
        <scheme val="minor"/>
      </rPr>
      <t>すべての資金支出明細番号について記載が必要</t>
    </r>
    <r>
      <rPr>
        <sz val="11"/>
        <rFont val="ＭＳ Ｐゴシック"/>
        <family val="3"/>
        <charset val="128"/>
        <scheme val="minor"/>
      </rPr>
      <t>です</t>
    </r>
    <r>
      <rPr>
        <sz val="11"/>
        <color theme="1"/>
        <rFont val="ＭＳ Ｐゴシック"/>
        <family val="2"/>
        <charset val="128"/>
        <scheme val="minor"/>
      </rPr>
      <t>。</t>
    </r>
    <rPh sb="2" eb="6">
      <t>シキンシシュツ</t>
    </rPh>
    <rPh sb="6" eb="10">
      <t>メイサイバンゴウ</t>
    </rPh>
    <rPh sb="16" eb="18">
      <t>トリクミ</t>
    </rPh>
    <rPh sb="19" eb="20">
      <t>カカ</t>
    </rPh>
    <rPh sb="21" eb="23">
      <t>ケイヒ</t>
    </rPh>
    <rPh sb="24" eb="26">
      <t>タイオウ</t>
    </rPh>
    <rPh sb="32" eb="36">
      <t>シキンシシュツ</t>
    </rPh>
    <rPh sb="36" eb="38">
      <t>メイサイ</t>
    </rPh>
    <rPh sb="40" eb="41">
      <t>バン</t>
    </rPh>
    <rPh sb="41" eb="42">
      <t>ゴウ</t>
    </rPh>
    <rPh sb="43" eb="44">
      <t>レイ</t>
    </rPh>
    <rPh sb="45" eb="46">
      <t>ゲン</t>
    </rPh>
    <rPh sb="49" eb="50">
      <t>キ</t>
    </rPh>
    <rPh sb="53" eb="54">
      <t>イ</t>
    </rPh>
    <rPh sb="56" eb="57">
      <t>ナド</t>
    </rPh>
    <rPh sb="59" eb="61">
      <t>キニュウ</t>
    </rPh>
    <rPh sb="72" eb="76">
      <t>シキンシシュツ</t>
    </rPh>
    <rPh sb="76" eb="78">
      <t>メイサイ</t>
    </rPh>
    <rPh sb="80" eb="82">
      <t>キサイ</t>
    </rPh>
    <rPh sb="88" eb="92">
      <t>シキンシシュツ</t>
    </rPh>
    <rPh sb="92" eb="94">
      <t>メイサイ</t>
    </rPh>
    <rPh sb="94" eb="96">
      <t>バンゴウ</t>
    </rPh>
    <rPh sb="100" eb="102">
      <t>キサイ</t>
    </rPh>
    <rPh sb="103" eb="105">
      <t>ヒツヨウ</t>
    </rPh>
    <phoneticPr fontId="1"/>
  </si>
  <si>
    <t>令和</t>
    <rPh sb="0" eb="2">
      <t>レイワ</t>
    </rPh>
    <phoneticPr fontId="1"/>
  </si>
  <si>
    <t>令和</t>
    <rPh sb="0" eb="2">
      <t>レイワ</t>
    </rPh>
    <phoneticPr fontId="1"/>
  </si>
  <si>
    <r>
      <t>※　各経費において、行が足りない場合はセルを追加してください。その際、自動計算式が崩れる可能性がありますのでご注意ください。
※　ご提出頂くのは緑のシート+入力した青いシートです。青いシートのうち、記入していないシートは提出不要です。</t>
    </r>
    <r>
      <rPr>
        <b/>
        <u/>
        <sz val="14"/>
        <color theme="1"/>
        <rFont val="ＭＳ Ｐゴシック"/>
        <family val="3"/>
        <charset val="128"/>
        <scheme val="minor"/>
      </rPr>
      <t/>
    </r>
    <rPh sb="2" eb="5">
      <t>カクケイヒ</t>
    </rPh>
    <rPh sb="10" eb="11">
      <t>ギョウ</t>
    </rPh>
    <rPh sb="12" eb="13">
      <t>タ</t>
    </rPh>
    <rPh sb="16" eb="18">
      <t>バアイ</t>
    </rPh>
    <rPh sb="22" eb="24">
      <t>ツイカ</t>
    </rPh>
    <rPh sb="33" eb="34">
      <t>サイ</t>
    </rPh>
    <rPh sb="35" eb="37">
      <t>ジドウ</t>
    </rPh>
    <rPh sb="37" eb="39">
      <t>ケイサン</t>
    </rPh>
    <rPh sb="39" eb="40">
      <t>シキ</t>
    </rPh>
    <rPh sb="41" eb="42">
      <t>クズ</t>
    </rPh>
    <rPh sb="44" eb="46">
      <t>カノウ</t>
    </rPh>
    <rPh sb="46" eb="47">
      <t>セイ</t>
    </rPh>
    <rPh sb="55" eb="57">
      <t>チュウイ</t>
    </rPh>
    <rPh sb="67" eb="69">
      <t>テイシュツ</t>
    </rPh>
    <rPh sb="69" eb="70">
      <t>イタダ</t>
    </rPh>
    <rPh sb="79" eb="81">
      <t>ニュウリョク</t>
    </rPh>
    <rPh sb="83" eb="84">
      <t>アオ</t>
    </rPh>
    <phoneticPr fontId="48"/>
  </si>
  <si>
    <t>（選択してください）</t>
    <phoneticPr fontId="1"/>
  </si>
  <si>
    <t>（選択してください）</t>
    <phoneticPr fontId="1"/>
  </si>
  <si>
    <t>（選択してください）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</si>
</sst>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賃&quot;\-General"/>
    <numFmt numFmtId="194" formatCode="&quot;産&quot;\-General"/>
    <numFmt numFmtId="195" formatCode="&quot;人&quot;\-General"/>
    <numFmt numFmtId="196" formatCode="&quot;広&quot;\-General"/>
    <numFmt numFmtId="197" formatCode="&quot;展&quot;\-General"/>
    <numFmt numFmtId="198" formatCode="&quot;イ&quot;\-General"/>
    <numFmt numFmtId="199" formatCode="#,##0_ ;[Red]\-#,##0\ "/>
  </numFmts>
  <fonts count="101"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0.5"/>
      <name val="ＭＳ 明朝"/>
      <family val="1"/>
      <charset val="128"/>
    </font>
    <font>
      <sz val="11"/>
      <name val="ＭＳ Ｐゴシック"/>
      <family val="2"/>
      <charset val="128"/>
      <scheme val="minor"/>
    </font>
    <font>
      <b/>
      <sz val="14"/>
      <name val="ＭＳ 明朝"/>
      <family val="1"/>
      <charset val="128"/>
    </font>
    <font>
      <sz val="12"/>
      <name val="ＭＳ 明朝"/>
      <family val="1"/>
      <charset val="128"/>
    </font>
    <font>
      <sz val="6"/>
      <name val="ＭＳ 明朝"/>
      <family val="1"/>
      <charset val="128"/>
    </font>
    <font>
      <sz val="8"/>
      <name val="ＭＳ 明朝"/>
      <family val="1"/>
      <charset val="128"/>
    </font>
    <font>
      <sz val="10"/>
      <name val="ＭＳ 明朝"/>
      <family val="1"/>
      <charset val="128"/>
    </font>
    <font>
      <b/>
      <sz val="10"/>
      <name val="ＭＳ 明朝"/>
      <family val="1"/>
      <charset val="128"/>
    </font>
    <font>
      <sz val="11"/>
      <color theme="1"/>
      <name val="ＭＳ Ｐゴシック"/>
      <family val="2"/>
      <charset val="128"/>
      <scheme val="minor"/>
    </font>
    <font>
      <b/>
      <sz val="11"/>
      <name val="ＭＳ 明朝"/>
      <family val="1"/>
      <charset val="128"/>
    </font>
    <font>
      <b/>
      <sz val="11"/>
      <color rgb="FF0000FF"/>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1"/>
      <name val="ＭＳ Ｐゴシック"/>
      <family val="3"/>
      <charset val="128"/>
      <scheme val="minor"/>
    </font>
    <font>
      <sz val="11"/>
      <color indexed="8"/>
      <name val="ＭＳ Ｐゴシック"/>
      <family val="3"/>
      <charset val="128"/>
    </font>
    <font>
      <sz val="10"/>
      <color theme="1"/>
      <name val="ＭＳ 明朝"/>
      <family val="1"/>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b/>
      <sz val="10"/>
      <color rgb="FFFF0000"/>
      <name val="ＭＳ 明朝"/>
      <family val="1"/>
      <charset val="128"/>
    </font>
    <font>
      <b/>
      <sz val="12"/>
      <name val="ＭＳ 明朝"/>
      <family val="1"/>
      <charset val="128"/>
    </font>
    <font>
      <sz val="10.5"/>
      <color theme="1"/>
      <name val="ＭＳ 明朝"/>
      <family val="1"/>
      <charset val="128"/>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10.8"/>
      <color theme="10"/>
      <name val="ＭＳ Ｐゴシック"/>
      <family val="3"/>
      <charset val="128"/>
    </font>
    <font>
      <b/>
      <sz val="14"/>
      <color rgb="FFFF0000"/>
      <name val="ＭＳ Ｐゴシック"/>
      <family val="3"/>
      <charset val="128"/>
      <scheme val="minor"/>
    </font>
    <font>
      <b/>
      <sz val="12"/>
      <name val="ＭＳ Ｐゴシック"/>
      <family val="3"/>
      <charset val="128"/>
      <scheme val="minor"/>
    </font>
    <font>
      <sz val="10.5"/>
      <name val="ＭＳ Ｐゴシック"/>
      <family val="3"/>
      <charset val="128"/>
      <scheme val="minor"/>
    </font>
    <font>
      <b/>
      <sz val="10.5"/>
      <name val="ＭＳ Ｐゴシック"/>
      <family val="3"/>
      <charset val="128"/>
      <scheme val="minor"/>
    </font>
    <font>
      <b/>
      <sz val="11"/>
      <name val="ＭＳ Ｐゴシック"/>
      <family val="3"/>
      <charset val="128"/>
      <scheme val="minor"/>
    </font>
    <font>
      <b/>
      <sz val="12"/>
      <color theme="1"/>
      <name val="ＭＳ Ｐゴシック"/>
      <family val="3"/>
      <charset val="128"/>
      <scheme val="minor"/>
    </font>
    <font>
      <b/>
      <sz val="11"/>
      <color rgb="FF0000FF"/>
      <name val="ＭＳ Ｐゴシック"/>
      <family val="2"/>
      <charset val="128"/>
      <scheme val="minor"/>
    </font>
    <font>
      <b/>
      <sz val="11"/>
      <color rgb="FFFF0000"/>
      <name val="ＭＳ 明朝"/>
      <family val="1"/>
      <charset val="128"/>
    </font>
    <font>
      <sz val="11"/>
      <name val="ＭＳ Ｐゴシック"/>
      <family val="3"/>
      <charset val="128"/>
    </font>
    <font>
      <sz val="10.5"/>
      <name val="ＭＳ Ｐゴシック"/>
      <family val="3"/>
      <charset val="128"/>
    </font>
    <font>
      <b/>
      <sz val="10.5"/>
      <name val="ＭＳ Ｐゴシック"/>
      <family val="3"/>
      <charset val="128"/>
    </font>
    <font>
      <sz val="12"/>
      <color theme="1"/>
      <name val="ＭＳ Ｐゴシック"/>
      <family val="2"/>
      <charset val="128"/>
      <scheme val="minor"/>
    </font>
    <font>
      <sz val="9"/>
      <color theme="1"/>
      <name val="ＭＳ Ｐゴシック"/>
      <family val="3"/>
      <charset val="128"/>
      <scheme val="minor"/>
    </font>
    <font>
      <sz val="10.5"/>
      <color rgb="FFFF0000"/>
      <name val="HG丸ｺﾞｼｯｸM-PRO"/>
      <family val="3"/>
      <charset val="128"/>
    </font>
    <font>
      <sz val="6"/>
      <name val="ＭＳ Ｐゴシック"/>
      <family val="3"/>
      <charset val="128"/>
      <scheme val="minor"/>
    </font>
    <font>
      <u/>
      <sz val="11"/>
      <color theme="1"/>
      <name val="ＭＳ Ｐゴシック"/>
      <family val="3"/>
      <charset val="128"/>
      <scheme val="minor"/>
    </font>
    <font>
      <b/>
      <u/>
      <sz val="14"/>
      <color theme="1"/>
      <name val="ＭＳ Ｐゴシック"/>
      <family val="3"/>
      <charset val="128"/>
      <scheme val="minor"/>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0.5"/>
      <color theme="1"/>
      <name val="ＭＳ ゴシック"/>
      <family val="3"/>
      <charset val="128"/>
    </font>
    <font>
      <sz val="11"/>
      <name val="ＭＳ ゴシック"/>
      <family val="3"/>
      <charset val="128"/>
    </font>
    <font>
      <b/>
      <sz val="11"/>
      <color theme="1"/>
      <name val="ＭＳ ゴシック"/>
      <family val="3"/>
      <charset val="128"/>
    </font>
    <font>
      <sz val="10.5"/>
      <color theme="1"/>
      <name val="HGPｺﾞｼｯｸE"/>
      <family val="3"/>
      <charset val="128"/>
    </font>
    <font>
      <b/>
      <sz val="12"/>
      <color theme="1"/>
      <name val="HGPｺﾞｼｯｸE"/>
      <family val="3"/>
      <charset val="128"/>
    </font>
    <font>
      <sz val="7"/>
      <color rgb="FFFF0000"/>
      <name val="HGPｺﾞｼｯｸE"/>
      <family val="3"/>
      <charset val="128"/>
    </font>
    <font>
      <sz val="10"/>
      <color theme="1"/>
      <name val="ＭＳ ゴシック"/>
      <family val="3"/>
      <charset val="128"/>
    </font>
    <font>
      <sz val="10.5"/>
      <color rgb="FFFF0000"/>
      <name val="ＭＳ Ｐゴシック"/>
      <family val="3"/>
      <charset val="128"/>
      <scheme val="minor"/>
    </font>
    <font>
      <b/>
      <sz val="12"/>
      <name val="HGPｺﾞｼｯｸE"/>
      <family val="3"/>
      <charset val="128"/>
    </font>
    <font>
      <sz val="10.5"/>
      <color rgb="FFFF0000"/>
      <name val="HGPｺﾞｼｯｸE"/>
      <family val="3"/>
      <charset val="128"/>
    </font>
    <font>
      <b/>
      <sz val="6"/>
      <color rgb="FFFF0000"/>
      <name val="ＭＳ 明朝"/>
      <family val="1"/>
      <charset val="128"/>
    </font>
    <font>
      <sz val="12"/>
      <color theme="1"/>
      <name val="ＭＳ 明朝"/>
      <family val="1"/>
      <charset val="128"/>
    </font>
    <font>
      <b/>
      <sz val="12"/>
      <color theme="1"/>
      <name val="ＭＳ 明朝"/>
      <family val="1"/>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10"/>
      <color theme="0"/>
      <name val="ＭＳ ゴシック"/>
      <family val="3"/>
      <charset val="128"/>
    </font>
    <font>
      <b/>
      <sz val="10"/>
      <color rgb="FFFF0000"/>
      <name val="ＭＳ ゴシック"/>
      <family val="3"/>
      <charset val="128"/>
    </font>
    <font>
      <b/>
      <u/>
      <sz val="12"/>
      <color theme="1"/>
      <name val="ＭＳ 明朝"/>
      <family val="1"/>
      <charset val="128"/>
    </font>
    <font>
      <sz val="11"/>
      <color theme="1"/>
      <name val="ＭＳ Ｐゴシック"/>
      <family val="3"/>
      <charset val="128"/>
    </font>
    <font>
      <b/>
      <sz val="10"/>
      <color theme="1"/>
      <name val="ＭＳ ゴシック"/>
      <family val="3"/>
      <charset val="128"/>
    </font>
    <font>
      <sz val="10.5"/>
      <color theme="1"/>
      <name val="ＭＳ Ｐゴシック"/>
      <family val="3"/>
      <charset val="128"/>
      <scheme val="minor"/>
    </font>
    <font>
      <b/>
      <sz val="10.5"/>
      <color theme="1"/>
      <name val="ＭＳ ゴシック"/>
      <family val="3"/>
      <charset val="128"/>
    </font>
    <font>
      <sz val="10.5"/>
      <color rgb="FFFF0000"/>
      <name val="ＭＳ ゴシック"/>
      <family val="3"/>
      <charset val="128"/>
    </font>
    <font>
      <sz val="10.5"/>
      <color rgb="FF000000"/>
      <name val="HG丸ｺﾞｼｯｸM-PRO"/>
      <family val="3"/>
      <charset val="128"/>
    </font>
    <font>
      <b/>
      <sz val="11"/>
      <color rgb="FFFF0000"/>
      <name val="ＭＳ ゴシック"/>
      <family val="3"/>
      <charset val="128"/>
    </font>
    <font>
      <sz val="12"/>
      <name val="ＭＳ Ｐゴシック"/>
      <family val="3"/>
      <charset val="128"/>
    </font>
    <font>
      <b/>
      <sz val="12.5"/>
      <color rgb="FFFF0000"/>
      <name val="ＭＳ Ｐゴシック"/>
      <family val="3"/>
      <charset val="128"/>
    </font>
    <font>
      <sz val="10"/>
      <name val="ＭＳ Ｐゴシック"/>
      <family val="3"/>
      <charset val="128"/>
    </font>
    <font>
      <sz val="10.5"/>
      <name val="ＭＳ ゴシック"/>
      <family val="3"/>
      <charset val="128"/>
    </font>
    <font>
      <sz val="12.5"/>
      <name val="ＭＳ Ｐゴシック"/>
      <family val="3"/>
      <charset val="128"/>
    </font>
    <font>
      <b/>
      <sz val="16"/>
      <name val="ＭＳ Ｐゴシック"/>
      <family val="3"/>
      <charset val="128"/>
    </font>
    <font>
      <b/>
      <sz val="12.5"/>
      <name val="ＭＳ Ｐゴシック"/>
      <family val="3"/>
      <charset val="128"/>
    </font>
    <font>
      <b/>
      <sz val="15"/>
      <name val="ＭＳ Ｐゴシック"/>
      <family val="3"/>
      <charset val="128"/>
    </font>
    <font>
      <b/>
      <u/>
      <sz val="12.5"/>
      <name val="ＭＳ Ｐゴシック"/>
      <family val="3"/>
      <charset val="128"/>
    </font>
    <font>
      <u/>
      <sz val="12.5"/>
      <name val="ＭＳ Ｐゴシック"/>
      <family val="3"/>
      <charset val="128"/>
    </font>
    <font>
      <sz val="11"/>
      <name val="HG丸ｺﾞｼｯｸM-PRO"/>
      <family val="3"/>
      <charset val="128"/>
    </font>
    <font>
      <b/>
      <sz val="14"/>
      <name val="ＭＳ Ｐゴシック"/>
      <family val="2"/>
      <charset val="128"/>
      <scheme val="minor"/>
    </font>
    <font>
      <sz val="11"/>
      <name val="ＭＳ Ｐゴシック"/>
      <family val="2"/>
      <charset val="128"/>
    </font>
    <font>
      <sz val="8"/>
      <name val="ＭＳ Ｐゴシック"/>
      <family val="3"/>
      <charset val="128"/>
      <scheme val="minor"/>
    </font>
    <font>
      <b/>
      <u/>
      <sz val="11"/>
      <color rgb="FFFF0000"/>
      <name val="ＭＳ Ｐゴシック"/>
      <family val="3"/>
      <charset val="128"/>
      <scheme val="minor"/>
    </font>
    <font>
      <sz val="10"/>
      <color theme="0" tint="-0.34998626667073579"/>
      <name val="ＭＳ ゴシック"/>
      <family val="3"/>
      <charset val="128"/>
    </font>
    <font>
      <sz val="10"/>
      <color theme="0" tint="-0.34998626667073579"/>
      <name val="ＭＳ 明朝"/>
      <family val="1"/>
      <charset val="128"/>
    </font>
    <font>
      <sz val="11"/>
      <color theme="0" tint="-0.34998626667073579"/>
      <name val="ＭＳ ゴシック"/>
      <family val="3"/>
      <charset val="128"/>
    </font>
    <font>
      <sz val="11"/>
      <color theme="0" tint="-0.34998626667073579"/>
      <name val="ＭＳ 明朝"/>
      <family val="1"/>
      <charset val="128"/>
    </font>
  </fonts>
  <fills count="10">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s>
  <borders count="91">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right style="thin">
        <color theme="0"/>
      </right>
      <top style="thin">
        <color theme="0"/>
      </top>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style="thin">
        <color theme="0" tint="-0.34998626667073579"/>
      </left>
      <right style="thin">
        <color theme="0" tint="-0.34998626667073579"/>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tted">
        <color indexed="64"/>
      </top>
      <bottom/>
      <diagonal/>
    </border>
  </borders>
  <cellStyleXfs count="18">
    <xf numFmtId="0" fontId="0" fillId="0" borderId="0">
      <alignment vertical="center"/>
    </xf>
    <xf numFmtId="0" fontId="15" fillId="0" borderId="0">
      <alignment vertical="center"/>
    </xf>
    <xf numFmtId="38" fontId="19"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1"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38" fontId="12" fillId="0" borderId="0" applyFont="0" applyFill="0" applyBorder="0" applyAlignment="0" applyProtection="0">
      <alignment vertical="center"/>
    </xf>
    <xf numFmtId="0" fontId="22" fillId="0" borderId="0"/>
    <xf numFmtId="0" fontId="23" fillId="0" borderId="0"/>
    <xf numFmtId="0" fontId="12" fillId="0" borderId="0">
      <alignment vertical="center"/>
    </xf>
    <xf numFmtId="0" fontId="22" fillId="0" borderId="0"/>
    <xf numFmtId="38" fontId="12" fillId="0" borderId="0" applyFont="0" applyFill="0" applyBorder="0" applyAlignment="0" applyProtection="0">
      <alignment vertical="center"/>
    </xf>
    <xf numFmtId="0" fontId="24" fillId="0" borderId="0" applyNumberFormat="0" applyFill="0" applyBorder="0" applyAlignment="0" applyProtection="0">
      <alignment vertical="center"/>
    </xf>
    <xf numFmtId="9" fontId="12" fillId="0" borderId="0" applyFont="0" applyFill="0" applyBorder="0" applyAlignment="0" applyProtection="0">
      <alignment vertical="center"/>
    </xf>
    <xf numFmtId="0" fontId="33" fillId="0" borderId="0" applyNumberFormat="0" applyFill="0" applyBorder="0" applyAlignment="0" applyProtection="0">
      <alignment vertical="top"/>
      <protection locked="0"/>
    </xf>
  </cellStyleXfs>
  <cellXfs count="975">
    <xf numFmtId="0" fontId="0" fillId="0" borderId="0" xfId="0">
      <alignment vertical="center"/>
    </xf>
    <xf numFmtId="0" fontId="0" fillId="0" borderId="0" xfId="0" applyProtection="1">
      <alignment vertical="center"/>
      <protection locked="0"/>
    </xf>
    <xf numFmtId="0" fontId="18" fillId="0" borderId="0" xfId="0" applyFont="1" applyProtection="1">
      <alignment vertical="center"/>
    </xf>
    <xf numFmtId="0" fontId="35" fillId="0" borderId="0" xfId="0" applyFont="1" applyProtection="1">
      <alignment vertical="center"/>
    </xf>
    <xf numFmtId="0" fontId="18" fillId="5" borderId="0" xfId="0" applyFont="1" applyFill="1" applyAlignment="1" applyProtection="1">
      <alignment horizontal="center" vertical="center" wrapText="1"/>
    </xf>
    <xf numFmtId="0" fontId="18" fillId="5" borderId="0" xfId="0" applyFont="1" applyFill="1" applyAlignment="1" applyProtection="1">
      <alignment horizontal="center" vertical="center"/>
    </xf>
    <xf numFmtId="0" fontId="18" fillId="5" borderId="29" xfId="0" applyFont="1" applyFill="1" applyBorder="1" applyAlignment="1" applyProtection="1">
      <alignment horizontal="center" vertical="center" wrapText="1"/>
    </xf>
    <xf numFmtId="0" fontId="0" fillId="0" borderId="0" xfId="0" applyProtection="1">
      <alignment vertical="center"/>
    </xf>
    <xf numFmtId="0" fontId="35" fillId="0" borderId="0" xfId="0" applyFont="1" applyFill="1" applyProtection="1">
      <alignment vertical="center"/>
    </xf>
    <xf numFmtId="0" fontId="18" fillId="0" borderId="0" xfId="0" applyFont="1" applyFill="1" applyProtection="1">
      <alignment vertical="center"/>
    </xf>
    <xf numFmtId="0" fontId="18" fillId="5" borderId="20" xfId="0" applyFont="1" applyFill="1" applyBorder="1" applyAlignment="1" applyProtection="1">
      <alignment horizontal="center" vertical="center" wrapText="1"/>
    </xf>
    <xf numFmtId="0" fontId="25" fillId="0" borderId="0" xfId="1" applyFont="1" applyProtection="1">
      <alignment vertical="center"/>
    </xf>
    <xf numFmtId="0" fontId="14" fillId="0" borderId="0" xfId="1" applyFont="1" applyProtection="1">
      <alignment vertical="center"/>
      <protection locked="0"/>
    </xf>
    <xf numFmtId="0" fontId="14" fillId="0" borderId="0" xfId="0" applyFont="1" applyProtection="1">
      <alignment vertical="center"/>
      <protection locked="0"/>
    </xf>
    <xf numFmtId="0" fontId="15" fillId="0" borderId="0" xfId="1" applyFont="1" applyProtection="1">
      <alignment vertical="center"/>
      <protection locked="0"/>
    </xf>
    <xf numFmtId="0" fontId="25" fillId="0" borderId="0" xfId="1" applyFont="1" applyProtection="1">
      <alignment vertical="center"/>
      <protection locked="0"/>
    </xf>
    <xf numFmtId="0" fontId="40" fillId="0" borderId="0" xfId="0" applyFont="1" applyProtection="1">
      <alignment vertical="center"/>
      <protection locked="0"/>
    </xf>
    <xf numFmtId="0" fontId="0" fillId="0" borderId="0" xfId="0" applyAlignment="1">
      <alignment vertical="center"/>
    </xf>
    <xf numFmtId="0" fontId="0" fillId="6" borderId="20" xfId="0" applyFill="1" applyBorder="1" applyAlignment="1">
      <alignment horizontal="center" vertical="center"/>
    </xf>
    <xf numFmtId="0" fontId="0" fillId="6" borderId="20" xfId="0" applyFill="1" applyBorder="1" applyAlignment="1">
      <alignment horizontal="center" vertical="center" wrapText="1"/>
    </xf>
    <xf numFmtId="0" fontId="0" fillId="6" borderId="20" xfId="0" applyFill="1" applyBorder="1" applyAlignment="1">
      <alignment vertical="center"/>
    </xf>
    <xf numFmtId="0" fontId="0" fillId="6" borderId="20" xfId="0" applyFill="1" applyBorder="1">
      <alignment vertical="center"/>
    </xf>
    <xf numFmtId="0" fontId="0" fillId="6" borderId="55" xfId="0" applyFill="1" applyBorder="1" applyAlignment="1">
      <alignment horizontal="center" vertical="center"/>
    </xf>
    <xf numFmtId="0" fontId="0" fillId="6" borderId="22" xfId="0" applyFill="1" applyBorder="1" applyAlignment="1">
      <alignment horizontal="center" vertical="center"/>
    </xf>
    <xf numFmtId="0" fontId="0" fillId="0" borderId="0" xfId="0" applyAlignment="1">
      <alignment vertical="center" wrapText="1"/>
    </xf>
    <xf numFmtId="0" fontId="51" fillId="0" borderId="0" xfId="1" applyFont="1" applyFill="1" applyProtection="1">
      <alignment vertical="center"/>
    </xf>
    <xf numFmtId="0" fontId="52" fillId="0" borderId="0" xfId="1" applyFont="1" applyProtection="1">
      <alignment vertical="center"/>
    </xf>
    <xf numFmtId="0" fontId="52" fillId="0" borderId="0" xfId="1" applyFont="1" applyFill="1" applyProtection="1">
      <alignment vertical="center"/>
    </xf>
    <xf numFmtId="0" fontId="53" fillId="0" borderId="0" xfId="1" applyFont="1" applyProtection="1">
      <alignment vertical="center"/>
    </xf>
    <xf numFmtId="0" fontId="54" fillId="0" borderId="0" xfId="1" applyFont="1" applyProtection="1">
      <alignment vertical="center"/>
    </xf>
    <xf numFmtId="0" fontId="28" fillId="0" borderId="0" xfId="1" applyFont="1" applyFill="1" applyAlignment="1" applyProtection="1">
      <alignment vertical="center"/>
    </xf>
    <xf numFmtId="0" fontId="55" fillId="0" borderId="0" xfId="1" applyFont="1" applyFill="1" applyAlignment="1" applyProtection="1">
      <alignment vertical="center"/>
    </xf>
    <xf numFmtId="0" fontId="55" fillId="0" borderId="0" xfId="1" applyFont="1" applyFill="1" applyAlignment="1" applyProtection="1">
      <alignment vertical="center" wrapText="1"/>
    </xf>
    <xf numFmtId="0" fontId="53" fillId="0" borderId="0" xfId="1" applyFont="1" applyFill="1" applyProtection="1">
      <alignment vertical="center"/>
    </xf>
    <xf numFmtId="0" fontId="56" fillId="0" borderId="0" xfId="1" applyFont="1" applyProtection="1">
      <alignment vertical="center"/>
    </xf>
    <xf numFmtId="0" fontId="57" fillId="0" borderId="0" xfId="1" applyFont="1" applyFill="1" applyProtection="1">
      <alignment vertical="center"/>
    </xf>
    <xf numFmtId="0" fontId="52" fillId="0" borderId="0" xfId="1" applyFont="1" applyFill="1" applyAlignment="1" applyProtection="1">
      <alignment horizontal="left" vertical="center"/>
    </xf>
    <xf numFmtId="0" fontId="28" fillId="0" borderId="0" xfId="1" applyFont="1" applyFill="1" applyProtection="1">
      <alignment vertical="center"/>
    </xf>
    <xf numFmtId="0" fontId="25" fillId="0" borderId="0" xfId="1" applyFont="1" applyFill="1" applyProtection="1">
      <alignment vertical="center"/>
    </xf>
    <xf numFmtId="0" fontId="3" fillId="0" borderId="0" xfId="1" applyFont="1" applyProtection="1">
      <alignment vertical="center"/>
    </xf>
    <xf numFmtId="184" fontId="3" fillId="0" borderId="0" xfId="1" applyNumberFormat="1" applyFont="1" applyProtection="1">
      <alignment vertical="center"/>
    </xf>
    <xf numFmtId="0" fontId="55" fillId="7" borderId="60" xfId="1" applyFont="1" applyFill="1" applyBorder="1" applyAlignment="1" applyProtection="1">
      <alignment vertical="center" textRotation="255"/>
    </xf>
    <xf numFmtId="185" fontId="3" fillId="4" borderId="0" xfId="1" applyNumberFormat="1" applyFont="1" applyFill="1" applyProtection="1">
      <alignment vertical="center"/>
    </xf>
    <xf numFmtId="49" fontId="3" fillId="0" borderId="0" xfId="1" applyNumberFormat="1" applyFont="1" applyProtection="1">
      <alignment vertical="center"/>
    </xf>
    <xf numFmtId="0" fontId="55" fillId="7" borderId="12" xfId="1" applyFont="1" applyFill="1" applyBorder="1" applyAlignment="1" applyProtection="1">
      <alignment vertical="center" textRotation="255"/>
    </xf>
    <xf numFmtId="0" fontId="25" fillId="0" borderId="0" xfId="1" applyFont="1" applyFill="1" applyAlignment="1" applyProtection="1">
      <alignment horizontal="center" vertical="center"/>
    </xf>
    <xf numFmtId="0" fontId="28" fillId="0" borderId="0" xfId="1" applyFont="1" applyFill="1" applyBorder="1" applyAlignment="1" applyProtection="1">
      <alignment horizontal="center" vertical="center"/>
    </xf>
    <xf numFmtId="0" fontId="53" fillId="0" borderId="0" xfId="1" applyFont="1" applyFill="1" applyAlignment="1" applyProtection="1">
      <alignment horizontal="center" vertical="center"/>
    </xf>
    <xf numFmtId="0" fontId="55" fillId="0" borderId="0" xfId="1" applyFont="1" applyFill="1" applyBorder="1" applyAlignment="1" applyProtection="1">
      <alignment horizontal="center" vertical="center"/>
    </xf>
    <xf numFmtId="0" fontId="52" fillId="0" borderId="0" xfId="1" applyFont="1" applyFill="1" applyAlignment="1" applyProtection="1">
      <alignment horizontal="right" vertical="center"/>
    </xf>
    <xf numFmtId="0" fontId="7" fillId="0" borderId="0" xfId="1" applyFont="1" applyProtection="1">
      <alignment vertical="center"/>
    </xf>
    <xf numFmtId="0" fontId="25" fillId="0" borderId="9" xfId="1" applyFont="1" applyBorder="1" applyAlignment="1" applyProtection="1">
      <alignment vertical="center" shrinkToFit="1"/>
    </xf>
    <xf numFmtId="0" fontId="28" fillId="0" borderId="0" xfId="1" applyFont="1" applyAlignment="1" applyProtection="1">
      <alignment vertical="center"/>
    </xf>
    <xf numFmtId="0" fontId="20" fillId="0" borderId="0" xfId="1" applyFont="1" applyFill="1" applyBorder="1" applyAlignment="1" applyProtection="1">
      <alignment vertical="center" wrapText="1"/>
    </xf>
    <xf numFmtId="0" fontId="20" fillId="0" borderId="0" xfId="1" applyFont="1" applyFill="1" applyBorder="1" applyAlignment="1" applyProtection="1">
      <alignment vertical="top" wrapText="1" shrinkToFit="1"/>
    </xf>
    <xf numFmtId="0" fontId="4" fillId="0" borderId="0" xfId="1" applyFont="1" applyFill="1" applyBorder="1" applyAlignment="1" applyProtection="1">
      <alignment vertical="top" wrapText="1" shrinkToFi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25" fillId="0" borderId="0" xfId="1" applyFont="1" applyAlignment="1" applyProtection="1">
      <alignment vertical="top"/>
    </xf>
    <xf numFmtId="0" fontId="3" fillId="0" borderId="0" xfId="1" applyFont="1" applyAlignment="1" applyProtection="1">
      <alignment vertical="top"/>
    </xf>
    <xf numFmtId="0" fontId="4" fillId="0" borderId="0" xfId="1" applyFont="1" applyFill="1" applyAlignment="1" applyProtection="1">
      <alignment vertical="center"/>
    </xf>
    <xf numFmtId="0" fontId="4" fillId="0" borderId="0" xfId="1" applyFont="1" applyAlignment="1" applyProtection="1">
      <alignment vertical="top"/>
    </xf>
    <xf numFmtId="0" fontId="25" fillId="0" borderId="0" xfId="1" applyFont="1" applyFill="1" applyAlignment="1" applyProtection="1">
      <alignment vertical="center"/>
    </xf>
    <xf numFmtId="0" fontId="25" fillId="0" borderId="0" xfId="1" applyFont="1" applyAlignment="1" applyProtection="1">
      <alignment vertical="center"/>
    </xf>
    <xf numFmtId="0" fontId="4" fillId="0" borderId="0" xfId="1" applyFont="1" applyAlignment="1" applyProtection="1">
      <alignment vertical="top" wrapText="1"/>
    </xf>
    <xf numFmtId="0" fontId="20" fillId="0" borderId="0" xfId="1" applyFont="1" applyAlignment="1" applyProtection="1">
      <alignment vertical="top" wrapText="1"/>
    </xf>
    <xf numFmtId="0" fontId="28" fillId="0" borderId="0" xfId="1" applyFont="1" applyProtection="1">
      <alignment vertical="center"/>
    </xf>
    <xf numFmtId="0" fontId="4" fillId="0" borderId="0" xfId="1" applyFont="1" applyProtection="1">
      <alignment vertical="center"/>
    </xf>
    <xf numFmtId="0" fontId="10" fillId="0" borderId="0" xfId="1" applyFont="1" applyProtection="1">
      <alignment vertical="center"/>
    </xf>
    <xf numFmtId="0" fontId="54" fillId="0" borderId="0" xfId="0" applyFont="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38" fontId="54" fillId="0" borderId="0" xfId="14" applyFont="1" applyAlignment="1" applyProtection="1">
      <alignment horizontal="center" vertical="center" wrapText="1"/>
      <protection locked="0"/>
    </xf>
    <xf numFmtId="38" fontId="54" fillId="0" borderId="0" xfId="14" applyFont="1" applyAlignment="1" applyProtection="1">
      <alignment vertical="center" wrapText="1"/>
      <protection locked="0"/>
    </xf>
    <xf numFmtId="0" fontId="71" fillId="0" borderId="66" xfId="1" applyFont="1" applyFill="1" applyBorder="1" applyProtection="1">
      <alignment vertical="center"/>
      <protection locked="0"/>
    </xf>
    <xf numFmtId="0" fontId="70" fillId="0" borderId="0" xfId="1" applyFont="1" applyBorder="1" applyProtection="1">
      <alignment vertical="center"/>
      <protection locked="0"/>
    </xf>
    <xf numFmtId="0" fontId="70" fillId="0" borderId="0" xfId="1" applyFont="1" applyProtection="1">
      <alignment vertical="center"/>
      <protection locked="0"/>
    </xf>
    <xf numFmtId="0" fontId="10" fillId="0" borderId="0" xfId="1" applyFont="1" applyProtection="1">
      <alignment vertical="center"/>
      <protection locked="0"/>
    </xf>
    <xf numFmtId="0" fontId="10" fillId="0" borderId="0" xfId="1" applyFont="1" applyBorder="1" applyProtection="1">
      <alignment vertical="center"/>
      <protection locked="0"/>
    </xf>
    <xf numFmtId="38" fontId="10" fillId="0" borderId="0" xfId="2" applyFont="1" applyAlignment="1" applyProtection="1">
      <alignment vertical="center"/>
      <protection locked="0"/>
    </xf>
    <xf numFmtId="0" fontId="56" fillId="4" borderId="66" xfId="0" applyFont="1" applyFill="1" applyBorder="1" applyProtection="1">
      <alignment vertical="center"/>
      <protection locked="0"/>
    </xf>
    <xf numFmtId="0" fontId="25" fillId="0" borderId="0" xfId="1" applyFont="1" applyAlignment="1" applyProtection="1">
      <alignment vertical="center" wrapText="1"/>
    </xf>
    <xf numFmtId="0" fontId="73" fillId="0" borderId="66" xfId="1" applyFont="1" applyFill="1" applyBorder="1" applyProtection="1">
      <alignment vertical="center"/>
      <protection locked="0"/>
    </xf>
    <xf numFmtId="0" fontId="54" fillId="0" borderId="0" xfId="1" applyFont="1" applyAlignment="1" applyProtection="1">
      <alignment horizontal="center" vertical="center" wrapText="1"/>
      <protection locked="0"/>
    </xf>
    <xf numFmtId="0" fontId="53" fillId="4" borderId="71" xfId="0" applyFont="1" applyFill="1" applyBorder="1" applyProtection="1">
      <alignment vertical="center"/>
      <protection locked="0"/>
    </xf>
    <xf numFmtId="0" fontId="51" fillId="0" borderId="0" xfId="1" applyFont="1" applyProtection="1">
      <alignment vertical="center"/>
    </xf>
    <xf numFmtId="0" fontId="20" fillId="0" borderId="0" xfId="1" applyFont="1" applyProtection="1">
      <alignment vertical="center"/>
    </xf>
    <xf numFmtId="0" fontId="61" fillId="0" borderId="0" xfId="1" applyFont="1" applyProtection="1">
      <alignment vertical="center"/>
    </xf>
    <xf numFmtId="0" fontId="61" fillId="0" borderId="8" xfId="1" applyFont="1" applyBorder="1" applyAlignment="1" applyProtection="1">
      <alignment horizontal="left" vertical="center" wrapText="1"/>
    </xf>
    <xf numFmtId="0" fontId="61" fillId="0" borderId="8" xfId="1" applyFont="1" applyBorder="1" applyAlignment="1" applyProtection="1">
      <alignment vertical="center" wrapText="1"/>
    </xf>
    <xf numFmtId="0" fontId="73" fillId="4" borderId="66" xfId="1" applyFont="1" applyFill="1" applyBorder="1" applyProtection="1">
      <alignment vertical="center"/>
      <protection locked="0"/>
    </xf>
    <xf numFmtId="38" fontId="70" fillId="0" borderId="0" xfId="14" applyFont="1" applyAlignment="1" applyProtection="1">
      <alignment horizontal="center" vertical="center"/>
      <protection locked="0"/>
    </xf>
    <xf numFmtId="38" fontId="54" fillId="0" borderId="0" xfId="14" applyFont="1" applyAlignment="1" applyProtection="1">
      <alignment horizontal="right" vertical="center"/>
      <protection locked="0"/>
    </xf>
    <xf numFmtId="0" fontId="53" fillId="4" borderId="66" xfId="0" applyFont="1" applyFill="1" applyBorder="1" applyProtection="1">
      <alignment vertical="center"/>
      <protection locked="0"/>
    </xf>
    <xf numFmtId="0" fontId="57" fillId="0" borderId="0" xfId="1" applyFont="1" applyBorder="1" applyAlignment="1" applyProtection="1">
      <alignment horizontal="left" vertical="center"/>
    </xf>
    <xf numFmtId="0" fontId="20" fillId="0" borderId="0" xfId="1" applyFont="1" applyBorder="1" applyAlignment="1" applyProtection="1">
      <alignment horizontal="center" vertical="center"/>
    </xf>
    <xf numFmtId="184" fontId="20" fillId="0" borderId="0" xfId="1" applyNumberFormat="1" applyFont="1" applyFill="1" applyBorder="1" applyAlignment="1" applyProtection="1">
      <alignment horizontal="right" vertical="center"/>
    </xf>
    <xf numFmtId="184" fontId="10" fillId="0" borderId="0" xfId="1" applyNumberFormat="1" applyFont="1" applyFill="1" applyBorder="1" applyAlignment="1" applyProtection="1">
      <alignment horizontal="right" vertical="center"/>
    </xf>
    <xf numFmtId="38" fontId="70" fillId="0" borderId="0" xfId="14" applyFont="1" applyAlignment="1" applyProtection="1">
      <alignment horizontal="center" vertical="center" wrapText="1"/>
      <protection locked="0"/>
    </xf>
    <xf numFmtId="38" fontId="70" fillId="0" borderId="0" xfId="14" applyFont="1" applyAlignment="1" applyProtection="1">
      <alignment vertical="center" wrapText="1"/>
      <protection locked="0"/>
    </xf>
    <xf numFmtId="38" fontId="70" fillId="0" borderId="33" xfId="14" applyFont="1" applyBorder="1" applyAlignment="1" applyProtection="1">
      <alignment horizontal="center" vertical="center" wrapText="1"/>
      <protection locked="0"/>
    </xf>
    <xf numFmtId="38" fontId="70" fillId="0" borderId="33" xfId="14" applyFont="1" applyFill="1" applyBorder="1" applyAlignment="1" applyProtection="1">
      <alignment horizontal="center" vertical="center" wrapText="1"/>
      <protection locked="0"/>
    </xf>
    <xf numFmtId="184" fontId="39" fillId="0" borderId="25" xfId="0" applyNumberFormat="1" applyFont="1" applyFill="1" applyBorder="1" applyAlignment="1" applyProtection="1">
      <alignment horizontal="right" vertical="center" wrapText="1"/>
    </xf>
    <xf numFmtId="199" fontId="79" fillId="0" borderId="20" xfId="1" applyNumberFormat="1" applyFont="1" applyBorder="1" applyAlignment="1" applyProtection="1">
      <alignment horizontal="center" vertical="center"/>
    </xf>
    <xf numFmtId="199" fontId="79" fillId="0" borderId="20" xfId="1" applyNumberFormat="1" applyFont="1" applyFill="1" applyBorder="1" applyAlignment="1" applyProtection="1">
      <alignment horizontal="center" vertical="center"/>
    </xf>
    <xf numFmtId="0" fontId="80" fillId="0" borderId="0" xfId="0" applyFont="1" applyAlignment="1">
      <alignment horizontal="justify" vertical="center"/>
    </xf>
    <xf numFmtId="0" fontId="81" fillId="0" borderId="0" xfId="0" applyFont="1" applyAlignment="1">
      <alignment horizontal="justify" vertical="center"/>
    </xf>
    <xf numFmtId="0" fontId="47" fillId="0" borderId="0" xfId="0" applyFont="1" applyAlignment="1">
      <alignment horizontal="justify" vertical="center"/>
    </xf>
    <xf numFmtId="0" fontId="55" fillId="0" borderId="0" xfId="0" applyFont="1" applyAlignment="1">
      <alignment horizontal="justify" vertical="center"/>
    </xf>
    <xf numFmtId="0" fontId="79" fillId="0" borderId="0" xfId="0" applyFont="1" applyAlignment="1">
      <alignment horizontal="justify" vertical="center"/>
    </xf>
    <xf numFmtId="0" fontId="83" fillId="0" borderId="0" xfId="0" applyFont="1" applyAlignment="1" applyProtection="1">
      <alignment vertical="center"/>
    </xf>
    <xf numFmtId="0" fontId="54" fillId="0" borderId="0" xfId="0" applyFont="1" applyAlignment="1" applyProtection="1">
      <alignment horizontal="center" vertical="center" wrapText="1" shrinkToFit="1"/>
      <protection locked="0"/>
    </xf>
    <xf numFmtId="0" fontId="42" fillId="0" borderId="20" xfId="0" applyFont="1" applyBorder="1" applyAlignment="1" applyProtection="1">
      <alignment horizontal="center" vertical="center"/>
      <protection locked="0"/>
    </xf>
    <xf numFmtId="0" fontId="42" fillId="0" borderId="47" xfId="0" applyFont="1" applyBorder="1" applyAlignment="1" applyProtection="1">
      <alignment horizontal="center" vertical="center"/>
      <protection locked="0"/>
    </xf>
    <xf numFmtId="38" fontId="42" fillId="0" borderId="47" xfId="14" applyFont="1" applyBorder="1" applyAlignment="1" applyProtection="1">
      <alignment horizontal="right" vertical="center"/>
      <protection locked="0"/>
    </xf>
    <xf numFmtId="38" fontId="42" fillId="0" borderId="50" xfId="14" applyFont="1" applyBorder="1" applyAlignment="1" applyProtection="1">
      <alignment horizontal="right" vertical="center"/>
      <protection locked="0"/>
    </xf>
    <xf numFmtId="38" fontId="42" fillId="4" borderId="44" xfId="14" applyFont="1" applyFill="1" applyBorder="1" applyProtection="1">
      <alignment vertical="center"/>
      <protection locked="0"/>
    </xf>
    <xf numFmtId="183" fontId="42" fillId="0" borderId="48" xfId="0" applyNumberFormat="1" applyFont="1" applyFill="1" applyBorder="1" applyAlignment="1" applyProtection="1">
      <alignment horizontal="right" vertical="center"/>
      <protection locked="0"/>
    </xf>
    <xf numFmtId="0" fontId="18" fillId="0" borderId="14" xfId="0" applyFont="1" applyBorder="1">
      <alignment vertical="center"/>
    </xf>
    <xf numFmtId="0" fontId="18" fillId="0" borderId="15" xfId="0" applyFont="1" applyBorder="1">
      <alignment vertical="center"/>
    </xf>
    <xf numFmtId="0" fontId="18" fillId="0" borderId="9" xfId="0" applyFont="1" applyBorder="1">
      <alignment vertical="center"/>
    </xf>
    <xf numFmtId="0" fontId="18" fillId="0" borderId="10" xfId="0" applyFont="1" applyBorder="1">
      <alignment vertical="center"/>
    </xf>
    <xf numFmtId="0" fontId="18" fillId="0" borderId="8" xfId="0" applyFont="1" applyBorder="1">
      <alignment vertical="center"/>
    </xf>
    <xf numFmtId="0" fontId="18" fillId="0" borderId="13" xfId="0" applyFont="1" applyBorder="1">
      <alignment vertical="center"/>
    </xf>
    <xf numFmtId="0" fontId="42" fillId="6" borderId="20" xfId="0" applyFont="1" applyFill="1" applyBorder="1" applyAlignment="1">
      <alignment horizontal="center" vertical="center"/>
    </xf>
    <xf numFmtId="0" fontId="18" fillId="0" borderId="0" xfId="0" applyFont="1">
      <alignment vertical="center"/>
    </xf>
    <xf numFmtId="0" fontId="18" fillId="6" borderId="20" xfId="0" applyFont="1" applyFill="1" applyBorder="1" applyAlignment="1">
      <alignment horizontal="center" vertical="center"/>
    </xf>
    <xf numFmtId="0" fontId="18" fillId="6" borderId="15" xfId="0" applyFont="1" applyFill="1" applyBorder="1" applyAlignment="1">
      <alignment vertical="center" wrapText="1"/>
    </xf>
    <xf numFmtId="0" fontId="18" fillId="6" borderId="20" xfId="0" applyFont="1" applyFill="1" applyBorder="1" applyAlignment="1">
      <alignment vertical="center" wrapText="1"/>
    </xf>
    <xf numFmtId="0" fontId="18" fillId="0" borderId="0" xfId="0" applyFont="1" applyAlignment="1">
      <alignment vertical="top"/>
    </xf>
    <xf numFmtId="0" fontId="10" fillId="0" borderId="0" xfId="1" applyFont="1" applyAlignment="1" applyProtection="1">
      <alignment vertical="center" wrapText="1"/>
      <protection locked="0"/>
    </xf>
    <xf numFmtId="0" fontId="56" fillId="4" borderId="66" xfId="0" applyFont="1" applyFill="1" applyBorder="1" applyAlignment="1" applyProtection="1">
      <alignment horizontal="center" vertical="center" wrapText="1"/>
      <protection locked="0"/>
    </xf>
    <xf numFmtId="0" fontId="20" fillId="0" borderId="0" xfId="1" applyFont="1" applyAlignment="1" applyProtection="1">
      <alignment horizontal="left" vertical="center" wrapText="1"/>
      <protection locked="0"/>
    </xf>
    <xf numFmtId="0" fontId="72" fillId="4" borderId="68" xfId="1" applyFont="1" applyFill="1" applyBorder="1" applyAlignment="1" applyProtection="1">
      <alignment horizontal="left" vertical="center" wrapText="1"/>
      <protection locked="0"/>
    </xf>
    <xf numFmtId="0" fontId="72" fillId="4" borderId="66" xfId="1" applyFont="1" applyFill="1" applyBorder="1" applyAlignment="1" applyProtection="1">
      <alignment horizontal="left" vertical="center" wrapText="1"/>
      <protection locked="0"/>
    </xf>
    <xf numFmtId="0" fontId="7" fillId="0" borderId="0" xfId="1" applyFont="1" applyAlignment="1" applyProtection="1">
      <alignment vertical="center" wrapText="1"/>
      <protection locked="0"/>
    </xf>
    <xf numFmtId="0" fontId="15" fillId="5" borderId="49" xfId="0" applyFont="1" applyFill="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15" fillId="5" borderId="50" xfId="0" applyFont="1" applyFill="1" applyBorder="1" applyAlignment="1" applyProtection="1">
      <alignment horizontal="center" vertical="center"/>
      <protection locked="0"/>
    </xf>
    <xf numFmtId="0" fontId="3" fillId="0" borderId="0" xfId="0" applyFont="1" applyProtection="1">
      <alignment vertical="center"/>
    </xf>
    <xf numFmtId="0" fontId="3" fillId="0" borderId="0" xfId="0" applyFont="1" applyAlignment="1" applyProtection="1">
      <alignment horizontal="justify" vertical="center"/>
    </xf>
    <xf numFmtId="0" fontId="3" fillId="0" borderId="0" xfId="0" applyFont="1" applyAlignment="1" applyProtection="1">
      <alignment horizontal="distributed" vertical="center"/>
    </xf>
    <xf numFmtId="0" fontId="4" fillId="0" borderId="0" xfId="0" applyFont="1" applyAlignment="1" applyProtection="1">
      <alignment vertical="center"/>
    </xf>
    <xf numFmtId="176" fontId="3" fillId="0" borderId="0" xfId="0" applyNumberFormat="1" applyFont="1" applyAlignment="1" applyProtection="1">
      <alignment horizontal="left" vertical="center"/>
    </xf>
    <xf numFmtId="0" fontId="8" fillId="0" borderId="0" xfId="0" applyFont="1" applyAlignment="1" applyProtection="1">
      <alignment horizontal="right"/>
    </xf>
    <xf numFmtId="177" fontId="3" fillId="0" borderId="0" xfId="0" applyNumberFormat="1" applyFont="1" applyAlignment="1" applyProtection="1">
      <alignment vertical="center"/>
    </xf>
    <xf numFmtId="0" fontId="39" fillId="0" borderId="0" xfId="0" applyFont="1" applyProtection="1">
      <alignment vertical="center"/>
      <protection locked="0"/>
    </xf>
    <xf numFmtId="0" fontId="15" fillId="0" borderId="0" xfId="0" applyFont="1" applyProtection="1">
      <alignment vertical="center"/>
      <protection locked="0"/>
    </xf>
    <xf numFmtId="0" fontId="18" fillId="5" borderId="43" xfId="0" applyFont="1" applyFill="1" applyBorder="1" applyAlignment="1" applyProtection="1">
      <alignment horizontal="center" vertical="center"/>
      <protection locked="0"/>
    </xf>
    <xf numFmtId="0" fontId="18" fillId="5" borderId="44" xfId="0" applyFont="1" applyFill="1" applyBorder="1" applyAlignment="1" applyProtection="1">
      <alignment horizontal="center" vertical="center"/>
      <protection locked="0"/>
    </xf>
    <xf numFmtId="0" fontId="18" fillId="5" borderId="45" xfId="0" applyFont="1" applyFill="1" applyBorder="1" applyAlignment="1" applyProtection="1">
      <alignment horizontal="center" vertical="center"/>
      <protection locked="0"/>
    </xf>
    <xf numFmtId="0" fontId="2" fillId="0" borderId="0" xfId="1" applyFont="1" applyProtection="1">
      <alignment vertical="center"/>
      <protection locked="0"/>
    </xf>
    <xf numFmtId="0" fontId="15" fillId="5" borderId="46" xfId="0" applyFont="1" applyFill="1" applyBorder="1" applyAlignment="1" applyProtection="1">
      <alignment horizontal="center" vertical="center"/>
      <protection locked="0"/>
    </xf>
    <xf numFmtId="0" fontId="18" fillId="5" borderId="47" xfId="0" applyFont="1" applyFill="1" applyBorder="1" applyAlignment="1" applyProtection="1">
      <alignment horizontal="center" vertical="center"/>
      <protection locked="0"/>
    </xf>
    <xf numFmtId="0" fontId="18" fillId="5" borderId="48"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179" fontId="42" fillId="3" borderId="52" xfId="16" applyNumberFormat="1" applyFont="1" applyFill="1" applyBorder="1" applyProtection="1">
      <alignment vertical="center"/>
    </xf>
    <xf numFmtId="0" fontId="10" fillId="0" borderId="74" xfId="1" applyFont="1" applyBorder="1" applyAlignment="1" applyProtection="1">
      <alignment horizontal="center" vertical="center"/>
    </xf>
    <xf numFmtId="0" fontId="10" fillId="0" borderId="75" xfId="1" applyFont="1" applyBorder="1" applyAlignment="1" applyProtection="1">
      <alignment horizontal="center" vertical="center"/>
    </xf>
    <xf numFmtId="0" fontId="10" fillId="0" borderId="76" xfId="1" applyFont="1" applyBorder="1" applyAlignment="1" applyProtection="1">
      <alignment horizontal="center" vertical="center"/>
    </xf>
    <xf numFmtId="0" fontId="10" fillId="0" borderId="77" xfId="1" applyFont="1" applyBorder="1" applyAlignment="1" applyProtection="1">
      <alignment horizontal="center" vertical="center"/>
    </xf>
    <xf numFmtId="0" fontId="10" fillId="0" borderId="78" xfId="1" applyFont="1" applyBorder="1" applyAlignment="1" applyProtection="1">
      <alignment horizontal="center" vertical="center"/>
    </xf>
    <xf numFmtId="0" fontId="18" fillId="5" borderId="20" xfId="0" applyFont="1" applyFill="1" applyBorder="1" applyAlignment="1" applyProtection="1">
      <alignment horizontal="center" vertical="center"/>
    </xf>
    <xf numFmtId="0" fontId="18" fillId="0" borderId="20" xfId="0" applyFont="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18" fillId="0" borderId="20" xfId="0" applyFont="1" applyBorder="1" applyAlignment="1" applyProtection="1">
      <alignment horizontal="center" vertical="center"/>
      <protection locked="0"/>
    </xf>
    <xf numFmtId="0" fontId="86" fillId="0" borderId="0" xfId="0" applyFont="1" applyProtection="1">
      <alignment vertical="center"/>
    </xf>
    <xf numFmtId="0" fontId="88" fillId="9" borderId="0" xfId="11" applyFont="1" applyFill="1" applyBorder="1" applyAlignment="1" applyProtection="1">
      <alignment horizontal="center" vertical="center"/>
    </xf>
    <xf numFmtId="0" fontId="88" fillId="0" borderId="0" xfId="0" applyFont="1" applyAlignment="1" applyProtection="1">
      <alignment vertical="center"/>
    </xf>
    <xf numFmtId="0" fontId="86" fillId="0" borderId="0" xfId="11" applyNumberFormat="1" applyFont="1" applyBorder="1" applyAlignment="1" applyProtection="1">
      <alignment horizontal="left" vertical="center"/>
    </xf>
    <xf numFmtId="0" fontId="86" fillId="0" borderId="0" xfId="11" applyNumberFormat="1" applyFont="1" applyFill="1" applyBorder="1" applyAlignment="1" applyProtection="1">
      <alignment horizontal="left" vertical="center"/>
    </xf>
    <xf numFmtId="0" fontId="89" fillId="0" borderId="8" xfId="0" applyFont="1" applyBorder="1" applyAlignment="1" applyProtection="1">
      <alignment vertical="center"/>
    </xf>
    <xf numFmtId="0" fontId="88" fillId="0" borderId="8" xfId="0" applyFont="1" applyBorder="1" applyAlignment="1" applyProtection="1">
      <alignment vertical="center"/>
    </xf>
    <xf numFmtId="0" fontId="86" fillId="0" borderId="8" xfId="0" applyFont="1" applyBorder="1" applyAlignment="1" applyProtection="1">
      <alignment horizontal="right" vertical="center"/>
    </xf>
    <xf numFmtId="49" fontId="86" fillId="0" borderId="0" xfId="11" applyNumberFormat="1" applyFont="1" applyBorder="1" applyAlignment="1" applyProtection="1">
      <alignment horizontal="left" vertical="center"/>
    </xf>
    <xf numFmtId="0" fontId="86" fillId="5" borderId="29" xfId="0" applyFont="1" applyFill="1" applyBorder="1" applyAlignment="1" applyProtection="1">
      <alignment horizontal="center" vertical="center"/>
    </xf>
    <xf numFmtId="0" fontId="86" fillId="5" borderId="79" xfId="0" applyFont="1" applyFill="1" applyBorder="1" applyAlignment="1" applyProtection="1">
      <alignment horizontal="center" vertical="center"/>
    </xf>
    <xf numFmtId="0" fontId="86" fillId="5" borderId="59" xfId="0" applyFont="1" applyFill="1" applyBorder="1" applyAlignment="1" applyProtection="1">
      <alignment horizontal="center" vertical="center"/>
    </xf>
    <xf numFmtId="0" fontId="86" fillId="0" borderId="25" xfId="0" applyFont="1" applyBorder="1" applyAlignment="1" applyProtection="1">
      <alignment vertical="center" wrapText="1"/>
    </xf>
    <xf numFmtId="0" fontId="86" fillId="0" borderId="0" xfId="11" applyFont="1" applyBorder="1" applyProtection="1"/>
    <xf numFmtId="0" fontId="88" fillId="0" borderId="0" xfId="11" applyFont="1" applyBorder="1" applyAlignment="1" applyProtection="1">
      <alignment horizontal="center" vertical="center"/>
    </xf>
    <xf numFmtId="49" fontId="86" fillId="0" borderId="0" xfId="11" applyNumberFormat="1" applyFont="1" applyBorder="1" applyAlignment="1" applyProtection="1">
      <alignment horizontal="center" vertical="center"/>
    </xf>
    <xf numFmtId="0" fontId="86" fillId="0" borderId="10" xfId="0" applyFont="1" applyBorder="1" applyAlignment="1" applyProtection="1">
      <alignment vertical="center"/>
    </xf>
    <xf numFmtId="0" fontId="84" fillId="0" borderId="7" xfId="0" applyFont="1" applyBorder="1" applyAlignment="1" applyProtection="1">
      <alignment horizontal="left" vertical="center"/>
    </xf>
    <xf numFmtId="0" fontId="86" fillId="0" borderId="14" xfId="0" applyFont="1" applyBorder="1" applyAlignment="1" applyProtection="1">
      <alignment horizontal="center" vertical="center"/>
    </xf>
    <xf numFmtId="0" fontId="86" fillId="0" borderId="15" xfId="0" applyFont="1" applyBorder="1" applyAlignment="1" applyProtection="1">
      <alignment horizontal="left" vertical="center"/>
    </xf>
    <xf numFmtId="0" fontId="88" fillId="0" borderId="0" xfId="0" applyFont="1" applyProtection="1">
      <alignment vertical="center"/>
    </xf>
    <xf numFmtId="0" fontId="86" fillId="4" borderId="29" xfId="0" applyFont="1" applyFill="1" applyBorder="1" applyAlignment="1" applyProtection="1">
      <alignment horizontal="center" vertical="center"/>
    </xf>
    <xf numFmtId="0" fontId="86" fillId="4" borderId="59" xfId="0" applyFont="1" applyFill="1" applyBorder="1" applyAlignment="1" applyProtection="1">
      <alignment horizontal="center" vertical="center"/>
    </xf>
    <xf numFmtId="0" fontId="86" fillId="5" borderId="81" xfId="0" applyFont="1" applyFill="1" applyBorder="1" applyAlignment="1" applyProtection="1">
      <alignment horizontal="center" vertical="center"/>
    </xf>
    <xf numFmtId="0" fontId="86" fillId="0" borderId="27" xfId="0" applyFont="1" applyBorder="1" applyAlignment="1" applyProtection="1">
      <alignment vertical="center"/>
    </xf>
    <xf numFmtId="0" fontId="86" fillId="0" borderId="7" xfId="0" applyFont="1" applyBorder="1" applyAlignment="1" applyProtection="1">
      <alignment vertical="center"/>
    </xf>
    <xf numFmtId="0" fontId="86" fillId="5" borderId="29" xfId="0" applyFont="1" applyFill="1" applyBorder="1" applyAlignment="1" applyProtection="1">
      <alignment horizontal="center" vertical="center" wrapText="1"/>
    </xf>
    <xf numFmtId="0" fontId="86" fillId="0" borderId="15" xfId="0" applyFont="1" applyBorder="1" applyAlignment="1" applyProtection="1">
      <alignment vertical="center"/>
    </xf>
    <xf numFmtId="38" fontId="86" fillId="0" borderId="15" xfId="14" applyFont="1" applyFill="1" applyBorder="1" applyAlignment="1" applyProtection="1">
      <alignment horizontal="left" vertical="center"/>
    </xf>
    <xf numFmtId="0" fontId="86" fillId="0" borderId="15" xfId="0" applyFont="1" applyFill="1" applyBorder="1" applyAlignment="1" applyProtection="1">
      <alignment vertical="center"/>
    </xf>
    <xf numFmtId="0" fontId="86" fillId="5" borderId="58" xfId="0" applyFont="1" applyFill="1" applyBorder="1" applyAlignment="1" applyProtection="1">
      <alignment horizontal="center" vertical="center" wrapText="1"/>
    </xf>
    <xf numFmtId="0" fontId="86" fillId="0" borderId="13" xfId="0" applyFont="1" applyBorder="1" applyAlignment="1" applyProtection="1">
      <alignment vertical="center"/>
    </xf>
    <xf numFmtId="38" fontId="86" fillId="0" borderId="13" xfId="14" applyFont="1" applyBorder="1" applyAlignment="1" applyProtection="1">
      <alignment horizontal="left" vertical="center"/>
    </xf>
    <xf numFmtId="0" fontId="86" fillId="5" borderId="22" xfId="0" applyFont="1" applyFill="1" applyBorder="1" applyAlignment="1" applyProtection="1">
      <alignment horizontal="center" vertical="center" wrapText="1"/>
    </xf>
    <xf numFmtId="38" fontId="86" fillId="0" borderId="15" xfId="14" applyFont="1" applyBorder="1" applyAlignment="1" applyProtection="1">
      <alignment horizontal="left" vertical="center"/>
    </xf>
    <xf numFmtId="0" fontId="86" fillId="0" borderId="9" xfId="0" applyFont="1" applyBorder="1" applyAlignment="1" applyProtection="1">
      <alignment vertical="center"/>
    </xf>
    <xf numFmtId="0" fontId="89" fillId="0" borderId="0" xfId="0" applyFont="1" applyAlignment="1" applyProtection="1">
      <alignment vertical="center"/>
    </xf>
    <xf numFmtId="38" fontId="86" fillId="0" borderId="17" xfId="0" applyNumberFormat="1" applyFont="1" applyFill="1" applyBorder="1" applyAlignment="1" applyProtection="1">
      <alignment vertical="center"/>
    </xf>
    <xf numFmtId="0" fontId="86" fillId="0" borderId="15" xfId="0" applyFont="1" applyFill="1" applyBorder="1" applyAlignment="1" applyProtection="1">
      <alignment horizontal="center" vertical="center"/>
    </xf>
    <xf numFmtId="0" fontId="86" fillId="0" borderId="15" xfId="0" applyFont="1" applyBorder="1" applyAlignment="1" applyProtection="1">
      <alignment horizontal="center" vertical="center"/>
    </xf>
    <xf numFmtId="0" fontId="86" fillId="0" borderId="0" xfId="11" applyFont="1" applyBorder="1" applyAlignment="1" applyProtection="1"/>
    <xf numFmtId="0" fontId="86" fillId="0" borderId="0" xfId="11" applyFont="1" applyBorder="1" applyAlignment="1" applyProtection="1">
      <alignment vertical="center"/>
    </xf>
    <xf numFmtId="0" fontId="86" fillId="0" borderId="0" xfId="11" applyFont="1" applyBorder="1" applyAlignment="1" applyProtection="1">
      <alignment horizontal="left" vertical="center" wrapText="1"/>
    </xf>
    <xf numFmtId="38" fontId="42" fillId="0" borderId="14" xfId="14" applyFont="1" applyBorder="1" applyAlignment="1" applyProtection="1">
      <alignment horizontal="right" vertical="center" shrinkToFit="1"/>
      <protection locked="0"/>
    </xf>
    <xf numFmtId="0" fontId="42" fillId="0" borderId="20" xfId="0" applyFont="1" applyBorder="1" applyAlignment="1" applyProtection="1">
      <alignment vertical="center" wrapText="1"/>
      <protection locked="0"/>
    </xf>
    <xf numFmtId="38" fontId="42" fillId="0" borderId="17" xfId="14" applyFont="1" applyBorder="1" applyAlignment="1" applyProtection="1">
      <alignment vertical="center"/>
      <protection locked="0"/>
    </xf>
    <xf numFmtId="0" fontId="42" fillId="0" borderId="20" xfId="0" applyFont="1" applyBorder="1" applyAlignment="1" applyProtection="1">
      <alignment horizontal="center" vertical="center" wrapText="1"/>
      <protection locked="0"/>
    </xf>
    <xf numFmtId="0" fontId="42" fillId="0" borderId="20" xfId="0" applyFont="1" applyBorder="1" applyAlignment="1" applyProtection="1">
      <alignment horizontal="center" vertical="center"/>
      <protection locked="0"/>
    </xf>
    <xf numFmtId="0" fontId="25" fillId="0" borderId="0" xfId="1" applyFont="1" applyAlignment="1" applyProtection="1">
      <alignment horizontal="left" vertical="center" wrapText="1"/>
    </xf>
    <xf numFmtId="0" fontId="3" fillId="0" borderId="0" xfId="0" applyFont="1" applyAlignment="1" applyProtection="1">
      <alignment horizontal="left" vertical="center"/>
    </xf>
    <xf numFmtId="0" fontId="3" fillId="0" borderId="0" xfId="0" applyFont="1" applyAlignment="1" applyProtection="1">
      <alignment vertical="center"/>
    </xf>
    <xf numFmtId="0" fontId="56" fillId="0" borderId="20" xfId="0" applyFont="1" applyBorder="1" applyAlignment="1" applyProtection="1">
      <alignment horizontal="left" vertical="center"/>
      <protection locked="0"/>
    </xf>
    <xf numFmtId="0" fontId="42" fillId="0" borderId="25" xfId="0" applyFont="1" applyBorder="1" applyAlignment="1" applyProtection="1">
      <alignment horizontal="center" vertical="center"/>
      <protection locked="0"/>
    </xf>
    <xf numFmtId="0" fontId="42" fillId="0" borderId="2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0" fillId="0" borderId="0" xfId="1" applyFont="1" applyAlignment="1" applyProtection="1">
      <alignment vertical="center" wrapText="1"/>
    </xf>
    <xf numFmtId="0" fontId="70" fillId="0" borderId="8" xfId="1" applyFont="1" applyFill="1" applyBorder="1" applyAlignment="1" applyProtection="1">
      <alignment horizontal="right" vertical="center" wrapText="1"/>
    </xf>
    <xf numFmtId="0" fontId="70" fillId="5" borderId="0" xfId="0" applyFont="1" applyFill="1" applyAlignment="1" applyProtection="1">
      <alignment horizontal="center" vertical="center" wrapText="1"/>
    </xf>
    <xf numFmtId="0" fontId="70" fillId="5" borderId="33" xfId="0" applyFont="1" applyFill="1" applyBorder="1" applyAlignment="1" applyProtection="1">
      <alignment horizontal="center" vertical="center" wrapText="1"/>
    </xf>
    <xf numFmtId="0" fontId="10" fillId="0" borderId="0" xfId="1" applyFont="1" applyBorder="1" applyProtection="1">
      <alignment vertical="center"/>
    </xf>
    <xf numFmtId="0" fontId="70" fillId="0" borderId="0" xfId="1" applyFont="1" applyProtection="1">
      <alignment vertical="center"/>
    </xf>
    <xf numFmtId="0" fontId="54" fillId="5" borderId="17" xfId="0" applyNumberFormat="1" applyFont="1" applyFill="1" applyBorder="1" applyAlignment="1" applyProtection="1">
      <alignment horizontal="center" vertical="center" wrapText="1"/>
    </xf>
    <xf numFmtId="0" fontId="54" fillId="5" borderId="67" xfId="0" applyNumberFormat="1" applyFont="1" applyFill="1" applyBorder="1" applyAlignment="1" applyProtection="1">
      <alignment vertical="center" wrapText="1"/>
    </xf>
    <xf numFmtId="0" fontId="54" fillId="5" borderId="0" xfId="0" applyNumberFormat="1" applyFont="1" applyFill="1" applyBorder="1" applyAlignment="1" applyProtection="1">
      <alignment horizontal="right" vertical="center" wrapText="1"/>
    </xf>
    <xf numFmtId="38" fontId="68" fillId="5" borderId="0" xfId="0" applyNumberFormat="1" applyFont="1" applyFill="1" applyBorder="1" applyAlignment="1" applyProtection="1">
      <alignment vertical="center" wrapText="1"/>
    </xf>
    <xf numFmtId="0" fontId="54" fillId="5" borderId="61" xfId="0" applyNumberFormat="1" applyFont="1" applyFill="1" applyBorder="1" applyAlignment="1" applyProtection="1">
      <alignment vertical="center" wrapText="1"/>
    </xf>
    <xf numFmtId="0" fontId="54" fillId="5" borderId="60" xfId="0" applyNumberFormat="1" applyFont="1" applyFill="1" applyBorder="1" applyAlignment="1" applyProtection="1">
      <alignment vertical="center" wrapText="1"/>
    </xf>
    <xf numFmtId="38" fontId="54" fillId="8" borderId="0" xfId="14" applyFont="1" applyFill="1" applyAlignment="1" applyProtection="1">
      <alignment vertical="center" wrapText="1"/>
      <protection locked="0"/>
    </xf>
    <xf numFmtId="38" fontId="54" fillId="8" borderId="0" xfId="14" applyNumberFormat="1" applyFont="1" applyFill="1" applyAlignment="1" applyProtection="1">
      <alignment vertical="center" wrapText="1"/>
      <protection locked="0"/>
    </xf>
    <xf numFmtId="179" fontId="42" fillId="3" borderId="48" xfId="16" applyNumberFormat="1" applyFont="1" applyFill="1" applyBorder="1" applyAlignment="1" applyProtection="1">
      <alignment horizontal="right" vertical="center"/>
      <protection locked="0"/>
    </xf>
    <xf numFmtId="179" fontId="42" fillId="3" borderId="51" xfId="16" applyNumberFormat="1" applyFont="1" applyFill="1" applyBorder="1" applyAlignment="1" applyProtection="1">
      <alignment horizontal="right" vertical="center"/>
      <protection locked="0"/>
    </xf>
    <xf numFmtId="49" fontId="0" fillId="5" borderId="20" xfId="0" applyNumberFormat="1" applyFill="1" applyBorder="1" applyAlignment="1" applyProtection="1">
      <alignment horizontal="center" vertical="center"/>
      <protection locked="0"/>
    </xf>
    <xf numFmtId="0" fontId="57" fillId="0" borderId="0" xfId="1" applyFont="1" applyProtection="1">
      <alignment vertical="center"/>
    </xf>
    <xf numFmtId="0" fontId="20" fillId="0" borderId="0" xfId="1" applyFont="1" applyAlignment="1" applyProtection="1">
      <alignment vertical="center" wrapText="1"/>
    </xf>
    <xf numFmtId="0" fontId="20" fillId="0" borderId="0" xfId="1" applyFont="1" applyFill="1" applyAlignment="1" applyProtection="1">
      <alignment vertical="center" wrapText="1"/>
    </xf>
    <xf numFmtId="0" fontId="10" fillId="0" borderId="0" xfId="1" applyFont="1" applyFill="1" applyAlignment="1" applyProtection="1">
      <alignment vertical="center" wrapText="1"/>
    </xf>
    <xf numFmtId="0" fontId="3" fillId="0" borderId="0" xfId="1" applyFont="1" applyAlignment="1" applyProtection="1">
      <alignment horizontal="left" vertical="center" wrapText="1"/>
    </xf>
    <xf numFmtId="0" fontId="61" fillId="0" borderId="0" xfId="1" applyFont="1" applyFill="1" applyBorder="1" applyAlignment="1" applyProtection="1">
      <alignment horizontal="right" vertical="center" wrapText="1"/>
    </xf>
    <xf numFmtId="0" fontId="61" fillId="5" borderId="0" xfId="0" applyFont="1" applyFill="1" applyAlignment="1" applyProtection="1">
      <alignment horizontal="center" vertical="center" wrapText="1"/>
    </xf>
    <xf numFmtId="0" fontId="61" fillId="5" borderId="0" xfId="1" applyFont="1" applyFill="1" applyAlignment="1" applyProtection="1">
      <alignment horizontal="center" vertical="center" wrapText="1"/>
    </xf>
    <xf numFmtId="0" fontId="61" fillId="5" borderId="0" xfId="1" applyFont="1" applyFill="1" applyAlignment="1" applyProtection="1">
      <alignment horizontal="center" vertical="center" textRotation="255" wrapText="1"/>
    </xf>
    <xf numFmtId="0" fontId="61" fillId="5" borderId="0" xfId="1" applyFont="1" applyFill="1" applyAlignment="1" applyProtection="1">
      <alignment horizontal="center" vertical="center" textRotation="255" wrapText="1" shrinkToFit="1"/>
    </xf>
    <xf numFmtId="0" fontId="61" fillId="5" borderId="0" xfId="1" applyFont="1" applyFill="1" applyAlignment="1" applyProtection="1">
      <alignment horizontal="center" vertical="center" wrapText="1" shrinkToFit="1"/>
    </xf>
    <xf numFmtId="0" fontId="61" fillId="5" borderId="33" xfId="1" applyFont="1" applyFill="1" applyBorder="1" applyAlignment="1" applyProtection="1">
      <alignment horizontal="center" vertical="center" wrapText="1" shrinkToFit="1"/>
    </xf>
    <xf numFmtId="0" fontId="54" fillId="5" borderId="17" xfId="0" applyNumberFormat="1" applyFont="1" applyFill="1" applyBorder="1" applyAlignment="1" applyProtection="1">
      <alignment horizontal="center" vertical="center"/>
    </xf>
    <xf numFmtId="0" fontId="54" fillId="5" borderId="69" xfId="0" applyNumberFormat="1" applyFont="1" applyFill="1" applyBorder="1" applyAlignment="1" applyProtection="1">
      <alignment vertical="center" wrapText="1"/>
    </xf>
    <xf numFmtId="38" fontId="54" fillId="5" borderId="70" xfId="0" applyNumberFormat="1" applyFont="1" applyFill="1" applyBorder="1" applyAlignment="1" applyProtection="1">
      <alignment horizontal="right" vertical="center" wrapText="1"/>
    </xf>
    <xf numFmtId="0" fontId="61" fillId="0" borderId="14" xfId="1" applyFont="1" applyFill="1" applyBorder="1" applyAlignment="1" applyProtection="1">
      <alignment vertical="center"/>
    </xf>
    <xf numFmtId="0" fontId="61" fillId="0" borderId="15" xfId="1" applyFont="1" applyFill="1" applyBorder="1" applyAlignment="1" applyProtection="1">
      <alignment vertical="center"/>
    </xf>
    <xf numFmtId="38" fontId="54" fillId="8" borderId="0" xfId="14" applyFont="1" applyFill="1" applyProtection="1">
      <alignment vertical="center"/>
      <protection locked="0"/>
    </xf>
    <xf numFmtId="0" fontId="69" fillId="0" borderId="0" xfId="1" applyFont="1" applyProtection="1">
      <alignment vertical="center"/>
    </xf>
    <xf numFmtId="0" fontId="57" fillId="0" borderId="0" xfId="1" applyFont="1" applyAlignment="1" applyProtection="1">
      <alignment vertical="center" wrapText="1"/>
    </xf>
    <xf numFmtId="0" fontId="70" fillId="0" borderId="0" xfId="1" applyFont="1" applyFill="1" applyProtection="1">
      <alignment vertical="center"/>
    </xf>
    <xf numFmtId="0" fontId="61" fillId="0" borderId="0" xfId="1" applyFont="1" applyFill="1" applyProtection="1">
      <alignment vertical="center"/>
    </xf>
    <xf numFmtId="0" fontId="61" fillId="0" borderId="0" xfId="1" applyFont="1" applyFill="1" applyBorder="1" applyAlignment="1" applyProtection="1">
      <alignment horizontal="right" vertical="center"/>
    </xf>
    <xf numFmtId="0" fontId="61" fillId="5" borderId="33" xfId="1" applyFont="1" applyFill="1" applyBorder="1" applyAlignment="1" applyProtection="1">
      <alignment horizontal="center" vertical="center" wrapText="1"/>
    </xf>
    <xf numFmtId="0" fontId="70" fillId="5" borderId="67" xfId="0" applyNumberFormat="1" applyFont="1" applyFill="1" applyBorder="1" applyAlignment="1" applyProtection="1">
      <alignment vertical="center"/>
    </xf>
    <xf numFmtId="0" fontId="70" fillId="5" borderId="69" xfId="0" applyNumberFormat="1" applyFont="1" applyFill="1" applyBorder="1" applyAlignment="1" applyProtection="1">
      <alignment vertical="center"/>
    </xf>
    <xf numFmtId="38" fontId="54" fillId="5" borderId="72" xfId="0" applyNumberFormat="1" applyFont="1" applyFill="1" applyBorder="1" applyAlignment="1" applyProtection="1">
      <alignment horizontal="right" vertical="center"/>
    </xf>
    <xf numFmtId="38" fontId="68" fillId="5" borderId="24" xfId="0" applyNumberFormat="1" applyFont="1" applyFill="1" applyBorder="1" applyAlignment="1" applyProtection="1">
      <alignment vertical="center"/>
    </xf>
    <xf numFmtId="38" fontId="68" fillId="5" borderId="0" xfId="0" applyNumberFormat="1" applyFont="1" applyFill="1" applyBorder="1" applyAlignment="1" applyProtection="1">
      <alignment vertical="center"/>
    </xf>
    <xf numFmtId="0" fontId="70" fillId="5" borderId="60" xfId="0" applyNumberFormat="1" applyFont="1" applyFill="1" applyBorder="1" applyAlignment="1" applyProtection="1">
      <alignment vertical="center"/>
    </xf>
    <xf numFmtId="0" fontId="61" fillId="4" borderId="0" xfId="1" applyFont="1" applyFill="1" applyBorder="1" applyAlignment="1" applyProtection="1">
      <alignment vertical="center"/>
    </xf>
    <xf numFmtId="0" fontId="53" fillId="0" borderId="0" xfId="1" applyFont="1" applyFill="1" applyBorder="1" applyAlignment="1" applyProtection="1">
      <alignment horizontal="center" vertical="center" wrapText="1" shrinkToFit="1"/>
    </xf>
    <xf numFmtId="0" fontId="53" fillId="0" borderId="0" xfId="1" applyFont="1" applyBorder="1" applyAlignment="1" applyProtection="1">
      <alignment horizontal="center" vertical="center"/>
    </xf>
    <xf numFmtId="0" fontId="56" fillId="0" borderId="0" xfId="1" applyFont="1" applyBorder="1" applyAlignment="1" applyProtection="1">
      <alignment vertical="center"/>
    </xf>
    <xf numFmtId="0" fontId="15" fillId="0" borderId="0" xfId="1" applyFont="1" applyProtection="1">
      <alignment vertical="center"/>
    </xf>
    <xf numFmtId="38" fontId="52" fillId="8" borderId="0" xfId="14" applyFont="1" applyFill="1" applyProtection="1">
      <alignment vertical="center"/>
      <protection locked="0"/>
    </xf>
    <xf numFmtId="38" fontId="54" fillId="8" borderId="0" xfId="14" applyNumberFormat="1" applyFont="1" applyFill="1" applyProtection="1">
      <alignment vertical="center"/>
      <protection locked="0"/>
    </xf>
    <xf numFmtId="0" fontId="10" fillId="0" borderId="0" xfId="1" applyFont="1" applyFill="1" applyProtection="1">
      <alignment vertical="center"/>
    </xf>
    <xf numFmtId="0" fontId="26" fillId="0" borderId="0" xfId="1" applyFont="1" applyProtection="1">
      <alignment vertical="center"/>
    </xf>
    <xf numFmtId="0" fontId="70" fillId="5" borderId="17" xfId="0" applyNumberFormat="1" applyFont="1" applyFill="1" applyBorder="1" applyAlignment="1" applyProtection="1">
      <alignment horizontal="center" vertical="center"/>
    </xf>
    <xf numFmtId="38" fontId="70" fillId="5" borderId="72" xfId="0" applyNumberFormat="1" applyFont="1" applyFill="1" applyBorder="1" applyAlignment="1" applyProtection="1">
      <alignment horizontal="right" vertical="center"/>
    </xf>
    <xf numFmtId="0" fontId="10" fillId="0" borderId="9" xfId="1" applyFont="1" applyBorder="1" applyProtection="1">
      <alignment vertical="center"/>
    </xf>
    <xf numFmtId="0" fontId="10" fillId="0" borderId="10" xfId="1" applyFont="1" applyBorder="1" applyProtection="1">
      <alignment vertical="center"/>
    </xf>
    <xf numFmtId="0" fontId="10" fillId="0" borderId="11" xfId="1" applyFont="1" applyBorder="1" applyProtection="1">
      <alignment vertical="center"/>
    </xf>
    <xf numFmtId="0" fontId="61" fillId="0" borderId="15" xfId="1" applyFont="1" applyBorder="1" applyAlignment="1" applyProtection="1">
      <alignment horizontal="left" vertical="center"/>
    </xf>
    <xf numFmtId="0" fontId="61" fillId="4" borderId="14" xfId="1" applyFont="1" applyFill="1" applyBorder="1" applyAlignment="1" applyProtection="1">
      <alignment vertical="center"/>
    </xf>
    <xf numFmtId="0" fontId="61" fillId="4" borderId="15" xfId="1" applyFont="1" applyFill="1" applyBorder="1" applyAlignment="1" applyProtection="1">
      <alignment vertical="center"/>
    </xf>
    <xf numFmtId="0" fontId="70" fillId="5" borderId="17" xfId="0" applyNumberFormat="1" applyFont="1" applyFill="1" applyBorder="1" applyAlignment="1" applyProtection="1">
      <alignment horizontal="center" vertical="center" wrapText="1"/>
    </xf>
    <xf numFmtId="0" fontId="70" fillId="5" borderId="67" xfId="0" applyNumberFormat="1" applyFont="1" applyFill="1" applyBorder="1" applyAlignment="1" applyProtection="1">
      <alignment vertical="center" wrapText="1"/>
    </xf>
    <xf numFmtId="0" fontId="70" fillId="5" borderId="61" xfId="0" applyNumberFormat="1" applyFont="1" applyFill="1" applyBorder="1" applyAlignment="1" applyProtection="1">
      <alignment vertical="center" wrapText="1"/>
    </xf>
    <xf numFmtId="0" fontId="70" fillId="5" borderId="0" xfId="0" applyNumberFormat="1" applyFont="1" applyFill="1" applyBorder="1" applyAlignment="1" applyProtection="1">
      <alignment horizontal="right" vertical="center" wrapText="1"/>
    </xf>
    <xf numFmtId="0" fontId="75" fillId="0" borderId="0" xfId="1" applyFont="1" applyProtection="1">
      <alignment vertical="center"/>
    </xf>
    <xf numFmtId="0" fontId="76" fillId="0" borderId="0" xfId="1" applyFont="1" applyBorder="1" applyAlignment="1" applyProtection="1">
      <alignment horizontal="left" vertical="center"/>
    </xf>
    <xf numFmtId="0" fontId="20" fillId="0" borderId="0" xfId="1" applyFont="1" applyBorder="1" applyAlignment="1" applyProtection="1">
      <alignment horizontal="left" vertical="center"/>
    </xf>
    <xf numFmtId="0" fontId="28" fillId="0" borderId="0" xfId="1" applyFont="1" applyAlignment="1" applyProtection="1">
      <alignment horizontal="left" vertical="center"/>
    </xf>
    <xf numFmtId="38" fontId="77" fillId="0" borderId="24" xfId="6" applyFont="1" applyBorder="1" applyAlignment="1" applyProtection="1">
      <alignment horizontal="right" vertical="center"/>
    </xf>
    <xf numFmtId="38" fontId="77" fillId="0" borderId="0" xfId="6" applyFont="1" applyBorder="1" applyAlignment="1" applyProtection="1">
      <alignment horizontal="right" vertical="center"/>
    </xf>
    <xf numFmtId="38" fontId="77" fillId="0" borderId="0" xfId="6" applyFont="1" applyBorder="1" applyAlignment="1" applyProtection="1">
      <alignment horizontal="left" vertical="center"/>
    </xf>
    <xf numFmtId="0" fontId="77" fillId="0" borderId="0" xfId="1" applyFont="1" applyBorder="1" applyAlignment="1" applyProtection="1">
      <alignment horizontal="center" vertical="center"/>
    </xf>
    <xf numFmtId="0" fontId="77" fillId="0" borderId="11" xfId="1" applyFont="1" applyBorder="1" applyAlignment="1" applyProtection="1">
      <alignment horizontal="center" vertical="center"/>
    </xf>
    <xf numFmtId="0" fontId="77" fillId="0" borderId="0" xfId="1" applyFont="1" applyBorder="1" applyAlignment="1" applyProtection="1">
      <alignment horizontal="left" vertical="center"/>
    </xf>
    <xf numFmtId="0" fontId="77" fillId="0" borderId="0" xfId="1" applyFont="1" applyBorder="1" applyAlignment="1" applyProtection="1">
      <alignment vertical="center"/>
    </xf>
    <xf numFmtId="0" fontId="62" fillId="0" borderId="0" xfId="1" applyFont="1" applyBorder="1" applyAlignment="1" applyProtection="1">
      <alignment vertical="center"/>
    </xf>
    <xf numFmtId="0" fontId="77" fillId="0" borderId="8" xfId="1" applyFont="1" applyBorder="1" applyAlignment="1" applyProtection="1">
      <alignment vertical="center"/>
    </xf>
    <xf numFmtId="0" fontId="78" fillId="0" borderId="0" xfId="1" applyFont="1" applyProtection="1">
      <alignment vertical="center"/>
    </xf>
    <xf numFmtId="0" fontId="55" fillId="0" borderId="0" xfId="1" applyFont="1" applyProtection="1">
      <alignment vertical="center"/>
    </xf>
    <xf numFmtId="0" fontId="55" fillId="0" borderId="0" xfId="1" applyFont="1" applyFill="1" applyProtection="1">
      <alignment vertical="center"/>
    </xf>
    <xf numFmtId="0" fontId="55" fillId="5" borderId="8" xfId="1" applyFont="1" applyFill="1" applyBorder="1" applyAlignment="1" applyProtection="1">
      <alignment horizontal="center" vertical="center"/>
    </xf>
    <xf numFmtId="0" fontId="55" fillId="5" borderId="12" xfId="1" applyFont="1" applyFill="1" applyBorder="1" applyAlignment="1" applyProtection="1">
      <alignment horizontal="center" vertical="center"/>
    </xf>
    <xf numFmtId="0" fontId="55" fillId="5" borderId="12" xfId="1" applyFont="1" applyFill="1" applyBorder="1" applyAlignment="1" applyProtection="1">
      <alignment horizontal="center" vertical="center" wrapText="1"/>
    </xf>
    <xf numFmtId="0" fontId="29" fillId="0" borderId="9" xfId="0" applyNumberFormat="1" applyFont="1" applyFill="1" applyBorder="1" applyAlignment="1" applyProtection="1">
      <alignment horizontal="center" vertical="center"/>
    </xf>
    <xf numFmtId="0" fontId="0" fillId="0" borderId="73" xfId="0" applyBorder="1" applyProtection="1">
      <alignment vertical="center"/>
    </xf>
    <xf numFmtId="0" fontId="0" fillId="0" borderId="9" xfId="0" applyBorder="1" applyProtection="1">
      <alignment vertical="center"/>
    </xf>
    <xf numFmtId="0" fontId="29" fillId="0" borderId="25" xfId="0" applyNumberFormat="1" applyFont="1" applyFill="1" applyBorder="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vertical="center"/>
    </xf>
    <xf numFmtId="0" fontId="0" fillId="6" borderId="20" xfId="0" applyFill="1" applyBorder="1" applyProtection="1">
      <alignment vertical="center"/>
    </xf>
    <xf numFmtId="0" fontId="30" fillId="0" borderId="0" xfId="0" applyFont="1">
      <alignment vertical="center"/>
    </xf>
    <xf numFmtId="0" fontId="30" fillId="0" borderId="0" xfId="0" applyFont="1" applyAlignment="1">
      <alignment horizontal="left" vertical="center"/>
    </xf>
    <xf numFmtId="187" fontId="54" fillId="5" borderId="0" xfId="0" applyNumberFormat="1" applyFont="1" applyFill="1" applyAlignment="1" applyProtection="1">
      <alignment horizontal="center" vertical="center" shrinkToFit="1"/>
      <protection locked="0"/>
    </xf>
    <xf numFmtId="187" fontId="54" fillId="5" borderId="0" xfId="1" applyNumberFormat="1" applyFont="1" applyFill="1" applyAlignment="1" applyProtection="1">
      <alignment horizontal="center" vertical="center" shrinkToFit="1"/>
      <protection locked="0"/>
    </xf>
    <xf numFmtId="188" fontId="52" fillId="5" borderId="0" xfId="0" applyNumberFormat="1" applyFont="1" applyFill="1" applyAlignment="1" applyProtection="1">
      <alignment horizontal="center" vertical="center" shrinkToFit="1"/>
      <protection locked="0"/>
    </xf>
    <xf numFmtId="188" fontId="54" fillId="5" borderId="0" xfId="1" applyNumberFormat="1" applyFont="1" applyFill="1" applyAlignment="1" applyProtection="1">
      <alignment horizontal="center" vertical="center" shrinkToFit="1"/>
      <protection locked="0"/>
    </xf>
    <xf numFmtId="191" fontId="52" fillId="5" borderId="0" xfId="0" applyNumberFormat="1" applyFont="1" applyFill="1" applyAlignment="1" applyProtection="1">
      <alignment horizontal="center" vertical="center" shrinkToFit="1"/>
      <protection locked="0"/>
    </xf>
    <xf numFmtId="192" fontId="52" fillId="5" borderId="0" xfId="0" applyNumberFormat="1" applyFont="1" applyFill="1" applyAlignment="1" applyProtection="1">
      <alignment horizontal="center" vertical="center" shrinkToFit="1"/>
      <protection locked="0"/>
    </xf>
    <xf numFmtId="192" fontId="54" fillId="5" borderId="0" xfId="1" applyNumberFormat="1" applyFont="1" applyFill="1" applyAlignment="1" applyProtection="1">
      <alignment horizontal="center" vertical="center" shrinkToFit="1"/>
      <protection locked="0"/>
    </xf>
    <xf numFmtId="193" fontId="54" fillId="5" borderId="0" xfId="0" applyNumberFormat="1" applyFont="1" applyFill="1" applyAlignment="1" applyProtection="1">
      <alignment horizontal="center" vertical="center" shrinkToFit="1"/>
      <protection locked="0"/>
    </xf>
    <xf numFmtId="194" fontId="54" fillId="5" borderId="0" xfId="0" applyNumberFormat="1" applyFont="1" applyFill="1" applyAlignment="1" applyProtection="1">
      <alignment horizontal="center" vertical="center" shrinkToFit="1"/>
      <protection locked="0"/>
    </xf>
    <xf numFmtId="195" fontId="52" fillId="5" borderId="0" xfId="0" applyNumberFormat="1" applyFont="1" applyFill="1" applyAlignment="1" applyProtection="1">
      <alignment horizontal="center" vertical="center" shrinkToFit="1"/>
      <protection locked="0"/>
    </xf>
    <xf numFmtId="196" fontId="54" fillId="5" borderId="0" xfId="0" applyNumberFormat="1" applyFont="1" applyFill="1" applyAlignment="1" applyProtection="1">
      <alignment horizontal="center" vertical="center" shrinkToFit="1"/>
      <protection locked="0"/>
    </xf>
    <xf numFmtId="197" fontId="54" fillId="5" borderId="0" xfId="0" applyNumberFormat="1" applyFont="1" applyFill="1" applyAlignment="1" applyProtection="1">
      <alignment horizontal="center" vertical="center" shrinkToFit="1"/>
      <protection locked="0"/>
    </xf>
    <xf numFmtId="198" fontId="54" fillId="5" borderId="0" xfId="0" applyNumberFormat="1" applyFont="1" applyFill="1" applyAlignment="1" applyProtection="1">
      <alignment horizontal="center" vertical="center" shrinkToFit="1"/>
      <protection locked="0"/>
    </xf>
    <xf numFmtId="182" fontId="18" fillId="0" borderId="0" xfId="14" applyNumberFormat="1" applyFont="1" applyAlignment="1" applyProtection="1">
      <alignment vertical="center" shrinkToFit="1"/>
      <protection locked="0"/>
    </xf>
    <xf numFmtId="182" fontId="18" fillId="0" borderId="0" xfId="14" applyNumberFormat="1" applyFont="1" applyAlignment="1" applyProtection="1">
      <alignment horizontal="right" vertical="center" shrinkToFit="1"/>
      <protection locked="0"/>
    </xf>
    <xf numFmtId="0" fontId="42" fillId="0" borderId="47" xfId="0" applyFont="1" applyBorder="1" applyAlignment="1" applyProtection="1">
      <alignment horizontal="left" vertical="center" shrinkToFit="1"/>
      <protection locked="0"/>
    </xf>
    <xf numFmtId="0" fontId="42" fillId="0" borderId="47" xfId="0" applyFont="1" applyFill="1" applyBorder="1" applyAlignment="1" applyProtection="1">
      <alignment horizontal="left" vertical="center" shrinkToFit="1"/>
      <protection locked="0"/>
    </xf>
    <xf numFmtId="38" fontId="54" fillId="0" borderId="0" xfId="14" applyFont="1" applyAlignment="1" applyProtection="1">
      <alignment vertical="center" shrinkToFit="1"/>
      <protection locked="0"/>
    </xf>
    <xf numFmtId="38" fontId="54" fillId="0" borderId="0" xfId="14" applyFont="1" applyFill="1" applyAlignment="1" applyProtection="1">
      <alignment vertical="center" shrinkToFit="1"/>
      <protection locked="0"/>
    </xf>
    <xf numFmtId="38" fontId="70" fillId="0" borderId="0" xfId="14" applyFont="1" applyAlignment="1" applyProtection="1">
      <alignment horizontal="center" vertical="center" shrinkToFit="1"/>
      <protection locked="0"/>
    </xf>
    <xf numFmtId="38" fontId="70" fillId="0" borderId="0" xfId="14" applyFont="1" applyFill="1" applyAlignment="1" applyProtection="1">
      <alignment horizontal="center" vertical="center" shrinkToFit="1"/>
      <protection locked="0"/>
    </xf>
    <xf numFmtId="0" fontId="42" fillId="0" borderId="90" xfId="0" applyFont="1" applyBorder="1" applyAlignment="1" applyProtection="1">
      <alignment horizontal="center" vertical="center"/>
      <protection locked="0"/>
    </xf>
    <xf numFmtId="0" fontId="5" fillId="0" borderId="20" xfId="0" applyFont="1" applyBorder="1" applyAlignment="1" applyProtection="1">
      <alignment vertical="center" wrapText="1"/>
      <protection locked="0"/>
    </xf>
    <xf numFmtId="0" fontId="0" fillId="0" borderId="20" xfId="0" applyBorder="1" applyAlignment="1" applyProtection="1">
      <alignment vertical="center" wrapText="1"/>
      <protection locked="0"/>
    </xf>
    <xf numFmtId="0" fontId="42" fillId="0" borderId="20" xfId="0" applyFont="1" applyBorder="1" applyAlignment="1" applyProtection="1">
      <alignment vertical="center" wrapText="1"/>
      <protection locked="0"/>
    </xf>
    <xf numFmtId="0" fontId="0" fillId="5" borderId="20" xfId="0" applyFill="1" applyBorder="1" applyAlignment="1" applyProtection="1">
      <alignment horizontal="center" vertical="center" wrapText="1"/>
    </xf>
    <xf numFmtId="38" fontId="54" fillId="0" borderId="33" xfId="14" applyFont="1" applyBorder="1" applyAlignment="1" applyProtection="1">
      <alignment horizontal="center" vertical="center" shrinkToFit="1"/>
      <protection locked="0"/>
    </xf>
    <xf numFmtId="38" fontId="54" fillId="0" borderId="33" xfId="14" applyFont="1" applyFill="1" applyBorder="1" applyAlignment="1" applyProtection="1">
      <alignment horizontal="center" vertical="center" shrinkToFit="1"/>
      <protection locked="0"/>
    </xf>
    <xf numFmtId="0" fontId="0" fillId="6" borderId="20" xfId="0" applyFill="1" applyBorder="1" applyAlignment="1">
      <alignment horizontal="center" vertical="center"/>
    </xf>
    <xf numFmtId="0" fontId="0" fillId="6" borderId="20" xfId="0" applyFill="1" applyBorder="1" applyAlignment="1">
      <alignment horizontal="center" vertical="center" wrapText="1"/>
    </xf>
    <xf numFmtId="0" fontId="9" fillId="0" borderId="0" xfId="0" applyFont="1" applyAlignment="1" applyProtection="1">
      <alignment vertical="top"/>
    </xf>
    <xf numFmtId="49" fontId="3" fillId="0" borderId="0" xfId="0" applyNumberFormat="1" applyFont="1" applyAlignment="1" applyProtection="1">
      <alignment horizontal="center" vertical="center"/>
      <protection locked="0"/>
    </xf>
    <xf numFmtId="0" fontId="0" fillId="0" borderId="0" xfId="0" applyBorder="1">
      <alignment vertical="center"/>
    </xf>
    <xf numFmtId="0" fontId="42" fillId="0" borderId="20" xfId="0" applyFont="1" applyBorder="1" applyAlignment="1" applyProtection="1">
      <alignment vertical="center" wrapText="1"/>
      <protection locked="0"/>
    </xf>
    <xf numFmtId="38" fontId="70" fillId="0" borderId="33" xfId="14" applyFont="1" applyBorder="1" applyAlignment="1" applyProtection="1">
      <alignment horizontal="center" vertical="center" shrinkToFit="1"/>
      <protection locked="0"/>
    </xf>
    <xf numFmtId="0" fontId="61" fillId="0" borderId="14" xfId="1" applyFont="1" applyBorder="1" applyAlignment="1" applyProtection="1">
      <alignment horizontal="center" vertical="center" wrapText="1"/>
      <protection locked="0"/>
    </xf>
    <xf numFmtId="184" fontId="82" fillId="0" borderId="17" xfId="1" applyNumberFormat="1" applyFont="1" applyFill="1" applyBorder="1" applyAlignment="1" applyProtection="1">
      <alignment horizontal="right" vertical="center" wrapText="1" shrinkToFit="1"/>
      <protection locked="0"/>
    </xf>
    <xf numFmtId="184" fontId="82" fillId="0" borderId="25" xfId="1" applyNumberFormat="1" applyFont="1" applyFill="1" applyBorder="1" applyAlignment="1" applyProtection="1">
      <alignment horizontal="right" vertical="center" wrapText="1" shrinkToFit="1"/>
      <protection locked="0"/>
    </xf>
    <xf numFmtId="0" fontId="42" fillId="0" borderId="20" xfId="0" applyFont="1" applyBorder="1" applyAlignment="1" applyProtection="1">
      <alignment horizontal="center" vertical="center" wrapText="1"/>
      <protection locked="0"/>
    </xf>
    <xf numFmtId="38" fontId="54" fillId="0" borderId="0" xfId="14" applyFont="1" applyFill="1" applyAlignment="1" applyProtection="1">
      <alignment horizontal="center" vertical="center" wrapText="1"/>
      <protection locked="0"/>
    </xf>
    <xf numFmtId="0" fontId="70" fillId="0" borderId="0" xfId="0" applyFont="1" applyAlignment="1" applyProtection="1">
      <alignment horizontal="left" vertical="center" wrapText="1"/>
      <protection locked="0"/>
    </xf>
    <xf numFmtId="0" fontId="54" fillId="0" borderId="0" xfId="0" applyFont="1" applyAlignment="1" applyProtection="1">
      <alignment horizontal="left" vertical="center" wrapText="1"/>
      <protection locked="0"/>
    </xf>
    <xf numFmtId="0" fontId="54" fillId="0" borderId="0" xfId="1" applyFont="1" applyAlignment="1" applyProtection="1">
      <alignment horizontal="left" vertical="center" wrapText="1"/>
      <protection locked="0"/>
    </xf>
    <xf numFmtId="0" fontId="70" fillId="0" borderId="0" xfId="1" applyFont="1" applyAlignment="1" applyProtection="1">
      <alignment horizontal="left" vertical="center" wrapText="1"/>
      <protection locked="0"/>
    </xf>
    <xf numFmtId="0" fontId="54" fillId="0" borderId="0" xfId="1" applyFont="1" applyFill="1" applyAlignment="1" applyProtection="1">
      <alignment horizontal="left" vertical="center" wrapText="1"/>
      <protection locked="0"/>
    </xf>
    <xf numFmtId="0" fontId="70" fillId="0" borderId="0" xfId="1" applyFont="1" applyFill="1" applyAlignment="1" applyProtection="1">
      <alignment horizontal="left" vertical="center" wrapText="1"/>
      <protection locked="0"/>
    </xf>
    <xf numFmtId="0" fontId="84" fillId="0" borderId="14" xfId="1" applyFont="1" applyBorder="1" applyAlignment="1" applyProtection="1">
      <alignment horizontal="left" vertical="center" wrapText="1"/>
      <protection locked="0"/>
    </xf>
    <xf numFmtId="0" fontId="84" fillId="0" borderId="17" xfId="1" applyFont="1" applyBorder="1" applyAlignment="1" applyProtection="1">
      <alignment horizontal="left" vertical="center" wrapText="1"/>
      <protection locked="0"/>
    </xf>
    <xf numFmtId="0" fontId="84" fillId="0" borderId="14" xfId="1" applyFont="1" applyFill="1" applyBorder="1" applyAlignment="1" applyProtection="1">
      <alignment horizontal="left" vertical="center" wrapText="1"/>
      <protection locked="0"/>
    </xf>
    <xf numFmtId="0" fontId="84" fillId="0" borderId="9" xfId="1" applyFont="1" applyBorder="1" applyAlignment="1" applyProtection="1">
      <alignment horizontal="left" vertical="center" wrapText="1"/>
      <protection locked="0"/>
    </xf>
    <xf numFmtId="0" fontId="84" fillId="0" borderId="25" xfId="1" applyFont="1" applyBorder="1" applyAlignment="1" applyProtection="1">
      <alignment horizontal="left" vertical="center" wrapText="1"/>
      <protection locked="0"/>
    </xf>
    <xf numFmtId="0" fontId="84" fillId="0" borderId="17" xfId="1" applyFont="1" applyFill="1" applyBorder="1" applyAlignment="1" applyProtection="1">
      <alignment horizontal="left" vertical="center" wrapText="1"/>
      <protection locked="0"/>
    </xf>
    <xf numFmtId="0" fontId="97" fillId="4" borderId="0" xfId="1" applyFont="1" applyFill="1" applyBorder="1" applyAlignment="1" applyProtection="1">
      <alignment vertical="center"/>
    </xf>
    <xf numFmtId="0" fontId="98" fillId="0" borderId="0" xfId="1" applyFont="1" applyProtection="1">
      <alignment vertical="center"/>
    </xf>
    <xf numFmtId="0" fontId="99" fillId="0" borderId="0" xfId="1" applyFont="1" applyBorder="1" applyAlignment="1" applyProtection="1">
      <alignment vertical="center"/>
    </xf>
    <xf numFmtId="0" fontId="100" fillId="0" borderId="0" xfId="1" applyFont="1" applyProtection="1">
      <alignment vertical="center"/>
    </xf>
    <xf numFmtId="0" fontId="3" fillId="0" borderId="20" xfId="0" applyFont="1" applyBorder="1" applyAlignment="1" applyProtection="1">
      <alignment horizontal="center" vertical="center" wrapText="1"/>
    </xf>
    <xf numFmtId="0" fontId="3" fillId="0" borderId="20" xfId="0" applyFont="1" applyBorder="1" applyAlignment="1" applyProtection="1">
      <alignment horizontal="left" vertical="center" wrapText="1"/>
    </xf>
    <xf numFmtId="0" fontId="3" fillId="0" borderId="0" xfId="0" applyFont="1" applyAlignment="1" applyProtection="1">
      <alignment horizontal="left" vertical="center"/>
    </xf>
    <xf numFmtId="181" fontId="92" fillId="3" borderId="0" xfId="0" applyNumberFormat="1" applyFont="1" applyFill="1" applyAlignment="1" applyProtection="1">
      <alignment vertical="center" wrapText="1"/>
    </xf>
    <xf numFmtId="181" fontId="92" fillId="3" borderId="0" xfId="0" applyNumberFormat="1" applyFont="1" applyFill="1" applyAlignment="1" applyProtection="1">
      <alignment horizontal="left" vertical="center" shrinkToFit="1"/>
    </xf>
    <xf numFmtId="181" fontId="3" fillId="0" borderId="17" xfId="0" applyNumberFormat="1" applyFont="1" applyFill="1" applyBorder="1" applyAlignment="1" applyProtection="1">
      <alignment horizontal="left" vertical="center" wrapText="1"/>
      <protection locked="0"/>
    </xf>
    <xf numFmtId="181" fontId="3" fillId="0" borderId="14" xfId="0" applyNumberFormat="1" applyFont="1" applyFill="1" applyBorder="1" applyAlignment="1" applyProtection="1">
      <alignment horizontal="left" vertical="center" wrapText="1"/>
      <protection locked="0"/>
    </xf>
    <xf numFmtId="181" fontId="3" fillId="0" borderId="15" xfId="0" applyNumberFormat="1" applyFont="1" applyFill="1" applyBorder="1" applyAlignment="1" applyProtection="1">
      <alignment horizontal="left" vertical="center" wrapText="1"/>
      <protection locked="0"/>
    </xf>
    <xf numFmtId="38" fontId="3" fillId="3" borderId="17" xfId="0"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49" fontId="3"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wrapText="1"/>
    </xf>
    <xf numFmtId="0" fontId="5" fillId="0" borderId="0" xfId="0" applyFont="1" applyAlignment="1" applyProtection="1">
      <alignment vertical="center"/>
    </xf>
    <xf numFmtId="0" fontId="93" fillId="0" borderId="0" xfId="0" applyFont="1" applyAlignment="1" applyProtection="1">
      <alignment horizontal="center" vertical="center"/>
    </xf>
    <xf numFmtId="0" fontId="7" fillId="0" borderId="0" xfId="0" applyFont="1" applyAlignment="1" applyProtection="1">
      <alignment horizontal="center" vertical="center"/>
    </xf>
    <xf numFmtId="0" fontId="9" fillId="0" borderId="0" xfId="0" applyFont="1" applyAlignment="1">
      <alignment horizontal="center" vertical="center" wrapText="1"/>
    </xf>
    <xf numFmtId="0" fontId="41" fillId="0" borderId="0" xfId="0" applyFont="1" applyAlignment="1" applyProtection="1">
      <alignment vertical="center" wrapText="1"/>
    </xf>
    <xf numFmtId="0" fontId="42" fillId="0" borderId="32" xfId="0" applyFont="1" applyFill="1" applyBorder="1" applyAlignment="1" applyProtection="1">
      <alignment vertical="center" wrapText="1"/>
      <protection locked="0"/>
    </xf>
    <xf numFmtId="0" fontId="42" fillId="0" borderId="6" xfId="0" applyFont="1" applyFill="1" applyBorder="1" applyAlignment="1" applyProtection="1">
      <alignment vertical="center" wrapText="1"/>
      <protection locked="0"/>
    </xf>
    <xf numFmtId="0" fontId="42" fillId="0" borderId="7" xfId="0" applyFont="1" applyFill="1" applyBorder="1" applyAlignment="1" applyProtection="1">
      <alignment vertical="center" wrapText="1"/>
      <protection locked="0"/>
    </xf>
    <xf numFmtId="0" fontId="86" fillId="5" borderId="29" xfId="0" applyFont="1" applyFill="1" applyBorder="1" applyAlignment="1" applyProtection="1">
      <alignment horizontal="center" vertical="center" wrapText="1"/>
    </xf>
    <xf numFmtId="0" fontId="42" fillId="0" borderId="4" xfId="0" applyFont="1" applyBorder="1" applyAlignment="1" applyProtection="1">
      <alignment horizontal="left" vertical="center" wrapText="1"/>
      <protection locked="0"/>
    </xf>
    <xf numFmtId="0" fontId="42" fillId="0" borderId="21" xfId="0" applyFont="1" applyBorder="1" applyAlignment="1" applyProtection="1">
      <alignment horizontal="left" vertical="center" wrapText="1"/>
      <protection locked="0"/>
    </xf>
    <xf numFmtId="0" fontId="42" fillId="0" borderId="34" xfId="0" applyFont="1" applyBorder="1" applyAlignment="1" applyProtection="1">
      <alignment horizontal="left" vertical="center" wrapText="1"/>
      <protection locked="0"/>
    </xf>
    <xf numFmtId="0" fontId="42" fillId="0" borderId="10" xfId="0" applyFont="1" applyBorder="1" applyAlignment="1" applyProtection="1">
      <alignment horizontal="left" vertical="center" wrapText="1"/>
      <protection locked="0"/>
    </xf>
    <xf numFmtId="0" fontId="42" fillId="0" borderId="29" xfId="0" applyFont="1" applyBorder="1" applyAlignment="1" applyProtection="1">
      <alignment horizontal="left" vertical="center" wrapText="1"/>
      <protection locked="0"/>
    </xf>
    <xf numFmtId="0" fontId="86" fillId="5" borderId="59" xfId="0" applyFont="1" applyFill="1" applyBorder="1" applyAlignment="1" applyProtection="1">
      <alignment horizontal="center" vertical="center" wrapText="1"/>
    </xf>
    <xf numFmtId="49" fontId="42" fillId="0" borderId="59" xfId="0" applyNumberFormat="1" applyFont="1" applyBorder="1" applyAlignment="1" applyProtection="1">
      <alignment vertical="center"/>
      <protection locked="0"/>
    </xf>
    <xf numFmtId="0" fontId="86" fillId="5" borderId="20" xfId="0" applyFont="1" applyFill="1" applyBorder="1" applyAlignment="1" applyProtection="1">
      <alignment horizontal="center" vertical="center"/>
    </xf>
    <xf numFmtId="0" fontId="42" fillId="0" borderId="20" xfId="15" applyFont="1" applyBorder="1" applyAlignment="1" applyProtection="1">
      <alignment vertical="center" wrapText="1"/>
      <protection locked="0"/>
    </xf>
    <xf numFmtId="0" fontId="86" fillId="0" borderId="20" xfId="0" applyFont="1" applyBorder="1" applyAlignment="1" applyProtection="1">
      <alignment vertical="center" wrapText="1"/>
      <protection locked="0"/>
    </xf>
    <xf numFmtId="0" fontId="87" fillId="0" borderId="0" xfId="0" applyFont="1" applyAlignment="1" applyProtection="1">
      <alignment horizontal="center" vertical="center"/>
    </xf>
    <xf numFmtId="0" fontId="86" fillId="5" borderId="29" xfId="0" applyFont="1" applyFill="1" applyBorder="1" applyAlignment="1" applyProtection="1">
      <alignment horizontal="center" vertical="center"/>
    </xf>
    <xf numFmtId="0" fontId="42" fillId="0" borderId="29" xfId="0" applyFont="1" applyBorder="1" applyAlignment="1" applyProtection="1">
      <alignment vertical="center" wrapText="1"/>
      <protection locked="0"/>
    </xf>
    <xf numFmtId="0" fontId="42" fillId="0" borderId="19" xfId="0" applyFont="1" applyFill="1" applyBorder="1" applyAlignment="1" applyProtection="1">
      <alignment vertical="center" wrapText="1"/>
      <protection locked="0"/>
    </xf>
    <xf numFmtId="0" fontId="42" fillId="0" borderId="30" xfId="0" applyFont="1" applyFill="1" applyBorder="1" applyAlignment="1" applyProtection="1">
      <alignment vertical="center" wrapText="1"/>
      <protection locked="0"/>
    </xf>
    <xf numFmtId="0" fontId="42" fillId="0" borderId="31" xfId="0" applyFont="1" applyFill="1" applyBorder="1" applyAlignment="1" applyProtection="1">
      <alignment vertical="center" wrapText="1"/>
      <protection locked="0"/>
    </xf>
    <xf numFmtId="0" fontId="86" fillId="5" borderId="79" xfId="0" applyFont="1" applyFill="1" applyBorder="1" applyAlignment="1" applyProtection="1">
      <alignment horizontal="center" vertical="center"/>
    </xf>
    <xf numFmtId="0" fontId="42" fillId="0" borderId="79" xfId="0" applyFont="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0" borderId="38" xfId="0" applyFont="1" applyFill="1" applyBorder="1" applyAlignment="1" applyProtection="1">
      <alignment vertical="center" wrapText="1"/>
      <protection locked="0"/>
    </xf>
    <xf numFmtId="0" fontId="42" fillId="0" borderId="39" xfId="0" applyFont="1" applyFill="1" applyBorder="1" applyAlignment="1" applyProtection="1">
      <alignment vertical="center" wrapText="1"/>
      <protection locked="0"/>
    </xf>
    <xf numFmtId="0" fontId="86" fillId="5" borderId="59" xfId="0" applyFont="1" applyFill="1" applyBorder="1" applyAlignment="1" applyProtection="1">
      <alignment horizontal="center" vertical="center"/>
    </xf>
    <xf numFmtId="0" fontId="42" fillId="0" borderId="32" xfId="0" applyFont="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0" fontId="86" fillId="5" borderId="20" xfId="0" applyFont="1" applyFill="1" applyBorder="1" applyAlignment="1" applyProtection="1">
      <alignment horizontal="center" vertical="center" wrapText="1"/>
    </xf>
    <xf numFmtId="0" fontId="42" fillId="0" borderId="4" xfId="0" applyFont="1" applyBorder="1" applyAlignment="1" applyProtection="1">
      <alignment vertical="center" wrapText="1"/>
      <protection locked="0"/>
    </xf>
    <xf numFmtId="0" fontId="42" fillId="0" borderId="21" xfId="0" applyFont="1" applyBorder="1" applyAlignment="1" applyProtection="1">
      <alignment vertical="center" wrapText="1"/>
      <protection locked="0"/>
    </xf>
    <xf numFmtId="0" fontId="42" fillId="0" borderId="34" xfId="0" applyFont="1" applyBorder="1" applyAlignment="1" applyProtection="1">
      <alignment vertical="center" wrapText="1"/>
      <protection locked="0"/>
    </xf>
    <xf numFmtId="0" fontId="42" fillId="0" borderId="23" xfId="0" applyFont="1" applyBorder="1" applyAlignment="1" applyProtection="1">
      <alignment horizontal="left" vertical="center" wrapText="1"/>
      <protection locked="0"/>
    </xf>
    <xf numFmtId="0" fontId="86" fillId="5" borderId="20" xfId="0" applyFont="1" applyFill="1" applyBorder="1" applyAlignment="1" applyProtection="1">
      <alignment horizontal="left" vertical="center" wrapText="1"/>
    </xf>
    <xf numFmtId="0" fontId="42" fillId="0" borderId="29" xfId="0" applyFont="1" applyFill="1" applyBorder="1" applyAlignment="1" applyProtection="1">
      <alignment vertical="center" wrapText="1"/>
      <protection locked="0"/>
    </xf>
    <xf numFmtId="0" fontId="42" fillId="0" borderId="20" xfId="0" applyFont="1" applyBorder="1" applyAlignment="1" applyProtection="1">
      <alignment vertical="center" wrapText="1"/>
      <protection locked="0"/>
    </xf>
    <xf numFmtId="0" fontId="42" fillId="0" borderId="20" xfId="0" applyFont="1" applyBorder="1" applyAlignment="1" applyProtection="1">
      <alignment vertical="center"/>
      <protection locked="0"/>
    </xf>
    <xf numFmtId="0" fontId="42" fillId="0" borderId="79" xfId="0" applyFont="1" applyFill="1" applyBorder="1" applyAlignment="1" applyProtection="1">
      <alignment vertical="center" wrapText="1"/>
      <protection locked="0"/>
    </xf>
    <xf numFmtId="0" fontId="42" fillId="0" borderId="59" xfId="17" applyFont="1" applyBorder="1" applyAlignment="1" applyProtection="1">
      <alignment horizontal="left" vertical="center"/>
      <protection locked="0"/>
    </xf>
    <xf numFmtId="0" fontId="42" fillId="0" borderId="59" xfId="0" applyFont="1" applyBorder="1" applyAlignment="1" applyProtection="1">
      <alignment horizontal="left" vertical="center"/>
      <protection locked="0"/>
    </xf>
    <xf numFmtId="0" fontId="42" fillId="0" borderId="22" xfId="0" applyFont="1" applyBorder="1" applyAlignment="1" applyProtection="1">
      <alignment horizontal="left" vertical="center"/>
      <protection locked="0"/>
    </xf>
    <xf numFmtId="38" fontId="42" fillId="0" borderId="7" xfId="14" applyFont="1" applyBorder="1" applyAlignment="1" applyProtection="1">
      <alignment horizontal="right" vertical="center"/>
      <protection locked="0"/>
    </xf>
    <xf numFmtId="38" fontId="42" fillId="0" borderId="59" xfId="14" applyFont="1" applyBorder="1" applyAlignment="1" applyProtection="1">
      <alignment horizontal="right" vertical="center"/>
      <protection locked="0"/>
    </xf>
    <xf numFmtId="38" fontId="42" fillId="0" borderId="32" xfId="14" applyFont="1" applyBorder="1" applyAlignment="1" applyProtection="1">
      <alignment horizontal="right" vertical="center"/>
      <protection locked="0"/>
    </xf>
    <xf numFmtId="38" fontId="42" fillId="0" borderId="20" xfId="14" applyFont="1" applyBorder="1" applyAlignment="1" applyProtection="1">
      <alignment horizontal="right" vertical="center"/>
      <protection locked="0"/>
    </xf>
    <xf numFmtId="38" fontId="42" fillId="0" borderId="17" xfId="14" applyFont="1" applyBorder="1" applyAlignment="1" applyProtection="1">
      <alignment horizontal="right" vertical="center"/>
      <protection locked="0"/>
    </xf>
    <xf numFmtId="0" fontId="86" fillId="0" borderId="15" xfId="0" applyFont="1" applyBorder="1" applyAlignment="1" applyProtection="1">
      <alignment horizontal="left" vertical="center"/>
    </xf>
    <xf numFmtId="0" fontId="86" fillId="0" borderId="20" xfId="0" applyFont="1" applyBorder="1" applyAlignment="1" applyProtection="1">
      <alignment horizontal="left" vertical="center"/>
    </xf>
    <xf numFmtId="0" fontId="86" fillId="0" borderId="17" xfId="0" applyFont="1" applyBorder="1" applyAlignment="1" applyProtection="1">
      <alignment horizontal="left" vertical="center"/>
    </xf>
    <xf numFmtId="0" fontId="86" fillId="0" borderId="20" xfId="0" applyFont="1" applyBorder="1" applyAlignment="1" applyProtection="1">
      <alignment horizontal="center" vertical="center"/>
    </xf>
    <xf numFmtId="0" fontId="86" fillId="0" borderId="17" xfId="0" applyFont="1" applyBorder="1" applyAlignment="1" applyProtection="1">
      <alignment horizontal="center" vertical="center"/>
    </xf>
    <xf numFmtId="58" fontId="42" fillId="0" borderId="15" xfId="0" applyNumberFormat="1" applyFont="1" applyBorder="1" applyAlignment="1" applyProtection="1">
      <alignment horizontal="left" vertical="center"/>
      <protection locked="0"/>
    </xf>
    <xf numFmtId="0" fontId="42" fillId="0" borderId="20" xfId="0" applyNumberFormat="1" applyFont="1" applyBorder="1" applyAlignment="1" applyProtection="1">
      <alignment horizontal="left" vertical="center"/>
      <protection locked="0"/>
    </xf>
    <xf numFmtId="38" fontId="42" fillId="0" borderId="29" xfId="14" applyFont="1" applyBorder="1" applyAlignment="1" applyProtection="1">
      <alignment horizontal="right" vertical="center"/>
      <protection locked="0"/>
    </xf>
    <xf numFmtId="38" fontId="42" fillId="0" borderId="25" xfId="14" applyFont="1" applyBorder="1" applyAlignment="1" applyProtection="1">
      <alignment horizontal="right" vertical="center"/>
      <protection locked="0"/>
    </xf>
    <xf numFmtId="178" fontId="84" fillId="0" borderId="59" xfId="0" applyNumberFormat="1" applyFont="1" applyBorder="1" applyAlignment="1" applyProtection="1">
      <alignment horizontal="right" vertical="center"/>
    </xf>
    <xf numFmtId="178" fontId="84" fillId="0" borderId="32" xfId="0" applyNumberFormat="1" applyFont="1" applyBorder="1" applyAlignment="1" applyProtection="1">
      <alignment horizontal="right" vertical="center"/>
    </xf>
    <xf numFmtId="0" fontId="42" fillId="4" borderId="20" xfId="0" applyFont="1" applyFill="1" applyBorder="1" applyAlignment="1" applyProtection="1">
      <alignment horizontal="left" vertical="center" wrapText="1"/>
      <protection locked="0"/>
    </xf>
    <xf numFmtId="0" fontId="86" fillId="4" borderId="20" xfId="0" applyFont="1" applyFill="1" applyBorder="1" applyAlignment="1" applyProtection="1">
      <alignment horizontal="left" vertical="center" wrapText="1"/>
      <protection locked="0"/>
    </xf>
    <xf numFmtId="0" fontId="42" fillId="4" borderId="25" xfId="0" applyFont="1" applyFill="1" applyBorder="1" applyAlignment="1" applyProtection="1">
      <alignment horizontal="center" vertical="center"/>
      <protection locked="0"/>
    </xf>
    <xf numFmtId="0" fontId="42" fillId="4" borderId="9" xfId="0" applyFont="1" applyFill="1" applyBorder="1" applyAlignment="1" applyProtection="1">
      <alignment horizontal="center" vertical="center"/>
      <protection locked="0"/>
    </xf>
    <xf numFmtId="0" fontId="42" fillId="4" borderId="10"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wrapText="1"/>
      <protection locked="0"/>
    </xf>
    <xf numFmtId="0" fontId="42" fillId="4" borderId="7" xfId="0" applyFont="1" applyFill="1" applyBorder="1" applyAlignment="1" applyProtection="1">
      <alignment horizontal="center" vertical="center" wrapText="1"/>
      <protection locked="0"/>
    </xf>
    <xf numFmtId="0" fontId="42" fillId="0" borderId="20" xfId="0" applyFont="1" applyBorder="1" applyAlignment="1" applyProtection="1">
      <alignment horizontal="left" vertical="center" wrapText="1"/>
      <protection locked="0"/>
    </xf>
    <xf numFmtId="38" fontId="42" fillId="0" borderId="17" xfId="14" applyFont="1" applyBorder="1" applyAlignment="1" applyProtection="1">
      <alignment vertical="center" wrapText="1"/>
      <protection locked="0"/>
    </xf>
    <xf numFmtId="38" fontId="42" fillId="0" borderId="14" xfId="14" applyFont="1" applyBorder="1" applyAlignment="1" applyProtection="1">
      <alignment vertical="center" wrapText="1"/>
      <protection locked="0"/>
    </xf>
    <xf numFmtId="38" fontId="42" fillId="0" borderId="14" xfId="14" applyFont="1" applyBorder="1" applyAlignment="1" applyProtection="1">
      <alignment horizontal="right" vertical="center"/>
      <protection locked="0"/>
    </xf>
    <xf numFmtId="0" fontId="86" fillId="6" borderId="20" xfId="0" applyFont="1" applyFill="1" applyBorder="1" applyAlignment="1" applyProtection="1">
      <alignment horizontal="center" vertical="center"/>
    </xf>
    <xf numFmtId="38" fontId="86" fillId="6" borderId="20" xfId="14" applyFont="1" applyFill="1" applyBorder="1" applyAlignment="1" applyProtection="1">
      <alignment horizontal="center" vertical="center"/>
    </xf>
    <xf numFmtId="38" fontId="42" fillId="0" borderId="17" xfId="14" applyFont="1" applyBorder="1" applyAlignment="1" applyProtection="1">
      <alignment vertical="center"/>
      <protection locked="0"/>
    </xf>
    <xf numFmtId="38" fontId="42" fillId="0" borderId="14" xfId="14" applyFont="1" applyBorder="1" applyAlignment="1" applyProtection="1">
      <alignment vertical="center"/>
      <protection locked="0"/>
    </xf>
    <xf numFmtId="0" fontId="86" fillId="6" borderId="22" xfId="0" applyFont="1" applyFill="1" applyBorder="1" applyAlignment="1" applyProtection="1">
      <alignment horizontal="center" vertical="center"/>
    </xf>
    <xf numFmtId="38" fontId="86" fillId="6" borderId="22" xfId="14" applyFont="1" applyFill="1" applyBorder="1" applyAlignment="1" applyProtection="1">
      <alignment horizontal="center" vertical="center"/>
    </xf>
    <xf numFmtId="0" fontId="42" fillId="0" borderId="20" xfId="0" applyFont="1" applyFill="1" applyBorder="1" applyAlignment="1" applyProtection="1">
      <alignment vertical="center" wrapText="1"/>
      <protection locked="0"/>
    </xf>
    <xf numFmtId="0" fontId="42" fillId="0" borderId="17" xfId="0" applyFont="1" applyFill="1" applyBorder="1" applyAlignment="1" applyProtection="1">
      <alignment vertical="center" wrapText="1"/>
      <protection locked="0"/>
    </xf>
    <xf numFmtId="0" fontId="42" fillId="0" borderId="17" xfId="0" applyFont="1" applyBorder="1" applyAlignment="1" applyProtection="1">
      <alignment vertical="center" wrapText="1"/>
      <protection locked="0"/>
    </xf>
    <xf numFmtId="0" fontId="86" fillId="0" borderId="0" xfId="0" applyFont="1" applyBorder="1" applyAlignment="1" applyProtection="1">
      <alignment horizontal="left" vertical="center" wrapText="1"/>
    </xf>
    <xf numFmtId="0" fontId="86" fillId="0" borderId="8" xfId="0" applyFont="1" applyBorder="1" applyAlignment="1" applyProtection="1">
      <alignment horizontal="left" vertical="center" wrapText="1"/>
    </xf>
    <xf numFmtId="0" fontId="42" fillId="0" borderId="20" xfId="0" applyFont="1" applyFill="1" applyBorder="1" applyAlignment="1" applyProtection="1">
      <alignment horizontal="left" vertical="center" wrapText="1"/>
      <protection locked="0"/>
    </xf>
    <xf numFmtId="0" fontId="42" fillId="4" borderId="20" xfId="0" applyFont="1" applyFill="1" applyBorder="1" applyAlignment="1" applyProtection="1">
      <alignment vertical="center"/>
      <protection locked="0"/>
    </xf>
    <xf numFmtId="0" fontId="42" fillId="0" borderId="14" xfId="0" applyFont="1" applyFill="1" applyBorder="1" applyAlignment="1" applyProtection="1">
      <alignment vertical="center"/>
      <protection locked="0"/>
    </xf>
    <xf numFmtId="0" fontId="42" fillId="0" borderId="15" xfId="0" applyFont="1" applyFill="1" applyBorder="1" applyAlignment="1" applyProtection="1">
      <alignment vertical="center"/>
      <protection locked="0"/>
    </xf>
    <xf numFmtId="0" fontId="42" fillId="0" borderId="17" xfId="0" applyFont="1" applyFill="1" applyBorder="1" applyAlignment="1" applyProtection="1">
      <alignment horizontal="center" vertical="center"/>
      <protection locked="0"/>
    </xf>
    <xf numFmtId="0" fontId="42" fillId="0" borderId="14" xfId="0" applyFont="1" applyFill="1" applyBorder="1" applyAlignment="1" applyProtection="1">
      <alignment horizontal="center" vertical="center"/>
      <protection locked="0"/>
    </xf>
    <xf numFmtId="0" fontId="42" fillId="0" borderId="15" xfId="0" applyFont="1" applyFill="1" applyBorder="1" applyAlignment="1" applyProtection="1">
      <alignment horizontal="left" vertical="center" wrapText="1"/>
      <protection locked="0"/>
    </xf>
    <xf numFmtId="0" fontId="18" fillId="5" borderId="29" xfId="0" applyFont="1" applyFill="1" applyBorder="1" applyAlignment="1" applyProtection="1">
      <alignment horizontal="center" vertical="center" textRotation="255" wrapText="1"/>
    </xf>
    <xf numFmtId="0" fontId="18" fillId="5" borderId="23" xfId="0" applyFont="1" applyFill="1" applyBorder="1" applyAlignment="1" applyProtection="1">
      <alignment horizontal="center" vertical="center" textRotation="255" wrapText="1"/>
    </xf>
    <xf numFmtId="0" fontId="18" fillId="5" borderId="22" xfId="0" applyFont="1" applyFill="1" applyBorder="1" applyAlignment="1" applyProtection="1">
      <alignment horizontal="center" vertical="center" textRotation="255" wrapText="1"/>
    </xf>
    <xf numFmtId="0" fontId="18" fillId="0" borderId="8" xfId="0" applyFont="1" applyBorder="1" applyAlignment="1" applyProtection="1">
      <alignment vertical="center"/>
    </xf>
    <xf numFmtId="0" fontId="18" fillId="5" borderId="20" xfId="0" applyFont="1" applyFill="1" applyBorder="1" applyAlignment="1" applyProtection="1">
      <alignment horizontal="center" vertical="center"/>
    </xf>
    <xf numFmtId="0" fontId="18" fillId="5" borderId="17" xfId="0" applyFont="1" applyFill="1" applyBorder="1" applyAlignment="1" applyProtection="1">
      <alignment horizontal="center" vertical="center"/>
    </xf>
    <xf numFmtId="0" fontId="18" fillId="5" borderId="15" xfId="0" applyFont="1" applyFill="1" applyBorder="1" applyAlignment="1" applyProtection="1">
      <alignment horizontal="center" vertical="center"/>
    </xf>
    <xf numFmtId="0" fontId="35" fillId="0" borderId="0" xfId="0" applyFont="1" applyAlignment="1" applyProtection="1">
      <alignment horizontal="left" vertical="center"/>
    </xf>
    <xf numFmtId="0" fontId="18" fillId="0" borderId="0" xfId="0" applyFont="1" applyAlignment="1" applyProtection="1">
      <alignment horizontal="left" vertical="center"/>
    </xf>
    <xf numFmtId="0" fontId="18" fillId="5" borderId="14" xfId="0" applyFont="1" applyFill="1" applyBorder="1" applyAlignment="1" applyProtection="1">
      <alignment horizontal="center" vertical="center"/>
    </xf>
    <xf numFmtId="0" fontId="42" fillId="0" borderId="14" xfId="0" applyFont="1" applyBorder="1" applyAlignment="1" applyProtection="1">
      <alignment vertical="center" wrapText="1"/>
      <protection locked="0"/>
    </xf>
    <xf numFmtId="0" fontId="42" fillId="0" borderId="15" xfId="0" applyFont="1" applyBorder="1" applyAlignment="1" applyProtection="1">
      <alignment vertical="center" wrapText="1"/>
      <protection locked="0"/>
    </xf>
    <xf numFmtId="0" fontId="42" fillId="0" borderId="20" xfId="0" applyFont="1" applyBorder="1" applyAlignment="1" applyProtection="1">
      <alignment horizontal="center" vertical="center"/>
      <protection locked="0"/>
    </xf>
    <xf numFmtId="0" fontId="18" fillId="0" borderId="17"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18" fillId="0" borderId="15" xfId="0" applyFont="1" applyBorder="1" applyAlignment="1" applyProtection="1">
      <alignment vertical="center" wrapText="1"/>
      <protection locked="0"/>
    </xf>
    <xf numFmtId="0" fontId="42" fillId="0" borderId="0" xfId="0" applyFont="1" applyAlignment="1">
      <alignment horizontal="left" vertical="center"/>
    </xf>
    <xf numFmtId="0" fontId="43" fillId="0" borderId="0" xfId="0" applyFont="1" applyAlignment="1">
      <alignment vertical="center" wrapText="1"/>
    </xf>
    <xf numFmtId="0" fontId="36" fillId="0" borderId="0" xfId="0" applyFont="1" applyAlignment="1" applyProtection="1">
      <alignment vertical="center" wrapText="1"/>
    </xf>
    <xf numFmtId="0" fontId="18" fillId="0" borderId="8" xfId="0" applyFont="1" applyBorder="1" applyAlignment="1" applyProtection="1">
      <alignment vertical="center" wrapText="1"/>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42" fillId="4" borderId="0" xfId="0" applyFont="1" applyFill="1" applyAlignment="1" applyProtection="1">
      <alignment horizontal="right" vertical="center"/>
    </xf>
    <xf numFmtId="0" fontId="15" fillId="4" borderId="44" xfId="0" applyFont="1" applyFill="1" applyBorder="1" applyAlignment="1" applyProtection="1">
      <alignment horizontal="center" vertical="center"/>
      <protection locked="0"/>
    </xf>
    <xf numFmtId="0" fontId="18" fillId="5" borderId="51" xfId="0" applyFont="1" applyFill="1" applyBorder="1" applyAlignment="1" applyProtection="1">
      <alignment horizontal="center" vertical="center"/>
      <protection locked="0"/>
    </xf>
    <xf numFmtId="0" fontId="18" fillId="5" borderId="53" xfId="0" applyFont="1" applyFill="1" applyBorder="1" applyAlignment="1" applyProtection="1">
      <alignment horizontal="center" vertical="center"/>
      <protection locked="0"/>
    </xf>
    <xf numFmtId="0" fontId="18" fillId="5" borderId="49" xfId="0" applyFont="1" applyFill="1" applyBorder="1" applyAlignment="1" applyProtection="1">
      <alignment horizontal="center" vertical="center"/>
      <protection locked="0"/>
    </xf>
    <xf numFmtId="0" fontId="42" fillId="0" borderId="25" xfId="0" applyFont="1" applyBorder="1" applyAlignment="1" applyProtection="1">
      <alignment horizontal="left" vertical="top" wrapText="1"/>
      <protection locked="0"/>
    </xf>
    <xf numFmtId="0" fontId="42" fillId="0" borderId="9" xfId="0" applyFont="1" applyBorder="1" applyAlignment="1" applyProtection="1">
      <alignment horizontal="left" vertical="top" wrapText="1"/>
      <protection locked="0"/>
    </xf>
    <xf numFmtId="0" fontId="42" fillId="0" borderId="10" xfId="0" applyFont="1" applyBorder="1" applyAlignment="1" applyProtection="1">
      <alignment horizontal="left" vertical="top" wrapText="1"/>
      <protection locked="0"/>
    </xf>
    <xf numFmtId="0" fontId="42" fillId="0" borderId="12" xfId="0" applyFont="1" applyBorder="1" applyAlignment="1" applyProtection="1">
      <alignment horizontal="left" vertical="top" wrapText="1"/>
      <protection locked="0"/>
    </xf>
    <xf numFmtId="0" fontId="42" fillId="0" borderId="8" xfId="0" applyFont="1" applyBorder="1" applyAlignment="1" applyProtection="1">
      <alignment horizontal="left" vertical="top" wrapText="1"/>
      <protection locked="0"/>
    </xf>
    <xf numFmtId="0" fontId="42" fillId="0" borderId="13" xfId="0" applyFont="1" applyBorder="1" applyAlignment="1" applyProtection="1">
      <alignment horizontal="left" vertical="top" wrapText="1"/>
      <protection locked="0"/>
    </xf>
    <xf numFmtId="0" fontId="18" fillId="5" borderId="48" xfId="0" applyFont="1" applyFill="1" applyBorder="1" applyAlignment="1" applyProtection="1">
      <alignment horizontal="center" vertical="center"/>
      <protection locked="0"/>
    </xf>
    <xf numFmtId="0" fontId="18" fillId="5" borderId="54" xfId="0" applyFont="1" applyFill="1" applyBorder="1" applyAlignment="1" applyProtection="1">
      <alignment horizontal="center" vertical="center"/>
      <protection locked="0"/>
    </xf>
    <xf numFmtId="0" fontId="18" fillId="5" borderId="20" xfId="0" applyFont="1" applyFill="1" applyBorder="1" applyAlignment="1" applyProtection="1">
      <alignment horizontal="center" vertical="center"/>
      <protection locked="0"/>
    </xf>
    <xf numFmtId="182" fontId="42" fillId="0" borderId="48" xfId="14" applyNumberFormat="1" applyFont="1" applyFill="1" applyBorder="1" applyAlignment="1" applyProtection="1">
      <alignment horizontal="right" vertical="center"/>
      <protection locked="0"/>
    </xf>
    <xf numFmtId="182" fontId="42" fillId="0" borderId="54" xfId="14" applyNumberFormat="1" applyFont="1" applyFill="1" applyBorder="1" applyAlignment="1" applyProtection="1">
      <alignment horizontal="right" vertical="center"/>
      <protection locked="0"/>
    </xf>
    <xf numFmtId="0" fontId="42" fillId="0" borderId="20" xfId="0" applyNumberFormat="1" applyFont="1" applyFill="1" applyBorder="1" applyAlignment="1" applyProtection="1">
      <alignment horizontal="center" vertical="center" shrinkToFit="1"/>
      <protection locked="0"/>
    </xf>
    <xf numFmtId="0" fontId="0" fillId="5" borderId="22" xfId="0" applyFill="1" applyBorder="1" applyAlignment="1" applyProtection="1">
      <alignment horizontal="left" vertical="center"/>
    </xf>
    <xf numFmtId="0" fontId="45" fillId="0" borderId="0" xfId="0" applyFont="1" applyAlignment="1" applyProtection="1">
      <alignment horizontal="left" vertical="top"/>
    </xf>
    <xf numFmtId="0" fontId="0" fillId="0" borderId="0" xfId="0" applyAlignment="1" applyProtection="1">
      <alignment horizontal="left" vertical="center"/>
    </xf>
    <xf numFmtId="0" fontId="0" fillId="5" borderId="20" xfId="0" applyFill="1" applyBorder="1" applyAlignment="1" applyProtection="1">
      <alignment horizontal="left" vertical="center"/>
    </xf>
    <xf numFmtId="0" fontId="42" fillId="0" borderId="20" xfId="0" applyFont="1" applyBorder="1" applyAlignment="1" applyProtection="1">
      <alignment horizontal="left" vertical="top" wrapText="1"/>
      <protection locked="0"/>
    </xf>
    <xf numFmtId="0" fontId="42" fillId="0" borderId="20" xfId="0" applyFont="1" applyBorder="1" applyAlignment="1" applyProtection="1">
      <alignment horizontal="left" vertical="top"/>
      <protection locked="0"/>
    </xf>
    <xf numFmtId="0" fontId="94" fillId="0" borderId="20" xfId="0" applyFont="1" applyBorder="1" applyAlignment="1" applyProtection="1">
      <alignment horizontal="left" vertical="top" wrapText="1"/>
      <protection locked="0"/>
    </xf>
    <xf numFmtId="0" fontId="42" fillId="0" borderId="17" xfId="0" applyFont="1" applyBorder="1" applyAlignment="1" applyProtection="1">
      <alignment vertical="top" wrapText="1"/>
      <protection locked="0"/>
    </xf>
    <xf numFmtId="0" fontId="42" fillId="0" borderId="14" xfId="0" applyFont="1" applyBorder="1" applyAlignment="1" applyProtection="1">
      <alignment vertical="top" wrapText="1"/>
      <protection locked="0"/>
    </xf>
    <xf numFmtId="0" fontId="42" fillId="0" borderId="15" xfId="0" applyFont="1" applyBorder="1" applyAlignment="1" applyProtection="1">
      <alignment vertical="top" wrapText="1"/>
      <protection locked="0"/>
    </xf>
    <xf numFmtId="0" fontId="0" fillId="5" borderId="12" xfId="0" applyFill="1" applyBorder="1" applyAlignment="1" applyProtection="1">
      <alignment horizontal="left" vertical="center" wrapText="1"/>
    </xf>
    <xf numFmtId="0" fontId="0" fillId="5" borderId="8" xfId="0" applyFill="1" applyBorder="1" applyAlignment="1" applyProtection="1">
      <alignment horizontal="left" vertical="center" wrapText="1"/>
    </xf>
    <xf numFmtId="0" fontId="0" fillId="5" borderId="13" xfId="0" applyFill="1" applyBorder="1" applyAlignment="1" applyProtection="1">
      <alignment horizontal="left" vertical="center" wrapText="1"/>
    </xf>
    <xf numFmtId="0" fontId="42" fillId="0" borderId="25" xfId="0" applyFont="1" applyBorder="1" applyAlignment="1" applyProtection="1">
      <alignment vertical="top" wrapText="1"/>
      <protection locked="0"/>
    </xf>
    <xf numFmtId="0" fontId="42" fillId="0" borderId="9" xfId="0" applyFont="1" applyBorder="1" applyAlignment="1" applyProtection="1">
      <alignment vertical="top" wrapText="1"/>
      <protection locked="0"/>
    </xf>
    <xf numFmtId="0" fontId="42" fillId="0" borderId="10" xfId="0" applyFont="1" applyBorder="1" applyAlignment="1" applyProtection="1">
      <alignment vertical="top" wrapText="1"/>
      <protection locked="0"/>
    </xf>
    <xf numFmtId="0" fontId="0" fillId="5" borderId="20" xfId="0" applyFill="1" applyBorder="1" applyAlignment="1" applyProtection="1">
      <alignment horizontal="left" vertical="center" wrapText="1"/>
    </xf>
    <xf numFmtId="0" fontId="0" fillId="0" borderId="0" xfId="0" applyAlignment="1">
      <alignment horizontal="left" vertical="center"/>
    </xf>
    <xf numFmtId="0" fontId="0" fillId="5" borderId="20" xfId="0" applyFill="1" applyBorder="1" applyAlignment="1">
      <alignment horizontal="left" vertical="center"/>
    </xf>
    <xf numFmtId="0" fontId="0" fillId="5" borderId="20" xfId="0" applyFill="1" applyBorder="1" applyAlignment="1">
      <alignment horizontal="left" vertical="center" wrapText="1"/>
    </xf>
    <xf numFmtId="0" fontId="0" fillId="6" borderId="20" xfId="0" applyFill="1" applyBorder="1" applyAlignment="1">
      <alignment horizontal="center" vertical="center" wrapText="1"/>
    </xf>
    <xf numFmtId="0" fontId="0" fillId="6" borderId="20" xfId="0" applyFill="1" applyBorder="1" applyAlignment="1">
      <alignment horizontal="center" vertical="center"/>
    </xf>
    <xf numFmtId="0" fontId="42" fillId="0" borderId="20" xfId="0" applyFont="1" applyBorder="1" applyAlignment="1" applyProtection="1">
      <alignment vertical="top" wrapText="1"/>
      <protection locked="0"/>
    </xf>
    <xf numFmtId="0" fontId="42" fillId="0" borderId="20" xfId="0" applyFont="1" applyBorder="1" applyAlignment="1" applyProtection="1">
      <alignment horizontal="center" vertical="center" wrapText="1"/>
      <protection locked="0"/>
    </xf>
    <xf numFmtId="0" fontId="42" fillId="0" borderId="22" xfId="0" applyFont="1" applyBorder="1" applyAlignment="1" applyProtection="1">
      <alignment vertical="top" wrapText="1"/>
      <protection locked="0"/>
    </xf>
    <xf numFmtId="0" fontId="0" fillId="0" borderId="20" xfId="0" applyBorder="1" applyAlignment="1">
      <alignment horizontal="center" vertical="center"/>
    </xf>
    <xf numFmtId="0" fontId="0" fillId="0" borderId="20" xfId="0" applyBorder="1" applyAlignment="1">
      <alignment horizontal="center" vertical="center" wrapText="1"/>
    </xf>
    <xf numFmtId="0" fontId="0" fillId="5" borderId="20" xfId="0" applyFill="1" applyBorder="1" applyAlignment="1">
      <alignment vertical="top" wrapText="1"/>
    </xf>
    <xf numFmtId="0" fontId="0" fillId="5" borderId="20" xfId="0" applyFill="1" applyBorder="1" applyAlignment="1">
      <alignment vertical="top"/>
    </xf>
    <xf numFmtId="0" fontId="18" fillId="6" borderId="20" xfId="15" applyNumberFormat="1" applyFont="1" applyFill="1" applyBorder="1" applyAlignment="1">
      <alignment horizontal="center" vertical="center"/>
    </xf>
    <xf numFmtId="0" fontId="0" fillId="6" borderId="20" xfId="0" applyNumberFormat="1" applyFill="1" applyBorder="1" applyAlignment="1">
      <alignment horizontal="center" vertical="center"/>
    </xf>
    <xf numFmtId="0" fontId="42" fillId="0" borderId="55" xfId="0" applyFont="1" applyBorder="1" applyAlignment="1" applyProtection="1">
      <alignment horizontal="left" vertical="top" wrapText="1"/>
      <protection locked="0"/>
    </xf>
    <xf numFmtId="0" fontId="42" fillId="0" borderId="55" xfId="0" applyFont="1" applyBorder="1" applyAlignment="1" applyProtection="1">
      <alignment horizontal="left" vertical="top"/>
      <protection locked="0"/>
    </xf>
    <xf numFmtId="0" fontId="0" fillId="6" borderId="22" xfId="0" applyFill="1" applyBorder="1" applyAlignment="1">
      <alignment horizontal="center" vertical="center"/>
    </xf>
    <xf numFmtId="0" fontId="42" fillId="0" borderId="22" xfId="0" applyFont="1" applyBorder="1" applyAlignment="1" applyProtection="1">
      <alignment horizontal="left" vertical="top" wrapText="1"/>
      <protection locked="0"/>
    </xf>
    <xf numFmtId="0" fontId="42" fillId="0" borderId="22" xfId="0" applyFont="1" applyBorder="1" applyAlignment="1" applyProtection="1">
      <alignment horizontal="left" vertical="top"/>
      <protection locked="0"/>
    </xf>
    <xf numFmtId="0" fontId="42" fillId="0" borderId="0" xfId="0" applyFont="1" applyBorder="1" applyAlignment="1">
      <alignment horizontal="left" vertical="center"/>
    </xf>
    <xf numFmtId="0" fontId="42" fillId="0" borderId="11" xfId="0" applyFont="1" applyBorder="1" applyAlignment="1">
      <alignment horizontal="left" vertical="center"/>
    </xf>
    <xf numFmtId="0" fontId="42" fillId="0" borderId="8" xfId="0" applyFont="1" applyBorder="1" applyAlignment="1" applyProtection="1">
      <alignment horizontal="left" vertical="center"/>
      <protection locked="0"/>
    </xf>
    <xf numFmtId="0" fontId="42" fillId="0" borderId="13" xfId="0" applyFont="1" applyBorder="1" applyAlignment="1" applyProtection="1">
      <alignment horizontal="left" vertical="center"/>
      <protection locked="0"/>
    </xf>
    <xf numFmtId="0" fontId="0" fillId="6" borderId="55" xfId="0" applyFill="1" applyBorder="1" applyAlignment="1">
      <alignment horizontal="center" vertical="center"/>
    </xf>
    <xf numFmtId="0" fontId="0" fillId="5" borderId="20" xfId="0" applyFill="1" applyBorder="1" applyAlignment="1">
      <alignment horizontal="left" vertical="top" wrapText="1"/>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0" fillId="6" borderId="17"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5" xfId="0" applyFill="1" applyBorder="1" applyAlignment="1">
      <alignment horizontal="center" vertical="center" wrapText="1"/>
    </xf>
    <xf numFmtId="0" fontId="42" fillId="0" borderId="56" xfId="0" applyFont="1" applyBorder="1" applyAlignment="1" applyProtection="1">
      <alignment horizontal="left" vertical="center"/>
      <protection locked="0"/>
    </xf>
    <xf numFmtId="0" fontId="42" fillId="0" borderId="57" xfId="0" applyFont="1" applyBorder="1" applyAlignment="1" applyProtection="1">
      <alignment horizontal="left" vertical="center"/>
      <protection locked="0"/>
    </xf>
    <xf numFmtId="0" fontId="5" fillId="0" borderId="20" xfId="0" applyFont="1" applyBorder="1" applyAlignment="1" applyProtection="1">
      <alignment horizontal="left" vertical="top" wrapText="1"/>
      <protection locked="0"/>
    </xf>
    <xf numFmtId="0" fontId="0" fillId="0" borderId="13" xfId="0" applyBorder="1" applyAlignment="1">
      <alignment horizontal="left" vertical="center"/>
    </xf>
    <xf numFmtId="0" fontId="0" fillId="0" borderId="12" xfId="0" applyBorder="1" applyAlignment="1">
      <alignment horizontal="left" vertical="center"/>
    </xf>
    <xf numFmtId="0" fontId="0" fillId="5" borderId="17" xfId="0" applyFill="1" applyBorder="1" applyAlignment="1">
      <alignment horizontal="left" vertical="center"/>
    </xf>
    <xf numFmtId="0" fontId="0" fillId="5" borderId="15" xfId="0" applyFill="1" applyBorder="1" applyAlignment="1">
      <alignment horizontal="left" vertical="center"/>
    </xf>
    <xf numFmtId="0" fontId="0" fillId="6" borderId="20" xfId="0" applyFill="1" applyBorder="1" applyAlignment="1">
      <alignment vertical="center"/>
    </xf>
    <xf numFmtId="0" fontId="0" fillId="0" borderId="14" xfId="0" applyFill="1" applyBorder="1" applyAlignment="1">
      <alignment horizontal="left"/>
    </xf>
    <xf numFmtId="0" fontId="5" fillId="0" borderId="20" xfId="0" applyFont="1" applyBorder="1" applyAlignment="1" applyProtection="1">
      <alignment horizontal="left" vertical="center" wrapText="1"/>
      <protection locked="0"/>
    </xf>
    <xf numFmtId="0" fontId="0" fillId="0" borderId="20" xfId="0" applyBorder="1" applyAlignment="1">
      <alignment horizontal="left" vertical="center" wrapText="1"/>
    </xf>
    <xf numFmtId="0" fontId="18" fillId="0" borderId="20" xfId="0" applyFont="1" applyBorder="1" applyAlignment="1">
      <alignment vertical="center"/>
    </xf>
    <xf numFmtId="0" fontId="18" fillId="0" borderId="20" xfId="0" applyFont="1" applyBorder="1" applyAlignment="1" applyProtection="1">
      <alignment vertical="center" shrinkToFit="1"/>
      <protection locked="0"/>
    </xf>
    <xf numFmtId="0" fontId="0" fillId="0" borderId="20" xfId="0" applyBorder="1" applyAlignment="1">
      <alignment horizontal="left" vertical="center"/>
    </xf>
    <xf numFmtId="0" fontId="0" fillId="0" borderId="20" xfId="0"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8" fillId="6" borderId="17" xfId="0" applyFont="1" applyFill="1" applyBorder="1" applyAlignment="1">
      <alignment vertical="center" wrapText="1"/>
    </xf>
    <xf numFmtId="0" fontId="18" fillId="6" borderId="15" xfId="0" applyFont="1" applyFill="1" applyBorder="1" applyAlignment="1">
      <alignment vertical="center" wrapText="1"/>
    </xf>
    <xf numFmtId="0" fontId="18" fillId="6" borderId="25"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7" xfId="0" applyFont="1" applyFill="1" applyBorder="1" applyAlignment="1">
      <alignment vertical="center"/>
    </xf>
    <xf numFmtId="0" fontId="18" fillId="6" borderId="15" xfId="0" applyFont="1" applyFill="1" applyBorder="1" applyAlignment="1">
      <alignment vertical="center"/>
    </xf>
    <xf numFmtId="0" fontId="5" fillId="0" borderId="0" xfId="0" applyFont="1" applyAlignment="1">
      <alignment horizontal="left" vertical="center"/>
    </xf>
    <xf numFmtId="3" fontId="42" fillId="0" borderId="20" xfId="0" applyNumberFormat="1" applyFont="1" applyBorder="1" applyAlignment="1" applyProtection="1">
      <alignment vertical="center"/>
      <protection locked="0"/>
    </xf>
    <xf numFmtId="0" fontId="18" fillId="6" borderId="20" xfId="0" applyFont="1" applyFill="1" applyBorder="1" applyAlignment="1">
      <alignment horizontal="left" vertical="center"/>
    </xf>
    <xf numFmtId="0" fontId="42" fillId="6" borderId="17"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15" xfId="0" applyFont="1" applyFill="1" applyBorder="1" applyAlignment="1">
      <alignment horizontal="center" vertical="center"/>
    </xf>
    <xf numFmtId="0" fontId="18" fillId="6" borderId="20" xfId="0" applyFont="1" applyFill="1" applyBorder="1" applyAlignment="1">
      <alignment horizontal="left" vertical="center" wrapText="1"/>
    </xf>
    <xf numFmtId="0" fontId="42" fillId="0" borderId="20" xfId="0" applyFont="1" applyBorder="1" applyAlignment="1" applyProtection="1">
      <alignment vertical="top"/>
      <protection locked="0"/>
    </xf>
    <xf numFmtId="0" fontId="0" fillId="0" borderId="9" xfId="0" applyBorder="1" applyAlignment="1">
      <alignment vertical="top" wrapText="1"/>
    </xf>
    <xf numFmtId="0" fontId="0" fillId="0" borderId="0" xfId="0" applyBorder="1" applyAlignment="1">
      <alignment vertical="top" wrapText="1"/>
    </xf>
    <xf numFmtId="0" fontId="0" fillId="0" borderId="0" xfId="0" applyAlignment="1" applyProtection="1">
      <alignment horizontal="left" vertical="top" wrapText="1"/>
    </xf>
    <xf numFmtId="0" fontId="0" fillId="0" borderId="0" xfId="0" applyAlignment="1" applyProtection="1">
      <alignment horizontal="left" vertical="top"/>
    </xf>
    <xf numFmtId="0" fontId="0" fillId="5" borderId="20" xfId="0" applyFill="1" applyBorder="1" applyAlignment="1" applyProtection="1">
      <alignment horizontal="center" vertical="center"/>
    </xf>
    <xf numFmtId="0" fontId="0" fillId="5" borderId="20" xfId="0" applyFill="1" applyBorder="1" applyAlignment="1" applyProtection="1">
      <alignment horizontal="center" vertical="center" wrapText="1"/>
    </xf>
    <xf numFmtId="0" fontId="0" fillId="5" borderId="17" xfId="0" applyFill="1" applyBorder="1" applyAlignment="1" applyProtection="1">
      <alignment horizontal="center" vertical="center"/>
    </xf>
    <xf numFmtId="0" fontId="0" fillId="5" borderId="14" xfId="0" applyFill="1" applyBorder="1" applyAlignment="1" applyProtection="1">
      <alignment horizontal="center" vertical="center"/>
    </xf>
    <xf numFmtId="0" fontId="0" fillId="5" borderId="15" xfId="0" applyFill="1" applyBorder="1" applyAlignment="1" applyProtection="1">
      <alignment horizontal="center" vertical="center"/>
    </xf>
    <xf numFmtId="0" fontId="0" fillId="5" borderId="17" xfId="0" applyFill="1" applyBorder="1" applyAlignment="1" applyProtection="1">
      <alignment horizontal="center" vertical="center" wrapText="1" shrinkToFit="1"/>
    </xf>
    <xf numFmtId="0" fontId="0" fillId="5" borderId="14" xfId="0" applyFill="1" applyBorder="1" applyAlignment="1" applyProtection="1">
      <alignment horizontal="center" vertical="center" wrapText="1" shrinkToFit="1"/>
    </xf>
    <xf numFmtId="0" fontId="0" fillId="5" borderId="15" xfId="0" applyFill="1" applyBorder="1" applyAlignment="1" applyProtection="1">
      <alignment horizontal="center" vertical="center" wrapText="1" shrinkToFit="1"/>
    </xf>
    <xf numFmtId="0" fontId="15" fillId="0" borderId="0" xfId="0" applyFont="1" applyFill="1" applyAlignment="1">
      <alignment horizontal="left" vertical="center" wrapText="1"/>
    </xf>
    <xf numFmtId="0" fontId="0" fillId="0" borderId="0" xfId="0" applyFill="1" applyAlignment="1">
      <alignment horizontal="left" vertical="center" wrapText="1"/>
    </xf>
    <xf numFmtId="0" fontId="31" fillId="0" borderId="0" xfId="0" applyFont="1" applyAlignment="1">
      <alignment horizontal="left" vertical="center" wrapText="1"/>
    </xf>
    <xf numFmtId="0" fontId="50"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15"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vertical="top"/>
    </xf>
    <xf numFmtId="0" fontId="32" fillId="0" borderId="0" xfId="0" applyFont="1" applyAlignment="1">
      <alignment horizontal="center" vertical="center"/>
    </xf>
    <xf numFmtId="0" fontId="15" fillId="0" borderId="0" xfId="0" applyFont="1" applyAlignment="1">
      <alignment horizontal="left" vertical="center"/>
    </xf>
    <xf numFmtId="0" fontId="34"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left" vertical="center" wrapText="1"/>
    </xf>
    <xf numFmtId="0" fontId="66" fillId="0" borderId="0" xfId="1" applyFont="1" applyAlignment="1" applyProtection="1">
      <alignment vertical="center" wrapText="1"/>
    </xf>
    <xf numFmtId="0" fontId="85" fillId="7" borderId="58" xfId="1" applyFont="1" applyFill="1" applyBorder="1" applyAlignment="1" applyProtection="1">
      <alignment horizontal="center" vertical="center"/>
    </xf>
    <xf numFmtId="0" fontId="7" fillId="0" borderId="0" xfId="1" applyFont="1" applyFill="1" applyAlignment="1" applyProtection="1">
      <alignment horizontal="left" vertical="center" wrapText="1"/>
    </xf>
    <xf numFmtId="0" fontId="25" fillId="0" borderId="0" xfId="1" applyFont="1" applyAlignment="1" applyProtection="1">
      <alignment horizontal="center" vertical="center"/>
    </xf>
    <xf numFmtId="0" fontId="7" fillId="0" borderId="0" xfId="1" applyFont="1" applyAlignment="1" applyProtection="1">
      <alignment horizontal="left" vertical="center" wrapText="1"/>
    </xf>
    <xf numFmtId="0" fontId="7" fillId="0" borderId="0" xfId="1" applyFont="1" applyFill="1" applyBorder="1" applyAlignment="1" applyProtection="1">
      <alignment horizontal="left" vertical="center"/>
    </xf>
    <xf numFmtId="0" fontId="28" fillId="0" borderId="0" xfId="1" applyFont="1" applyAlignment="1" applyProtection="1">
      <alignment horizontal="center" vertical="top"/>
    </xf>
    <xf numFmtId="0" fontId="66" fillId="0"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shrinkToFit="1"/>
    </xf>
    <xf numFmtId="0" fontId="28" fillId="0" borderId="0" xfId="1" applyFont="1" applyFill="1" applyAlignment="1" applyProtection="1">
      <alignment horizontal="center" vertical="top"/>
    </xf>
    <xf numFmtId="0" fontId="41" fillId="0" borderId="0" xfId="1" applyFont="1" applyAlignment="1" applyProtection="1">
      <alignment vertical="top" wrapText="1"/>
    </xf>
    <xf numFmtId="0" fontId="55" fillId="7" borderId="64" xfId="1" applyFont="1" applyFill="1" applyBorder="1" applyAlignment="1" applyProtection="1">
      <alignment horizontal="center" vertical="center"/>
    </xf>
    <xf numFmtId="0" fontId="55" fillId="7" borderId="20" xfId="1" applyFont="1" applyFill="1" applyBorder="1" applyAlignment="1" applyProtection="1">
      <alignment horizontal="center" vertical="center"/>
    </xf>
    <xf numFmtId="38" fontId="63" fillId="7" borderId="17" xfId="2" applyFont="1" applyFill="1" applyBorder="1" applyAlignment="1" applyProtection="1">
      <alignment horizontal="right" vertical="center"/>
    </xf>
    <xf numFmtId="38" fontId="63" fillId="7" borderId="14" xfId="2" applyFont="1" applyFill="1" applyBorder="1" applyAlignment="1" applyProtection="1">
      <alignment horizontal="right" vertical="center"/>
    </xf>
    <xf numFmtId="38" fontId="63" fillId="7" borderId="15" xfId="2" applyFont="1" applyFill="1" applyBorder="1" applyAlignment="1" applyProtection="1">
      <alignment horizontal="right" vertical="center"/>
    </xf>
    <xf numFmtId="178" fontId="64" fillId="7" borderId="60" xfId="1" applyNumberFormat="1" applyFont="1" applyFill="1" applyBorder="1" applyAlignment="1" applyProtection="1">
      <alignment horizontal="center" vertical="center"/>
    </xf>
    <xf numFmtId="0" fontId="64" fillId="7" borderId="61" xfId="1" applyFont="1" applyFill="1" applyBorder="1" applyAlignment="1" applyProtection="1">
      <alignment horizontal="center" vertical="center" shrinkToFit="1"/>
    </xf>
    <xf numFmtId="0" fontId="64" fillId="7" borderId="62" xfId="1" applyFont="1" applyFill="1" applyBorder="1" applyAlignment="1" applyProtection="1">
      <alignment horizontal="center" vertical="center" shrinkToFit="1"/>
    </xf>
    <xf numFmtId="0" fontId="64" fillId="7" borderId="63" xfId="1" applyFont="1" applyFill="1" applyBorder="1" applyAlignment="1" applyProtection="1">
      <alignment horizontal="center" vertical="center" shrinkToFit="1"/>
    </xf>
    <xf numFmtId="0" fontId="65" fillId="0" borderId="9" xfId="1" applyFont="1" applyBorder="1" applyAlignment="1" applyProtection="1">
      <alignment horizontal="center" vertical="center"/>
    </xf>
    <xf numFmtId="38" fontId="36" fillId="0" borderId="58" xfId="2" applyFont="1" applyFill="1" applyBorder="1" applyAlignment="1" applyProtection="1">
      <alignment horizontal="right" vertical="center" shrinkToFit="1"/>
      <protection locked="0"/>
    </xf>
    <xf numFmtId="178" fontId="36" fillId="0" borderId="58" xfId="1" applyNumberFormat="1" applyFont="1" applyFill="1" applyBorder="1" applyAlignment="1" applyProtection="1">
      <alignment horizontal="center" vertical="center" shrinkToFit="1"/>
      <protection locked="0"/>
    </xf>
    <xf numFmtId="186" fontId="36" fillId="0" borderId="58" xfId="1" applyNumberFormat="1" applyFont="1" applyFill="1" applyBorder="1" applyAlignment="1" applyProtection="1">
      <alignment horizontal="center" vertical="center" shrinkToFit="1"/>
      <protection locked="0"/>
    </xf>
    <xf numFmtId="0" fontId="85" fillId="7" borderId="59" xfId="1" applyFont="1" applyFill="1" applyBorder="1" applyAlignment="1" applyProtection="1">
      <alignment horizontal="center" vertical="center"/>
    </xf>
    <xf numFmtId="0" fontId="85" fillId="0" borderId="59" xfId="1" applyFont="1" applyFill="1" applyBorder="1" applyAlignment="1" applyProtection="1">
      <alignment horizontal="center" vertical="center" shrinkToFit="1"/>
      <protection locked="0"/>
    </xf>
    <xf numFmtId="38" fontId="36" fillId="0" borderId="59" xfId="2" applyFont="1" applyFill="1" applyBorder="1" applyAlignment="1" applyProtection="1">
      <alignment horizontal="right" vertical="center" shrinkToFit="1"/>
      <protection locked="0"/>
    </xf>
    <xf numFmtId="178" fontId="36" fillId="0" borderId="59" xfId="1" applyNumberFormat="1" applyFont="1" applyFill="1" applyBorder="1" applyAlignment="1" applyProtection="1">
      <alignment horizontal="center" vertical="center" shrinkToFit="1"/>
      <protection locked="0"/>
    </xf>
    <xf numFmtId="0" fontId="36" fillId="0" borderId="59" xfId="1" applyFont="1" applyFill="1" applyBorder="1" applyAlignment="1" applyProtection="1">
      <alignment horizontal="center" vertical="center" shrinkToFit="1"/>
      <protection locked="0"/>
    </xf>
    <xf numFmtId="0" fontId="55" fillId="7" borderId="20" xfId="1" applyFont="1" applyFill="1" applyBorder="1" applyAlignment="1" applyProtection="1">
      <alignment horizontal="center" vertical="center" textRotation="255"/>
    </xf>
    <xf numFmtId="0" fontId="55" fillId="7" borderId="17" xfId="1" applyFont="1" applyFill="1" applyBorder="1" applyAlignment="1" applyProtection="1">
      <alignment horizontal="center" vertical="center" textRotation="255"/>
    </xf>
    <xf numFmtId="0" fontId="85" fillId="7" borderId="21" xfId="1" applyFont="1" applyFill="1" applyBorder="1" applyAlignment="1" applyProtection="1">
      <alignment horizontal="center" vertical="center"/>
    </xf>
    <xf numFmtId="38" fontId="36" fillId="0" borderId="21" xfId="2" applyFont="1" applyFill="1" applyBorder="1" applyAlignment="1" applyProtection="1">
      <alignment horizontal="right" vertical="center" shrinkToFit="1"/>
      <protection locked="0"/>
    </xf>
    <xf numFmtId="178" fontId="36" fillId="7" borderId="65" xfId="1" applyNumberFormat="1" applyFont="1" applyFill="1" applyBorder="1" applyAlignment="1" applyProtection="1">
      <alignment horizontal="center" vertical="center"/>
    </xf>
    <xf numFmtId="0" fontId="36" fillId="0" borderId="21" xfId="1" applyFont="1" applyFill="1" applyBorder="1" applyAlignment="1" applyProtection="1">
      <alignment horizontal="center" vertical="center" shrinkToFit="1"/>
      <protection locked="0"/>
    </xf>
    <xf numFmtId="0" fontId="61" fillId="0" borderId="0" xfId="1" applyFont="1" applyFill="1" applyBorder="1" applyAlignment="1" applyProtection="1">
      <alignment horizontal="center" vertical="center"/>
    </xf>
    <xf numFmtId="0" fontId="61" fillId="0" borderId="8" xfId="1" applyFont="1" applyFill="1" applyBorder="1" applyAlignment="1" applyProtection="1">
      <alignment horizontal="center" vertical="center"/>
    </xf>
    <xf numFmtId="0" fontId="55" fillId="7" borderId="20" xfId="1" applyFont="1" applyFill="1" applyBorder="1" applyAlignment="1" applyProtection="1">
      <alignment horizontal="center" vertical="center" wrapText="1"/>
    </xf>
    <xf numFmtId="0" fontId="55" fillId="7" borderId="20" xfId="1" applyFont="1" applyFill="1" applyBorder="1" applyAlignment="1" applyProtection="1">
      <alignment horizontal="left" vertical="center"/>
    </xf>
    <xf numFmtId="184" fontId="58" fillId="2" borderId="17" xfId="1" applyNumberFormat="1" applyFont="1" applyFill="1" applyBorder="1" applyAlignment="1" applyProtection="1">
      <alignment horizontal="right" vertical="center"/>
    </xf>
    <xf numFmtId="184" fontId="58" fillId="2" borderId="14" xfId="1" applyNumberFormat="1" applyFont="1" applyFill="1" applyBorder="1" applyAlignment="1" applyProtection="1">
      <alignment horizontal="right" vertical="center"/>
    </xf>
    <xf numFmtId="184" fontId="58" fillId="2" borderId="15" xfId="1" applyNumberFormat="1" applyFont="1" applyFill="1" applyBorder="1" applyAlignment="1" applyProtection="1">
      <alignment horizontal="right" vertical="center"/>
    </xf>
    <xf numFmtId="184" fontId="58" fillId="7" borderId="61" xfId="1" applyNumberFormat="1" applyFont="1" applyFill="1" applyBorder="1" applyAlignment="1" applyProtection="1">
      <alignment horizontal="center" vertical="center"/>
    </xf>
    <xf numFmtId="184" fontId="58" fillId="7" borderId="62" xfId="1" applyNumberFormat="1" applyFont="1" applyFill="1" applyBorder="1" applyAlignment="1" applyProtection="1">
      <alignment horizontal="center" vertical="center"/>
    </xf>
    <xf numFmtId="184" fontId="58" fillId="7" borderId="63" xfId="1" applyNumberFormat="1" applyFont="1" applyFill="1" applyBorder="1" applyAlignment="1" applyProtection="1">
      <alignment horizontal="center" vertical="center"/>
    </xf>
    <xf numFmtId="184" fontId="60" fillId="7" borderId="61" xfId="1" applyNumberFormat="1" applyFont="1" applyFill="1" applyBorder="1" applyAlignment="1" applyProtection="1">
      <alignment horizontal="center" vertical="center"/>
    </xf>
    <xf numFmtId="184" fontId="60" fillId="7" borderId="62" xfId="1" applyNumberFormat="1" applyFont="1" applyFill="1" applyBorder="1" applyAlignment="1" applyProtection="1">
      <alignment horizontal="center" vertical="center"/>
    </xf>
    <xf numFmtId="184" fontId="60" fillId="7" borderId="63" xfId="1" applyNumberFormat="1" applyFont="1" applyFill="1" applyBorder="1" applyAlignment="1" applyProtection="1">
      <alignment horizontal="center" vertical="center"/>
    </xf>
    <xf numFmtId="184" fontId="59" fillId="7" borderId="17" xfId="1" applyNumberFormat="1" applyFont="1" applyFill="1" applyBorder="1" applyAlignment="1" applyProtection="1">
      <alignment horizontal="right" vertical="center" wrapText="1"/>
    </xf>
    <xf numFmtId="184" fontId="59" fillId="7" borderId="14" xfId="1" applyNumberFormat="1" applyFont="1" applyFill="1" applyBorder="1" applyAlignment="1" applyProtection="1">
      <alignment horizontal="right" vertical="center" wrapText="1"/>
    </xf>
    <xf numFmtId="184" fontId="59" fillId="7" borderId="15" xfId="1" applyNumberFormat="1" applyFont="1" applyFill="1" applyBorder="1" applyAlignment="1" applyProtection="1">
      <alignment horizontal="right" vertical="center" wrapText="1"/>
    </xf>
    <xf numFmtId="0" fontId="41" fillId="0" borderId="0" xfId="1" applyFont="1" applyAlignment="1" applyProtection="1">
      <alignment horizontal="left" vertical="top" wrapText="1"/>
    </xf>
    <xf numFmtId="0" fontId="55" fillId="7" borderId="59" xfId="1" applyFont="1" applyFill="1" applyBorder="1" applyAlignment="1" applyProtection="1">
      <alignment horizontal="left" vertical="center"/>
    </xf>
    <xf numFmtId="184" fontId="58" fillId="2" borderId="32" xfId="1" applyNumberFormat="1" applyFont="1" applyFill="1" applyBorder="1" applyAlignment="1" applyProtection="1">
      <alignment horizontal="right" vertical="center"/>
    </xf>
    <xf numFmtId="184" fontId="58" fillId="2" borderId="6" xfId="1" applyNumberFormat="1" applyFont="1" applyFill="1" applyBorder="1" applyAlignment="1" applyProtection="1">
      <alignment horizontal="right" vertical="center"/>
    </xf>
    <xf numFmtId="184" fontId="58" fillId="2" borderId="7" xfId="1" applyNumberFormat="1" applyFont="1" applyFill="1" applyBorder="1" applyAlignment="1" applyProtection="1">
      <alignment horizontal="right" vertical="center"/>
    </xf>
    <xf numFmtId="184" fontId="58" fillId="2" borderId="87" xfId="1" applyNumberFormat="1" applyFont="1" applyFill="1" applyBorder="1" applyAlignment="1" applyProtection="1">
      <alignment horizontal="right" vertical="center"/>
      <protection locked="0"/>
    </xf>
    <xf numFmtId="184" fontId="58" fillId="2" borderId="88" xfId="1" applyNumberFormat="1" applyFont="1" applyFill="1" applyBorder="1" applyAlignment="1" applyProtection="1">
      <alignment horizontal="right" vertical="center"/>
      <protection locked="0"/>
    </xf>
    <xf numFmtId="184" fontId="58" fillId="2" borderId="89" xfId="1" applyNumberFormat="1" applyFont="1" applyFill="1" applyBorder="1" applyAlignment="1" applyProtection="1">
      <alignment horizontal="right" vertical="center"/>
      <protection locked="0"/>
    </xf>
    <xf numFmtId="0" fontId="55" fillId="7" borderId="14" xfId="1" applyFont="1" applyFill="1" applyBorder="1" applyAlignment="1" applyProtection="1">
      <alignment horizontal="center" vertical="center"/>
    </xf>
    <xf numFmtId="0" fontId="55" fillId="7" borderId="15" xfId="1" applyFont="1" applyFill="1" applyBorder="1" applyAlignment="1" applyProtection="1">
      <alignment horizontal="center" vertical="center"/>
    </xf>
    <xf numFmtId="184" fontId="59" fillId="7" borderId="17" xfId="1" applyNumberFormat="1" applyFont="1" applyFill="1" applyBorder="1" applyAlignment="1" applyProtection="1">
      <alignment horizontal="right" vertical="center"/>
    </xf>
    <xf numFmtId="184" fontId="59" fillId="7" borderId="14" xfId="1" applyNumberFormat="1" applyFont="1" applyFill="1" applyBorder="1" applyAlignment="1" applyProtection="1">
      <alignment horizontal="right" vertical="center"/>
    </xf>
    <xf numFmtId="184" fontId="59" fillId="7" borderId="15" xfId="1" applyNumberFormat="1" applyFont="1" applyFill="1" applyBorder="1" applyAlignment="1" applyProtection="1">
      <alignment horizontal="right" vertical="center"/>
    </xf>
    <xf numFmtId="184" fontId="59" fillId="7" borderId="12" xfId="1" applyNumberFormat="1" applyFont="1" applyFill="1" applyBorder="1" applyAlignment="1" applyProtection="1">
      <alignment horizontal="right" vertical="center"/>
    </xf>
    <xf numFmtId="184" fontId="59" fillId="7" borderId="8" xfId="1" applyNumberFormat="1" applyFont="1" applyFill="1" applyBorder="1" applyAlignment="1" applyProtection="1">
      <alignment horizontal="right" vertical="center"/>
    </xf>
    <xf numFmtId="184" fontId="59" fillId="7" borderId="13" xfId="1" applyNumberFormat="1" applyFont="1" applyFill="1" applyBorder="1" applyAlignment="1" applyProtection="1">
      <alignment horizontal="right" vertical="center"/>
    </xf>
    <xf numFmtId="184" fontId="58" fillId="2" borderId="42" xfId="1" applyNumberFormat="1" applyFont="1" applyFill="1" applyBorder="1" applyAlignment="1" applyProtection="1">
      <alignment horizontal="right" vertical="center"/>
    </xf>
    <xf numFmtId="184" fontId="58" fillId="2" borderId="1" xfId="1" applyNumberFormat="1" applyFont="1" applyFill="1" applyBorder="1" applyAlignment="1" applyProtection="1">
      <alignment horizontal="right" vertical="center"/>
    </xf>
    <xf numFmtId="184" fontId="58" fillId="2" borderId="85" xfId="1" applyNumberFormat="1" applyFont="1" applyFill="1" applyBorder="1" applyAlignment="1" applyProtection="1">
      <alignment horizontal="right" vertical="center"/>
      <protection locked="0"/>
    </xf>
    <xf numFmtId="184" fontId="58" fillId="2" borderId="1" xfId="1" applyNumberFormat="1" applyFont="1" applyFill="1" applyBorder="1" applyAlignment="1" applyProtection="1">
      <alignment horizontal="right" vertical="center"/>
      <protection locked="0"/>
    </xf>
    <xf numFmtId="184" fontId="58" fillId="2" borderId="86" xfId="1" applyNumberFormat="1" applyFont="1" applyFill="1" applyBorder="1" applyAlignment="1" applyProtection="1">
      <alignment horizontal="right" vertical="center"/>
      <protection locked="0"/>
    </xf>
    <xf numFmtId="0" fontId="55" fillId="7" borderId="58" xfId="1" applyFont="1" applyFill="1" applyBorder="1" applyAlignment="1" applyProtection="1">
      <alignment horizontal="left" vertical="center"/>
    </xf>
    <xf numFmtId="184" fontId="58" fillId="2" borderId="5" xfId="1" applyNumberFormat="1" applyFont="1" applyFill="1" applyBorder="1" applyAlignment="1" applyProtection="1">
      <alignment horizontal="right" vertical="center"/>
    </xf>
    <xf numFmtId="0" fontId="55" fillId="7" borderId="25" xfId="1" applyFont="1" applyFill="1" applyBorder="1" applyAlignment="1" applyProtection="1">
      <alignment horizontal="center" vertical="center" textRotation="255"/>
    </xf>
    <xf numFmtId="0" fontId="55" fillId="7" borderId="24" xfId="1" applyFont="1" applyFill="1" applyBorder="1" applyAlignment="1" applyProtection="1">
      <alignment horizontal="center" vertical="center" textRotation="255"/>
    </xf>
    <xf numFmtId="0" fontId="55" fillId="7" borderId="12" xfId="1" applyFont="1" applyFill="1" applyBorder="1" applyAlignment="1" applyProtection="1">
      <alignment horizontal="center" vertical="center" textRotation="255"/>
    </xf>
    <xf numFmtId="0" fontId="55" fillId="7" borderId="21" xfId="1" applyNumberFormat="1" applyFont="1" applyFill="1" applyBorder="1" applyAlignment="1" applyProtection="1">
      <alignment horizontal="left" vertical="center"/>
    </xf>
    <xf numFmtId="184" fontId="58" fillId="2" borderId="2" xfId="1" applyNumberFormat="1" applyFont="1" applyFill="1" applyBorder="1" applyAlignment="1" applyProtection="1">
      <alignment horizontal="right" vertical="center"/>
    </xf>
    <xf numFmtId="184" fontId="58" fillId="2" borderId="3" xfId="1" applyNumberFormat="1" applyFont="1" applyFill="1" applyBorder="1" applyAlignment="1" applyProtection="1">
      <alignment horizontal="right" vertical="center"/>
    </xf>
    <xf numFmtId="184" fontId="58" fillId="2" borderId="4" xfId="1" applyNumberFormat="1" applyFont="1" applyFill="1" applyBorder="1" applyAlignment="1" applyProtection="1">
      <alignment horizontal="right" vertical="center"/>
    </xf>
    <xf numFmtId="184" fontId="58" fillId="2" borderId="82" xfId="1" applyNumberFormat="1" applyFont="1" applyFill="1" applyBorder="1" applyAlignment="1" applyProtection="1">
      <alignment horizontal="right" vertical="center"/>
      <protection locked="0"/>
    </xf>
    <xf numFmtId="184" fontId="58" fillId="2" borderId="83" xfId="1" applyNumberFormat="1" applyFont="1" applyFill="1" applyBorder="1" applyAlignment="1" applyProtection="1">
      <alignment horizontal="right" vertical="center"/>
      <protection locked="0"/>
    </xf>
    <xf numFmtId="184" fontId="58" fillId="2" borderId="84" xfId="1" applyNumberFormat="1" applyFont="1" applyFill="1" applyBorder="1" applyAlignment="1" applyProtection="1">
      <alignment horizontal="right" vertical="center"/>
      <protection locked="0"/>
    </xf>
    <xf numFmtId="0" fontId="55" fillId="7" borderId="58" xfId="1" applyFont="1" applyFill="1" applyBorder="1" applyAlignment="1" applyProtection="1">
      <alignment horizontal="left" vertical="center" wrapText="1"/>
    </xf>
    <xf numFmtId="0" fontId="55" fillId="7" borderId="29" xfId="1" applyFont="1" applyFill="1" applyBorder="1" applyAlignment="1" applyProtection="1">
      <alignment horizontal="center" vertical="center" textRotation="255"/>
    </xf>
    <xf numFmtId="0" fontId="55" fillId="7" borderId="23" xfId="1" applyFont="1" applyFill="1" applyBorder="1" applyAlignment="1" applyProtection="1">
      <alignment horizontal="center" vertical="center" textRotation="255"/>
    </xf>
    <xf numFmtId="0" fontId="55" fillId="7" borderId="21" xfId="1" applyFont="1" applyFill="1" applyBorder="1" applyAlignment="1" applyProtection="1">
      <alignment horizontal="left" vertical="center"/>
    </xf>
    <xf numFmtId="0" fontId="55" fillId="7" borderId="58" xfId="1" applyFont="1" applyFill="1" applyBorder="1" applyAlignment="1" applyProtection="1">
      <alignment horizontal="left" vertical="center" shrinkToFit="1"/>
    </xf>
    <xf numFmtId="184" fontId="59" fillId="7" borderId="24" xfId="1" applyNumberFormat="1" applyFont="1" applyFill="1" applyBorder="1" applyAlignment="1" applyProtection="1">
      <alignment horizontal="right" vertical="center"/>
    </xf>
    <xf numFmtId="184" fontId="59" fillId="7" borderId="0" xfId="1" applyNumberFormat="1" applyFont="1" applyFill="1" applyBorder="1" applyAlignment="1" applyProtection="1">
      <alignment horizontal="right" vertical="center"/>
    </xf>
    <xf numFmtId="184" fontId="59" fillId="7" borderId="11" xfId="1" applyNumberFormat="1" applyFont="1" applyFill="1" applyBorder="1" applyAlignment="1" applyProtection="1">
      <alignment horizontal="right" vertical="center"/>
    </xf>
    <xf numFmtId="0" fontId="20" fillId="0" borderId="0" xfId="1" applyFont="1" applyFill="1" applyAlignment="1" applyProtection="1">
      <alignment horizontal="center" vertical="center"/>
    </xf>
    <xf numFmtId="0" fontId="20" fillId="0" borderId="8" xfId="1" applyFont="1" applyFill="1" applyBorder="1" applyAlignment="1" applyProtection="1">
      <alignment horizontal="center" vertical="center"/>
    </xf>
    <xf numFmtId="0" fontId="55" fillId="7" borderId="25" xfId="1" applyFont="1" applyFill="1" applyBorder="1" applyAlignment="1" applyProtection="1">
      <alignment horizontal="center" vertical="center"/>
    </xf>
    <xf numFmtId="0" fontId="55" fillId="7" borderId="9" xfId="1" applyFont="1" applyFill="1" applyBorder="1" applyAlignment="1" applyProtection="1">
      <alignment horizontal="center" vertical="center"/>
    </xf>
    <xf numFmtId="0" fontId="55" fillId="7" borderId="10" xfId="1" applyFont="1" applyFill="1" applyBorder="1" applyAlignment="1" applyProtection="1">
      <alignment horizontal="center" vertical="center"/>
    </xf>
    <xf numFmtId="0" fontId="55" fillId="7" borderId="29" xfId="1" applyFont="1" applyFill="1" applyBorder="1" applyAlignment="1" applyProtection="1">
      <alignment horizontal="center" vertical="center" wrapText="1"/>
    </xf>
    <xf numFmtId="0" fontId="55" fillId="7" borderId="12" xfId="1" applyFont="1" applyFill="1" applyBorder="1" applyAlignment="1" applyProtection="1">
      <alignment horizontal="right" vertical="center"/>
    </xf>
    <xf numFmtId="0" fontId="55" fillId="7" borderId="8" xfId="1" applyFont="1" applyFill="1" applyBorder="1" applyAlignment="1" applyProtection="1">
      <alignment horizontal="right" vertical="center"/>
    </xf>
    <xf numFmtId="0" fontId="55" fillId="7" borderId="13" xfId="1" applyFont="1" applyFill="1" applyBorder="1" applyAlignment="1" applyProtection="1">
      <alignment horizontal="right" vertical="center"/>
    </xf>
    <xf numFmtId="0" fontId="55" fillId="7" borderId="12" xfId="1" applyFont="1" applyFill="1" applyBorder="1" applyAlignment="1" applyProtection="1">
      <alignment horizontal="right" vertical="center" wrapText="1"/>
    </xf>
    <xf numFmtId="0" fontId="55" fillId="7" borderId="8" xfId="1" applyFont="1" applyFill="1" applyBorder="1" applyAlignment="1" applyProtection="1">
      <alignment horizontal="right" vertical="center" wrapText="1"/>
    </xf>
    <xf numFmtId="0" fontId="55" fillId="7" borderId="13" xfId="1" applyFont="1" applyFill="1" applyBorder="1" applyAlignment="1" applyProtection="1">
      <alignment horizontal="right" vertical="center" wrapText="1"/>
    </xf>
    <xf numFmtId="0" fontId="55" fillId="7" borderId="24" xfId="1" applyFont="1" applyFill="1" applyBorder="1" applyAlignment="1" applyProtection="1">
      <alignment horizontal="right" vertical="center" wrapText="1"/>
    </xf>
    <xf numFmtId="0" fontId="55" fillId="7" borderId="0" xfId="1" applyFont="1" applyFill="1" applyBorder="1" applyAlignment="1" applyProtection="1">
      <alignment horizontal="right" vertical="center" wrapText="1"/>
    </xf>
    <xf numFmtId="0" fontId="55" fillId="7" borderId="11" xfId="1" applyFont="1" applyFill="1" applyBorder="1" applyAlignment="1" applyProtection="1">
      <alignment horizontal="right" vertical="center" wrapText="1"/>
    </xf>
    <xf numFmtId="0" fontId="68" fillId="0" borderId="0" xfId="1" applyFont="1" applyFill="1" applyAlignment="1" applyProtection="1">
      <alignment horizontal="left" vertical="center" wrapText="1"/>
    </xf>
    <xf numFmtId="0" fontId="69" fillId="0" borderId="0" xfId="1" applyFont="1" applyAlignment="1" applyProtection="1">
      <alignment horizontal="left" vertical="center" wrapText="1"/>
    </xf>
    <xf numFmtId="0" fontId="10" fillId="0" borderId="0" xfId="1" applyFont="1" applyAlignment="1" applyProtection="1">
      <alignment horizontal="left" vertical="center" wrapText="1"/>
    </xf>
    <xf numFmtId="0" fontId="11" fillId="0" borderId="0" xfId="1" applyFont="1" applyAlignment="1" applyProtection="1">
      <alignment horizontal="left" vertical="center" wrapText="1"/>
    </xf>
    <xf numFmtId="0" fontId="61" fillId="0" borderId="1" xfId="1" applyNumberFormat="1" applyFont="1" applyBorder="1" applyAlignment="1" applyProtection="1">
      <alignment horizontal="left" vertical="center"/>
    </xf>
    <xf numFmtId="0" fontId="61" fillId="0" borderId="5" xfId="1" applyNumberFormat="1" applyFont="1" applyBorder="1" applyAlignment="1" applyProtection="1">
      <alignment horizontal="left" vertical="center"/>
    </xf>
    <xf numFmtId="0" fontId="61" fillId="5" borderId="42" xfId="1" applyFont="1" applyFill="1" applyBorder="1" applyAlignment="1" applyProtection="1">
      <alignment horizontal="center" vertical="center"/>
    </xf>
    <xf numFmtId="0" fontId="61" fillId="5" borderId="1" xfId="1" applyFont="1" applyFill="1" applyBorder="1" applyAlignment="1" applyProtection="1">
      <alignment horizontal="center" vertical="center"/>
    </xf>
    <xf numFmtId="0" fontId="61" fillId="5" borderId="5" xfId="1" applyFont="1" applyFill="1" applyBorder="1" applyAlignment="1" applyProtection="1">
      <alignment horizontal="center" vertical="center"/>
    </xf>
    <xf numFmtId="0" fontId="61" fillId="4" borderId="42" xfId="1" applyFont="1" applyFill="1" applyBorder="1" applyAlignment="1" applyProtection="1">
      <alignment horizontal="left" vertical="center" wrapText="1"/>
      <protection locked="0"/>
    </xf>
    <xf numFmtId="0" fontId="61" fillId="4" borderId="1" xfId="1" applyFont="1" applyFill="1" applyBorder="1" applyAlignment="1" applyProtection="1">
      <alignment horizontal="left" vertical="center" wrapText="1"/>
      <protection locked="0"/>
    </xf>
    <xf numFmtId="0" fontId="61" fillId="4" borderId="5" xfId="1" applyFont="1" applyFill="1" applyBorder="1" applyAlignment="1" applyProtection="1">
      <alignment horizontal="left" vertical="center" wrapText="1"/>
      <protection locked="0"/>
    </xf>
    <xf numFmtId="0" fontId="61" fillId="5" borderId="32" xfId="1" applyFont="1" applyFill="1" applyBorder="1" applyAlignment="1" applyProtection="1">
      <alignment horizontal="left" vertical="center" wrapText="1"/>
    </xf>
    <xf numFmtId="0" fontId="61" fillId="5" borderId="6" xfId="1" applyFont="1" applyFill="1" applyBorder="1" applyAlignment="1" applyProtection="1">
      <alignment horizontal="left" vertical="center" wrapText="1"/>
    </xf>
    <xf numFmtId="0" fontId="61" fillId="5" borderId="7" xfId="1" applyFont="1" applyFill="1" applyBorder="1" applyAlignment="1" applyProtection="1">
      <alignment horizontal="left" vertical="center" wrapText="1"/>
    </xf>
    <xf numFmtId="0" fontId="52" fillId="4" borderId="6" xfId="1" applyFont="1" applyFill="1" applyBorder="1" applyAlignment="1" applyProtection="1">
      <alignment horizontal="center" vertical="center" wrapText="1"/>
      <protection locked="0"/>
    </xf>
    <xf numFmtId="0" fontId="52" fillId="4" borderId="7" xfId="1" applyFont="1" applyFill="1" applyBorder="1" applyAlignment="1" applyProtection="1">
      <alignment horizontal="center" vertical="center" wrapText="1"/>
      <protection locked="0"/>
    </xf>
    <xf numFmtId="38" fontId="52" fillId="0" borderId="42" xfId="14" applyFont="1" applyBorder="1" applyAlignment="1" applyProtection="1">
      <alignment horizontal="right" vertical="center" wrapText="1"/>
      <protection locked="0"/>
    </xf>
    <xf numFmtId="38" fontId="52" fillId="0" borderId="1" xfId="14" applyFont="1" applyBorder="1" applyAlignment="1" applyProtection="1">
      <alignment horizontal="right" vertical="center" wrapText="1"/>
      <protection locked="0"/>
    </xf>
    <xf numFmtId="190" fontId="61" fillId="0" borderId="1" xfId="1" applyNumberFormat="1" applyFont="1" applyBorder="1" applyAlignment="1" applyProtection="1">
      <alignment horizontal="left" vertical="center"/>
    </xf>
    <xf numFmtId="190" fontId="61" fillId="0" borderId="5" xfId="1" applyNumberFormat="1" applyFont="1" applyBorder="1" applyAlignment="1" applyProtection="1">
      <alignment horizontal="left" vertical="center"/>
    </xf>
    <xf numFmtId="0" fontId="61" fillId="5" borderId="42" xfId="1" applyFont="1" applyFill="1" applyBorder="1" applyAlignment="1" applyProtection="1">
      <alignment horizontal="center" vertical="center" wrapText="1"/>
    </xf>
    <xf numFmtId="0" fontId="61" fillId="0" borderId="42" xfId="1" applyNumberFormat="1" applyFont="1" applyBorder="1" applyAlignment="1" applyProtection="1">
      <alignment horizontal="left" vertical="center" wrapText="1"/>
      <protection locked="0"/>
    </xf>
    <xf numFmtId="0" fontId="61" fillId="0" borderId="1" xfId="1" applyNumberFormat="1" applyFont="1" applyBorder="1" applyAlignment="1" applyProtection="1">
      <alignment horizontal="left" vertical="center" wrapText="1"/>
      <protection locked="0"/>
    </xf>
    <xf numFmtId="0" fontId="61" fillId="0" borderId="5" xfId="1" applyNumberFormat="1" applyFont="1" applyBorder="1" applyAlignment="1" applyProtection="1">
      <alignment horizontal="left" vertical="center" wrapText="1"/>
      <protection locked="0"/>
    </xf>
    <xf numFmtId="0" fontId="61" fillId="5" borderId="58" xfId="1" applyNumberFormat="1" applyFont="1" applyFill="1" applyBorder="1" applyAlignment="1" applyProtection="1">
      <alignment horizontal="center" vertical="center"/>
    </xf>
    <xf numFmtId="0" fontId="61" fillId="0" borderId="42" xfId="1" applyFont="1" applyBorder="1" applyAlignment="1" applyProtection="1">
      <alignment horizontal="left" vertical="center" wrapText="1"/>
      <protection locked="0"/>
    </xf>
    <xf numFmtId="0" fontId="61" fillId="0" borderId="1" xfId="1" applyFont="1" applyBorder="1" applyAlignment="1" applyProtection="1">
      <alignment horizontal="left" vertical="center" wrapText="1"/>
      <protection locked="0"/>
    </xf>
    <xf numFmtId="0" fontId="61" fillId="0" borderId="5" xfId="1" applyFont="1" applyBorder="1" applyAlignment="1" applyProtection="1">
      <alignment horizontal="left" vertical="center" wrapText="1"/>
      <protection locked="0"/>
    </xf>
    <xf numFmtId="0" fontId="61" fillId="5" borderId="58" xfId="1" applyFont="1" applyFill="1" applyBorder="1" applyAlignment="1" applyProtection="1">
      <alignment horizontal="center" vertical="center" shrinkToFit="1"/>
    </xf>
    <xf numFmtId="0" fontId="61" fillId="5" borderId="58" xfId="1" applyFont="1" applyFill="1" applyBorder="1" applyAlignment="1" applyProtection="1">
      <alignment horizontal="center" vertical="center"/>
    </xf>
    <xf numFmtId="190" fontId="70" fillId="0" borderId="42" xfId="1" applyNumberFormat="1" applyFont="1" applyBorder="1" applyAlignment="1" applyProtection="1">
      <alignment horizontal="right" vertical="center" wrapText="1"/>
      <protection locked="0"/>
    </xf>
    <xf numFmtId="190" fontId="70" fillId="0" borderId="1" xfId="1" applyNumberFormat="1" applyFont="1" applyBorder="1" applyAlignment="1" applyProtection="1">
      <alignment horizontal="right" vertical="center" wrapText="1"/>
      <protection locked="0"/>
    </xf>
    <xf numFmtId="0" fontId="52" fillId="0" borderId="1" xfId="1" applyNumberFormat="1" applyFont="1" applyBorder="1" applyAlignment="1" applyProtection="1">
      <alignment horizontal="center" vertical="center" wrapText="1"/>
      <protection locked="0"/>
    </xf>
    <xf numFmtId="0" fontId="61" fillId="0" borderId="1" xfId="1" applyFont="1" applyFill="1" applyBorder="1" applyAlignment="1" applyProtection="1">
      <alignment horizontal="center" vertical="center"/>
    </xf>
    <xf numFmtId="0" fontId="52" fillId="0" borderId="1" xfId="1" applyFont="1" applyFill="1" applyBorder="1" applyAlignment="1" applyProtection="1">
      <alignment horizontal="center" vertical="center" wrapText="1"/>
      <protection locked="0"/>
    </xf>
    <xf numFmtId="0" fontId="61" fillId="0" borderId="1" xfId="1" applyFont="1" applyFill="1" applyBorder="1" applyAlignment="1" applyProtection="1">
      <alignment horizontal="left" vertical="center"/>
    </xf>
    <xf numFmtId="0" fontId="61" fillId="0" borderId="5" xfId="1" applyFont="1" applyFill="1" applyBorder="1" applyAlignment="1" applyProtection="1">
      <alignment horizontal="left" vertical="center"/>
    </xf>
    <xf numFmtId="189" fontId="61" fillId="5" borderId="58" xfId="1" applyNumberFormat="1" applyFont="1" applyFill="1" applyBorder="1" applyAlignment="1" applyProtection="1">
      <alignment horizontal="center" vertical="center"/>
    </xf>
    <xf numFmtId="0" fontId="61" fillId="5" borderId="2" xfId="1" applyFont="1" applyFill="1" applyBorder="1" applyAlignment="1" applyProtection="1">
      <alignment horizontal="center" vertical="center"/>
    </xf>
    <xf numFmtId="0" fontId="61" fillId="5" borderId="3" xfId="1" applyFont="1" applyFill="1" applyBorder="1" applyAlignment="1" applyProtection="1">
      <alignment horizontal="center" vertical="center"/>
    </xf>
    <xf numFmtId="0" fontId="52" fillId="0" borderId="2" xfId="1" applyFont="1" applyFill="1" applyBorder="1" applyAlignment="1" applyProtection="1">
      <alignment horizontal="center" vertical="center"/>
      <protection locked="0"/>
    </xf>
    <xf numFmtId="0" fontId="52" fillId="0" borderId="3" xfId="1" applyFont="1" applyFill="1" applyBorder="1" applyAlignment="1" applyProtection="1">
      <alignment horizontal="center" vertical="center"/>
      <protection locked="0"/>
    </xf>
    <xf numFmtId="0" fontId="52" fillId="0" borderId="4" xfId="1" applyFont="1" applyFill="1" applyBorder="1" applyAlignment="1" applyProtection="1">
      <alignment horizontal="center" vertical="center"/>
      <protection locked="0"/>
    </xf>
    <xf numFmtId="0" fontId="61" fillId="5" borderId="4" xfId="1" applyFont="1" applyFill="1" applyBorder="1" applyAlignment="1" applyProtection="1">
      <alignment horizontal="center" vertical="center"/>
    </xf>
    <xf numFmtId="0" fontId="61" fillId="0" borderId="2" xfId="1" applyFont="1" applyFill="1" applyBorder="1" applyAlignment="1" applyProtection="1">
      <alignment horizontal="left" vertical="center" wrapText="1"/>
      <protection locked="0"/>
    </xf>
    <xf numFmtId="0" fontId="61" fillId="0" borderId="3" xfId="1" applyFont="1" applyFill="1" applyBorder="1" applyAlignment="1" applyProtection="1">
      <alignment horizontal="left" vertical="center" wrapText="1"/>
      <protection locked="0"/>
    </xf>
    <xf numFmtId="0" fontId="61" fillId="0" borderId="4" xfId="1" applyFont="1" applyFill="1" applyBorder="1" applyAlignment="1" applyProtection="1">
      <alignment horizontal="left" vertical="center" wrapText="1"/>
      <protection locked="0"/>
    </xf>
    <xf numFmtId="0" fontId="61" fillId="5" borderId="3" xfId="1" applyFont="1" applyFill="1" applyBorder="1" applyAlignment="1" applyProtection="1">
      <alignment horizontal="center" vertical="center" wrapText="1"/>
    </xf>
    <xf numFmtId="0" fontId="61" fillId="0" borderId="42" xfId="1" applyFont="1" applyFill="1" applyBorder="1" applyAlignment="1" applyProtection="1">
      <alignment horizontal="left" vertical="center" wrapText="1"/>
      <protection locked="0"/>
    </xf>
    <xf numFmtId="0" fontId="61" fillId="0" borderId="1" xfId="1" applyFont="1" applyFill="1" applyBorder="1" applyAlignment="1" applyProtection="1">
      <alignment horizontal="left" vertical="center" wrapText="1"/>
      <protection locked="0"/>
    </xf>
    <xf numFmtId="0" fontId="61" fillId="0" borderId="5" xfId="1" applyFont="1" applyFill="1" applyBorder="1" applyAlignment="1" applyProtection="1">
      <alignment horizontal="left" vertical="center" wrapText="1"/>
      <protection locked="0"/>
    </xf>
    <xf numFmtId="189" fontId="61" fillId="0" borderId="42" xfId="1" applyNumberFormat="1" applyFont="1" applyBorder="1" applyAlignment="1" applyProtection="1">
      <alignment horizontal="left" vertical="center" wrapText="1"/>
      <protection locked="0"/>
    </xf>
    <xf numFmtId="189" fontId="61" fillId="0" borderId="1" xfId="1" applyNumberFormat="1" applyFont="1" applyBorder="1" applyAlignment="1" applyProtection="1">
      <alignment horizontal="left" vertical="center" wrapText="1"/>
      <protection locked="0"/>
    </xf>
    <xf numFmtId="189" fontId="61" fillId="0" borderId="5" xfId="1" applyNumberFormat="1" applyFont="1" applyBorder="1" applyAlignment="1" applyProtection="1">
      <alignment horizontal="left" vertical="center" wrapText="1"/>
      <protection locked="0"/>
    </xf>
    <xf numFmtId="0" fontId="66" fillId="0" borderId="0" xfId="1" applyFont="1" applyBorder="1" applyAlignment="1" applyProtection="1">
      <alignment horizontal="left" vertical="center" wrapText="1"/>
    </xf>
    <xf numFmtId="0" fontId="53" fillId="5" borderId="17" xfId="1" applyFont="1" applyFill="1" applyBorder="1" applyAlignment="1" applyProtection="1">
      <alignment horizontal="center" vertical="center"/>
    </xf>
    <xf numFmtId="0" fontId="53" fillId="5" borderId="14" xfId="1" applyFont="1" applyFill="1" applyBorder="1" applyAlignment="1" applyProtection="1">
      <alignment horizontal="center" vertical="center"/>
    </xf>
    <xf numFmtId="0" fontId="53" fillId="5" borderId="15" xfId="1" applyFont="1" applyFill="1" applyBorder="1" applyAlignment="1" applyProtection="1">
      <alignment horizontal="center" vertical="center"/>
    </xf>
    <xf numFmtId="0" fontId="53" fillId="0" borderId="17" xfId="1" applyFont="1" applyBorder="1" applyAlignment="1" applyProtection="1">
      <alignment horizontal="left" vertical="center" wrapText="1"/>
      <protection locked="0"/>
    </xf>
    <xf numFmtId="0" fontId="53" fillId="0" borderId="14" xfId="1" applyFont="1" applyBorder="1" applyAlignment="1" applyProtection="1">
      <alignment horizontal="left" vertical="center" wrapText="1"/>
      <protection locked="0"/>
    </xf>
    <xf numFmtId="0" fontId="53" fillId="0" borderId="15" xfId="1" applyFont="1" applyBorder="1" applyAlignment="1" applyProtection="1">
      <alignment horizontal="left" vertical="center" wrapText="1"/>
      <protection locked="0"/>
    </xf>
    <xf numFmtId="0" fontId="61" fillId="5" borderId="17" xfId="1" applyFont="1" applyFill="1" applyBorder="1" applyAlignment="1" applyProtection="1">
      <alignment horizontal="left" vertical="center" wrapText="1"/>
    </xf>
    <xf numFmtId="0" fontId="61" fillId="5" borderId="14" xfId="1" applyFont="1" applyFill="1" applyBorder="1" applyAlignment="1" applyProtection="1">
      <alignment horizontal="left" vertical="center" wrapText="1"/>
    </xf>
    <xf numFmtId="0" fontId="61" fillId="5" borderId="15" xfId="1" applyFont="1" applyFill="1" applyBorder="1" applyAlignment="1" applyProtection="1">
      <alignment horizontal="left" vertical="center" wrapText="1"/>
    </xf>
    <xf numFmtId="0" fontId="61" fillId="4" borderId="17" xfId="1" applyFont="1" applyFill="1" applyBorder="1" applyAlignment="1" applyProtection="1">
      <alignment horizontal="center" vertical="center" wrapText="1" shrinkToFit="1"/>
      <protection locked="0"/>
    </xf>
    <xf numFmtId="0" fontId="61" fillId="4" borderId="14" xfId="1" applyFont="1" applyFill="1" applyBorder="1" applyAlignment="1" applyProtection="1">
      <alignment horizontal="center" vertical="center" wrapText="1" shrinkToFit="1"/>
      <protection locked="0"/>
    </xf>
    <xf numFmtId="0" fontId="61" fillId="4" borderId="15" xfId="1" applyFont="1" applyFill="1" applyBorder="1" applyAlignment="1" applyProtection="1">
      <alignment horizontal="center" vertical="center" wrapText="1" shrinkToFit="1"/>
      <protection locked="0"/>
    </xf>
    <xf numFmtId="38" fontId="53" fillId="0" borderId="14" xfId="14" applyFont="1" applyBorder="1" applyAlignment="1" applyProtection="1">
      <alignment horizontal="right" vertical="center" wrapText="1"/>
      <protection locked="0"/>
    </xf>
    <xf numFmtId="182" fontId="53" fillId="0" borderId="14" xfId="1" applyNumberFormat="1" applyFont="1" applyBorder="1" applyAlignment="1" applyProtection="1">
      <alignment horizontal="left" vertical="center"/>
    </xf>
    <xf numFmtId="182" fontId="53" fillId="0" borderId="15" xfId="1" applyNumberFormat="1" applyFont="1" applyBorder="1" applyAlignment="1" applyProtection="1">
      <alignment horizontal="left" vertical="center"/>
    </xf>
    <xf numFmtId="0" fontId="53" fillId="0" borderId="14" xfId="1" applyFont="1" applyBorder="1" applyAlignment="1" applyProtection="1">
      <alignment horizontal="left" vertical="center"/>
    </xf>
    <xf numFmtId="0" fontId="53" fillId="0" borderId="15" xfId="1" applyFont="1" applyBorder="1" applyAlignment="1" applyProtection="1">
      <alignment horizontal="left" vertical="center"/>
    </xf>
    <xf numFmtId="0" fontId="56" fillId="0" borderId="17" xfId="1" applyFont="1" applyBorder="1" applyAlignment="1" applyProtection="1">
      <alignment horizontal="right" vertical="center"/>
      <protection locked="0"/>
    </xf>
    <xf numFmtId="0" fontId="56" fillId="0" borderId="14" xfId="1" applyFont="1" applyBorder="1" applyAlignment="1" applyProtection="1">
      <alignment horizontal="right" vertical="center"/>
      <protection locked="0"/>
    </xf>
    <xf numFmtId="0" fontId="53" fillId="0" borderId="14" xfId="1" applyFont="1" applyBorder="1" applyAlignment="1" applyProtection="1">
      <alignment horizontal="center" vertical="center" wrapText="1"/>
      <protection locked="0"/>
    </xf>
    <xf numFmtId="0" fontId="53" fillId="0" borderId="14" xfId="1" applyFont="1" applyBorder="1" applyAlignment="1" applyProtection="1">
      <alignment horizontal="center" vertical="center"/>
    </xf>
    <xf numFmtId="0" fontId="56" fillId="0" borderId="14" xfId="1" applyFont="1" applyBorder="1" applyAlignment="1" applyProtection="1">
      <alignment horizontal="center" vertical="center"/>
      <protection locked="0"/>
    </xf>
    <xf numFmtId="189" fontId="53" fillId="0" borderId="17" xfId="1" applyNumberFormat="1" applyFont="1" applyFill="1" applyBorder="1" applyAlignment="1" applyProtection="1">
      <alignment horizontal="left" vertical="center" wrapText="1"/>
      <protection locked="0"/>
    </xf>
    <xf numFmtId="189" fontId="53" fillId="0" borderId="14" xfId="1" applyNumberFormat="1" applyFont="1" applyFill="1" applyBorder="1" applyAlignment="1" applyProtection="1">
      <alignment horizontal="left" vertical="center" wrapText="1"/>
      <protection locked="0"/>
    </xf>
    <xf numFmtId="189" fontId="53" fillId="0" borderId="15" xfId="1" applyNumberFormat="1" applyFont="1" applyFill="1" applyBorder="1" applyAlignment="1" applyProtection="1">
      <alignment horizontal="left" vertical="center" wrapText="1"/>
      <protection locked="0"/>
    </xf>
    <xf numFmtId="0" fontId="53" fillId="5" borderId="17" xfId="1" applyFont="1" applyFill="1" applyBorder="1" applyAlignment="1" applyProtection="1">
      <alignment horizontal="center" vertical="center" shrinkToFit="1"/>
    </xf>
    <xf numFmtId="0" fontId="53" fillId="5" borderId="14" xfId="1" applyFont="1" applyFill="1" applyBorder="1" applyAlignment="1" applyProtection="1">
      <alignment horizontal="center" vertical="center" shrinkToFit="1"/>
    </xf>
    <xf numFmtId="0" fontId="53" fillId="5" borderId="15" xfId="1" applyFont="1" applyFill="1" applyBorder="1" applyAlignment="1" applyProtection="1">
      <alignment horizontal="center" vertical="center" shrinkToFit="1"/>
    </xf>
    <xf numFmtId="0" fontId="53" fillId="5" borderId="12" xfId="1" applyFont="1" applyFill="1" applyBorder="1" applyAlignment="1" applyProtection="1">
      <alignment horizontal="center" vertical="center" wrapText="1" shrinkToFit="1"/>
    </xf>
    <xf numFmtId="0" fontId="53" fillId="5" borderId="8" xfId="1" applyFont="1" applyFill="1" applyBorder="1" applyAlignment="1" applyProtection="1">
      <alignment horizontal="center" vertical="center" wrapText="1" shrinkToFit="1"/>
    </xf>
    <xf numFmtId="0" fontId="53" fillId="5" borderId="13" xfId="1" applyFont="1" applyFill="1" applyBorder="1" applyAlignment="1" applyProtection="1">
      <alignment horizontal="center" vertical="center" wrapText="1" shrinkToFit="1"/>
    </xf>
    <xf numFmtId="0" fontId="53" fillId="0" borderId="17" xfId="1" applyFont="1" applyFill="1" applyBorder="1" applyAlignment="1" applyProtection="1">
      <alignment horizontal="left" vertical="center" wrapText="1" shrinkToFit="1"/>
      <protection locked="0"/>
    </xf>
    <xf numFmtId="0" fontId="53" fillId="0" borderId="14" xfId="1" applyFont="1" applyFill="1" applyBorder="1" applyAlignment="1" applyProtection="1">
      <alignment horizontal="left" vertical="center" wrapText="1" shrinkToFit="1"/>
      <protection locked="0"/>
    </xf>
    <xf numFmtId="0" fontId="53" fillId="0" borderId="15" xfId="1" applyFont="1" applyFill="1" applyBorder="1" applyAlignment="1" applyProtection="1">
      <alignment horizontal="left" vertical="center" wrapText="1" shrinkToFit="1"/>
      <protection locked="0"/>
    </xf>
    <xf numFmtId="189" fontId="53" fillId="5" borderId="17" xfId="1" applyNumberFormat="1" applyFont="1" applyFill="1" applyBorder="1" applyAlignment="1" applyProtection="1">
      <alignment horizontal="center" vertical="center"/>
    </xf>
    <xf numFmtId="189" fontId="53" fillId="5" borderId="14" xfId="1" applyNumberFormat="1" applyFont="1" applyFill="1" applyBorder="1" applyAlignment="1" applyProtection="1">
      <alignment horizontal="center" vertical="center"/>
    </xf>
    <xf numFmtId="189" fontId="53" fillId="5" borderId="15" xfId="1" applyNumberFormat="1" applyFont="1" applyFill="1" applyBorder="1" applyAlignment="1" applyProtection="1">
      <alignment horizontal="center" vertical="center"/>
    </xf>
    <xf numFmtId="189" fontId="53" fillId="0" borderId="17" xfId="1" applyNumberFormat="1" applyFont="1" applyBorder="1" applyAlignment="1" applyProtection="1">
      <alignment horizontal="left" vertical="center" wrapText="1"/>
      <protection locked="0"/>
    </xf>
    <xf numFmtId="189" fontId="53" fillId="0" borderId="14" xfId="1" applyNumberFormat="1" applyFont="1" applyBorder="1" applyAlignment="1" applyProtection="1">
      <alignment horizontal="left" vertical="center" wrapText="1"/>
      <protection locked="0"/>
    </xf>
    <xf numFmtId="189" fontId="53" fillId="0" borderId="15" xfId="1" applyNumberFormat="1" applyFont="1" applyBorder="1" applyAlignment="1" applyProtection="1">
      <alignment horizontal="left" vertical="center" wrapText="1"/>
      <protection locked="0"/>
    </xf>
    <xf numFmtId="0" fontId="53" fillId="0" borderId="17" xfId="1" applyFont="1" applyFill="1" applyBorder="1" applyAlignment="1" applyProtection="1">
      <alignment horizontal="center" vertical="center" wrapText="1"/>
      <protection locked="0"/>
    </xf>
    <xf numFmtId="0" fontId="53" fillId="0" borderId="14" xfId="1" applyFont="1" applyFill="1" applyBorder="1" applyAlignment="1" applyProtection="1">
      <alignment horizontal="center" vertical="center" wrapText="1"/>
      <protection locked="0"/>
    </xf>
    <xf numFmtId="0" fontId="53" fillId="0" borderId="15" xfId="1" applyFont="1" applyFill="1" applyBorder="1" applyAlignment="1" applyProtection="1">
      <alignment horizontal="center" vertical="center" wrapText="1"/>
      <protection locked="0"/>
    </xf>
    <xf numFmtId="0" fontId="53" fillId="0" borderId="17" xfId="1" applyFont="1" applyFill="1" applyBorder="1" applyAlignment="1" applyProtection="1">
      <alignment horizontal="left" vertical="center" wrapText="1"/>
      <protection locked="0"/>
    </xf>
    <xf numFmtId="0" fontId="53" fillId="0" borderId="14" xfId="1" applyFont="1" applyFill="1" applyBorder="1" applyAlignment="1" applyProtection="1">
      <alignment horizontal="left" vertical="center" wrapText="1"/>
      <protection locked="0"/>
    </xf>
    <xf numFmtId="0" fontId="53" fillId="0" borderId="15" xfId="1" applyFont="1" applyFill="1" applyBorder="1" applyAlignment="1" applyProtection="1">
      <alignment horizontal="left" vertical="center" wrapText="1"/>
      <protection locked="0"/>
    </xf>
    <xf numFmtId="189" fontId="53" fillId="5" borderId="17" xfId="1" applyNumberFormat="1" applyFont="1" applyFill="1" applyBorder="1" applyAlignment="1" applyProtection="1">
      <alignment horizontal="center" vertical="center" wrapText="1"/>
    </xf>
    <xf numFmtId="0" fontId="25" fillId="0" borderId="0" xfId="1" applyFont="1" applyAlignment="1" applyProtection="1">
      <alignment horizontal="left" vertical="center" wrapText="1"/>
    </xf>
    <xf numFmtId="0" fontId="61" fillId="5" borderId="17" xfId="1" applyFont="1" applyFill="1" applyBorder="1" applyAlignment="1" applyProtection="1">
      <alignment horizontal="center" vertical="center"/>
    </xf>
    <xf numFmtId="0" fontId="61" fillId="5" borderId="14" xfId="1" applyFont="1" applyFill="1" applyBorder="1" applyAlignment="1" applyProtection="1">
      <alignment horizontal="center" vertical="center"/>
    </xf>
    <xf numFmtId="0" fontId="61" fillId="5" borderId="15" xfId="1" applyFont="1" applyFill="1" applyBorder="1" applyAlignment="1" applyProtection="1">
      <alignment horizontal="center" vertical="center"/>
    </xf>
    <xf numFmtId="0" fontId="61" fillId="0" borderId="17" xfId="1" applyFont="1" applyBorder="1" applyAlignment="1" applyProtection="1">
      <alignment horizontal="left" vertical="center" wrapText="1"/>
      <protection locked="0"/>
    </xf>
    <xf numFmtId="0" fontId="61" fillId="0" borderId="14" xfId="1" applyFont="1" applyBorder="1" applyAlignment="1" applyProtection="1">
      <alignment horizontal="left" vertical="center" wrapText="1"/>
      <protection locked="0"/>
    </xf>
    <xf numFmtId="0" fontId="61" fillId="0" borderId="15" xfId="1" applyFont="1" applyBorder="1" applyAlignment="1" applyProtection="1">
      <alignment horizontal="left" vertical="center" wrapText="1"/>
      <protection locked="0"/>
    </xf>
    <xf numFmtId="0" fontId="61" fillId="4" borderId="17" xfId="1" applyFont="1" applyFill="1" applyBorder="1" applyAlignment="1" applyProtection="1">
      <alignment vertical="center" wrapText="1"/>
      <protection locked="0"/>
    </xf>
    <xf numFmtId="0" fontId="61" fillId="4" borderId="14" xfId="1" applyFont="1" applyFill="1" applyBorder="1" applyAlignment="1" applyProtection="1">
      <alignment vertical="center" wrapText="1"/>
      <protection locked="0"/>
    </xf>
    <xf numFmtId="0" fontId="61" fillId="4" borderId="15" xfId="1" applyFont="1" applyFill="1" applyBorder="1" applyAlignment="1" applyProtection="1">
      <alignment vertical="center" wrapText="1"/>
      <protection locked="0"/>
    </xf>
    <xf numFmtId="0" fontId="61" fillId="0" borderId="14" xfId="1" applyFont="1" applyBorder="1" applyAlignment="1" applyProtection="1">
      <alignment horizontal="center" vertical="center"/>
    </xf>
    <xf numFmtId="0" fontId="70" fillId="0" borderId="14" xfId="1" applyFont="1" applyBorder="1" applyAlignment="1" applyProtection="1">
      <alignment horizontal="center" vertical="center"/>
      <protection locked="0"/>
    </xf>
    <xf numFmtId="0" fontId="61" fillId="0" borderId="14" xfId="1" applyFont="1" applyBorder="1" applyAlignment="1" applyProtection="1">
      <alignment horizontal="center" vertical="center" wrapText="1"/>
      <protection locked="0"/>
    </xf>
    <xf numFmtId="38" fontId="61" fillId="0" borderId="17" xfId="14" applyFont="1" applyBorder="1" applyAlignment="1" applyProtection="1">
      <alignment horizontal="right" vertical="center" wrapText="1"/>
      <protection locked="0"/>
    </xf>
    <xf numFmtId="38" fontId="61" fillId="0" borderId="14" xfId="14" applyFont="1" applyBorder="1" applyAlignment="1" applyProtection="1">
      <alignment horizontal="right" vertical="center" wrapText="1"/>
      <protection locked="0"/>
    </xf>
    <xf numFmtId="182" fontId="61" fillId="0" borderId="14" xfId="1" applyNumberFormat="1" applyFont="1" applyBorder="1" applyAlignment="1" applyProtection="1">
      <alignment horizontal="left" vertical="center"/>
    </xf>
    <xf numFmtId="182" fontId="61" fillId="0" borderId="15" xfId="1" applyNumberFormat="1" applyFont="1" applyBorder="1" applyAlignment="1" applyProtection="1">
      <alignment horizontal="left" vertical="center"/>
    </xf>
    <xf numFmtId="189" fontId="61" fillId="5" borderId="17" xfId="1" applyNumberFormat="1" applyFont="1" applyFill="1" applyBorder="1" applyAlignment="1" applyProtection="1">
      <alignment horizontal="center" vertical="center"/>
    </xf>
    <xf numFmtId="189" fontId="61" fillId="5" borderId="14" xfId="1" applyNumberFormat="1" applyFont="1" applyFill="1" applyBorder="1" applyAlignment="1" applyProtection="1">
      <alignment horizontal="center" vertical="center"/>
    </xf>
    <xf numFmtId="189" fontId="61" fillId="5" borderId="15" xfId="1" applyNumberFormat="1" applyFont="1" applyFill="1" applyBorder="1" applyAlignment="1" applyProtection="1">
      <alignment horizontal="center" vertical="center"/>
    </xf>
    <xf numFmtId="189" fontId="61" fillId="0" borderId="17" xfId="1" applyNumberFormat="1" applyFont="1" applyFill="1" applyBorder="1" applyAlignment="1" applyProtection="1">
      <alignment horizontal="left" vertical="center" wrapText="1"/>
      <protection locked="0"/>
    </xf>
    <xf numFmtId="189" fontId="61" fillId="0" borderId="14" xfId="1" applyNumberFormat="1" applyFont="1" applyFill="1" applyBorder="1" applyAlignment="1" applyProtection="1">
      <alignment horizontal="left" vertical="center" wrapText="1"/>
      <protection locked="0"/>
    </xf>
    <xf numFmtId="189" fontId="61" fillId="0" borderId="15" xfId="1" applyNumberFormat="1" applyFont="1" applyFill="1" applyBorder="1" applyAlignment="1" applyProtection="1">
      <alignment horizontal="left" vertical="center" wrapText="1"/>
      <protection locked="0"/>
    </xf>
    <xf numFmtId="0" fontId="61" fillId="5" borderId="12" xfId="1" applyFont="1" applyFill="1" applyBorder="1" applyAlignment="1" applyProtection="1">
      <alignment horizontal="center" vertical="center" wrapText="1" shrinkToFit="1"/>
    </xf>
    <xf numFmtId="0" fontId="61" fillId="5" borderId="8" xfId="1" applyFont="1" applyFill="1" applyBorder="1" applyAlignment="1" applyProtection="1">
      <alignment horizontal="center" vertical="center" wrapText="1" shrinkToFit="1"/>
    </xf>
    <xf numFmtId="0" fontId="61" fillId="5" borderId="13" xfId="1" applyFont="1" applyFill="1" applyBorder="1" applyAlignment="1" applyProtection="1">
      <alignment horizontal="center" vertical="center" wrapText="1" shrinkToFit="1"/>
    </xf>
    <xf numFmtId="0" fontId="61" fillId="0" borderId="17" xfId="1" applyFont="1" applyFill="1" applyBorder="1" applyAlignment="1" applyProtection="1">
      <alignment horizontal="left" vertical="top" wrapText="1" shrinkToFit="1"/>
      <protection locked="0"/>
    </xf>
    <xf numFmtId="0" fontId="61" fillId="0" borderId="14" xfId="1" applyFont="1" applyFill="1" applyBorder="1" applyAlignment="1" applyProtection="1">
      <alignment horizontal="left" vertical="top" wrapText="1" shrinkToFit="1"/>
      <protection locked="0"/>
    </xf>
    <xf numFmtId="0" fontId="61" fillId="0" borderId="15" xfId="1" applyFont="1" applyFill="1" applyBorder="1" applyAlignment="1" applyProtection="1">
      <alignment horizontal="left" vertical="top" wrapText="1" shrinkToFit="1"/>
      <protection locked="0"/>
    </xf>
    <xf numFmtId="0" fontId="70" fillId="0" borderId="17" xfId="1" applyFont="1" applyBorder="1" applyAlignment="1" applyProtection="1">
      <alignment horizontal="right" vertical="center"/>
      <protection locked="0"/>
    </xf>
    <xf numFmtId="0" fontId="70" fillId="0" borderId="14" xfId="1" applyFont="1" applyBorder="1" applyAlignment="1" applyProtection="1">
      <alignment horizontal="right" vertical="center"/>
      <protection locked="0"/>
    </xf>
    <xf numFmtId="0" fontId="53" fillId="0" borderId="17" xfId="1" applyFont="1" applyFill="1" applyBorder="1" applyAlignment="1" applyProtection="1">
      <alignment horizontal="center" vertical="center"/>
      <protection locked="0"/>
    </xf>
    <xf numFmtId="0" fontId="53" fillId="0" borderId="14" xfId="1" applyFont="1" applyFill="1" applyBorder="1" applyAlignment="1" applyProtection="1">
      <alignment horizontal="center" vertical="center"/>
      <protection locked="0"/>
    </xf>
    <xf numFmtId="0" fontId="53" fillId="0" borderId="15" xfId="1" applyFont="1" applyFill="1" applyBorder="1" applyAlignment="1" applyProtection="1">
      <alignment horizontal="center" vertical="center"/>
      <protection locked="0"/>
    </xf>
    <xf numFmtId="189" fontId="61" fillId="5" borderId="20" xfId="1" applyNumberFormat="1" applyFont="1" applyFill="1" applyBorder="1" applyAlignment="1" applyProtection="1">
      <alignment horizontal="center" vertical="center"/>
    </xf>
    <xf numFmtId="189" fontId="61" fillId="0" borderId="17" xfId="1" applyNumberFormat="1" applyFont="1" applyBorder="1" applyAlignment="1" applyProtection="1">
      <alignment horizontal="left" vertical="center" wrapText="1"/>
      <protection locked="0"/>
    </xf>
    <xf numFmtId="189" fontId="61" fillId="0" borderId="14" xfId="1" applyNumberFormat="1" applyFont="1" applyBorder="1" applyAlignment="1" applyProtection="1">
      <alignment horizontal="left" vertical="center" wrapText="1"/>
      <protection locked="0"/>
    </xf>
    <xf numFmtId="189" fontId="61" fillId="0" borderId="15" xfId="1" applyNumberFormat="1" applyFont="1" applyBorder="1" applyAlignment="1" applyProtection="1">
      <alignment horizontal="left" vertical="center" wrapText="1"/>
      <protection locked="0"/>
    </xf>
    <xf numFmtId="0" fontId="10" fillId="0" borderId="0" xfId="1" applyFont="1" applyBorder="1" applyAlignment="1" applyProtection="1">
      <alignment horizontal="left" vertical="center" wrapText="1"/>
    </xf>
    <xf numFmtId="0" fontId="11" fillId="0" borderId="0" xfId="1" applyFont="1" applyAlignment="1" applyProtection="1">
      <alignment horizontal="left" vertical="top" wrapText="1"/>
    </xf>
    <xf numFmtId="0" fontId="77" fillId="0" borderId="9" xfId="1" applyFont="1" applyBorder="1" applyAlignment="1" applyProtection="1">
      <alignment horizontal="center" vertical="center"/>
    </xf>
    <xf numFmtId="0" fontId="77" fillId="0" borderId="8" xfId="1" applyFont="1" applyBorder="1" applyAlignment="1" applyProtection="1">
      <alignment horizontal="center" vertical="center"/>
    </xf>
    <xf numFmtId="0" fontId="77" fillId="0" borderId="9" xfId="1" applyFont="1" applyBorder="1" applyAlignment="1" applyProtection="1">
      <alignment horizontal="left" vertical="center"/>
    </xf>
    <xf numFmtId="0" fontId="77" fillId="0" borderId="10" xfId="1" applyFont="1" applyBorder="1" applyAlignment="1" applyProtection="1">
      <alignment horizontal="left" vertical="center"/>
    </xf>
    <xf numFmtId="0" fontId="77" fillId="0" borderId="8" xfId="1" applyFont="1" applyBorder="1" applyAlignment="1" applyProtection="1">
      <alignment horizontal="left" vertical="center"/>
    </xf>
    <xf numFmtId="0" fontId="77" fillId="0" borderId="13" xfId="1" applyFont="1" applyBorder="1" applyAlignment="1" applyProtection="1">
      <alignment horizontal="left" vertical="center"/>
    </xf>
    <xf numFmtId="38" fontId="77" fillId="0" borderId="0" xfId="2" applyFont="1" applyBorder="1" applyAlignment="1" applyProtection="1">
      <alignment horizontal="right" vertical="center" wrapText="1"/>
      <protection locked="0"/>
    </xf>
    <xf numFmtId="38" fontId="77" fillId="0" borderId="0" xfId="2" applyFont="1" applyBorder="1" applyAlignment="1" applyProtection="1">
      <alignment horizontal="right" vertical="center"/>
    </xf>
    <xf numFmtId="0" fontId="77" fillId="0" borderId="9" xfId="1" applyFont="1" applyBorder="1" applyAlignment="1" applyProtection="1">
      <alignment horizontal="center" vertical="center" wrapText="1"/>
      <protection locked="0"/>
    </xf>
    <xf numFmtId="0" fontId="77" fillId="0" borderId="8" xfId="1" applyFont="1" applyBorder="1" applyAlignment="1" applyProtection="1">
      <alignment horizontal="center" vertical="center" wrapText="1"/>
      <protection locked="0"/>
    </xf>
    <xf numFmtId="0" fontId="36" fillId="0" borderId="25" xfId="1" applyFont="1" applyBorder="1" applyAlignment="1" applyProtection="1">
      <alignment horizontal="right" vertical="center"/>
      <protection locked="0"/>
    </xf>
    <xf numFmtId="0" fontId="36" fillId="0" borderId="9" xfId="1" applyFont="1" applyBorder="1" applyAlignment="1" applyProtection="1">
      <alignment horizontal="right" vertical="center"/>
      <protection locked="0"/>
    </xf>
    <xf numFmtId="0" fontId="36" fillId="0" borderId="12" xfId="1" applyFont="1" applyBorder="1" applyAlignment="1" applyProtection="1">
      <alignment horizontal="right" vertical="center"/>
      <protection locked="0"/>
    </xf>
    <xf numFmtId="0" fontId="36" fillId="0" borderId="8" xfId="1" applyFont="1" applyBorder="1" applyAlignment="1" applyProtection="1">
      <alignment horizontal="right" vertical="center"/>
      <protection locked="0"/>
    </xf>
    <xf numFmtId="0" fontId="77" fillId="5" borderId="25" xfId="1" applyFont="1" applyFill="1" applyBorder="1" applyAlignment="1" applyProtection="1">
      <alignment horizontal="center" vertical="center" wrapText="1"/>
    </xf>
    <xf numFmtId="0" fontId="77" fillId="5" borderId="9" xfId="1" applyFont="1" applyFill="1" applyBorder="1" applyAlignment="1" applyProtection="1">
      <alignment horizontal="center" vertical="center" wrapText="1"/>
    </xf>
    <xf numFmtId="0" fontId="77" fillId="5" borderId="10" xfId="1" applyFont="1" applyFill="1" applyBorder="1" applyAlignment="1" applyProtection="1">
      <alignment horizontal="center" vertical="center" wrapText="1"/>
    </xf>
    <xf numFmtId="0" fontId="77" fillId="5" borderId="24" xfId="1" applyFont="1" applyFill="1" applyBorder="1" applyAlignment="1" applyProtection="1">
      <alignment horizontal="center" vertical="center" wrapText="1"/>
    </xf>
    <xf numFmtId="0" fontId="77" fillId="5" borderId="0" xfId="1" applyFont="1" applyFill="1" applyBorder="1" applyAlignment="1" applyProtection="1">
      <alignment horizontal="center" vertical="center" wrapText="1"/>
    </xf>
    <xf numFmtId="0" fontId="77" fillId="5" borderId="11" xfId="1" applyFont="1" applyFill="1" applyBorder="1" applyAlignment="1" applyProtection="1">
      <alignment horizontal="center" vertical="center" wrapText="1"/>
    </xf>
    <xf numFmtId="0" fontId="77" fillId="5" borderId="12" xfId="1" applyFont="1" applyFill="1" applyBorder="1" applyAlignment="1" applyProtection="1">
      <alignment horizontal="center" vertical="center" wrapText="1"/>
    </xf>
    <xf numFmtId="0" fontId="77" fillId="5" borderId="8" xfId="1" applyFont="1" applyFill="1" applyBorder="1" applyAlignment="1" applyProtection="1">
      <alignment horizontal="center" vertical="center" wrapText="1"/>
    </xf>
    <xf numFmtId="0" fontId="77" fillId="5" borderId="13" xfId="1" applyFont="1" applyFill="1" applyBorder="1" applyAlignment="1" applyProtection="1">
      <alignment horizontal="center" vertical="center" wrapText="1"/>
    </xf>
    <xf numFmtId="0" fontId="77" fillId="0" borderId="25" xfId="1" applyFont="1" applyBorder="1" applyAlignment="1" applyProtection="1">
      <alignment horizontal="left" vertical="center" wrapText="1"/>
      <protection locked="0"/>
    </xf>
    <xf numFmtId="0" fontId="77" fillId="0" borderId="9" xfId="1" applyFont="1" applyBorder="1" applyAlignment="1" applyProtection="1">
      <alignment horizontal="left" vertical="center" wrapText="1"/>
      <protection locked="0"/>
    </xf>
    <xf numFmtId="0" fontId="77" fillId="0" borderId="10" xfId="1" applyFont="1" applyBorder="1" applyAlignment="1" applyProtection="1">
      <alignment horizontal="left" vertical="center" wrapText="1"/>
      <protection locked="0"/>
    </xf>
    <xf numFmtId="0" fontId="77" fillId="0" borderId="24" xfId="1" applyFont="1" applyBorder="1" applyAlignment="1" applyProtection="1">
      <alignment horizontal="left" vertical="center" wrapText="1"/>
      <protection locked="0"/>
    </xf>
    <xf numFmtId="0" fontId="77" fillId="0" borderId="0" xfId="1" applyFont="1" applyBorder="1" applyAlignment="1" applyProtection="1">
      <alignment horizontal="left" vertical="center" wrapText="1"/>
      <protection locked="0"/>
    </xf>
    <xf numFmtId="0" fontId="77" fillId="0" borderId="11" xfId="1" applyFont="1" applyBorder="1" applyAlignment="1" applyProtection="1">
      <alignment horizontal="left" vertical="center" wrapText="1"/>
      <protection locked="0"/>
    </xf>
    <xf numFmtId="0" fontId="77" fillId="0" borderId="12" xfId="1" applyFont="1" applyBorder="1" applyAlignment="1" applyProtection="1">
      <alignment horizontal="left" vertical="center" wrapText="1"/>
      <protection locked="0"/>
    </xf>
    <xf numFmtId="0" fontId="77" fillId="0" borderId="8" xfId="1" applyFont="1" applyBorder="1" applyAlignment="1" applyProtection="1">
      <alignment horizontal="left" vertical="center" wrapText="1"/>
      <protection locked="0"/>
    </xf>
    <xf numFmtId="0" fontId="77" fillId="0" borderId="13" xfId="1" applyFont="1" applyBorder="1" applyAlignment="1" applyProtection="1">
      <alignment horizontal="left" vertical="center" wrapText="1"/>
      <protection locked="0"/>
    </xf>
    <xf numFmtId="0" fontId="77" fillId="0" borderId="10" xfId="1" applyFont="1" applyBorder="1" applyAlignment="1" applyProtection="1">
      <alignment horizontal="center" vertical="center"/>
    </xf>
    <xf numFmtId="0" fontId="77" fillId="0" borderId="13" xfId="1" applyFont="1" applyBorder="1" applyAlignment="1" applyProtection="1">
      <alignment horizontal="center" vertical="center"/>
    </xf>
    <xf numFmtId="180" fontId="77" fillId="0" borderId="25" xfId="6" applyNumberFormat="1" applyFont="1" applyBorder="1" applyAlignment="1" applyProtection="1">
      <alignment horizontal="center" vertical="center"/>
    </xf>
    <xf numFmtId="180" fontId="77" fillId="0" borderId="9" xfId="6" applyNumberFormat="1" applyFont="1" applyBorder="1" applyAlignment="1" applyProtection="1">
      <alignment horizontal="center" vertical="center"/>
    </xf>
    <xf numFmtId="180" fontId="77" fillId="0" borderId="12" xfId="6" applyNumberFormat="1" applyFont="1" applyBorder="1" applyAlignment="1" applyProtection="1">
      <alignment horizontal="center" vertical="center"/>
    </xf>
    <xf numFmtId="180" fontId="77" fillId="0" borderId="8" xfId="6" applyNumberFormat="1" applyFont="1" applyBorder="1" applyAlignment="1" applyProtection="1">
      <alignment horizontal="center" vertical="center"/>
    </xf>
    <xf numFmtId="38" fontId="77" fillId="0" borderId="9" xfId="2" applyFont="1" applyBorder="1" applyAlignment="1" applyProtection="1">
      <alignment horizontal="center" vertical="center" wrapText="1"/>
    </xf>
    <xf numFmtId="38" fontId="77" fillId="0" borderId="8" xfId="2" applyFont="1" applyBorder="1" applyAlignment="1" applyProtection="1">
      <alignment horizontal="center" vertical="center" wrapText="1"/>
    </xf>
    <xf numFmtId="0" fontId="77" fillId="5" borderId="25" xfId="1" applyFont="1" applyFill="1" applyBorder="1" applyAlignment="1" applyProtection="1">
      <alignment horizontal="center" vertical="center"/>
    </xf>
    <xf numFmtId="0" fontId="77" fillId="5" borderId="9" xfId="1" applyFont="1" applyFill="1" applyBorder="1" applyAlignment="1" applyProtection="1">
      <alignment horizontal="center" vertical="center"/>
    </xf>
    <xf numFmtId="0" fontId="77" fillId="5" borderId="10" xfId="1" applyFont="1" applyFill="1" applyBorder="1" applyAlignment="1" applyProtection="1">
      <alignment horizontal="center" vertical="center"/>
    </xf>
    <xf numFmtId="0" fontId="77" fillId="5" borderId="12" xfId="1" applyFont="1" applyFill="1" applyBorder="1" applyAlignment="1" applyProtection="1">
      <alignment horizontal="center" vertical="center"/>
    </xf>
    <xf numFmtId="0" fontId="77" fillId="5" borderId="8" xfId="1" applyFont="1" applyFill="1" applyBorder="1" applyAlignment="1" applyProtection="1">
      <alignment horizontal="center" vertical="center"/>
    </xf>
    <xf numFmtId="0" fontId="77" fillId="5" borderId="13" xfId="1" applyFont="1" applyFill="1" applyBorder="1" applyAlignment="1" applyProtection="1">
      <alignment horizontal="center" vertical="center"/>
    </xf>
    <xf numFmtId="0" fontId="77" fillId="0" borderId="25" xfId="1" applyFont="1" applyBorder="1" applyAlignment="1" applyProtection="1">
      <alignment horizontal="left" vertical="center" wrapText="1" shrinkToFit="1"/>
      <protection locked="0"/>
    </xf>
    <xf numFmtId="0" fontId="77" fillId="0" borderId="9" xfId="1" applyFont="1" applyBorder="1" applyAlignment="1" applyProtection="1">
      <alignment horizontal="left" vertical="center" wrapText="1" shrinkToFit="1"/>
      <protection locked="0"/>
    </xf>
    <xf numFmtId="0" fontId="77" fillId="0" borderId="10" xfId="1" applyFont="1" applyBorder="1" applyAlignment="1" applyProtection="1">
      <alignment horizontal="left" vertical="center" wrapText="1" shrinkToFit="1"/>
      <protection locked="0"/>
    </xf>
    <xf numFmtId="0" fontId="77" fillId="0" borderId="12" xfId="1" applyFont="1" applyBorder="1" applyAlignment="1" applyProtection="1">
      <alignment horizontal="left" vertical="center" wrapText="1" shrinkToFit="1"/>
      <protection locked="0"/>
    </xf>
    <xf numFmtId="0" fontId="77" fillId="0" borderId="8" xfId="1" applyFont="1" applyBorder="1" applyAlignment="1" applyProtection="1">
      <alignment horizontal="left" vertical="center" wrapText="1" shrinkToFit="1"/>
      <protection locked="0"/>
    </xf>
    <xf numFmtId="0" fontId="77" fillId="0" borderId="13" xfId="1" applyFont="1" applyBorder="1" applyAlignment="1" applyProtection="1">
      <alignment horizontal="left" vertical="center" wrapText="1" shrinkToFit="1"/>
      <protection locked="0"/>
    </xf>
    <xf numFmtId="0" fontId="77" fillId="5" borderId="24" xfId="1" applyFont="1" applyFill="1" applyBorder="1" applyAlignment="1" applyProtection="1">
      <alignment horizontal="center" vertical="center"/>
    </xf>
    <xf numFmtId="0" fontId="77" fillId="5" borderId="0" xfId="1" applyFont="1" applyFill="1" applyBorder="1" applyAlignment="1" applyProtection="1">
      <alignment horizontal="center" vertical="center"/>
    </xf>
    <xf numFmtId="0" fontId="77" fillId="5" borderId="11" xfId="1" applyFont="1" applyFill="1" applyBorder="1" applyAlignment="1" applyProtection="1">
      <alignment horizontal="center" vertical="center"/>
    </xf>
    <xf numFmtId="0" fontId="77" fillId="5" borderId="41" xfId="1" applyFont="1" applyFill="1" applyBorder="1" applyAlignment="1" applyProtection="1">
      <alignment horizontal="center" vertical="center"/>
    </xf>
    <xf numFmtId="0" fontId="77" fillId="5" borderId="37" xfId="1" applyFont="1" applyFill="1" applyBorder="1" applyAlignment="1" applyProtection="1">
      <alignment horizontal="center" vertical="center"/>
    </xf>
    <xf numFmtId="0" fontId="77" fillId="5" borderId="28" xfId="1" applyFont="1" applyFill="1" applyBorder="1" applyAlignment="1" applyProtection="1">
      <alignment horizontal="center" vertical="center"/>
    </xf>
    <xf numFmtId="0" fontId="77" fillId="5" borderId="36" xfId="1" applyFont="1" applyFill="1" applyBorder="1" applyAlignment="1" applyProtection="1">
      <alignment horizontal="center" vertical="center"/>
    </xf>
    <xf numFmtId="0" fontId="77" fillId="0" borderId="40" xfId="1" applyFont="1" applyBorder="1" applyAlignment="1" applyProtection="1">
      <alignment horizontal="left" vertical="center" wrapText="1"/>
      <protection locked="0"/>
    </xf>
    <xf numFmtId="0" fontId="77" fillId="0" borderId="35" xfId="1" applyFont="1" applyBorder="1" applyAlignment="1" applyProtection="1">
      <alignment horizontal="left" vertical="center" wrapText="1"/>
      <protection locked="0"/>
    </xf>
    <xf numFmtId="0" fontId="77" fillId="0" borderId="28" xfId="1" applyFont="1" applyBorder="1" applyAlignment="1" applyProtection="1">
      <alignment horizontal="left" vertical="center" wrapText="1"/>
      <protection locked="0"/>
    </xf>
    <xf numFmtId="0" fontId="77" fillId="0" borderId="26" xfId="1" applyFont="1" applyBorder="1" applyAlignment="1" applyProtection="1">
      <alignment horizontal="left" vertical="center" wrapText="1"/>
      <protection locked="0"/>
    </xf>
    <xf numFmtId="0" fontId="77" fillId="0" borderId="24" xfId="1" applyFont="1" applyBorder="1" applyAlignment="1" applyProtection="1">
      <alignment horizontal="left" vertical="center" wrapText="1" shrinkToFit="1"/>
      <protection locked="0"/>
    </xf>
    <xf numFmtId="0" fontId="77" fillId="0" borderId="0" xfId="1" applyFont="1" applyBorder="1" applyAlignment="1" applyProtection="1">
      <alignment horizontal="left" vertical="center" wrapText="1" shrinkToFit="1"/>
      <protection locked="0"/>
    </xf>
    <xf numFmtId="0" fontId="77" fillId="0" borderId="11" xfId="1" applyFont="1" applyBorder="1" applyAlignment="1" applyProtection="1">
      <alignment horizontal="left" vertical="center" wrapText="1" shrinkToFit="1"/>
      <protection locked="0"/>
    </xf>
    <xf numFmtId="0" fontId="29" fillId="5" borderId="25" xfId="1" applyFont="1" applyFill="1" applyBorder="1" applyAlignment="1" applyProtection="1">
      <alignment horizontal="center" vertical="center" wrapText="1"/>
    </xf>
    <xf numFmtId="0" fontId="29" fillId="5" borderId="9" xfId="1" applyFont="1" applyFill="1" applyBorder="1" applyAlignment="1" applyProtection="1">
      <alignment horizontal="center" vertical="center" wrapText="1"/>
    </xf>
    <xf numFmtId="0" fontId="29" fillId="5" borderId="10" xfId="1" applyFont="1" applyFill="1" applyBorder="1" applyAlignment="1" applyProtection="1">
      <alignment horizontal="center" vertical="center" wrapText="1"/>
    </xf>
    <xf numFmtId="0" fontId="29" fillId="5" borderId="24" xfId="1" applyFont="1" applyFill="1" applyBorder="1" applyAlignment="1" applyProtection="1">
      <alignment horizontal="center" vertical="center" wrapText="1"/>
    </xf>
    <xf numFmtId="0" fontId="29" fillId="5" borderId="0" xfId="1" applyFont="1" applyFill="1" applyBorder="1" applyAlignment="1" applyProtection="1">
      <alignment horizontal="center" vertical="center" wrapText="1"/>
    </xf>
    <xf numFmtId="0" fontId="29" fillId="5" borderId="11" xfId="1" applyFont="1" applyFill="1" applyBorder="1" applyAlignment="1" applyProtection="1">
      <alignment horizontal="center" vertical="center" wrapText="1"/>
    </xf>
    <xf numFmtId="0" fontId="29" fillId="5" borderId="12" xfId="1" applyFont="1" applyFill="1" applyBorder="1" applyAlignment="1" applyProtection="1">
      <alignment horizontal="center" vertical="center" wrapText="1"/>
    </xf>
    <xf numFmtId="0" fontId="29" fillId="5" borderId="8" xfId="1" applyFont="1" applyFill="1" applyBorder="1" applyAlignment="1" applyProtection="1">
      <alignment horizontal="center" vertical="center" wrapText="1"/>
    </xf>
    <xf numFmtId="0" fontId="29" fillId="5" borderId="13" xfId="1" applyFont="1" applyFill="1" applyBorder="1" applyAlignment="1" applyProtection="1">
      <alignment horizontal="center" vertical="center" wrapText="1"/>
    </xf>
    <xf numFmtId="0" fontId="77" fillId="5" borderId="25" xfId="1" applyFont="1" applyFill="1" applyBorder="1" applyAlignment="1" applyProtection="1">
      <alignment horizontal="center" vertical="center" wrapText="1" shrinkToFit="1"/>
    </xf>
    <xf numFmtId="0" fontId="77" fillId="5" borderId="9" xfId="1" applyFont="1" applyFill="1" applyBorder="1" applyAlignment="1" applyProtection="1">
      <alignment horizontal="center" vertical="center" wrapText="1" shrinkToFit="1"/>
    </xf>
    <xf numFmtId="0" fontId="77" fillId="5" borderId="41" xfId="1" applyFont="1" applyFill="1" applyBorder="1" applyAlignment="1" applyProtection="1">
      <alignment horizontal="center" vertical="center" wrapText="1" shrinkToFit="1"/>
    </xf>
    <xf numFmtId="0" fontId="77" fillId="5" borderId="12" xfId="1" applyFont="1" applyFill="1" applyBorder="1" applyAlignment="1" applyProtection="1">
      <alignment horizontal="center" vertical="center" wrapText="1" shrinkToFit="1"/>
    </xf>
    <xf numFmtId="0" fontId="77" fillId="5" borderId="8" xfId="1" applyFont="1" applyFill="1" applyBorder="1" applyAlignment="1" applyProtection="1">
      <alignment horizontal="center" vertical="center" wrapText="1" shrinkToFit="1"/>
    </xf>
    <xf numFmtId="0" fontId="77" fillId="5" borderId="18" xfId="1" applyFont="1" applyFill="1" applyBorder="1" applyAlignment="1" applyProtection="1">
      <alignment horizontal="center" vertical="center" wrapText="1" shrinkToFit="1"/>
    </xf>
    <xf numFmtId="0" fontId="77" fillId="0" borderId="40" xfId="1" applyFont="1" applyBorder="1" applyAlignment="1" applyProtection="1">
      <alignment horizontal="center" vertical="center" wrapText="1" shrinkToFit="1"/>
      <protection locked="0"/>
    </xf>
    <xf numFmtId="0" fontId="77" fillId="0" borderId="9" xfId="1" applyFont="1" applyBorder="1" applyAlignment="1" applyProtection="1">
      <alignment horizontal="center" vertical="center" wrapText="1" shrinkToFit="1"/>
      <protection locked="0"/>
    </xf>
    <xf numFmtId="0" fontId="77" fillId="0" borderId="16" xfId="1" applyFont="1" applyBorder="1" applyAlignment="1" applyProtection="1">
      <alignment horizontal="center" vertical="center" wrapText="1" shrinkToFit="1"/>
      <protection locked="0"/>
    </xf>
    <xf numFmtId="0" fontId="77" fillId="0" borderId="8" xfId="1" applyFont="1" applyBorder="1" applyAlignment="1" applyProtection="1">
      <alignment horizontal="center" vertical="center" wrapText="1" shrinkToFit="1"/>
      <protection locked="0"/>
    </xf>
    <xf numFmtId="0" fontId="77" fillId="5" borderId="25" xfId="1" applyFont="1" applyFill="1" applyBorder="1" applyAlignment="1" applyProtection="1">
      <alignment horizontal="center" vertical="center" shrinkToFit="1"/>
    </xf>
    <xf numFmtId="0" fontId="77" fillId="5" borderId="9" xfId="1" applyFont="1" applyFill="1" applyBorder="1" applyAlignment="1" applyProtection="1">
      <alignment horizontal="center" vertical="center" shrinkToFit="1"/>
    </xf>
    <xf numFmtId="0" fontId="77" fillId="5" borderId="41" xfId="1" applyFont="1" applyFill="1" applyBorder="1" applyAlignment="1" applyProtection="1">
      <alignment horizontal="center" vertical="center" shrinkToFit="1"/>
    </xf>
    <xf numFmtId="0" fontId="77" fillId="5" borderId="12" xfId="1" applyFont="1" applyFill="1" applyBorder="1" applyAlignment="1" applyProtection="1">
      <alignment horizontal="center" vertical="center" shrinkToFit="1"/>
    </xf>
    <xf numFmtId="0" fontId="77" fillId="5" borderId="8" xfId="1" applyFont="1" applyFill="1" applyBorder="1" applyAlignment="1" applyProtection="1">
      <alignment horizontal="center" vertical="center" shrinkToFit="1"/>
    </xf>
    <xf numFmtId="0" fontId="77" fillId="5" borderId="18" xfId="1" applyFont="1" applyFill="1" applyBorder="1" applyAlignment="1" applyProtection="1">
      <alignment horizontal="center" vertical="center" shrinkToFit="1"/>
    </xf>
    <xf numFmtId="0" fontId="77" fillId="0" borderId="41" xfId="1" applyFont="1" applyBorder="1" applyAlignment="1" applyProtection="1">
      <alignment horizontal="left" vertical="center" wrapText="1" shrinkToFit="1"/>
      <protection locked="0"/>
    </xf>
    <xf numFmtId="0" fontId="77" fillId="0" borderId="18" xfId="1" applyFont="1" applyBorder="1" applyAlignment="1" applyProtection="1">
      <alignment horizontal="left" vertical="center" wrapText="1" shrinkToFit="1"/>
      <protection locked="0"/>
    </xf>
    <xf numFmtId="0" fontId="77" fillId="0" borderId="40" xfId="1" applyFont="1" applyBorder="1" applyAlignment="1" applyProtection="1">
      <alignment horizontal="left" vertical="center" wrapText="1" shrinkToFit="1"/>
      <protection locked="0"/>
    </xf>
    <xf numFmtId="0" fontId="77" fillId="0" borderId="16" xfId="1" applyFont="1" applyBorder="1" applyAlignment="1" applyProtection="1">
      <alignment horizontal="left" vertical="center" wrapText="1" shrinkToFit="1"/>
      <protection locked="0"/>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372">
    <dxf>
      <font>
        <b val="0"/>
        <i val="0"/>
        <strike val="0"/>
        <condense val="0"/>
        <extend val="0"/>
        <outline val="0"/>
        <shadow val="0"/>
        <u val="none"/>
        <vertAlign val="baseline"/>
        <sz val="10"/>
        <color theme="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ＭＳ Ｐゴシック"/>
        <scheme val="minor"/>
      </font>
      <numFmt numFmtId="184" formatCode="#,###"/>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2"/>
        <color auto="1"/>
        <name val="ＭＳ Ｐゴシック"/>
        <scheme val="none"/>
      </font>
      <numFmt numFmtId="184" formatCode="#,###"/>
      <fill>
        <patternFill patternType="none">
          <fgColor indexed="64"/>
          <bgColor indexed="65"/>
        </patternFill>
      </fill>
      <alignment horizontal="right" vertical="center" textRotation="0" wrapText="1" indent="0" justifyLastLine="0" shrinkToFit="1" readingOrder="0"/>
      <border diagonalUp="0" diagonalDown="0" outline="0">
        <left/>
        <right style="thin">
          <color indexed="64"/>
        </right>
        <top style="thin">
          <color indexed="64"/>
        </top>
        <bottom style="thin">
          <color indexed="64"/>
        </bottom>
      </border>
      <protection locked="0" hidden="0"/>
    </dxf>
    <dxf>
      <border diagonalUp="0" diagonalDown="0">
        <left/>
        <right/>
        <top style="thin">
          <color indexed="64"/>
        </top>
        <bottom/>
      </border>
      <protection locked="1" hidden="0"/>
    </dxf>
    <dxf>
      <font>
        <strike val="0"/>
        <outline val="0"/>
        <shadow val="0"/>
        <u val="none"/>
        <vertAlign val="baseline"/>
        <color auto="1"/>
        <name val="ＭＳ Ｐゴシック"/>
        <scheme val="none"/>
      </font>
      <alignment horizontal="left" vertical="center" textRotation="0" wrapText="1" indent="0" justifyLastLine="0" shrinkToFit="0" readingOrder="0"/>
      <border outline="0">
        <left/>
        <right style="thin">
          <color indexed="64"/>
        </right>
      </border>
      <protection locked="0" hidden="0"/>
    </dxf>
    <dxf>
      <border diagonalUp="0" diagonalDown="0">
        <left style="thin">
          <color theme="0" tint="-0.34998626667073579"/>
        </left>
        <right style="thin">
          <color theme="0" tint="-0.34998626667073579"/>
        </right>
        <top style="thin">
          <color indexed="64"/>
        </top>
        <bottom/>
      </border>
      <protection locked="1" hidden="0"/>
    </dxf>
    <dxf>
      <font>
        <strike val="0"/>
        <outline val="0"/>
        <shadow val="0"/>
        <u val="none"/>
        <vertAlign val="baseline"/>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protection locked="1" hidden="0"/>
    </dxf>
    <dxf>
      <border outline="0">
        <left style="thin">
          <color indexed="64"/>
        </left>
        <top style="thin">
          <color indexed="64"/>
        </top>
        <bottom style="thin">
          <color indexed="64"/>
        </bottom>
      </border>
    </dxf>
    <dxf>
      <font>
        <strike val="0"/>
        <outline val="0"/>
        <shadow val="0"/>
        <u val="none"/>
        <vertAlign val="baseline"/>
        <color auto="1"/>
        <name val="ＭＳ Ｐゴシック"/>
        <scheme val="none"/>
      </font>
      <alignment vertical="center" textRotation="0" wrapText="1" justifyLastLine="0" readingOrder="0"/>
      <protection locked="0" hidden="0"/>
    </dxf>
    <dxf>
      <border outline="0">
        <bottom style="thin">
          <color indexed="64"/>
        </bottom>
      </border>
    </dxf>
    <dxf>
      <font>
        <b val="0"/>
        <i val="0"/>
        <strike val="0"/>
        <condense val="0"/>
        <extend val="0"/>
        <outline val="0"/>
        <shadow val="0"/>
        <u val="none"/>
        <vertAlign val="baseline"/>
        <sz val="10.5"/>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8" formatCode="&quot;イ&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7" formatCode="&quot;展&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6" formatCode="&quot;広&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sz val="10"/>
        <color auto="1"/>
        <name val="ＭＳ ゴシック"/>
        <scheme val="none"/>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5" formatCode="&quot;人&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strike val="0"/>
        <outline val="0"/>
        <shadow val="0"/>
        <u val="none"/>
        <vertAlign val="baseline"/>
        <sz val="10"/>
        <color auto="1"/>
        <name val="ＭＳ ゴシック"/>
        <scheme val="none"/>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4" formatCode="&quot;産&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strike val="0"/>
        <outline val="0"/>
        <shadow val="0"/>
        <u val="none"/>
        <vertAlign val="baseline"/>
        <sz val="10"/>
        <color auto="1"/>
        <name val="ＭＳ ゴシック"/>
        <scheme val="none"/>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3" formatCode="&quot;賃&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2" formatCode="&quot;専&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outline="0">
        <left/>
        <right style="thin">
          <color theme="0"/>
        </right>
        <top style="thin">
          <color auto="1"/>
        </top>
        <bottom style="thin">
          <color auto="1"/>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strike val="0"/>
        <outline val="0"/>
        <shadow val="0"/>
        <u val="none"/>
        <vertAlign val="baseline"/>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2"/>
        <color auto="1"/>
        <name val="ＭＳ ゴシック"/>
        <scheme val="none"/>
      </font>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sz val="12"/>
        <color auto="1"/>
        <name val="ＭＳ 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indexed="64"/>
        </bottom>
      </border>
      <protection locked="1" hidden="0"/>
    </dxf>
    <dxf>
      <font>
        <strike val="0"/>
        <outline val="0"/>
        <shadow val="0"/>
        <u val="none"/>
        <vertAlign val="baseline"/>
        <color auto="1"/>
        <name val="ＭＳ ゴシック"/>
        <scheme val="none"/>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strike val="0"/>
        <outline val="0"/>
        <shadow val="0"/>
        <u val="none"/>
        <vertAlign val="baseline"/>
        <color auto="1"/>
        <name val="ＭＳ 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strike val="0"/>
        <outline val="0"/>
        <shadow val="0"/>
        <u val="none"/>
        <vertAlign val="baseline"/>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color theme="1"/>
        <name val="ＭＳ ゴシック"/>
        <scheme val="none"/>
      </font>
      <numFmt numFmtId="191" formatCode="&quot;委&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border diagonalUp="0" diagonalDown="0">
        <left/>
        <right style="thin">
          <color theme="0"/>
        </right>
        <top/>
        <bottom/>
      </border>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wrapText="1" indent="0" justifyLastLine="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border>
      <protection locked="1" hidden="0"/>
    </dxf>
    <dxf>
      <font>
        <b val="0"/>
        <i val="0"/>
        <strike val="0"/>
        <condense val="0"/>
        <extend val="0"/>
        <outline val="0"/>
        <shadow val="0"/>
        <u val="none"/>
        <vertAlign val="baseline"/>
        <sz val="12"/>
        <color auto="1"/>
        <name val="ＭＳ ゴシック"/>
        <scheme val="none"/>
      </font>
      <alignment horizontal="general" vertical="center" textRotation="0" wrapText="0"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88" formatCode="&quot;機&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patternType="none">
          <bgColor auto="1"/>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87" formatCode="&quot;原&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b/>
        <strike val="0"/>
        <outline val="0"/>
        <shadow val="0"/>
        <u val="none"/>
        <vertAlign val="baseline"/>
        <sz val="11"/>
        <color rgb="FFFF0000"/>
        <name val="ＭＳ Ｐゴシック"/>
        <scheme val="minor"/>
      </font>
      <numFmt numFmtId="179" formatCode="0.0%"/>
      <fill>
        <patternFill patternType="solid">
          <fgColor indexed="64"/>
          <bgColor rgb="FFFFFFCC"/>
        </patternFill>
      </fill>
      <alignment horizontal="right" vertical="center" textRotation="0" wrapText="0" indent="0" justifyLastLine="0" shrinkToFit="0" readingOrder="0"/>
      <border diagonalUp="0" diagonalDown="0">
        <left/>
        <right/>
        <top style="thin">
          <color theme="1" tint="0.24994659260841701"/>
        </top>
        <bottom style="thin">
          <color theme="1" tint="0.24994659260841701"/>
        </bottom>
      </border>
      <protection locked="0" hidden="0"/>
    </dxf>
    <dxf>
      <font>
        <b/>
        <strike val="0"/>
        <outline val="0"/>
        <shadow val="0"/>
        <u val="none"/>
        <vertAlign val="baseline"/>
        <sz val="11"/>
        <color rgb="FFFF0000"/>
        <name val="ＭＳ Ｐゴシック"/>
        <scheme val="minor"/>
      </font>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0"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protection locked="0" hidden="0"/>
    </dxf>
    <dxf>
      <border>
        <bottom style="thin">
          <color theme="1" tint="0.24994659260841701"/>
        </bottom>
      </border>
    </dxf>
    <dxf>
      <font>
        <b val="0"/>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inor"/>
      </font>
      <numFmt numFmtId="182" formatCode="#,##0&quot; 円&quot;;\-#,##0&quot; 円&quot;"/>
      <alignment horizontal="right" vertical="center" textRotation="0" wrapText="0" indent="0" justifyLastLine="0" shrinkToFit="1"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numFmt numFmtId="182" formatCode="#,##0&quot; 円&quot;;\-#,##0&quot; 円&quot;"/>
      <alignment horizontal="general" vertical="center" textRotation="0" wrapText="0" indent="0" justifyLastLine="0" shrinkToFit="1"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13" defaultTableStyle="TableStyleMedium2" defaultPivotStyle="PivotStyleLight16">
    <tableStyle name="テーブル スタイル 4" pivot="0" count="8">
      <tableStyleElement type="wholeTable" dxfId="371"/>
      <tableStyleElement type="headerRow" dxfId="370"/>
      <tableStyleElement type="totalRow" dxfId="369"/>
      <tableStyleElement type="firstColumn" dxfId="368"/>
      <tableStyleElement type="lastColumn" dxfId="367"/>
      <tableStyleElement type="firstRowStripe" dxfId="366"/>
      <tableStyleElement type="lastHeaderCell" dxfId="365"/>
      <tableStyleElement type="lastTotalCell" dxfId="364"/>
    </tableStyle>
    <tableStyle name="テーブル スタイル 8" pivot="0" count="6">
      <tableStyleElement type="wholeTable" dxfId="363"/>
      <tableStyleElement type="headerRow" dxfId="362"/>
      <tableStyleElement type="totalRow" dxfId="361"/>
      <tableStyleElement type="firstColumn" dxfId="360"/>
      <tableStyleElement type="lastColumn" dxfId="359"/>
      <tableStyleElement type="firstRowStripe" dxfId="358"/>
    </tableStyle>
    <tableStyle name="テーブル スタイル 8 10" pivot="0" count="4">
      <tableStyleElement type="wholeTable" dxfId="357"/>
      <tableStyleElement type="headerRow" dxfId="356"/>
      <tableStyleElement type="totalRow" dxfId="355"/>
      <tableStyleElement type="firstColumn" dxfId="354"/>
    </tableStyle>
    <tableStyle name="テーブル スタイル 8 11" pivot="0" count="4">
      <tableStyleElement type="wholeTable" dxfId="353"/>
      <tableStyleElement type="headerRow" dxfId="352"/>
      <tableStyleElement type="totalRow" dxfId="351"/>
      <tableStyleElement type="firstColumn" dxfId="350"/>
    </tableStyle>
    <tableStyle name="テーブル スタイル 8 12" pivot="0" count="4">
      <tableStyleElement type="wholeTable" dxfId="349"/>
      <tableStyleElement type="headerRow" dxfId="348"/>
      <tableStyleElement type="totalRow" dxfId="347"/>
      <tableStyleElement type="firstColumn" dxfId="346"/>
    </tableStyle>
    <tableStyle name="テーブル スタイル 8 2" pivot="0" count="4">
      <tableStyleElement type="wholeTable" dxfId="345"/>
      <tableStyleElement type="headerRow" dxfId="344"/>
      <tableStyleElement type="totalRow" dxfId="343"/>
      <tableStyleElement type="firstColumn" dxfId="342"/>
    </tableStyle>
    <tableStyle name="テーブル スタイル 8 3" pivot="0" count="4">
      <tableStyleElement type="wholeTable" dxfId="341"/>
      <tableStyleElement type="headerRow" dxfId="340"/>
      <tableStyleElement type="totalRow" dxfId="339"/>
      <tableStyleElement type="firstColumn" dxfId="338"/>
    </tableStyle>
    <tableStyle name="テーブル スタイル 8 4" pivot="0" count="4">
      <tableStyleElement type="wholeTable" dxfId="337"/>
      <tableStyleElement type="headerRow" dxfId="336"/>
      <tableStyleElement type="totalRow" dxfId="335"/>
      <tableStyleElement type="firstColumn" dxfId="334"/>
    </tableStyle>
    <tableStyle name="テーブル スタイル 8 5" pivot="0" count="4">
      <tableStyleElement type="wholeTable" dxfId="333"/>
      <tableStyleElement type="headerRow" dxfId="332"/>
      <tableStyleElement type="totalRow" dxfId="331"/>
      <tableStyleElement type="firstColumn" dxfId="330"/>
    </tableStyle>
    <tableStyle name="テーブル スタイル 8 6" pivot="0" count="4">
      <tableStyleElement type="wholeTable" dxfId="329"/>
      <tableStyleElement type="headerRow" dxfId="328"/>
      <tableStyleElement type="totalRow" dxfId="327"/>
      <tableStyleElement type="firstColumn" dxfId="326"/>
    </tableStyle>
    <tableStyle name="テーブル スタイル 8 7" pivot="0" count="4">
      <tableStyleElement type="wholeTable" dxfId="325"/>
      <tableStyleElement type="headerRow" dxfId="324"/>
      <tableStyleElement type="totalRow" dxfId="323"/>
      <tableStyleElement type="firstColumn" dxfId="322"/>
    </tableStyle>
    <tableStyle name="テーブル スタイル 8 8" pivot="0" count="4">
      <tableStyleElement type="wholeTable" dxfId="321"/>
      <tableStyleElement type="headerRow" dxfId="320"/>
      <tableStyleElement type="totalRow" dxfId="319"/>
      <tableStyleElement type="firstColumn" dxfId="318"/>
    </tableStyle>
    <tableStyle name="テーブル スタイル 8 9" pivot="0" count="4">
      <tableStyleElement type="wholeTable" dxfId="317"/>
      <tableStyleElement type="headerRow" dxfId="316"/>
      <tableStyleElement type="totalRow" dxfId="315"/>
      <tableStyleElement type="firstColumn" dxfId="314"/>
    </tableStyle>
  </tableStyles>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99787</xdr:colOff>
      <xdr:row>13</xdr:row>
      <xdr:rowOff>9073</xdr:rowOff>
    </xdr:from>
    <xdr:to>
      <xdr:col>22</xdr:col>
      <xdr:colOff>152402</xdr:colOff>
      <xdr:row>14</xdr:row>
      <xdr:rowOff>145145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005287" y="2904673"/>
          <a:ext cx="368301" cy="35378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実印</a:t>
          </a:r>
        </a:p>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28575</xdr:colOff>
      <xdr:row>8</xdr:row>
      <xdr:rowOff>9525</xdr:rowOff>
    </xdr:from>
    <xdr:to>
      <xdr:col>23</xdr:col>
      <xdr:colOff>342899</xdr:colOff>
      <xdr:row>13</xdr:row>
      <xdr:rowOff>190500</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6565446" y="1860096"/>
          <a:ext cx="314324" cy="1226004"/>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485775</xdr:colOff>
      <xdr:row>9</xdr:row>
      <xdr:rowOff>152400</xdr:rowOff>
    </xdr:from>
    <xdr:to>
      <xdr:col>24</xdr:col>
      <xdr:colOff>446314</xdr:colOff>
      <xdr:row>12</xdr:row>
      <xdr:rowOff>114300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022646" y="2209800"/>
          <a:ext cx="3487511" cy="5823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実施計画「１．申請事業者の概要」から転記されます</a:t>
          </a:r>
        </a:p>
      </xdr:txBody>
    </xdr:sp>
    <xdr:clientData/>
  </xdr:twoCellAnchor>
  <xdr:twoCellAnchor>
    <xdr:from>
      <xdr:col>23</xdr:col>
      <xdr:colOff>466725</xdr:colOff>
      <xdr:row>14</xdr:row>
      <xdr:rowOff>381000</xdr:rowOff>
    </xdr:from>
    <xdr:to>
      <xdr:col>23</xdr:col>
      <xdr:colOff>2121958</xdr:colOff>
      <xdr:row>17</xdr:row>
      <xdr:rowOff>103716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7003596" y="3494314"/>
          <a:ext cx="1655233" cy="609902"/>
        </a:xfrm>
        <a:prstGeom prst="wedgeRectCallout">
          <a:avLst>
            <a:gd name="adj1" fmla="val -68126"/>
            <a:gd name="adj2" fmla="val -9272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印鑑証明書と同じ印を</a:t>
          </a:r>
        </a:p>
        <a:p>
          <a:pPr algn="l"/>
          <a:r>
            <a:rPr kumimoji="1" lang="ja-JP" altLang="en-US" sz="1100">
              <a:solidFill>
                <a:schemeClr val="tx1"/>
              </a:solidFill>
            </a:rPr>
            <a:t>押印してください</a:t>
          </a:r>
        </a:p>
      </xdr:txBody>
    </xdr:sp>
    <xdr:clientData/>
  </xdr:twoCellAnchor>
  <xdr:twoCellAnchor>
    <xdr:from>
      <xdr:col>23</xdr:col>
      <xdr:colOff>46654</xdr:colOff>
      <xdr:row>26</xdr:row>
      <xdr:rowOff>124407</xdr:rowOff>
    </xdr:from>
    <xdr:to>
      <xdr:col>23</xdr:col>
      <xdr:colOff>318796</xdr:colOff>
      <xdr:row>28</xdr:row>
      <xdr:rowOff>93306</xdr:rowOff>
    </xdr:to>
    <xdr:sp macro="" textlink="">
      <xdr:nvSpPr>
        <xdr:cNvPr id="7" name="右中かっこ 6">
          <a:extLst>
            <a:ext uri="{FF2B5EF4-FFF2-40B4-BE49-F238E27FC236}">
              <a16:creationId xmlns:a16="http://schemas.microsoft.com/office/drawing/2014/main" id="{00000000-0008-0000-0600-000003000000}"/>
            </a:ext>
          </a:extLst>
        </xdr:cNvPr>
        <xdr:cNvSpPr/>
      </xdr:nvSpPr>
      <xdr:spPr>
        <a:xfrm>
          <a:off x="6583525" y="6938864"/>
          <a:ext cx="272142" cy="496856"/>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402771</xdr:colOff>
      <xdr:row>26</xdr:row>
      <xdr:rowOff>43543</xdr:rowOff>
    </xdr:from>
    <xdr:to>
      <xdr:col>24</xdr:col>
      <xdr:colOff>343676</xdr:colOff>
      <xdr:row>28</xdr:row>
      <xdr:rowOff>106525</xdr:rowOff>
    </xdr:to>
    <xdr:sp macro="" textlink="">
      <xdr:nvSpPr>
        <xdr:cNvPr id="9" name="正方形/長方形 8">
          <a:extLst>
            <a:ext uri="{FF2B5EF4-FFF2-40B4-BE49-F238E27FC236}">
              <a16:creationId xmlns:a16="http://schemas.microsoft.com/office/drawing/2014/main" id="{00000000-0008-0000-0600-000004000000}"/>
            </a:ext>
          </a:extLst>
        </xdr:cNvPr>
        <xdr:cNvSpPr/>
      </xdr:nvSpPr>
      <xdr:spPr>
        <a:xfrm>
          <a:off x="6939642" y="6858000"/>
          <a:ext cx="3467877" cy="59093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実施計画「１３　開発の資金計画」から転記されます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53</xdr:col>
      <xdr:colOff>21771</xdr:colOff>
      <xdr:row>4</xdr:row>
      <xdr:rowOff>168728</xdr:rowOff>
    </xdr:from>
    <xdr:to>
      <xdr:col>84</xdr:col>
      <xdr:colOff>121253</xdr:colOff>
      <xdr:row>15</xdr:row>
      <xdr:rowOff>66961</xdr:rowOff>
    </xdr:to>
    <xdr:sp macro="" textlink="">
      <xdr:nvSpPr>
        <xdr:cNvPr id="3" name="正方形/長方形 2"/>
        <xdr:cNvSpPr/>
      </xdr:nvSpPr>
      <xdr:spPr>
        <a:xfrm>
          <a:off x="8784771" y="1377042"/>
          <a:ext cx="4823882" cy="352861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１件単価</a:t>
          </a:r>
          <a:r>
            <a:rPr kumimoji="1" lang="en-US" altLang="ja-JP" sz="1200"/>
            <a:t>100</a:t>
          </a:r>
          <a:r>
            <a:rPr kumimoji="1" lang="ja-JP" altLang="en-US" sz="1200"/>
            <a:t>万以上（税抜）の物件ごとに、本計画書の作成が必要です。</a:t>
          </a:r>
          <a:endParaRPr kumimoji="1" lang="en-US" altLang="ja-JP" sz="1200"/>
        </a:p>
        <a:p>
          <a:pPr algn="l"/>
          <a:endParaRPr kumimoji="1" lang="en-US" altLang="ja-JP" sz="1200"/>
        </a:p>
        <a:p>
          <a:pPr algn="l"/>
          <a:r>
            <a:rPr kumimoji="1" lang="ja-JP" altLang="en-US" sz="1200"/>
            <a:t>①左上の番号は、前シートの「番号」と対応して記入してください</a:t>
          </a:r>
          <a:endParaRPr kumimoji="1" lang="en-US" altLang="ja-JP" sz="1200"/>
        </a:p>
        <a:p>
          <a:pPr algn="l"/>
          <a:r>
            <a:rPr kumimoji="1" lang="ja-JP" altLang="en-US" sz="1200"/>
            <a:t>　例：機</a:t>
          </a:r>
          <a:r>
            <a:rPr kumimoji="1" lang="en-US" altLang="ja-JP" sz="1200"/>
            <a:t>―</a:t>
          </a:r>
          <a:r>
            <a:rPr kumimoji="1" lang="ja-JP" altLang="en-US" sz="1200"/>
            <a:t>１と</a:t>
          </a:r>
          <a:r>
            <a:rPr kumimoji="1" lang="ja-JP" altLang="ja-JP" sz="1200">
              <a:solidFill>
                <a:schemeClr val="lt1"/>
              </a:solidFill>
              <a:effectLst/>
              <a:latin typeface="+mn-lt"/>
              <a:ea typeface="+mn-ea"/>
              <a:cs typeface="+mn-cs"/>
            </a:rPr>
            <a:t>機</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３が対象の場合　→　「機</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１」、「機</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３」と記入</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lang="en-US" altLang="ja-JP" sz="1200"/>
        </a:p>
        <a:p>
          <a:pPr algn="l"/>
          <a:r>
            <a:rPr kumimoji="1" lang="ja-JP" altLang="en-US" sz="1200"/>
            <a:t>②購入予定時期は以下記載の時期に発注、購入、支払いをしたものは対象外となります（募集要項</a:t>
          </a:r>
          <a:r>
            <a:rPr kumimoji="1" lang="en-US" altLang="ja-JP" sz="1200"/>
            <a:t>P.10</a:t>
          </a:r>
          <a:r>
            <a:rPr kumimoji="1" lang="ja-JP" altLang="en-US" sz="1200"/>
            <a:t>　助成対象経費の基本原則　参照）</a:t>
          </a:r>
          <a:endParaRPr kumimoji="1" lang="en-US" altLang="ja-JP" sz="1200"/>
        </a:p>
        <a:p>
          <a:pPr algn="l"/>
          <a:r>
            <a:rPr kumimoji="1" lang="ja-JP" altLang="en-US" sz="1200"/>
            <a:t>　　・助成事業開始日（令和５年２月１日）より前</a:t>
          </a:r>
          <a:endParaRPr kumimoji="1" lang="en-US" altLang="ja-JP" sz="1200"/>
        </a:p>
        <a:p>
          <a:pPr algn="l"/>
          <a:r>
            <a:rPr kumimoji="1" lang="ja-JP" altLang="en-US" sz="1200"/>
            <a:t>　　・本事業の終了予定日より後</a:t>
          </a:r>
          <a:endParaRPr kumimoji="1" lang="en-US" altLang="ja-JP" sz="1200"/>
        </a:p>
        <a:p>
          <a:pPr algn="l"/>
          <a:endParaRPr kumimoji="1" lang="en-US" altLang="ja-JP" sz="1200"/>
        </a:p>
        <a:p>
          <a:pPr algn="l"/>
          <a:r>
            <a:rPr kumimoji="1" lang="ja-JP" altLang="en-US" sz="1200"/>
            <a:t>③２社以上の見積書の提出が必要ですが、やむを得ず２社見積書を提出できない場合は、その理由を記入してください</a:t>
          </a:r>
          <a:endParaRPr kumimoji="1" lang="en-US" altLang="ja-JP" sz="1200"/>
        </a:p>
        <a:p>
          <a:pPr algn="l"/>
          <a:r>
            <a:rPr kumimoji="1" lang="ja-JP" altLang="en-US" sz="1200" b="0" i="0" u="none" strike="noStrike">
              <a:solidFill>
                <a:schemeClr val="lt1"/>
              </a:solidFill>
              <a:effectLst/>
              <a:latin typeface="+mn-lt"/>
              <a:ea typeface="+mn-ea"/>
              <a:cs typeface="+mn-cs"/>
            </a:rPr>
            <a:t>　　</a:t>
          </a:r>
          <a:r>
            <a:rPr kumimoji="1" lang="en-US" altLang="ja-JP" sz="1200" b="0" i="0" u="none" strike="noStrike">
              <a:solidFill>
                <a:schemeClr val="lt1"/>
              </a:solidFill>
              <a:effectLst/>
              <a:latin typeface="+mn-lt"/>
              <a:ea typeface="+mn-ea"/>
              <a:cs typeface="+mn-cs"/>
            </a:rPr>
            <a:t>※</a:t>
          </a:r>
          <a:r>
            <a:rPr kumimoji="1" lang="ja-JP" altLang="en-US" sz="1200" b="0" i="0" u="none" strike="noStrike">
              <a:solidFill>
                <a:schemeClr val="lt1"/>
              </a:solidFill>
              <a:effectLst/>
              <a:latin typeface="+mn-lt"/>
              <a:ea typeface="+mn-ea"/>
              <a:cs typeface="+mn-cs"/>
            </a:rPr>
            <a:t>「過去に取引実績があるから」等の理由は不可</a:t>
          </a:r>
          <a:endParaRPr kumimoji="1" lang="en-US" altLang="ja-JP" sz="1200" b="0" i="0" u="none" strike="noStrike">
            <a:solidFill>
              <a:schemeClr val="lt1"/>
            </a:solidFill>
            <a:effectLst/>
            <a:latin typeface="+mn-lt"/>
            <a:ea typeface="+mn-ea"/>
            <a:cs typeface="+mn-cs"/>
          </a:endParaRPr>
        </a:p>
        <a:p>
          <a:pPr algn="l"/>
          <a:endParaRPr kumimoji="1" lang="en-US" altLang="ja-JP" sz="1200" b="0" i="0" u="none" strike="noStrike">
            <a:solidFill>
              <a:schemeClr val="lt1"/>
            </a:solidFill>
            <a:effectLst/>
            <a:latin typeface="+mn-lt"/>
            <a:ea typeface="+mn-ea"/>
            <a:cs typeface="+mn-cs"/>
          </a:endParaRPr>
        </a:p>
        <a:p>
          <a:pPr algn="l"/>
          <a:r>
            <a:rPr kumimoji="1" lang="ja-JP" altLang="en-US" sz="1200" b="0" i="0" u="none" strike="noStrike">
              <a:solidFill>
                <a:schemeClr val="lt1"/>
              </a:solidFill>
              <a:effectLst/>
              <a:latin typeface="+mn-lt"/>
              <a:ea typeface="+mn-ea"/>
              <a:cs typeface="+mn-cs"/>
            </a:rPr>
            <a:t>④申請者と資本関係、役員または従業員の兼務、申請者の代表者の３親等以内の親族と関連がある経費は、助成対象となりません</a:t>
          </a:r>
          <a:r>
            <a:rPr lang="ja-JP" altLang="en-US" sz="1100" b="0" i="0" u="none" strike="noStrike">
              <a:solidFill>
                <a:schemeClr val="lt1"/>
              </a:solidFill>
              <a:effectLst/>
              <a:latin typeface="+mn-lt"/>
              <a:ea typeface="+mn-ea"/>
              <a:cs typeface="+mn-cs"/>
            </a:rPr>
            <a:t>　</a:t>
          </a:r>
          <a:r>
            <a:rPr lang="ja-JP" altLang="en-US" sz="1200"/>
            <a:t> </a:t>
          </a:r>
          <a:endParaRPr kumimoji="1" lang="ja-JP" altLang="en-US" sz="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326623</xdr:colOff>
      <xdr:row>11</xdr:row>
      <xdr:rowOff>186363</xdr:rowOff>
    </xdr:from>
    <xdr:to>
      <xdr:col>34</xdr:col>
      <xdr:colOff>52510</xdr:colOff>
      <xdr:row>16</xdr:row>
      <xdr:rowOff>446051</xdr:rowOff>
    </xdr:to>
    <xdr:sp macro="" textlink="">
      <xdr:nvSpPr>
        <xdr:cNvPr id="5" name="正方形/長方形 4"/>
        <xdr:cNvSpPr/>
      </xdr:nvSpPr>
      <xdr:spPr>
        <a:xfrm>
          <a:off x="7930294" y="5645549"/>
          <a:ext cx="4678887" cy="276340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同じ会社に複数の内容を委託・外注する場合</a:t>
          </a:r>
          <a:endParaRPr kumimoji="1" lang="en-US" altLang="ja-JP" sz="1200"/>
        </a:p>
        <a:p>
          <a:pPr algn="l"/>
          <a:endParaRPr kumimoji="1" lang="en-US" altLang="ja-JP" sz="1200"/>
        </a:p>
        <a:p>
          <a:pPr algn="l"/>
          <a:r>
            <a:rPr kumimoji="1" lang="ja-JP" altLang="en-US" sz="1200"/>
            <a:t>①契約期間・発注単位ごとに１行ずつご記入ください</a:t>
          </a:r>
          <a:endParaRPr kumimoji="1" lang="en-US" altLang="ja-JP" sz="1200"/>
        </a:p>
        <a:p>
          <a:pPr algn="l"/>
          <a:r>
            <a:rPr kumimoji="1" lang="ja-JP" altLang="en-US" sz="1200"/>
            <a:t>　例１　：</a:t>
          </a:r>
          <a:r>
            <a:rPr kumimoji="1" lang="en-US" altLang="ja-JP" sz="1200"/>
            <a:t>A</a:t>
          </a:r>
          <a:r>
            <a:rPr kumimoji="1" lang="ja-JP" altLang="en-US" sz="1200"/>
            <a:t>社に５つの工程のある内容を１件として、１度に依頼する場合は「委</a:t>
          </a:r>
          <a:r>
            <a:rPr kumimoji="1" lang="en-US" altLang="ja-JP" sz="1200"/>
            <a:t>―</a:t>
          </a:r>
          <a:r>
            <a:rPr kumimoji="1" lang="ja-JP" altLang="en-US" sz="1200"/>
            <a:t>１」のみに記入する</a:t>
          </a:r>
          <a:endParaRPr kumimoji="1" lang="en-US" altLang="ja-JP" sz="1200"/>
        </a:p>
        <a:p>
          <a:pPr algn="l"/>
          <a:r>
            <a:rPr kumimoji="1" lang="ja-JP" altLang="en-US" sz="1200"/>
            <a:t>　　　（シート「</a:t>
          </a:r>
          <a:r>
            <a:rPr kumimoji="1" lang="en-US" altLang="ja-JP" sz="1200"/>
            <a:t>16</a:t>
          </a:r>
          <a:r>
            <a:rPr kumimoji="1" lang="ja-JP" altLang="en-US" sz="1200"/>
            <a:t>」は１ヵ所記入する）</a:t>
          </a:r>
          <a:endParaRPr kumimoji="1" lang="en-US" altLang="ja-JP" sz="1200"/>
        </a:p>
        <a:p>
          <a:pPr algn="l"/>
          <a:endParaRPr kumimoji="1" lang="en-US" altLang="ja-JP" sz="1200"/>
        </a:p>
        <a:p>
          <a:pPr algn="l"/>
          <a:r>
            <a:rPr kumimoji="1" lang="ja-JP" altLang="en-US" sz="1200"/>
            <a:t>　例２　：</a:t>
          </a:r>
          <a:r>
            <a:rPr kumimoji="1" lang="en-US" altLang="ja-JP" sz="1200"/>
            <a:t>B</a:t>
          </a:r>
          <a:r>
            <a:rPr kumimoji="1" lang="ja-JP" altLang="en-US" sz="1200"/>
            <a:t>社に５つの工程を依頼するが、工程１と２は４月に、工程３～５は９月に依頼する場合</a:t>
          </a:r>
          <a:endParaRPr kumimoji="1" lang="en-US" altLang="ja-JP" sz="1200"/>
        </a:p>
        <a:p>
          <a:pPr algn="l"/>
          <a:r>
            <a:rPr kumimoji="1" lang="ja-JP" altLang="en-US" sz="1200"/>
            <a:t>　　　「委</a:t>
          </a:r>
          <a:r>
            <a:rPr kumimoji="1" lang="en-US" altLang="ja-JP" sz="1200"/>
            <a:t>―</a:t>
          </a:r>
          <a:r>
            <a:rPr kumimoji="1" lang="ja-JP" altLang="en-US" sz="1200"/>
            <a:t>１」には工程１，２</a:t>
          </a:r>
          <a:endParaRPr kumimoji="1" lang="en-US" altLang="ja-JP" sz="1200"/>
        </a:p>
        <a:p>
          <a:pPr algn="l"/>
          <a:r>
            <a:rPr kumimoji="1" lang="ja-JP" altLang="en-US" sz="1200"/>
            <a:t>　　　「委</a:t>
          </a:r>
          <a:r>
            <a:rPr kumimoji="1" lang="en-US" altLang="ja-JP" sz="1200"/>
            <a:t>―</a:t>
          </a:r>
          <a:r>
            <a:rPr kumimoji="1" lang="ja-JP" altLang="en-US" sz="1200"/>
            <a:t>２」には工程３～５</a:t>
          </a:r>
          <a:endParaRPr kumimoji="1" lang="en-US" altLang="ja-JP" sz="1200"/>
        </a:p>
        <a:p>
          <a:pPr algn="l"/>
          <a:r>
            <a:rPr kumimoji="1" lang="ja-JP" altLang="en-US" sz="1200"/>
            <a:t>　　　（シート「</a:t>
          </a:r>
          <a:r>
            <a:rPr kumimoji="1" lang="en-US" altLang="ja-JP" sz="1200"/>
            <a:t>16</a:t>
          </a:r>
          <a:r>
            <a:rPr kumimoji="1" lang="ja-JP" altLang="en-US" sz="1200"/>
            <a:t>」は２ヵ所記入する）</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kumimoji="1" lang="ja-JP" altLang="en-US" sz="1200"/>
        </a:p>
      </xdr:txBody>
    </xdr:sp>
    <xdr:clientData/>
  </xdr:twoCellAnchor>
  <xdr:twoCellAnchor>
    <xdr:from>
      <xdr:col>11</xdr:col>
      <xdr:colOff>332015</xdr:colOff>
      <xdr:row>2</xdr:row>
      <xdr:rowOff>832758</xdr:rowOff>
    </xdr:from>
    <xdr:to>
      <xdr:col>33</xdr:col>
      <xdr:colOff>151471</xdr:colOff>
      <xdr:row>11</xdr:row>
      <xdr:rowOff>24701</xdr:rowOff>
    </xdr:to>
    <xdr:sp macro="" textlink="">
      <xdr:nvSpPr>
        <xdr:cNvPr id="6" name="テキスト ボックス 5"/>
        <xdr:cNvSpPr txBox="1"/>
      </xdr:nvSpPr>
      <xdr:spPr>
        <a:xfrm>
          <a:off x="7935686" y="1431472"/>
          <a:ext cx="4620056" cy="4052415"/>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＜委託・外注費＞　</a:t>
          </a:r>
          <a:r>
            <a:rPr kumimoji="1" lang="ja-JP" altLang="en-US" sz="1100">
              <a:solidFill>
                <a:schemeClr val="bg1"/>
              </a:solidFill>
            </a:rPr>
            <a:t>募集要項</a:t>
          </a:r>
          <a:r>
            <a:rPr kumimoji="1" lang="en-US" altLang="ja-JP" sz="1100">
              <a:solidFill>
                <a:schemeClr val="bg1"/>
              </a:solidFill>
            </a:rPr>
            <a:t>P.13</a:t>
          </a:r>
          <a:endParaRPr kumimoji="1" lang="en-US" altLang="ja-JP" sz="1400">
            <a:solidFill>
              <a:schemeClr val="bg1"/>
            </a:solidFill>
          </a:endParaRPr>
        </a:p>
        <a:p>
          <a:r>
            <a:rPr lang="ja-JP" altLang="ja-JP" sz="1100" b="1">
              <a:solidFill>
                <a:schemeClr val="lt1"/>
              </a:solidFill>
              <a:effectLst/>
              <a:latin typeface="+mn-lt"/>
              <a:ea typeface="+mn-ea"/>
              <a:cs typeface="+mn-cs"/>
            </a:rPr>
            <a:t>製品・サービスの開発・改良のうち、自社内で直接実施することが困難又は適当でない試作・検査等を外部の事業者等に依頼する場合や、大学・試験研究機関との共同研究により分担して実施する場合に要する経費（輸送費含む）</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１　外部の事業者等に依頼又は大学・試験研究機関との共同研究を実施する場合に要する経費</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例：デザイン、加工、検査・分析等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製品・サービスの開発等に必要なシステムの構築に要する経費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 基準日（令和４年９月１日）時点で創業・会社設立１年未満の事業者に依頼する場合</a:t>
          </a:r>
        </a:p>
        <a:p>
          <a:r>
            <a:rPr lang="ja-JP" altLang="ja-JP" sz="1100">
              <a:solidFill>
                <a:schemeClr val="lt1"/>
              </a:solidFill>
              <a:effectLst/>
              <a:latin typeface="+mn-lt"/>
              <a:ea typeface="+mn-ea"/>
              <a:cs typeface="+mn-cs"/>
            </a:rPr>
            <a:t>（イ） 発注元である助成事業者に成果物等が帰属しない場合</a:t>
          </a:r>
        </a:p>
        <a:p>
          <a:r>
            <a:rPr lang="ja-JP" altLang="ja-JP" sz="1100">
              <a:solidFill>
                <a:schemeClr val="lt1"/>
              </a:solidFill>
              <a:effectLst/>
              <a:latin typeface="+mn-lt"/>
              <a:ea typeface="+mn-ea"/>
              <a:cs typeface="+mn-cs"/>
            </a:rPr>
            <a:t>（ウ） 委託業務の</a:t>
          </a:r>
          <a:r>
            <a:rPr lang="ja-JP" altLang="ja-JP" sz="1100" b="1">
              <a:solidFill>
                <a:schemeClr val="lt1"/>
              </a:solidFill>
              <a:effectLst/>
              <a:latin typeface="+mn-lt"/>
              <a:ea typeface="+mn-ea"/>
              <a:cs typeface="+mn-cs"/>
            </a:rPr>
            <a:t>すべて</a:t>
          </a:r>
          <a:r>
            <a:rPr lang="ja-JP" altLang="ja-JP" sz="1100">
              <a:solidFill>
                <a:schemeClr val="lt1"/>
              </a:solidFill>
              <a:effectLst/>
              <a:latin typeface="+mn-lt"/>
              <a:ea typeface="+mn-ea"/>
              <a:cs typeface="+mn-cs"/>
            </a:rPr>
            <a:t>を第三者に再委託した場合</a:t>
          </a:r>
        </a:p>
        <a:p>
          <a:r>
            <a:rPr lang="ja-JP" altLang="ja-JP" sz="1100">
              <a:solidFill>
                <a:schemeClr val="lt1"/>
              </a:solidFill>
              <a:effectLst/>
              <a:latin typeface="+mn-lt"/>
              <a:ea typeface="+mn-ea"/>
              <a:cs typeface="+mn-cs"/>
            </a:rPr>
            <a:t>（エ） 各種許可申請の代行費用（申請手数料を含む）</a:t>
          </a:r>
        </a:p>
        <a:p>
          <a:r>
            <a:rPr lang="ja-JP" altLang="ja-JP" sz="1100">
              <a:solidFill>
                <a:schemeClr val="lt1"/>
              </a:solidFill>
              <a:effectLst/>
              <a:latin typeface="+mn-lt"/>
              <a:ea typeface="+mn-ea"/>
              <a:cs typeface="+mn-cs"/>
            </a:rPr>
            <a:t>（オ） 内装工事費及び内装工事に係るデザイン費・設計費</a:t>
          </a:r>
        </a:p>
        <a:p>
          <a:r>
            <a:rPr lang="ja-JP" altLang="ja-JP" sz="1100">
              <a:solidFill>
                <a:schemeClr val="lt1"/>
              </a:solidFill>
              <a:effectLst/>
              <a:latin typeface="+mn-lt"/>
              <a:ea typeface="+mn-ea"/>
              <a:cs typeface="+mn-cs"/>
            </a:rPr>
            <a:t>（カ） システム保守費用</a:t>
          </a:r>
        </a:p>
        <a:p>
          <a:r>
            <a:rPr lang="ja-JP" altLang="ja-JP" sz="1100">
              <a:solidFill>
                <a:schemeClr val="lt1"/>
              </a:solidFill>
              <a:effectLst/>
              <a:latin typeface="+mn-lt"/>
              <a:ea typeface="+mn-ea"/>
              <a:cs typeface="+mn-cs"/>
            </a:rPr>
            <a:t>イ　試作品広報用のパンフレット及びホームページ等の制作に要する経費は「広告費」に計上してください</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39</xdr:col>
      <xdr:colOff>89647</xdr:colOff>
      <xdr:row>3</xdr:row>
      <xdr:rowOff>25613</xdr:rowOff>
    </xdr:from>
    <xdr:to>
      <xdr:col>66</xdr:col>
      <xdr:colOff>138863</xdr:colOff>
      <xdr:row>11</xdr:row>
      <xdr:rowOff>235322</xdr:rowOff>
    </xdr:to>
    <xdr:sp macro="" textlink="">
      <xdr:nvSpPr>
        <xdr:cNvPr id="3" name="正方形/長方形 2"/>
        <xdr:cNvSpPr/>
      </xdr:nvSpPr>
      <xdr:spPr>
        <a:xfrm>
          <a:off x="9092773" y="1088571"/>
          <a:ext cx="4717266" cy="37635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前シートに記入した場合は、</a:t>
          </a:r>
          <a:r>
            <a:rPr kumimoji="1" lang="ja-JP" altLang="en-US" sz="1200" b="1" u="sng"/>
            <a:t>全てに</a:t>
          </a:r>
          <a:r>
            <a:rPr kumimoji="1" lang="ja-JP" altLang="en-US" sz="1200"/>
            <a:t>本計画書の作成が必要です。</a:t>
          </a:r>
          <a:endParaRPr kumimoji="1" lang="en-US" altLang="ja-JP" sz="1200"/>
        </a:p>
        <a:p>
          <a:pPr algn="l"/>
          <a:endParaRPr kumimoji="1" lang="en-US" altLang="ja-JP" sz="1200"/>
        </a:p>
        <a:p>
          <a:pPr algn="l"/>
          <a:r>
            <a:rPr kumimoji="1" lang="ja-JP" altLang="en-US" sz="1200"/>
            <a:t>①左上の番号は、前シートの「番号」と対応して記入してください</a:t>
          </a:r>
          <a:endParaRPr kumimoji="1" lang="en-US" altLang="ja-JP" sz="1200"/>
        </a:p>
        <a:p>
          <a:pPr algn="l"/>
          <a:r>
            <a:rPr kumimoji="1" lang="ja-JP" altLang="en-US" sz="1200"/>
            <a:t>　例：委</a:t>
          </a:r>
          <a:r>
            <a:rPr kumimoji="1" lang="en-US" altLang="ja-JP" sz="1200"/>
            <a:t>―</a:t>
          </a:r>
          <a:r>
            <a:rPr kumimoji="1" lang="ja-JP" altLang="en-US" sz="1200"/>
            <a:t>１～</a:t>
          </a:r>
          <a:r>
            <a:rPr kumimoji="1" lang="ja-JP" altLang="en-US" sz="1200">
              <a:solidFill>
                <a:schemeClr val="lt1"/>
              </a:solidFill>
              <a:effectLst/>
              <a:latin typeface="+mn-lt"/>
              <a:ea typeface="+mn-ea"/>
              <a:cs typeface="+mn-cs"/>
            </a:rPr>
            <a:t>５を記入した場合　→　「委</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１」、「委</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２」・・「委</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５」と記入</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lang="en-US" altLang="ja-JP" sz="1200"/>
        </a:p>
        <a:p>
          <a:pPr algn="l"/>
          <a:r>
            <a:rPr kumimoji="1" lang="ja-JP" altLang="en-US" sz="1200"/>
            <a:t>②契約期間は以下記載の時期に重なるものは対象外となります（募集要項</a:t>
          </a:r>
          <a:r>
            <a:rPr kumimoji="1" lang="en-US" altLang="ja-JP" sz="1200"/>
            <a:t>P.10</a:t>
          </a:r>
          <a:r>
            <a:rPr kumimoji="1" lang="ja-JP" altLang="en-US" sz="1200"/>
            <a:t>　助成対象経費の基本原則　参照）</a:t>
          </a:r>
          <a:endParaRPr kumimoji="1" lang="en-US" altLang="ja-JP" sz="1200"/>
        </a:p>
        <a:p>
          <a:pPr algn="l"/>
          <a:r>
            <a:rPr kumimoji="1" lang="ja-JP" altLang="en-US" sz="1200"/>
            <a:t>　　・助成事業開始日（令和５年２月１日）より前</a:t>
          </a:r>
          <a:endParaRPr kumimoji="1" lang="en-US" altLang="ja-JP" sz="1200"/>
        </a:p>
        <a:p>
          <a:pPr algn="l"/>
          <a:r>
            <a:rPr kumimoji="1" lang="ja-JP" altLang="en-US" sz="1200"/>
            <a:t>　　・本事業の終了予定日より後</a:t>
          </a:r>
          <a:endParaRPr kumimoji="1" lang="en-US" altLang="ja-JP" sz="1200"/>
        </a:p>
        <a:p>
          <a:pPr algn="l"/>
          <a:endParaRPr kumimoji="1" lang="en-US" altLang="ja-JP" sz="1200"/>
        </a:p>
        <a:p>
          <a:pPr algn="l"/>
          <a:r>
            <a:rPr kumimoji="1" lang="ja-JP" altLang="en-US" sz="1200"/>
            <a:t>③発注元である助成事業者に成果物等が帰属しない場合、助成対象となりません</a:t>
          </a:r>
          <a:endParaRPr kumimoji="1" lang="en-US" altLang="ja-JP" sz="1200"/>
        </a:p>
        <a:p>
          <a:pPr algn="l"/>
          <a:endParaRPr kumimoji="1" lang="en-US" altLang="ja-JP" sz="1200" b="0" i="0" u="none" strike="noStrike">
            <a:solidFill>
              <a:schemeClr val="lt1"/>
            </a:solidFill>
            <a:effectLst/>
            <a:latin typeface="+mn-lt"/>
            <a:ea typeface="+mn-ea"/>
            <a:cs typeface="+mn-cs"/>
          </a:endParaRPr>
        </a:p>
        <a:p>
          <a:pPr algn="l"/>
          <a:r>
            <a:rPr kumimoji="1" lang="ja-JP" altLang="en-US" sz="1200" b="0" i="0" u="none" strike="noStrike">
              <a:solidFill>
                <a:schemeClr val="lt1"/>
              </a:solidFill>
              <a:effectLst/>
              <a:latin typeface="+mn-lt"/>
              <a:ea typeface="+mn-ea"/>
              <a:cs typeface="+mn-cs"/>
            </a:rPr>
            <a:t>④申請者と資本関係、役員または従業員の兼務、申請者の代表者の３親等以内の親族と関連がある経費は、助成対象となりません</a:t>
          </a:r>
          <a:r>
            <a:rPr lang="ja-JP" altLang="en-US" sz="1100" b="0" i="0" u="none" strike="noStrike">
              <a:solidFill>
                <a:schemeClr val="lt1"/>
              </a:solidFill>
              <a:effectLst/>
              <a:latin typeface="+mn-lt"/>
              <a:ea typeface="+mn-ea"/>
              <a:cs typeface="+mn-cs"/>
            </a:rPr>
            <a:t>　</a:t>
          </a:r>
          <a:r>
            <a:rPr lang="ja-JP" altLang="en-US" sz="1200"/>
            <a:t> </a:t>
          </a:r>
          <a:endParaRPr kumimoji="1" lang="ja-JP" altLang="en-US" sz="12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108857</xdr:colOff>
      <xdr:row>3</xdr:row>
      <xdr:rowOff>5443</xdr:rowOff>
    </xdr:from>
    <xdr:to>
      <xdr:col>32</xdr:col>
      <xdr:colOff>73479</xdr:colOff>
      <xdr:row>12</xdr:row>
      <xdr:rowOff>190500</xdr:rowOff>
    </xdr:to>
    <xdr:sp macro="" textlink="">
      <xdr:nvSpPr>
        <xdr:cNvPr id="4" name="テキスト ボックス 3"/>
        <xdr:cNvSpPr txBox="1"/>
      </xdr:nvSpPr>
      <xdr:spPr>
        <a:xfrm>
          <a:off x="7908471" y="1431472"/>
          <a:ext cx="4612822" cy="4691742"/>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＜専門家指導費＞　</a:t>
          </a:r>
          <a:r>
            <a:rPr kumimoji="1" lang="ja-JP" altLang="en-US" sz="1100">
              <a:solidFill>
                <a:schemeClr val="bg1"/>
              </a:solidFill>
            </a:rPr>
            <a:t>募集要項</a:t>
          </a:r>
          <a:r>
            <a:rPr kumimoji="1" lang="en-US" altLang="ja-JP" sz="1100">
              <a:solidFill>
                <a:schemeClr val="bg1"/>
              </a:solidFill>
            </a:rPr>
            <a:t>P.13</a:t>
          </a:r>
          <a:endParaRPr kumimoji="1" lang="en-US" altLang="ja-JP" sz="1400">
            <a:solidFill>
              <a:schemeClr val="bg1"/>
            </a:solidFill>
          </a:endParaRPr>
        </a:p>
        <a:p>
          <a:r>
            <a:rPr lang="ja-JP" altLang="ja-JP" sz="1100" b="1">
              <a:solidFill>
                <a:schemeClr val="lt1"/>
              </a:solidFill>
              <a:effectLst/>
              <a:latin typeface="+mn-lt"/>
              <a:ea typeface="+mn-ea"/>
              <a:cs typeface="+mn-cs"/>
            </a:rPr>
            <a:t>製品・サービスの開発・改良に係る専門的な知識・技術、技能等について、外部の専門家から助成事業者が指導・助言を受ける場合に要する経費（外部の専門家が助成事業者の事務所へ赴く場合に支払われる交通費（実費）含む）</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例：謝金等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助成金交付申請額は、</a:t>
          </a:r>
          <a:r>
            <a:rPr lang="en-US" altLang="ja-JP" sz="1100" b="1" u="sng">
              <a:solidFill>
                <a:schemeClr val="lt1"/>
              </a:solidFill>
              <a:effectLst/>
              <a:latin typeface="+mn-lt"/>
              <a:ea typeface="+mn-ea"/>
              <a:cs typeface="+mn-cs"/>
            </a:rPr>
            <a:t>50</a:t>
          </a:r>
          <a:r>
            <a:rPr lang="ja-JP" altLang="ja-JP" sz="1100" b="1" u="sng">
              <a:solidFill>
                <a:schemeClr val="lt1"/>
              </a:solidFill>
              <a:effectLst/>
              <a:latin typeface="+mn-lt"/>
              <a:ea typeface="+mn-ea"/>
              <a:cs typeface="+mn-cs"/>
            </a:rPr>
            <a:t>万円を上限</a:t>
          </a:r>
          <a:r>
            <a:rPr lang="ja-JP" altLang="ja-JP" sz="1100">
              <a:solidFill>
                <a:schemeClr val="lt1"/>
              </a:solidFill>
              <a:effectLst/>
              <a:latin typeface="+mn-lt"/>
              <a:ea typeface="+mn-ea"/>
              <a:cs typeface="+mn-cs"/>
            </a:rPr>
            <a:t>とします</a:t>
          </a:r>
        </a:p>
        <a:p>
          <a:r>
            <a:rPr lang="ja-JP" altLang="ja-JP" sz="1100">
              <a:solidFill>
                <a:schemeClr val="lt1"/>
              </a:solidFill>
              <a:effectLst/>
              <a:latin typeface="+mn-lt"/>
              <a:ea typeface="+mn-ea"/>
              <a:cs typeface="+mn-cs"/>
            </a:rPr>
            <a:t>イ　自社の取組みに対し、専門家からのアドバイスを受ける場合が対象です</a:t>
          </a:r>
        </a:p>
        <a:p>
          <a:r>
            <a:rPr lang="ja-JP" altLang="ja-JP" sz="1100">
              <a:solidFill>
                <a:schemeClr val="lt1"/>
              </a:solidFill>
              <a:effectLst/>
              <a:latin typeface="+mn-lt"/>
              <a:ea typeface="+mn-ea"/>
              <a:cs typeface="+mn-cs"/>
            </a:rPr>
            <a:t>専門家に事業の一部を依頼する場合、「委託・外注費」に計上してください</a:t>
          </a:r>
        </a:p>
        <a:p>
          <a:r>
            <a:rPr lang="ja-JP" altLang="ja-JP" sz="1100">
              <a:solidFill>
                <a:schemeClr val="lt1"/>
              </a:solidFill>
              <a:effectLst/>
              <a:latin typeface="+mn-lt"/>
              <a:ea typeface="+mn-ea"/>
              <a:cs typeface="+mn-cs"/>
            </a:rPr>
            <a:t>ウ　報告時に、専門家が作成した指導報告書（指導日毎）を提出して頂きます</a:t>
          </a:r>
        </a:p>
        <a:p>
          <a:r>
            <a:rPr lang="ja-JP" altLang="ja-JP" sz="1100">
              <a:solidFill>
                <a:schemeClr val="lt1"/>
              </a:solidFill>
              <a:effectLst/>
              <a:latin typeface="+mn-lt"/>
              <a:ea typeface="+mn-ea"/>
              <a:cs typeface="+mn-cs"/>
            </a:rPr>
            <a:t>エ　交通費のうち、以下のものは助成対象となりません</a:t>
          </a:r>
        </a:p>
        <a:p>
          <a:r>
            <a:rPr lang="ja-JP" altLang="ja-JP" sz="1100">
              <a:solidFill>
                <a:schemeClr val="lt1"/>
              </a:solidFill>
              <a:effectLst/>
              <a:latin typeface="+mn-lt"/>
              <a:ea typeface="+mn-ea"/>
              <a:cs typeface="+mn-cs"/>
            </a:rPr>
            <a:t>（ア） タクシー代、ガソリン代、高速道路通行料金、レンタカー代など公共交通機関以外のものの利用による交通費</a:t>
          </a:r>
        </a:p>
        <a:p>
          <a:r>
            <a:rPr lang="ja-JP" altLang="ja-JP" sz="1100">
              <a:solidFill>
                <a:schemeClr val="lt1"/>
              </a:solidFill>
              <a:effectLst/>
              <a:latin typeface="+mn-lt"/>
              <a:ea typeface="+mn-ea"/>
              <a:cs typeface="+mn-cs"/>
            </a:rPr>
            <a:t>（イ） 鉄道のグリーン車利用料金、航空機の国内線のプレミアムシート等及び国際線のファーストクラス・ビジネスクラス料金等</a:t>
          </a:r>
        </a:p>
        <a:p>
          <a:r>
            <a:rPr lang="ja-JP" altLang="ja-JP" sz="1100">
              <a:solidFill>
                <a:schemeClr val="lt1"/>
              </a:solidFill>
              <a:effectLst/>
              <a:latin typeface="+mn-lt"/>
              <a:ea typeface="+mn-ea"/>
              <a:cs typeface="+mn-cs"/>
            </a:rPr>
            <a:t>オ　宿泊費は、助成対象となりません</a:t>
          </a:r>
        </a:p>
        <a:p>
          <a:r>
            <a:rPr lang="ja-JP" altLang="ja-JP" sz="1100">
              <a:solidFill>
                <a:schemeClr val="lt1"/>
              </a:solidFill>
              <a:effectLst/>
              <a:latin typeface="+mn-lt"/>
              <a:ea typeface="+mn-ea"/>
              <a:cs typeface="+mn-cs"/>
            </a:rPr>
            <a:t>カ　以下に該当する場合は、助成対象となりません</a:t>
          </a:r>
        </a:p>
        <a:p>
          <a:r>
            <a:rPr lang="ja-JP" altLang="ja-JP" sz="1100">
              <a:solidFill>
                <a:schemeClr val="lt1"/>
              </a:solidFill>
              <a:effectLst/>
              <a:latin typeface="+mn-lt"/>
              <a:ea typeface="+mn-ea"/>
              <a:cs typeface="+mn-cs"/>
            </a:rPr>
            <a:t>（ア） 既存事業や経営に係る顧問契約の一部を対象とする場合</a:t>
          </a:r>
        </a:p>
        <a:p>
          <a:r>
            <a:rPr lang="ja-JP" altLang="ja-JP" sz="1100">
              <a:solidFill>
                <a:schemeClr val="lt1"/>
              </a:solidFill>
              <a:effectLst/>
              <a:latin typeface="+mn-lt"/>
              <a:ea typeface="+mn-ea"/>
              <a:cs typeface="+mn-cs"/>
            </a:rPr>
            <a:t>（イ） 助成事業の開発・改良とは直接関係のない指導・助言に係る経費（事務手続きも含む）</a:t>
          </a:r>
        </a:p>
        <a:p>
          <a:r>
            <a:rPr lang="ja-JP" altLang="ja-JP" sz="1100">
              <a:solidFill>
                <a:schemeClr val="lt1"/>
              </a:solidFill>
              <a:effectLst/>
              <a:latin typeface="+mn-lt"/>
              <a:ea typeface="+mn-ea"/>
              <a:cs typeface="+mn-cs"/>
            </a:rPr>
            <a:t>キ　所得税の源泉徴収を行った場合、助成対象期間内の納付をもって、助成対象となります</a:t>
          </a:r>
          <a:endParaRPr kumimoji="1" lang="ja-JP" altLang="en-US" sz="1100">
            <a:solidFill>
              <a:schemeClr val="bg1"/>
            </a:solidFill>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44</xdr:col>
      <xdr:colOff>45839</xdr:colOff>
      <xdr:row>1</xdr:row>
      <xdr:rowOff>195942</xdr:rowOff>
    </xdr:from>
    <xdr:to>
      <xdr:col>62</xdr:col>
      <xdr:colOff>83609</xdr:colOff>
      <xdr:row>2</xdr:row>
      <xdr:rowOff>271858</xdr:rowOff>
    </xdr:to>
    <xdr:sp macro="" textlink="">
      <xdr:nvSpPr>
        <xdr:cNvPr id="3" name="正方形/長方形 2"/>
        <xdr:cNvSpPr/>
      </xdr:nvSpPr>
      <xdr:spPr>
        <a:xfrm>
          <a:off x="7965196" y="576942"/>
          <a:ext cx="3172856" cy="495016"/>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大学教授等に依頼する場合、電話番号や住所は大学等の所属組織のもので構いません</a:t>
          </a:r>
        </a:p>
      </xdr:txBody>
    </xdr:sp>
    <xdr:clientData/>
  </xdr:twoCellAnchor>
  <xdr:twoCellAnchor>
    <xdr:from>
      <xdr:col>40</xdr:col>
      <xdr:colOff>136072</xdr:colOff>
      <xdr:row>2</xdr:row>
      <xdr:rowOff>29953</xdr:rowOff>
    </xdr:from>
    <xdr:to>
      <xdr:col>44</xdr:col>
      <xdr:colOff>45839</xdr:colOff>
      <xdr:row>2</xdr:row>
      <xdr:rowOff>181855</xdr:rowOff>
    </xdr:to>
    <xdr:cxnSp macro="">
      <xdr:nvCxnSpPr>
        <xdr:cNvPr id="4" name="直線矢印コネクタ 3"/>
        <xdr:cNvCxnSpPr>
          <a:stCxn id="3" idx="1"/>
        </xdr:cNvCxnSpPr>
      </xdr:nvCxnSpPr>
      <xdr:spPr>
        <a:xfrm flipH="1">
          <a:off x="7358743" y="830053"/>
          <a:ext cx="606453" cy="15190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38420</xdr:colOff>
      <xdr:row>3</xdr:row>
      <xdr:rowOff>153681</xdr:rowOff>
    </xdr:from>
    <xdr:to>
      <xdr:col>69</xdr:col>
      <xdr:colOff>102453</xdr:colOff>
      <xdr:row>9</xdr:row>
      <xdr:rowOff>276304</xdr:rowOff>
    </xdr:to>
    <xdr:sp macro="" textlink="">
      <xdr:nvSpPr>
        <xdr:cNvPr id="5" name="正方形/長方形 4"/>
        <xdr:cNvSpPr/>
      </xdr:nvSpPr>
      <xdr:spPr>
        <a:xfrm>
          <a:off x="7575176" y="1235849"/>
          <a:ext cx="4732084" cy="290168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前シートに記入した場合は、</a:t>
          </a:r>
          <a:r>
            <a:rPr kumimoji="1" lang="ja-JP" altLang="en-US" sz="1200" b="1" u="sng"/>
            <a:t>全てに</a:t>
          </a:r>
          <a:r>
            <a:rPr kumimoji="1" lang="ja-JP" altLang="en-US" sz="1200"/>
            <a:t>本計画書の作成が必要です。</a:t>
          </a:r>
          <a:endParaRPr kumimoji="1" lang="en-US" altLang="ja-JP" sz="1200"/>
        </a:p>
        <a:p>
          <a:pPr algn="l"/>
          <a:endParaRPr kumimoji="1" lang="en-US" altLang="ja-JP" sz="1200"/>
        </a:p>
        <a:p>
          <a:pPr algn="l"/>
          <a:r>
            <a:rPr kumimoji="1" lang="ja-JP" altLang="en-US" sz="1200"/>
            <a:t>①左上の番号は、前シートの「番号」と対応して記入してください</a:t>
          </a:r>
          <a:endParaRPr kumimoji="1" lang="en-US" altLang="ja-JP" sz="1200"/>
        </a:p>
        <a:p>
          <a:pPr algn="l"/>
          <a:r>
            <a:rPr kumimoji="1" lang="ja-JP" altLang="en-US" sz="1200"/>
            <a:t>　例：専</a:t>
          </a:r>
          <a:r>
            <a:rPr kumimoji="1" lang="en-US" altLang="ja-JP" sz="1200"/>
            <a:t>―</a:t>
          </a:r>
          <a:r>
            <a:rPr kumimoji="1" lang="ja-JP" altLang="en-US" sz="1200"/>
            <a:t>１～</a:t>
          </a:r>
          <a:r>
            <a:rPr kumimoji="1" lang="ja-JP" altLang="en-US" sz="1200">
              <a:solidFill>
                <a:schemeClr val="lt1"/>
              </a:solidFill>
              <a:effectLst/>
              <a:latin typeface="+mn-lt"/>
              <a:ea typeface="+mn-ea"/>
              <a:cs typeface="+mn-cs"/>
            </a:rPr>
            <a:t>５を記入した場合　→　「専</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１」、「専</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２」・・「専</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５」と記入</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lang="en-US" altLang="ja-JP" sz="1200"/>
        </a:p>
        <a:p>
          <a:pPr algn="l"/>
          <a:r>
            <a:rPr kumimoji="1" lang="ja-JP" altLang="en-US" sz="1200"/>
            <a:t>②「契約期間」は以下記載の時期に重なるものは対象外となります（募集要項</a:t>
          </a:r>
          <a:r>
            <a:rPr kumimoji="1" lang="en-US" altLang="ja-JP" sz="1200"/>
            <a:t>P.10</a:t>
          </a:r>
          <a:r>
            <a:rPr kumimoji="1" lang="ja-JP" altLang="en-US" sz="1200"/>
            <a:t>　助成対象経費の基本原則　参照）</a:t>
          </a:r>
          <a:endParaRPr kumimoji="1" lang="en-US" altLang="ja-JP" sz="1200"/>
        </a:p>
        <a:p>
          <a:pPr algn="l"/>
          <a:r>
            <a:rPr kumimoji="1" lang="ja-JP" altLang="en-US" sz="1200"/>
            <a:t>　　・助成事業開始日（令和５年２月１日）より前</a:t>
          </a:r>
          <a:endParaRPr kumimoji="1" lang="en-US" altLang="ja-JP" sz="1200"/>
        </a:p>
        <a:p>
          <a:pPr algn="l"/>
          <a:r>
            <a:rPr kumimoji="1" lang="ja-JP" altLang="en-US" sz="1200"/>
            <a:t>　　・本事業の終了予定日より後</a:t>
          </a:r>
          <a:endParaRPr kumimoji="1" lang="en-US" altLang="ja-JP" sz="1200" b="0" i="0" u="none" strike="noStrike">
            <a:solidFill>
              <a:schemeClr val="lt1"/>
            </a:solidFill>
            <a:effectLst/>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390605</xdr:colOff>
      <xdr:row>3</xdr:row>
      <xdr:rowOff>6403</xdr:rowOff>
    </xdr:from>
    <xdr:to>
      <xdr:col>32</xdr:col>
      <xdr:colOff>18409</xdr:colOff>
      <xdr:row>8</xdr:row>
      <xdr:rowOff>389002</xdr:rowOff>
    </xdr:to>
    <xdr:sp macro="" textlink="">
      <xdr:nvSpPr>
        <xdr:cNvPr id="3" name="テキスト ボックス 2"/>
        <xdr:cNvSpPr txBox="1"/>
      </xdr:nvSpPr>
      <xdr:spPr>
        <a:xfrm>
          <a:off x="7434303" y="1293478"/>
          <a:ext cx="4609619" cy="2911928"/>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＜賃借費＞　</a:t>
          </a:r>
          <a:r>
            <a:rPr kumimoji="1" lang="ja-JP" altLang="en-US" sz="1100">
              <a:solidFill>
                <a:schemeClr val="bg1"/>
              </a:solidFill>
            </a:rPr>
            <a:t>募集要項</a:t>
          </a:r>
          <a:r>
            <a:rPr kumimoji="1" lang="en-US" altLang="ja-JP" sz="1100">
              <a:solidFill>
                <a:schemeClr val="bg1"/>
              </a:solidFill>
            </a:rPr>
            <a:t>P.14</a:t>
          </a:r>
          <a:endParaRPr kumimoji="1" lang="en-US" altLang="ja-JP" sz="1400">
            <a:solidFill>
              <a:schemeClr val="bg1"/>
            </a:solidFill>
          </a:endParaRPr>
        </a:p>
        <a:p>
          <a:r>
            <a:rPr lang="ja-JP" altLang="ja-JP" sz="1100" b="1">
              <a:solidFill>
                <a:schemeClr val="lt1"/>
              </a:solidFill>
              <a:effectLst/>
              <a:latin typeface="+mn-lt"/>
              <a:ea typeface="+mn-ea"/>
              <a:cs typeface="+mn-cs"/>
            </a:rPr>
            <a:t>助成事業の遂行に必要な事務所、施設等を</a:t>
          </a:r>
          <a:r>
            <a:rPr lang="ja-JP" altLang="ja-JP" sz="1100" b="1" u="sng">
              <a:solidFill>
                <a:schemeClr val="lt1"/>
              </a:solidFill>
              <a:effectLst/>
              <a:latin typeface="+mn-lt"/>
              <a:ea typeface="+mn-ea"/>
              <a:cs typeface="+mn-cs"/>
            </a:rPr>
            <a:t>新たに</a:t>
          </a:r>
          <a:r>
            <a:rPr lang="ja-JP" altLang="ja-JP" sz="1100" b="1">
              <a:solidFill>
                <a:schemeClr val="lt1"/>
              </a:solidFill>
              <a:effectLst/>
              <a:latin typeface="+mn-lt"/>
              <a:ea typeface="+mn-ea"/>
              <a:cs typeface="+mn-cs"/>
            </a:rPr>
            <a:t>借りる場合に要する経費</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a:t>
          </a:r>
          <a:r>
            <a:rPr lang="ja-JP" altLang="en-US" sz="1100">
              <a:solidFill>
                <a:schemeClr val="lt1"/>
              </a:solidFill>
              <a:effectLst/>
              <a:latin typeface="+mn-lt"/>
              <a:ea typeface="+mn-ea"/>
              <a:cs typeface="+mn-cs"/>
            </a:rPr>
            <a:t>実験用の施設等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助成金交付申請額は、</a:t>
          </a:r>
          <a:r>
            <a:rPr lang="en-US" altLang="ja-JP" sz="1100" b="1" u="sng">
              <a:solidFill>
                <a:schemeClr val="lt1"/>
              </a:solidFill>
              <a:effectLst/>
              <a:latin typeface="+mn-lt"/>
              <a:ea typeface="+mn-ea"/>
              <a:cs typeface="+mn-cs"/>
            </a:rPr>
            <a:t>150</a:t>
          </a:r>
          <a:r>
            <a:rPr lang="ja-JP" altLang="ja-JP" sz="1100" b="1" u="sng">
              <a:solidFill>
                <a:schemeClr val="lt1"/>
              </a:solidFill>
              <a:effectLst/>
              <a:latin typeface="+mn-lt"/>
              <a:ea typeface="+mn-ea"/>
              <a:cs typeface="+mn-cs"/>
            </a:rPr>
            <a:t>万円を上限</a:t>
          </a:r>
          <a:r>
            <a:rPr lang="ja-JP" altLang="ja-JP" sz="1100">
              <a:solidFill>
                <a:schemeClr val="lt1"/>
              </a:solidFill>
              <a:effectLst/>
              <a:latin typeface="+mn-lt"/>
              <a:ea typeface="+mn-ea"/>
              <a:cs typeface="+mn-cs"/>
            </a:rPr>
            <a:t>とします</a:t>
          </a:r>
        </a:p>
        <a:p>
          <a:r>
            <a:rPr lang="ja-JP" altLang="ja-JP" sz="1100">
              <a:solidFill>
                <a:schemeClr val="lt1"/>
              </a:solidFill>
              <a:effectLst/>
              <a:latin typeface="+mn-lt"/>
              <a:ea typeface="+mn-ea"/>
              <a:cs typeface="+mn-cs"/>
            </a:rPr>
            <a:t>イ　</a:t>
          </a:r>
          <a:r>
            <a:rPr lang="ja-JP" altLang="ja-JP" sz="1100" u="sng">
              <a:solidFill>
                <a:schemeClr val="lt1"/>
              </a:solidFill>
              <a:effectLst/>
              <a:latin typeface="+mn-lt"/>
              <a:ea typeface="+mn-ea"/>
              <a:cs typeface="+mn-cs"/>
            </a:rPr>
            <a:t>助成対象期間中に</a:t>
          </a:r>
          <a:r>
            <a:rPr lang="ja-JP" altLang="ja-JP" sz="1100">
              <a:solidFill>
                <a:schemeClr val="lt1"/>
              </a:solidFill>
              <a:effectLst/>
              <a:latin typeface="+mn-lt"/>
              <a:ea typeface="+mn-ea"/>
              <a:cs typeface="+mn-cs"/>
            </a:rPr>
            <a:t>賃貸借契約を新たに締結した事務所、施設等に限ります</a:t>
          </a:r>
        </a:p>
        <a:p>
          <a:r>
            <a:rPr lang="ja-JP" altLang="ja-JP" sz="1100">
              <a:solidFill>
                <a:schemeClr val="lt1"/>
              </a:solidFill>
              <a:effectLst/>
              <a:latin typeface="+mn-lt"/>
              <a:ea typeface="+mn-ea"/>
              <a:cs typeface="+mn-cs"/>
            </a:rPr>
            <a:t>ウ　助成対象期間内に実際に使用した部分、期間を助成対象とします</a:t>
          </a:r>
        </a:p>
        <a:p>
          <a:r>
            <a:rPr lang="ja-JP" altLang="ja-JP" sz="1100">
              <a:solidFill>
                <a:schemeClr val="lt1"/>
              </a:solidFill>
              <a:effectLst/>
              <a:latin typeface="+mn-lt"/>
              <a:ea typeface="+mn-ea"/>
              <a:cs typeface="+mn-cs"/>
            </a:rPr>
            <a:t>エ　店舗として使用した部分、期間は助成対象となりません</a:t>
          </a:r>
        </a:p>
        <a:p>
          <a:r>
            <a:rPr lang="ja-JP" altLang="ja-JP" sz="1100">
              <a:solidFill>
                <a:schemeClr val="lt1"/>
              </a:solidFill>
              <a:effectLst/>
              <a:latin typeface="+mn-lt"/>
              <a:ea typeface="+mn-ea"/>
              <a:cs typeface="+mn-cs"/>
            </a:rPr>
            <a:t>オ　採択後（事前支援時）に</a:t>
          </a:r>
          <a:r>
            <a:rPr lang="ja-JP" altLang="ja-JP" sz="1100" u="sng">
              <a:solidFill>
                <a:schemeClr val="lt1"/>
              </a:solidFill>
              <a:effectLst/>
              <a:latin typeface="+mn-lt"/>
              <a:ea typeface="+mn-ea"/>
              <a:cs typeface="+mn-cs"/>
            </a:rPr>
            <a:t>賃借の必要性が分かる資料（理由書）</a:t>
          </a:r>
          <a:r>
            <a:rPr lang="ja-JP" altLang="ja-JP" sz="1100">
              <a:solidFill>
                <a:schemeClr val="lt1"/>
              </a:solidFill>
              <a:effectLst/>
              <a:latin typeface="+mn-lt"/>
              <a:ea typeface="+mn-ea"/>
              <a:cs typeface="+mn-cs"/>
            </a:rPr>
            <a:t>、報告時に</a:t>
          </a:r>
          <a:r>
            <a:rPr lang="ja-JP" altLang="ja-JP" sz="1100" u="sng">
              <a:solidFill>
                <a:schemeClr val="lt1"/>
              </a:solidFill>
              <a:effectLst/>
              <a:latin typeface="+mn-lt"/>
              <a:ea typeface="+mn-ea"/>
              <a:cs typeface="+mn-cs"/>
            </a:rPr>
            <a:t>使用実績の分かる資料</a:t>
          </a:r>
          <a:r>
            <a:rPr lang="ja-JP" altLang="ja-JP" sz="1100">
              <a:solidFill>
                <a:schemeClr val="lt1"/>
              </a:solidFill>
              <a:effectLst/>
              <a:latin typeface="+mn-lt"/>
              <a:ea typeface="+mn-ea"/>
              <a:cs typeface="+mn-cs"/>
            </a:rPr>
            <a:t>が必要となります</a:t>
          </a:r>
        </a:p>
        <a:p>
          <a:r>
            <a:rPr lang="ja-JP" altLang="ja-JP" sz="1100">
              <a:solidFill>
                <a:schemeClr val="lt1"/>
              </a:solidFill>
              <a:effectLst/>
              <a:latin typeface="+mn-lt"/>
              <a:ea typeface="+mn-ea"/>
              <a:cs typeface="+mn-cs"/>
            </a:rPr>
            <a:t>カ　礼金・仲介料・敷金・共益費・駐車場代等の経費は、助成対象となりません</a:t>
          </a:r>
          <a:endParaRPr kumimoji="1" lang="ja-JP" altLang="en-US" sz="1100">
            <a:solidFill>
              <a:schemeClr val="bg1"/>
            </a:solidFill>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9</xdr:col>
      <xdr:colOff>228600</xdr:colOff>
      <xdr:row>3</xdr:row>
      <xdr:rowOff>5443</xdr:rowOff>
    </xdr:from>
    <xdr:to>
      <xdr:col>32</xdr:col>
      <xdr:colOff>44503</xdr:colOff>
      <xdr:row>8</xdr:row>
      <xdr:rowOff>5443</xdr:rowOff>
    </xdr:to>
    <xdr:sp macro="" textlink="">
      <xdr:nvSpPr>
        <xdr:cNvPr id="4" name="テキスト ボックス 3"/>
        <xdr:cNvSpPr txBox="1"/>
      </xdr:nvSpPr>
      <xdr:spPr>
        <a:xfrm>
          <a:off x="7070271" y="1240972"/>
          <a:ext cx="4768903" cy="2530928"/>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＜産業財産権出願・導入費＞　</a:t>
          </a:r>
          <a:r>
            <a:rPr kumimoji="1" lang="ja-JP" altLang="en-US" sz="1100">
              <a:solidFill>
                <a:schemeClr val="bg1"/>
              </a:solidFill>
            </a:rPr>
            <a:t>募集要項</a:t>
          </a:r>
          <a:r>
            <a:rPr kumimoji="1" lang="en-US" altLang="ja-JP" sz="1100">
              <a:solidFill>
                <a:schemeClr val="bg1"/>
              </a:solidFill>
            </a:rPr>
            <a:t>P.14</a:t>
          </a:r>
          <a:endParaRPr kumimoji="1" lang="en-US" altLang="ja-JP" sz="1400">
            <a:solidFill>
              <a:schemeClr val="bg1"/>
            </a:solidFill>
          </a:endParaRPr>
        </a:p>
        <a:p>
          <a:r>
            <a:rPr lang="ja-JP" altLang="ja-JP" sz="1100" b="1">
              <a:solidFill>
                <a:schemeClr val="lt1"/>
              </a:solidFill>
              <a:effectLst/>
              <a:latin typeface="+mn-lt"/>
              <a:ea typeface="+mn-ea"/>
              <a:cs typeface="+mn-cs"/>
            </a:rPr>
            <a:t>１　開発・改良した製品・サービスの特許権、実用新案権、意匠権、商標権の出願に要する経費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 助成事業者に権利が帰属しない場合</a:t>
          </a:r>
        </a:p>
        <a:p>
          <a:r>
            <a:rPr lang="ja-JP" altLang="ja-JP" sz="1100">
              <a:solidFill>
                <a:schemeClr val="lt1"/>
              </a:solidFill>
              <a:effectLst/>
              <a:latin typeface="+mn-lt"/>
              <a:ea typeface="+mn-ea"/>
              <a:cs typeface="+mn-cs"/>
            </a:rPr>
            <a:t>（イ） 助成対象期間内に出願手続きを完了していることが公的機関の書類等で確認できない場合</a:t>
          </a:r>
        </a:p>
        <a:p>
          <a:r>
            <a:rPr lang="ja-JP" altLang="ja-JP" sz="1100">
              <a:solidFill>
                <a:schemeClr val="lt1"/>
              </a:solidFill>
              <a:effectLst/>
              <a:latin typeface="+mn-lt"/>
              <a:ea typeface="+mn-ea"/>
              <a:cs typeface="+mn-cs"/>
            </a:rPr>
            <a:t>（ウ） 出願に係る調査、審査請求、登録、修正・更正に関する費用</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製品・サービスの開発・改良に際して必要な特許権、実用新案権、意匠権、商標権（出願、登録、存続しているもの）を他の事業者から譲渡又は実施許諾（ライセンス料含む）を受ける場合に要する経費</a:t>
          </a:r>
          <a:endParaRPr kumimoji="1" lang="ja-JP" altLang="en-US" sz="1100">
            <a:solidFill>
              <a:schemeClr val="bg1"/>
            </a:solidFill>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11</xdr:col>
      <xdr:colOff>244928</xdr:colOff>
      <xdr:row>2</xdr:row>
      <xdr:rowOff>16328</xdr:rowOff>
    </xdr:from>
    <xdr:to>
      <xdr:col>36</xdr:col>
      <xdr:colOff>112525</xdr:colOff>
      <xdr:row>11</xdr:row>
      <xdr:rowOff>437030</xdr:rowOff>
    </xdr:to>
    <xdr:sp macro="" textlink="">
      <xdr:nvSpPr>
        <xdr:cNvPr id="3" name="テキスト ボックス 2"/>
        <xdr:cNvSpPr txBox="1"/>
      </xdr:nvSpPr>
      <xdr:spPr>
        <a:xfrm>
          <a:off x="8147957" y="745671"/>
          <a:ext cx="5125397" cy="5281173"/>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＜直接人件費＞　</a:t>
          </a:r>
          <a:r>
            <a:rPr kumimoji="1" lang="ja-JP" altLang="en-US" sz="1100">
              <a:solidFill>
                <a:schemeClr val="bg1"/>
              </a:solidFill>
            </a:rPr>
            <a:t>募集要項</a:t>
          </a:r>
          <a:r>
            <a:rPr kumimoji="1" lang="en-US" altLang="ja-JP" sz="1100">
              <a:solidFill>
                <a:schemeClr val="bg1"/>
              </a:solidFill>
            </a:rPr>
            <a:t>P.14</a:t>
          </a:r>
        </a:p>
        <a:p>
          <a:r>
            <a:rPr lang="ja-JP" altLang="ja-JP" sz="1100" b="1" u="sng">
              <a:solidFill>
                <a:schemeClr val="lt1"/>
              </a:solidFill>
              <a:effectLst/>
              <a:latin typeface="+mn-lt"/>
              <a:ea typeface="+mn-ea"/>
              <a:cs typeface="+mn-cs"/>
            </a:rPr>
            <a:t>製品・サービスの開発・改良に直接従事</a:t>
          </a:r>
          <a:r>
            <a:rPr lang="ja-JP" altLang="ja-JP" sz="1100" b="1">
              <a:solidFill>
                <a:schemeClr val="lt1"/>
              </a:solidFill>
              <a:effectLst/>
              <a:latin typeface="+mn-lt"/>
              <a:ea typeface="+mn-ea"/>
              <a:cs typeface="+mn-cs"/>
            </a:rPr>
            <a:t>した役員及び正社員の人件費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直接人件費のみでは、申請できません</a:t>
          </a:r>
        </a:p>
        <a:p>
          <a:r>
            <a:rPr lang="ja-JP" altLang="ja-JP" sz="1100">
              <a:solidFill>
                <a:schemeClr val="lt1"/>
              </a:solidFill>
              <a:effectLst/>
              <a:latin typeface="+mn-lt"/>
              <a:ea typeface="+mn-ea"/>
              <a:cs typeface="+mn-cs"/>
            </a:rPr>
            <a:t>イ　</a:t>
          </a:r>
          <a:r>
            <a:rPr lang="ja-JP" altLang="ja-JP" sz="1100" u="sng">
              <a:solidFill>
                <a:schemeClr val="lt1"/>
              </a:solidFill>
              <a:effectLst/>
              <a:latin typeface="+mn-lt"/>
              <a:ea typeface="+mn-ea"/>
              <a:cs typeface="+mn-cs"/>
            </a:rPr>
            <a:t>本助成事業の開発・改良に直接従事する時間のみ</a:t>
          </a:r>
          <a:r>
            <a:rPr lang="ja-JP" altLang="ja-JP" sz="1100">
              <a:solidFill>
                <a:schemeClr val="lt1"/>
              </a:solidFill>
              <a:effectLst/>
              <a:latin typeface="+mn-lt"/>
              <a:ea typeface="+mn-ea"/>
              <a:cs typeface="+mn-cs"/>
            </a:rPr>
            <a:t>助成対象となります</a:t>
          </a:r>
        </a:p>
        <a:p>
          <a:r>
            <a:rPr lang="ja-JP" altLang="ja-JP" sz="1100">
              <a:solidFill>
                <a:schemeClr val="lt1"/>
              </a:solidFill>
              <a:effectLst/>
              <a:latin typeface="+mn-lt"/>
              <a:ea typeface="+mn-ea"/>
              <a:cs typeface="+mn-cs"/>
            </a:rPr>
            <a:t>ウ　直接人件費の助成金交付申請額は</a:t>
          </a:r>
          <a:r>
            <a:rPr lang="en-US" altLang="ja-JP" sz="1100" b="1" u="sng">
              <a:solidFill>
                <a:schemeClr val="lt1"/>
              </a:solidFill>
              <a:effectLst/>
              <a:latin typeface="+mn-lt"/>
              <a:ea typeface="+mn-ea"/>
              <a:cs typeface="+mn-cs"/>
            </a:rPr>
            <a:t>500</a:t>
          </a:r>
          <a:r>
            <a:rPr lang="ja-JP" altLang="ja-JP" sz="1100" b="1" u="sng">
              <a:solidFill>
                <a:schemeClr val="lt1"/>
              </a:solidFill>
              <a:effectLst/>
              <a:latin typeface="+mn-lt"/>
              <a:ea typeface="+mn-ea"/>
              <a:cs typeface="+mn-cs"/>
            </a:rPr>
            <a:t>万円を上限</a:t>
          </a:r>
          <a:r>
            <a:rPr lang="ja-JP" altLang="ja-JP" sz="1100">
              <a:solidFill>
                <a:schemeClr val="lt1"/>
              </a:solidFill>
              <a:effectLst/>
              <a:latin typeface="+mn-lt"/>
              <a:ea typeface="+mn-ea"/>
              <a:cs typeface="+mn-cs"/>
            </a:rPr>
            <a:t>とします</a:t>
          </a:r>
        </a:p>
        <a:p>
          <a:r>
            <a:rPr lang="ja-JP" altLang="ja-JP" sz="1100">
              <a:solidFill>
                <a:schemeClr val="lt1"/>
              </a:solidFill>
              <a:effectLst/>
              <a:latin typeface="+mn-lt"/>
              <a:ea typeface="+mn-ea"/>
              <a:cs typeface="+mn-cs"/>
            </a:rPr>
            <a:t>エ　助成事業者の</a:t>
          </a:r>
          <a:r>
            <a:rPr lang="ja-JP" altLang="ja-JP" sz="1100" b="1" u="sng">
              <a:solidFill>
                <a:schemeClr val="lt1"/>
              </a:solidFill>
              <a:effectLst/>
              <a:latin typeface="+mn-lt"/>
              <a:ea typeface="+mn-ea"/>
              <a:cs typeface="+mn-cs"/>
            </a:rPr>
            <a:t>役員及び正社員</a:t>
          </a:r>
          <a:r>
            <a:rPr lang="ja-JP" altLang="ja-JP" sz="1100">
              <a:solidFill>
                <a:schemeClr val="lt1"/>
              </a:solidFill>
              <a:effectLst/>
              <a:latin typeface="+mn-lt"/>
              <a:ea typeface="+mn-ea"/>
              <a:cs typeface="+mn-cs"/>
            </a:rPr>
            <a:t>のうち、常態として本事業の開発・改良に従事し、助成事業者から毎月一定の報酬、給与が直接支払われている方のみ、助成対象となります</a:t>
          </a:r>
        </a:p>
        <a:p>
          <a:r>
            <a:rPr lang="ja-JP" altLang="ja-JP" sz="1100">
              <a:solidFill>
                <a:schemeClr val="lt1"/>
              </a:solidFill>
              <a:effectLst/>
              <a:latin typeface="+mn-lt"/>
              <a:ea typeface="+mn-ea"/>
              <a:cs typeface="+mn-cs"/>
            </a:rPr>
            <a:t>※　報告時に</a:t>
          </a:r>
          <a:r>
            <a:rPr lang="ja-JP" altLang="ja-JP" sz="1100" u="sng">
              <a:solidFill>
                <a:schemeClr val="lt1"/>
              </a:solidFill>
              <a:effectLst/>
              <a:latin typeface="+mn-lt"/>
              <a:ea typeface="+mn-ea"/>
              <a:cs typeface="+mn-cs"/>
            </a:rPr>
            <a:t>登記簿謄本</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役員</a:t>
          </a:r>
          <a:r>
            <a:rPr lang="en-US" altLang="ja-JP" sz="1100" u="sng">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雇用保険被保険者証</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社員</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等</a:t>
          </a:r>
          <a:r>
            <a:rPr lang="ja-JP" altLang="ja-JP" sz="1100">
              <a:solidFill>
                <a:schemeClr val="lt1"/>
              </a:solidFill>
              <a:effectLst/>
              <a:latin typeface="+mn-lt"/>
              <a:ea typeface="+mn-ea"/>
              <a:cs typeface="+mn-cs"/>
            </a:rPr>
            <a:t>が必要となります</a:t>
          </a:r>
        </a:p>
        <a:p>
          <a:r>
            <a:rPr lang="ja-JP" altLang="ja-JP" sz="1100">
              <a:solidFill>
                <a:schemeClr val="lt1"/>
              </a:solidFill>
              <a:effectLst/>
              <a:latin typeface="+mn-lt"/>
              <a:ea typeface="+mn-ea"/>
              <a:cs typeface="+mn-cs"/>
            </a:rPr>
            <a:t>オ　時間給の単価は、</a:t>
          </a:r>
          <a:r>
            <a:rPr lang="ja-JP" altLang="ja-JP" sz="1100" b="1">
              <a:solidFill>
                <a:schemeClr val="lt1"/>
              </a:solidFill>
              <a:effectLst/>
              <a:latin typeface="+mn-lt"/>
              <a:ea typeface="+mn-ea"/>
              <a:cs typeface="+mn-cs"/>
            </a:rPr>
            <a:t>「補足（１）人件費単価一覧表」（</a:t>
          </a:r>
          <a:r>
            <a:rPr lang="ja-JP" altLang="en-US" sz="1100" b="1">
              <a:solidFill>
                <a:schemeClr val="lt1"/>
              </a:solidFill>
              <a:effectLst/>
              <a:latin typeface="+mn-lt"/>
              <a:ea typeface="+mn-ea"/>
              <a:cs typeface="+mn-cs"/>
            </a:rPr>
            <a:t>募集要項</a:t>
          </a:r>
          <a:r>
            <a:rPr lang="en-US" altLang="ja-JP" sz="1100" b="1">
              <a:solidFill>
                <a:schemeClr val="lt1"/>
              </a:solidFill>
              <a:effectLst/>
              <a:latin typeface="+mn-lt"/>
              <a:ea typeface="+mn-ea"/>
              <a:cs typeface="+mn-cs"/>
            </a:rPr>
            <a:t>P.25</a:t>
          </a:r>
          <a:r>
            <a:rPr lang="ja-JP" altLang="ja-JP" sz="1100" b="1">
              <a:solidFill>
                <a:schemeClr val="lt1"/>
              </a:solidFill>
              <a:effectLst/>
              <a:latin typeface="+mn-lt"/>
              <a:ea typeface="+mn-ea"/>
              <a:cs typeface="+mn-cs"/>
            </a:rPr>
            <a:t>）</a:t>
          </a:r>
          <a:r>
            <a:rPr lang="ja-JP" altLang="ja-JP" sz="1100">
              <a:solidFill>
                <a:schemeClr val="lt1"/>
              </a:solidFill>
              <a:effectLst/>
              <a:latin typeface="+mn-lt"/>
              <a:ea typeface="+mn-ea"/>
              <a:cs typeface="+mn-cs"/>
            </a:rPr>
            <a:t>を適用します</a:t>
          </a:r>
        </a:p>
        <a:p>
          <a:r>
            <a:rPr lang="ja-JP" altLang="ja-JP" sz="1100">
              <a:solidFill>
                <a:schemeClr val="lt1"/>
              </a:solidFill>
              <a:effectLst/>
              <a:latin typeface="+mn-lt"/>
              <a:ea typeface="+mn-ea"/>
              <a:cs typeface="+mn-cs"/>
            </a:rPr>
            <a:t>カ　従事時間の上限は、</a:t>
          </a:r>
          <a:r>
            <a:rPr lang="ja-JP" altLang="ja-JP" sz="1100" b="1">
              <a:solidFill>
                <a:schemeClr val="lt1"/>
              </a:solidFill>
              <a:effectLst/>
              <a:latin typeface="+mn-lt"/>
              <a:ea typeface="+mn-ea"/>
              <a:cs typeface="+mn-cs"/>
            </a:rPr>
            <a:t>１人につき</a:t>
          </a:r>
          <a:r>
            <a:rPr lang="en-US" altLang="ja-JP" sz="1100" b="1">
              <a:solidFill>
                <a:schemeClr val="lt1"/>
              </a:solidFill>
              <a:effectLst/>
              <a:latin typeface="+mn-lt"/>
              <a:ea typeface="+mn-ea"/>
              <a:cs typeface="+mn-cs"/>
            </a:rPr>
            <a:t>1</a:t>
          </a:r>
          <a:r>
            <a:rPr lang="ja-JP" altLang="ja-JP" sz="1100" b="1">
              <a:solidFill>
                <a:schemeClr val="lt1"/>
              </a:solidFill>
              <a:effectLst/>
              <a:latin typeface="+mn-lt"/>
              <a:ea typeface="+mn-ea"/>
              <a:cs typeface="+mn-cs"/>
            </a:rPr>
            <a:t>日８時間、年間</a:t>
          </a:r>
          <a:r>
            <a:rPr lang="en-US" altLang="ja-JP" sz="1100" b="1">
              <a:solidFill>
                <a:schemeClr val="lt1"/>
              </a:solidFill>
              <a:effectLst/>
              <a:latin typeface="+mn-lt"/>
              <a:ea typeface="+mn-ea"/>
              <a:cs typeface="+mn-cs"/>
            </a:rPr>
            <a:t>1,800</a:t>
          </a:r>
          <a:r>
            <a:rPr lang="ja-JP" altLang="ja-JP" sz="1100" b="1">
              <a:solidFill>
                <a:schemeClr val="lt1"/>
              </a:solidFill>
              <a:effectLst/>
              <a:latin typeface="+mn-lt"/>
              <a:ea typeface="+mn-ea"/>
              <a:cs typeface="+mn-cs"/>
            </a:rPr>
            <a:t>時間</a:t>
          </a:r>
          <a:r>
            <a:rPr lang="ja-JP" altLang="ja-JP" sz="1100">
              <a:solidFill>
                <a:schemeClr val="lt1"/>
              </a:solidFill>
              <a:effectLst/>
              <a:latin typeface="+mn-lt"/>
              <a:ea typeface="+mn-ea"/>
              <a:cs typeface="+mn-cs"/>
            </a:rPr>
            <a:t>とします</a:t>
          </a:r>
        </a:p>
        <a:p>
          <a:r>
            <a:rPr lang="ja-JP" altLang="ja-JP" sz="1100">
              <a:solidFill>
                <a:schemeClr val="lt1"/>
              </a:solidFill>
              <a:effectLst/>
              <a:latin typeface="+mn-lt"/>
              <a:ea typeface="+mn-ea"/>
              <a:cs typeface="+mn-cs"/>
            </a:rPr>
            <a:t>キ　各従事者の当月助成対象経費（時間給×当月従事時間）が当月給与総支給額を超える場合は、当月給与総支給額が助成対象経費の上限となります</a:t>
          </a:r>
        </a:p>
        <a:p>
          <a:r>
            <a:rPr lang="ja-JP" altLang="ja-JP" sz="1100">
              <a:solidFill>
                <a:schemeClr val="lt1"/>
              </a:solidFill>
              <a:effectLst/>
              <a:latin typeface="+mn-lt"/>
              <a:ea typeface="+mn-ea"/>
              <a:cs typeface="+mn-cs"/>
            </a:rPr>
            <a:t>ク　採択後（事前支援時）に</a:t>
          </a:r>
          <a:r>
            <a:rPr lang="ja-JP" altLang="ja-JP" sz="1100" u="sng">
              <a:solidFill>
                <a:schemeClr val="lt1"/>
              </a:solidFill>
              <a:effectLst/>
              <a:latin typeface="+mn-lt"/>
              <a:ea typeface="+mn-ea"/>
              <a:cs typeface="+mn-cs"/>
            </a:rPr>
            <a:t>就業規則</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賃金規程</a:t>
          </a:r>
          <a:r>
            <a:rPr lang="ja-JP" altLang="ja-JP" sz="1100">
              <a:solidFill>
                <a:schemeClr val="lt1"/>
              </a:solidFill>
              <a:effectLst/>
              <a:latin typeface="+mn-lt"/>
              <a:ea typeface="+mn-ea"/>
              <a:cs typeface="+mn-cs"/>
            </a:rPr>
            <a:t>、</a:t>
          </a:r>
        </a:p>
        <a:p>
          <a:r>
            <a:rPr lang="ja-JP" altLang="ja-JP" sz="1100">
              <a:solidFill>
                <a:schemeClr val="lt1"/>
              </a:solidFill>
              <a:effectLst/>
              <a:latin typeface="+mn-lt"/>
              <a:ea typeface="+mn-ea"/>
              <a:cs typeface="+mn-cs"/>
            </a:rPr>
            <a:t>報告時に</a:t>
          </a:r>
          <a:r>
            <a:rPr lang="ja-JP" altLang="ja-JP" sz="1100" u="sng">
              <a:solidFill>
                <a:schemeClr val="lt1"/>
              </a:solidFill>
              <a:effectLst/>
              <a:latin typeface="+mn-lt"/>
              <a:ea typeface="+mn-ea"/>
              <a:cs typeface="+mn-cs"/>
            </a:rPr>
            <a:t>従事者の作業日報（指定書式）</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賃金台帳</a:t>
          </a:r>
          <a:r>
            <a:rPr lang="ja-JP" altLang="ja-JP" sz="1100">
              <a:solidFill>
                <a:schemeClr val="lt1"/>
              </a:solidFill>
              <a:effectLst/>
              <a:latin typeface="+mn-lt"/>
              <a:ea typeface="+mn-ea"/>
              <a:cs typeface="+mn-cs"/>
            </a:rPr>
            <a:t>等が必要となります</a:t>
          </a:r>
        </a:p>
        <a:p>
          <a:r>
            <a:rPr lang="ja-JP" altLang="ja-JP" sz="1100">
              <a:solidFill>
                <a:schemeClr val="lt1"/>
              </a:solidFill>
              <a:effectLst/>
              <a:latin typeface="+mn-lt"/>
              <a:ea typeface="+mn-ea"/>
              <a:cs typeface="+mn-cs"/>
            </a:rPr>
            <a:t>ケ　次に該当する場合は、助成対象となりません</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ア</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給与の支払いが振込以外の場合（現金支給等）</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イ</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助成事業の</a:t>
          </a:r>
          <a:r>
            <a:rPr lang="ja-JP" altLang="ja-JP" sz="1100" b="1" u="sng">
              <a:solidFill>
                <a:schemeClr val="lt1"/>
              </a:solidFill>
              <a:effectLst/>
              <a:latin typeface="+mn-lt"/>
              <a:ea typeface="+mn-ea"/>
              <a:cs typeface="+mn-cs"/>
            </a:rPr>
            <a:t>開発・改良に直接的に関係のない業務</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［例：開発統括、ディレクション、スケジュール管理、進行管理、関連資料収集、特許事務所打ち合わせ等］</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ウ</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a:t>
          </a:r>
          <a:r>
            <a:rPr lang="ja-JP" altLang="ja-JP" sz="1100" b="1" u="sng">
              <a:solidFill>
                <a:schemeClr val="lt1"/>
              </a:solidFill>
              <a:effectLst/>
              <a:latin typeface="+mn-lt"/>
              <a:ea typeface="+mn-ea"/>
              <a:cs typeface="+mn-cs"/>
            </a:rPr>
            <a:t>試作品広報に係る業務</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［例：広告案作成、展示会・イベントの打ち合わせ・準備・実施等］</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エ</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就業規則等に定められた所定労働時間を超えた時間外労働（</a:t>
          </a:r>
          <a:r>
            <a:rPr lang="ja-JP" altLang="ja-JP" sz="1100" b="1">
              <a:solidFill>
                <a:schemeClr val="lt1"/>
              </a:solidFill>
              <a:effectLst/>
              <a:latin typeface="+mn-lt"/>
              <a:ea typeface="+mn-ea"/>
              <a:cs typeface="+mn-cs"/>
            </a:rPr>
            <a:t>超過勤務</a:t>
          </a:r>
          <a:r>
            <a:rPr lang="ja-JP" altLang="ja-JP" sz="1100">
              <a:solidFill>
                <a:schemeClr val="lt1"/>
              </a:solidFill>
              <a:effectLst/>
              <a:latin typeface="+mn-lt"/>
              <a:ea typeface="+mn-ea"/>
              <a:cs typeface="+mn-cs"/>
            </a:rPr>
            <a:t>）</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オ） </a:t>
          </a:r>
          <a:r>
            <a:rPr lang="ja-JP" altLang="ja-JP" sz="1100" b="1">
              <a:solidFill>
                <a:schemeClr val="lt1"/>
              </a:solidFill>
              <a:effectLst/>
              <a:latin typeface="+mn-lt"/>
              <a:ea typeface="+mn-ea"/>
              <a:cs typeface="+mn-cs"/>
            </a:rPr>
            <a:t>休日労働</a:t>
          </a:r>
          <a:r>
            <a:rPr lang="ja-JP" altLang="ja-JP" sz="1100">
              <a:solidFill>
                <a:schemeClr val="lt1"/>
              </a:solidFill>
              <a:effectLst/>
              <a:latin typeface="+mn-lt"/>
              <a:ea typeface="+mn-ea"/>
              <a:cs typeface="+mn-cs"/>
            </a:rPr>
            <a:t>（就業規則等に定められた休日に労働した時間）　</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カ</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個人事業者の自らに対する報酬</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キ</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a:t>
          </a:r>
          <a:r>
            <a:rPr lang="ja-JP" altLang="ja-JP" sz="1100" b="1">
              <a:solidFill>
                <a:schemeClr val="lt1"/>
              </a:solidFill>
              <a:effectLst/>
              <a:latin typeface="+mn-lt"/>
              <a:ea typeface="+mn-ea"/>
              <a:cs typeface="+mn-cs"/>
            </a:rPr>
            <a:t>成果物・資料等から作業日報に記載した作業内容が確認できない場合</a:t>
          </a:r>
          <a:endParaRPr kumimoji="1" lang="ja-JP" altLang="en-US" sz="1100" b="1">
            <a:solidFill>
              <a:schemeClr val="bg1"/>
            </a:solidFill>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10</xdr:col>
      <xdr:colOff>239474</xdr:colOff>
      <xdr:row>1</xdr:row>
      <xdr:rowOff>179614</xdr:rowOff>
    </xdr:from>
    <xdr:to>
      <xdr:col>36</xdr:col>
      <xdr:colOff>67224</xdr:colOff>
      <xdr:row>4</xdr:row>
      <xdr:rowOff>26894</xdr:rowOff>
    </xdr:to>
    <xdr:sp macro="" textlink="">
      <xdr:nvSpPr>
        <xdr:cNvPr id="5" name="正方形/長方形 4"/>
        <xdr:cNvSpPr/>
      </xdr:nvSpPr>
      <xdr:spPr>
        <a:xfrm>
          <a:off x="6983174" y="370114"/>
          <a:ext cx="5237950" cy="139849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t>※</a:t>
          </a:r>
          <a:r>
            <a:rPr kumimoji="1" lang="ja-JP" altLang="en-US" sz="1100"/>
            <a:t>広報の具体的な目的としては、開発期間中に実施するものとして、「開発製品の周知」、「（助成対象期間中に実施される）展示会でのニーズ確認」等を想定しています。</a:t>
          </a:r>
          <a:endParaRPr kumimoji="1" lang="en-US" altLang="ja-JP" sz="1100"/>
        </a:p>
        <a:p>
          <a:pPr algn="l"/>
          <a:endParaRPr kumimoji="1" lang="en-US" altLang="ja-JP" sz="1100"/>
        </a:p>
        <a:p>
          <a:pPr algn="l"/>
          <a:r>
            <a:rPr kumimoji="1" lang="en-US" altLang="ja-JP" sz="1100"/>
            <a:t>※</a:t>
          </a:r>
          <a:r>
            <a:rPr kumimoji="1" lang="ja-JP" altLang="en-US" sz="1100"/>
            <a:t>本助成事業は助成対象期間中の販売は認められていないため、「販売中」等と既に販売を行っていると捉えられる表示がされたものは対象外となりますので、ご注意ください。</a:t>
          </a:r>
        </a:p>
      </xdr:txBody>
    </xdr:sp>
    <xdr:clientData/>
  </xdr:twoCellAnchor>
  <xdr:twoCellAnchor>
    <xdr:from>
      <xdr:col>10</xdr:col>
      <xdr:colOff>234043</xdr:colOff>
      <xdr:row>4</xdr:row>
      <xdr:rowOff>206830</xdr:rowOff>
    </xdr:from>
    <xdr:to>
      <xdr:col>36</xdr:col>
      <xdr:colOff>65795</xdr:colOff>
      <xdr:row>19</xdr:row>
      <xdr:rowOff>148240</xdr:rowOff>
    </xdr:to>
    <xdr:sp macro="" textlink="">
      <xdr:nvSpPr>
        <xdr:cNvPr id="4" name="テキスト ボックス 3"/>
        <xdr:cNvSpPr txBox="1"/>
      </xdr:nvSpPr>
      <xdr:spPr>
        <a:xfrm>
          <a:off x="6977743" y="1948544"/>
          <a:ext cx="5241952" cy="654359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＜広告費＞　</a:t>
          </a:r>
          <a:r>
            <a:rPr kumimoji="1" lang="ja-JP" altLang="en-US" sz="1100">
              <a:solidFill>
                <a:schemeClr val="bg1"/>
              </a:solidFill>
            </a:rPr>
            <a:t>募集要項</a:t>
          </a:r>
          <a:r>
            <a:rPr kumimoji="1" lang="en-US" altLang="ja-JP" sz="1100">
              <a:solidFill>
                <a:schemeClr val="bg1"/>
              </a:solidFill>
            </a:rPr>
            <a:t>P.15</a:t>
          </a:r>
          <a:endParaRPr kumimoji="1" lang="en-US" altLang="ja-JP" sz="1400">
            <a:solidFill>
              <a:schemeClr val="bg1"/>
            </a:solidFill>
          </a:endParaRPr>
        </a:p>
        <a:p>
          <a:r>
            <a:rPr lang="ja-JP" altLang="ja-JP" sz="1100" b="1">
              <a:solidFill>
                <a:schemeClr val="lt1"/>
              </a:solidFill>
              <a:effectLst/>
              <a:latin typeface="+mn-lt"/>
              <a:ea typeface="+mn-ea"/>
              <a:cs typeface="+mn-cs"/>
            </a:rPr>
            <a:t>助成事業で開発・改良した試作品（製品・サービス）の広報を目的とした取組に要する経費（翻訳費含む）</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１　パンフレット・チラシの制作委託</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a:t>
          </a:r>
          <a:r>
            <a:rPr lang="en-US" altLang="ja-JP" sz="1100">
              <a:solidFill>
                <a:schemeClr val="lt1"/>
              </a:solidFill>
              <a:effectLst/>
              <a:latin typeface="+mn-lt"/>
              <a:ea typeface="+mn-ea"/>
              <a:cs typeface="+mn-cs"/>
            </a:rPr>
            <a:t>DVD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CD</a:t>
          </a:r>
          <a:r>
            <a:rPr lang="ja-JP" altLang="ja-JP" sz="1100">
              <a:solidFill>
                <a:schemeClr val="lt1"/>
              </a:solidFill>
              <a:effectLst/>
              <a:latin typeface="+mn-lt"/>
              <a:ea typeface="+mn-ea"/>
              <a:cs typeface="+mn-cs"/>
            </a:rPr>
            <a:t>等紙媒体以外で配布するもの</a:t>
          </a:r>
        </a:p>
        <a:p>
          <a:r>
            <a:rPr lang="ja-JP" altLang="ja-JP" sz="1100">
              <a:solidFill>
                <a:schemeClr val="lt1"/>
              </a:solidFill>
              <a:effectLst/>
              <a:latin typeface="+mn-lt"/>
              <a:ea typeface="+mn-ea"/>
              <a:cs typeface="+mn-cs"/>
            </a:rPr>
            <a:t>（イ）会社案内、名刺、商品タグ、紙袋、クリアホルダー、カレンダー、手帳、記念品、ノベルティ等の制作費用</a:t>
          </a:r>
        </a:p>
        <a:p>
          <a:r>
            <a:rPr lang="ja-JP" altLang="ja-JP" sz="1100">
              <a:solidFill>
                <a:schemeClr val="lt1"/>
              </a:solidFill>
              <a:effectLst/>
              <a:latin typeface="+mn-lt"/>
              <a:ea typeface="+mn-ea"/>
              <a:cs typeface="+mn-cs"/>
            </a:rPr>
            <a:t>（ウ）ダイレクトメールの発送に係る費用や、チラシ折込に係る費用</a:t>
          </a:r>
        </a:p>
        <a:p>
          <a:r>
            <a:rPr lang="ja-JP" altLang="ja-JP" sz="1100">
              <a:solidFill>
                <a:schemeClr val="lt1"/>
              </a:solidFill>
              <a:effectLst/>
              <a:latin typeface="+mn-lt"/>
              <a:ea typeface="+mn-ea"/>
              <a:cs typeface="+mn-cs"/>
            </a:rPr>
            <a:t>（エ）助成事業終了時点での未使用残存品</a:t>
          </a:r>
        </a:p>
        <a:p>
          <a:r>
            <a:rPr lang="ja-JP" altLang="ja-JP" sz="1100">
              <a:solidFill>
                <a:schemeClr val="lt1"/>
              </a:solidFill>
              <a:effectLst/>
              <a:latin typeface="+mn-lt"/>
              <a:ea typeface="+mn-ea"/>
              <a:cs typeface="+mn-cs"/>
            </a:rPr>
            <a:t>イ　助成事業で開発した試作品以外の製品</a:t>
          </a:r>
          <a:r>
            <a:rPr lang="ja-JP" altLang="en-US" sz="1100">
              <a:solidFill>
                <a:schemeClr val="lt1"/>
              </a:solidFill>
              <a:effectLst/>
              <a:latin typeface="+mn-lt"/>
              <a:ea typeface="+mn-ea"/>
              <a:cs typeface="+mn-cs"/>
            </a:rPr>
            <a:t>・サービス</a:t>
          </a:r>
          <a:r>
            <a:rPr lang="ja-JP" altLang="ja-JP" sz="1100">
              <a:solidFill>
                <a:schemeClr val="lt1"/>
              </a:solidFill>
              <a:effectLst/>
              <a:latin typeface="+mn-lt"/>
              <a:ea typeface="+mn-ea"/>
              <a:cs typeface="+mn-cs"/>
            </a:rPr>
            <a:t>や他社の社名・製品等が掲載されている場合は按分対象となります</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ホームページの制作委託</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r>
            <a:rPr lang="en-US" altLang="ja-JP" sz="1100">
              <a:solidFill>
                <a:schemeClr val="lt1"/>
              </a:solidFill>
              <a:effectLst/>
              <a:latin typeface="+mn-lt"/>
              <a:ea typeface="+mn-ea"/>
              <a:cs typeface="+mn-cs"/>
            </a:rPr>
            <a:t/>
          </a:r>
          <a:br>
            <a:rPr lang="en-US" altLang="ja-JP" sz="1100">
              <a:solidFill>
                <a:schemeClr val="lt1"/>
              </a:solidFill>
              <a:effectLst/>
              <a:latin typeface="+mn-lt"/>
              <a:ea typeface="+mn-ea"/>
              <a:cs typeface="+mn-cs"/>
            </a:rPr>
          </a:br>
          <a:r>
            <a:rPr lang="ja-JP" altLang="ja-JP" sz="1100">
              <a:solidFill>
                <a:schemeClr val="lt1"/>
              </a:solidFill>
              <a:effectLst/>
              <a:latin typeface="+mn-lt"/>
              <a:ea typeface="+mn-ea"/>
              <a:cs typeface="+mn-cs"/>
            </a:rPr>
            <a:t>ホームページの維持管理費（サーバー費用も含む）は助成対象となりません</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３　広告掲載</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紙媒体（新聞、雑誌等）及びＷＥＢへの広告掲載費</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助成事業で開発した試作品以外の製品</a:t>
          </a:r>
          <a:r>
            <a:rPr lang="ja-JP" altLang="en-US" sz="1100">
              <a:solidFill>
                <a:schemeClr val="lt1"/>
              </a:solidFill>
              <a:effectLst/>
              <a:latin typeface="+mn-lt"/>
              <a:ea typeface="+mn-ea"/>
              <a:cs typeface="+mn-cs"/>
            </a:rPr>
            <a:t>・サービス</a:t>
          </a:r>
          <a:r>
            <a:rPr lang="ja-JP" altLang="ja-JP" sz="1100">
              <a:solidFill>
                <a:schemeClr val="lt1"/>
              </a:solidFill>
              <a:effectLst/>
              <a:latin typeface="+mn-lt"/>
              <a:ea typeface="+mn-ea"/>
              <a:cs typeface="+mn-cs"/>
            </a:rPr>
            <a:t>や他社の社名・製品等が掲載されている場合は按分対象となります</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４　</a:t>
          </a:r>
          <a:r>
            <a:rPr lang="en-US" altLang="ja-JP" sz="1100" b="1">
              <a:solidFill>
                <a:schemeClr val="lt1"/>
              </a:solidFill>
              <a:effectLst/>
              <a:latin typeface="+mn-lt"/>
              <a:ea typeface="+mn-ea"/>
              <a:cs typeface="+mn-cs"/>
            </a:rPr>
            <a:t>PR</a:t>
          </a:r>
          <a:r>
            <a:rPr lang="ja-JP" altLang="ja-JP" sz="1100" b="1">
              <a:solidFill>
                <a:schemeClr val="lt1"/>
              </a:solidFill>
              <a:effectLst/>
              <a:latin typeface="+mn-lt"/>
              <a:ea typeface="+mn-ea"/>
              <a:cs typeface="+mn-cs"/>
            </a:rPr>
            <a:t>動画の制作委託</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a:t>
          </a:r>
          <a:r>
            <a:rPr lang="ja-JP" altLang="ja-JP" sz="1100" u="sng">
              <a:solidFill>
                <a:schemeClr val="lt1"/>
              </a:solidFill>
              <a:effectLst/>
              <a:latin typeface="+mn-lt"/>
              <a:ea typeface="+mn-ea"/>
              <a:cs typeface="+mn-cs"/>
            </a:rPr>
            <a:t>１種類のみ</a:t>
          </a:r>
          <a:r>
            <a:rPr lang="ja-JP" altLang="ja-JP" sz="1100">
              <a:solidFill>
                <a:schemeClr val="lt1"/>
              </a:solidFill>
              <a:effectLst/>
              <a:latin typeface="+mn-lt"/>
              <a:ea typeface="+mn-ea"/>
              <a:cs typeface="+mn-cs"/>
            </a:rPr>
            <a:t>助成対象となります</a:t>
          </a:r>
        </a:p>
        <a:p>
          <a:r>
            <a:rPr lang="ja-JP" altLang="ja-JP" sz="1100">
              <a:solidFill>
                <a:schemeClr val="lt1"/>
              </a:solidFill>
              <a:effectLst/>
              <a:latin typeface="+mn-lt"/>
              <a:ea typeface="+mn-ea"/>
              <a:cs typeface="+mn-cs"/>
            </a:rPr>
            <a:t>　　※　同一映像を多言語で制作する場合は「１種類」として対象となります</a:t>
          </a:r>
        </a:p>
        <a:p>
          <a:r>
            <a:rPr lang="en-US" altLang="ja-JP" sz="1100" b="1" u="none" strike="noStrike">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u="sng">
              <a:solidFill>
                <a:schemeClr val="lt1"/>
              </a:solidFill>
              <a:effectLst/>
              <a:latin typeface="+mn-lt"/>
              <a:ea typeface="+mn-ea"/>
              <a:cs typeface="+mn-cs"/>
            </a:rPr>
            <a:t>上記１～４に記載以外の広告に関する経費は、助成対象とはなりません</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［例：看板やのぼり制作・設置、デジタルサイネージ、ポスター掲示、紙媒体以外で配布するカタログ、プレスリリース配信サービス等］</a:t>
          </a:r>
          <a:endParaRPr kumimoji="1" lang="ja-JP" altLang="en-US" sz="1100">
            <a:solidFill>
              <a:schemeClr val="bg1"/>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11</xdr:col>
      <xdr:colOff>337457</xdr:colOff>
      <xdr:row>3</xdr:row>
      <xdr:rowOff>5443</xdr:rowOff>
    </xdr:from>
    <xdr:to>
      <xdr:col>37</xdr:col>
      <xdr:colOff>68356</xdr:colOff>
      <xdr:row>26</xdr:row>
      <xdr:rowOff>43543</xdr:rowOff>
    </xdr:to>
    <xdr:sp macro="" textlink="">
      <xdr:nvSpPr>
        <xdr:cNvPr id="3" name="テキスト ボックス 2"/>
        <xdr:cNvSpPr txBox="1"/>
      </xdr:nvSpPr>
      <xdr:spPr>
        <a:xfrm>
          <a:off x="8147957" y="1240972"/>
          <a:ext cx="5141099" cy="8567057"/>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＜展示会等参加費＞　</a:t>
          </a:r>
          <a:r>
            <a:rPr kumimoji="1" lang="ja-JP" altLang="en-US" sz="1100">
              <a:solidFill>
                <a:schemeClr val="bg1"/>
              </a:solidFill>
            </a:rPr>
            <a:t>募集要項</a:t>
          </a:r>
          <a:r>
            <a:rPr kumimoji="1" lang="en-US" altLang="ja-JP" sz="1100">
              <a:solidFill>
                <a:schemeClr val="bg1"/>
              </a:solidFill>
            </a:rPr>
            <a:t>P.16</a:t>
          </a:r>
          <a:endParaRPr kumimoji="1" lang="en-US" altLang="ja-JP" sz="1400">
            <a:solidFill>
              <a:schemeClr val="bg1"/>
            </a:solidFill>
          </a:endParaRPr>
        </a:p>
        <a:p>
          <a:r>
            <a:rPr lang="ja-JP" altLang="ja-JP" sz="1100" b="1">
              <a:solidFill>
                <a:schemeClr val="lt1"/>
              </a:solidFill>
              <a:effectLst/>
              <a:latin typeface="+mn-lt"/>
              <a:ea typeface="+mn-ea"/>
              <a:cs typeface="+mn-cs"/>
            </a:rPr>
            <a:t>助成事業で開発・改良した試作品（製品・サービス）の周知又はニーズ確認を目的として行う国内外及びオンラインの展示会等出展に要する経費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a:t>
          </a:r>
          <a:r>
            <a:rPr lang="ja-JP" altLang="ja-JP" sz="1100" u="sng">
              <a:solidFill>
                <a:schemeClr val="lt1"/>
              </a:solidFill>
              <a:effectLst/>
              <a:latin typeface="+mn-lt"/>
              <a:ea typeface="+mn-ea"/>
              <a:cs typeface="+mn-cs"/>
            </a:rPr>
            <a:t>販売を伴う展示会等への出展経費は助成対象となりません</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イ　特定の顧客（会員等）のみを対象としている展示会等への出展経費は助成対象となりません</a:t>
          </a:r>
        </a:p>
        <a:p>
          <a:r>
            <a:rPr lang="ja-JP" altLang="ja-JP" sz="1100">
              <a:solidFill>
                <a:schemeClr val="lt1"/>
              </a:solidFill>
              <a:effectLst/>
              <a:latin typeface="+mn-lt"/>
              <a:ea typeface="+mn-ea"/>
              <a:cs typeface="+mn-cs"/>
            </a:rPr>
            <a:t>ウ  試作品を無償提供する場合は、アンケートやヒヤリングを実施してください（販売することはできません）</a:t>
          </a:r>
        </a:p>
        <a:p>
          <a:r>
            <a:rPr lang="ja-JP" altLang="ja-JP" sz="1100">
              <a:solidFill>
                <a:schemeClr val="lt1"/>
              </a:solidFill>
              <a:effectLst/>
              <a:latin typeface="+mn-lt"/>
              <a:ea typeface="+mn-ea"/>
              <a:cs typeface="+mn-cs"/>
            </a:rPr>
            <a:t>エ　</a:t>
          </a:r>
          <a:r>
            <a:rPr lang="ja-JP" altLang="ja-JP" sz="1100" u="sng">
              <a:solidFill>
                <a:schemeClr val="lt1"/>
              </a:solidFill>
              <a:effectLst/>
              <a:latin typeface="+mn-lt"/>
              <a:ea typeface="+mn-ea"/>
              <a:cs typeface="+mn-cs"/>
            </a:rPr>
            <a:t>オンラインの展示会等出展については、「１　出展小間料」のみが助成対象となります</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１　出展小間料</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（ア）出展小間内に助成事業者名（製品名・自社ブランド名）を表示していない場合</a:t>
          </a:r>
        </a:p>
        <a:p>
          <a:r>
            <a:rPr lang="ja-JP" altLang="ja-JP" sz="1100">
              <a:solidFill>
                <a:schemeClr val="lt1"/>
              </a:solidFill>
              <a:effectLst/>
              <a:latin typeface="+mn-lt"/>
              <a:ea typeface="+mn-ea"/>
              <a:cs typeface="+mn-cs"/>
            </a:rPr>
            <a:t>（イ）出展及び使用の事実が写真（オンラインの展示会等の場合は、画面のハードコピー）で確認できない場合</a:t>
          </a:r>
        </a:p>
        <a:p>
          <a:r>
            <a:rPr lang="ja-JP" altLang="ja-JP" sz="1100">
              <a:solidFill>
                <a:schemeClr val="lt1"/>
              </a:solidFill>
              <a:effectLst/>
              <a:latin typeface="+mn-lt"/>
              <a:ea typeface="+mn-ea"/>
              <a:cs typeface="+mn-cs"/>
            </a:rPr>
            <a:t>イ　助成事業者が全額負担している展示会等であっても、出展小間内に他社の社名等の提示、他社の製品等の展示がある場合、按分の対象となる場合があります</a:t>
          </a:r>
        </a:p>
        <a:p>
          <a:r>
            <a:rPr lang="ja-JP" altLang="ja-JP" sz="1100">
              <a:solidFill>
                <a:schemeClr val="lt1"/>
              </a:solidFill>
              <a:effectLst/>
              <a:latin typeface="+mn-lt"/>
              <a:ea typeface="+mn-ea"/>
              <a:cs typeface="+mn-cs"/>
            </a:rPr>
            <a:t>ウ　本助成事業による試作品以外の製品・サービスの展示があった場合、助成対象経費を按分して算出します</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資材費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設営、装飾、ポスター・パネル作成、機器・備品リース、会場での光熱水費</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以下の経費は、助成対象となりません</a:t>
          </a:r>
        </a:p>
        <a:p>
          <a:r>
            <a:rPr lang="ja-JP" altLang="ja-JP" sz="1100">
              <a:solidFill>
                <a:schemeClr val="lt1"/>
              </a:solidFill>
              <a:effectLst/>
              <a:latin typeface="+mn-lt"/>
              <a:ea typeface="+mn-ea"/>
              <a:cs typeface="+mn-cs"/>
            </a:rPr>
            <a:t>（ア）展示会に係る備品・機器の購入費（リースのみ対象）</a:t>
          </a:r>
        </a:p>
        <a:p>
          <a:r>
            <a:rPr lang="ja-JP" altLang="ja-JP" sz="1100">
              <a:solidFill>
                <a:schemeClr val="lt1"/>
              </a:solidFill>
              <a:effectLst/>
              <a:latin typeface="+mn-lt"/>
              <a:ea typeface="+mn-ea"/>
              <a:cs typeface="+mn-cs"/>
            </a:rPr>
            <a:t>（イ）自ら材料や既製品を調達して小間の設営・装飾又は販促物作成をする費用</a:t>
          </a:r>
        </a:p>
        <a:p>
          <a:r>
            <a:rPr lang="ja-JP" altLang="ja-JP" sz="1100">
              <a:solidFill>
                <a:schemeClr val="lt1"/>
              </a:solidFill>
              <a:effectLst/>
              <a:latin typeface="+mn-lt"/>
              <a:ea typeface="+mn-ea"/>
              <a:cs typeface="+mn-cs"/>
            </a:rPr>
            <a:t>（ウ）対象となる展示会</a:t>
          </a:r>
          <a:r>
            <a:rPr lang="ja-JP" altLang="en-US" sz="1100">
              <a:solidFill>
                <a:schemeClr val="lt1"/>
              </a:solidFill>
              <a:effectLst/>
              <a:latin typeface="+mn-lt"/>
              <a:ea typeface="+mn-ea"/>
              <a:cs typeface="+mn-cs"/>
            </a:rPr>
            <a:t>等</a:t>
          </a:r>
          <a:r>
            <a:rPr lang="ja-JP" altLang="ja-JP" sz="1100">
              <a:solidFill>
                <a:schemeClr val="lt1"/>
              </a:solidFill>
              <a:effectLst/>
              <a:latin typeface="+mn-lt"/>
              <a:ea typeface="+mn-ea"/>
              <a:cs typeface="+mn-cs"/>
            </a:rPr>
            <a:t>で使用されたことが写真等で確認できないリース品や作成ポスター・パネル等の経費</a:t>
          </a:r>
        </a:p>
        <a:p>
          <a:r>
            <a:rPr lang="ja-JP" altLang="ja-JP" sz="1100">
              <a:solidFill>
                <a:schemeClr val="lt1"/>
              </a:solidFill>
              <a:effectLst/>
              <a:latin typeface="+mn-lt"/>
              <a:ea typeface="+mn-ea"/>
              <a:cs typeface="+mn-cs"/>
            </a:rPr>
            <a:t>（エ）スタッフ用のハンガーラックや冷蔵庫等</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３　輸送費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展示品や展示用資材、パンフレット等の運搬委託に係る経費（保険料含む）</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運搬を生業とする業者に外部委託するもので、自社と展示会場間の輸送に限ります</a:t>
          </a:r>
        </a:p>
        <a:p>
          <a:r>
            <a:rPr lang="ja-JP" altLang="ja-JP" sz="1100">
              <a:solidFill>
                <a:schemeClr val="lt1"/>
              </a:solidFill>
              <a:effectLst/>
              <a:latin typeface="+mn-lt"/>
              <a:ea typeface="+mn-ea"/>
              <a:cs typeface="+mn-cs"/>
            </a:rPr>
            <a:t>イ　展示会</a:t>
          </a:r>
          <a:r>
            <a:rPr lang="ja-JP" altLang="en-US" sz="1100">
              <a:solidFill>
                <a:schemeClr val="lt1"/>
              </a:solidFill>
              <a:effectLst/>
              <a:latin typeface="+mn-lt"/>
              <a:ea typeface="+mn-ea"/>
              <a:cs typeface="+mn-cs"/>
            </a:rPr>
            <a:t>等</a:t>
          </a:r>
          <a:r>
            <a:rPr lang="ja-JP" altLang="ja-JP" sz="1100">
              <a:solidFill>
                <a:schemeClr val="lt1"/>
              </a:solidFill>
              <a:effectLst/>
              <a:latin typeface="+mn-lt"/>
              <a:ea typeface="+mn-ea"/>
              <a:cs typeface="+mn-cs"/>
            </a:rPr>
            <a:t>への搬入搬出を自社で行った経費（タクシー・バス・電車等の乗車料金、レンタカー代、社用車のガソリン代等）は助成対象とはなりません</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４　通訳費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通訳を生業とする業者に外部委託するものに限ります</a:t>
          </a: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助成対象とならない場合の例：語学堪能な知人に通訳を頼んだ場合等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イ　通訳利用の実績が写真等で確認できない場合は助成対象となりません</a:t>
          </a:r>
          <a:endParaRPr kumimoji="1" lang="ja-JP" altLang="en-US" sz="1100">
            <a:solidFill>
              <a:schemeClr val="bg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19</xdr:col>
      <xdr:colOff>27214</xdr:colOff>
      <xdr:row>18</xdr:row>
      <xdr:rowOff>355732</xdr:rowOff>
    </xdr:from>
    <xdr:to>
      <xdr:col>21</xdr:col>
      <xdr:colOff>0</xdr:colOff>
      <xdr:row>18</xdr:row>
      <xdr:rowOff>355732</xdr:rowOff>
    </xdr:to>
    <xdr:cxnSp macro="">
      <xdr:nvCxnSpPr>
        <xdr:cNvPr id="3" name="直線矢印コネクタ 2"/>
        <xdr:cNvCxnSpPr/>
      </xdr:nvCxnSpPr>
      <xdr:spPr>
        <a:xfrm>
          <a:off x="8385887" y="8255651"/>
          <a:ext cx="377113"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23326</xdr:colOff>
      <xdr:row>17</xdr:row>
      <xdr:rowOff>513185</xdr:rowOff>
    </xdr:from>
    <xdr:ext cx="5766707" cy="2579333"/>
    <xdr:sp macro="" textlink="">
      <xdr:nvSpPr>
        <xdr:cNvPr id="4" name="正方形/長方形 3"/>
        <xdr:cNvSpPr/>
      </xdr:nvSpPr>
      <xdr:spPr>
        <a:xfrm>
          <a:off x="8786326" y="7526695"/>
          <a:ext cx="5766707" cy="2579333"/>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noAutofit/>
        </a:bodyPr>
        <a:lstStyle/>
        <a:p>
          <a:pPr algn="l"/>
          <a:r>
            <a:rPr kumimoji="1" lang="ja-JP" altLang="en-US" sz="1250" b="0">
              <a:latin typeface="+mn-ea"/>
              <a:ea typeface="+mn-ea"/>
            </a:rPr>
            <a:t>・情報通信業のうち、「ソフトウエア業、情報処理サービス」は、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作業（映像情報制作・配給業、音声情報制作業、広告制作業、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10</xdr:col>
      <xdr:colOff>299358</xdr:colOff>
      <xdr:row>1</xdr:row>
      <xdr:rowOff>185058</xdr:rowOff>
    </xdr:from>
    <xdr:to>
      <xdr:col>36</xdr:col>
      <xdr:colOff>124706</xdr:colOff>
      <xdr:row>21</xdr:row>
      <xdr:rowOff>87087</xdr:rowOff>
    </xdr:to>
    <xdr:sp macro="" textlink="">
      <xdr:nvSpPr>
        <xdr:cNvPr id="3" name="テキスト ボックス 2"/>
        <xdr:cNvSpPr txBox="1"/>
      </xdr:nvSpPr>
      <xdr:spPr>
        <a:xfrm>
          <a:off x="6988629" y="375558"/>
          <a:ext cx="5235548" cy="8741229"/>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＜イベント開催費＞　</a:t>
          </a:r>
          <a:r>
            <a:rPr kumimoji="1" lang="ja-JP" altLang="en-US" sz="1100">
              <a:solidFill>
                <a:schemeClr val="bg1"/>
              </a:solidFill>
            </a:rPr>
            <a:t>募集要項</a:t>
          </a:r>
          <a:r>
            <a:rPr kumimoji="1" lang="en-US" altLang="ja-JP" sz="1100">
              <a:solidFill>
                <a:schemeClr val="bg1"/>
              </a:solidFill>
            </a:rPr>
            <a:t>P.17</a:t>
          </a:r>
          <a:endParaRPr kumimoji="1" lang="en-US" altLang="ja-JP" sz="1400">
            <a:solidFill>
              <a:schemeClr val="bg1"/>
            </a:solidFill>
          </a:endParaRPr>
        </a:p>
        <a:p>
          <a:r>
            <a:rPr lang="ja-JP" altLang="ja-JP" sz="1100" b="1">
              <a:solidFill>
                <a:schemeClr val="lt1"/>
              </a:solidFill>
              <a:effectLst/>
              <a:latin typeface="+mn-lt"/>
              <a:ea typeface="+mn-ea"/>
              <a:cs typeface="+mn-cs"/>
            </a:rPr>
            <a:t>助成事業で開発・改良した試作品（製品・サービス）の周知又はニーズ確認を目的として、自社イベントを開催するために要する経費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a:t>
          </a:r>
          <a:r>
            <a:rPr lang="ja-JP" altLang="ja-JP" sz="1100" u="sng">
              <a:solidFill>
                <a:schemeClr val="lt1"/>
              </a:solidFill>
              <a:effectLst/>
              <a:latin typeface="+mn-lt"/>
              <a:ea typeface="+mn-ea"/>
              <a:cs typeface="+mn-cs"/>
            </a:rPr>
            <a:t>販売を伴うイベントの開催経費は助成対象となりません</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イ　特定の顧客（会員等）のみを対象としているイベントの開催経費は助成対象となりません</a:t>
          </a:r>
        </a:p>
        <a:p>
          <a:r>
            <a:rPr lang="ja-JP" altLang="ja-JP" sz="1100">
              <a:solidFill>
                <a:schemeClr val="lt1"/>
              </a:solidFill>
              <a:effectLst/>
              <a:latin typeface="+mn-lt"/>
              <a:ea typeface="+mn-ea"/>
              <a:cs typeface="+mn-cs"/>
            </a:rPr>
            <a:t>ウ　会場等を設けて実施するイベントが対象で、オンラインによるイベントは対象となりません。</a:t>
          </a:r>
        </a:p>
        <a:p>
          <a:r>
            <a:rPr lang="ja-JP" altLang="ja-JP" sz="1100">
              <a:solidFill>
                <a:schemeClr val="lt1"/>
              </a:solidFill>
              <a:effectLst/>
              <a:latin typeface="+mn-lt"/>
              <a:ea typeface="+mn-ea"/>
              <a:cs typeface="+mn-cs"/>
            </a:rPr>
            <a:t>エ　イベント運営業者等に企画・運営を委託する経費は助成対象とはなりません</a:t>
          </a:r>
        </a:p>
        <a:p>
          <a:r>
            <a:rPr lang="ja-JP" altLang="ja-JP" sz="1100">
              <a:solidFill>
                <a:schemeClr val="lt1"/>
              </a:solidFill>
              <a:effectLst/>
              <a:latin typeface="+mn-lt"/>
              <a:ea typeface="+mn-ea"/>
              <a:cs typeface="+mn-cs"/>
            </a:rPr>
            <a:t>オ　試作品を無償提供する場合は、アンケートやヒヤリングを実施してください（販売することはできません）</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１　会場借上費用</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（ア）助成事業者名（製品名・自社ブランド名）が会場内に表示されていない場合</a:t>
          </a:r>
        </a:p>
        <a:p>
          <a:r>
            <a:rPr lang="ja-JP" altLang="ja-JP" sz="1100">
              <a:solidFill>
                <a:schemeClr val="lt1"/>
              </a:solidFill>
              <a:effectLst/>
              <a:latin typeface="+mn-lt"/>
              <a:ea typeface="+mn-ea"/>
              <a:cs typeface="+mn-cs"/>
            </a:rPr>
            <a:t>（イ）イベント開催の事実が写真で確認できない場合</a:t>
          </a:r>
        </a:p>
        <a:p>
          <a:r>
            <a:rPr lang="ja-JP" altLang="ja-JP" sz="1100">
              <a:solidFill>
                <a:schemeClr val="lt1"/>
              </a:solidFill>
              <a:effectLst/>
              <a:latin typeface="+mn-lt"/>
              <a:ea typeface="+mn-ea"/>
              <a:cs typeface="+mn-cs"/>
            </a:rPr>
            <a:t>イ　助成事業者が全額負担しているイベント等であっても、会場内に他社の社名等の提示、他社の製品等の展示がある場合、按分の対象となる場合があります</a:t>
          </a:r>
        </a:p>
        <a:p>
          <a:r>
            <a:rPr lang="ja-JP" altLang="ja-JP" sz="1100">
              <a:solidFill>
                <a:schemeClr val="lt1"/>
              </a:solidFill>
              <a:effectLst/>
              <a:latin typeface="+mn-lt"/>
              <a:ea typeface="+mn-ea"/>
              <a:cs typeface="+mn-cs"/>
            </a:rPr>
            <a:t>ウ　本助成事業の試作品や成果物ではない製品・サービスの展示があった場合、助成対象経費を按分して算出します</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資材費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設営、装飾、ポスター・パネル作成、機器・備品リース、会場での光熱水費</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以下の経費は、助成対象となりません</a:t>
          </a:r>
        </a:p>
        <a:p>
          <a:r>
            <a:rPr lang="ja-JP" altLang="ja-JP" sz="1100">
              <a:solidFill>
                <a:schemeClr val="lt1"/>
              </a:solidFill>
              <a:effectLst/>
              <a:latin typeface="+mn-lt"/>
              <a:ea typeface="+mn-ea"/>
              <a:cs typeface="+mn-cs"/>
            </a:rPr>
            <a:t>（ア）イベント会場に係る備品・機器の購入費（リースのみ対象）</a:t>
          </a:r>
        </a:p>
        <a:p>
          <a:r>
            <a:rPr lang="ja-JP" altLang="ja-JP" sz="1100">
              <a:solidFill>
                <a:schemeClr val="lt1"/>
              </a:solidFill>
              <a:effectLst/>
              <a:latin typeface="+mn-lt"/>
              <a:ea typeface="+mn-ea"/>
              <a:cs typeface="+mn-cs"/>
            </a:rPr>
            <a:t>（イ）自ら材料や既製品を調達して会場の設営・装飾又は販促物作成をする費用</a:t>
          </a:r>
        </a:p>
        <a:p>
          <a:r>
            <a:rPr lang="ja-JP" altLang="ja-JP" sz="1100">
              <a:solidFill>
                <a:schemeClr val="lt1"/>
              </a:solidFill>
              <a:effectLst/>
              <a:latin typeface="+mn-lt"/>
              <a:ea typeface="+mn-ea"/>
              <a:cs typeface="+mn-cs"/>
            </a:rPr>
            <a:t>（ウ）イベント会場で使用されたことが写真等で確認できないリース品や作成ポスター・パネル等の経費</a:t>
          </a:r>
        </a:p>
        <a:p>
          <a:r>
            <a:rPr lang="ja-JP" altLang="ja-JP" sz="1100">
              <a:solidFill>
                <a:schemeClr val="lt1"/>
              </a:solidFill>
              <a:effectLst/>
              <a:latin typeface="+mn-lt"/>
              <a:ea typeface="+mn-ea"/>
              <a:cs typeface="+mn-cs"/>
            </a:rPr>
            <a:t>（エ）スタッフ用のハンガーラックや冷蔵庫等</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３　輸送費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展示品や展示用資材、パンフレット等の運搬委託に係る経費（保険料を含む）</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運搬を生業とする業者に外部委託するもので、自社とイベント会場間の輸送に限ります</a:t>
          </a:r>
        </a:p>
        <a:p>
          <a:r>
            <a:rPr lang="ja-JP" altLang="ja-JP" sz="1100">
              <a:solidFill>
                <a:schemeClr val="lt1"/>
              </a:solidFill>
              <a:effectLst/>
              <a:latin typeface="+mn-lt"/>
              <a:ea typeface="+mn-ea"/>
              <a:cs typeface="+mn-cs"/>
            </a:rPr>
            <a:t>イ　イベント会場への搬入搬出を自社で行った経費（タクシー・バス・電車等の乗車料金、レンタカー代、社用車のガソリン代等）は助成対象とはなりません</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４　通訳費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通訳を生業とする業者に外部委託するものに限ります</a:t>
          </a: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助成対象とならない場合の例：語学堪能な知人に通訳を頼んだ場合等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イ　通訳利用の実績が写真等で確認できない場合は助成対象となりません</a:t>
          </a:r>
          <a:endParaRPr kumimoji="1" lang="ja-JP" altLang="en-US" sz="1100">
            <a:solidFill>
              <a:schemeClr val="bg1"/>
            </a:solidFill>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oneCellAnchor>
    <xdr:from>
      <xdr:col>69</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722757" y="1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50</xdr:col>
      <xdr:colOff>108857</xdr:colOff>
      <xdr:row>3</xdr:row>
      <xdr:rowOff>5443</xdr:rowOff>
    </xdr:from>
    <xdr:to>
      <xdr:col>84</xdr:col>
      <xdr:colOff>29136</xdr:colOff>
      <xdr:row>17</xdr:row>
      <xdr:rowOff>73317</xdr:rowOff>
    </xdr:to>
    <xdr:sp macro="" textlink="">
      <xdr:nvSpPr>
        <xdr:cNvPr id="4" name="正方形/長方形 3"/>
        <xdr:cNvSpPr/>
      </xdr:nvSpPr>
      <xdr:spPr>
        <a:xfrm>
          <a:off x="6640286" y="533400"/>
          <a:ext cx="5101879" cy="243007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前シートに記入した場合は、</a:t>
          </a:r>
          <a:r>
            <a:rPr kumimoji="1" lang="ja-JP" altLang="en-US" sz="1200" b="1" u="sng"/>
            <a:t>全てに</a:t>
          </a:r>
          <a:r>
            <a:rPr kumimoji="1" lang="ja-JP" altLang="en-US" sz="1200"/>
            <a:t>本計画書の作成が必要です。</a:t>
          </a:r>
          <a:endParaRPr kumimoji="1" lang="en-US" altLang="ja-JP" sz="1200"/>
        </a:p>
        <a:p>
          <a:pPr algn="l"/>
          <a:endParaRPr kumimoji="1" lang="en-US" altLang="ja-JP" sz="1200"/>
        </a:p>
        <a:p>
          <a:pPr algn="l"/>
          <a:r>
            <a:rPr kumimoji="1" lang="ja-JP" altLang="en-US" sz="1200"/>
            <a:t>①左上の番号は、前シートの「番号」と対応して記入してください</a:t>
          </a:r>
          <a:endParaRPr kumimoji="1" lang="en-US" altLang="ja-JP" sz="1200"/>
        </a:p>
        <a:p>
          <a:pPr algn="l"/>
          <a:r>
            <a:rPr kumimoji="1" lang="ja-JP" altLang="en-US" sz="1200"/>
            <a:t>　例：イ</a:t>
          </a:r>
          <a:r>
            <a:rPr kumimoji="1" lang="en-US" altLang="ja-JP" sz="1200"/>
            <a:t>―</a:t>
          </a:r>
          <a:r>
            <a:rPr kumimoji="1" lang="ja-JP" altLang="en-US" sz="1200"/>
            <a:t>１～</a:t>
          </a:r>
          <a:r>
            <a:rPr kumimoji="1" lang="ja-JP" altLang="en-US" sz="1200">
              <a:solidFill>
                <a:schemeClr val="lt1"/>
              </a:solidFill>
              <a:effectLst/>
              <a:latin typeface="+mn-lt"/>
              <a:ea typeface="+mn-ea"/>
              <a:cs typeface="+mn-cs"/>
            </a:rPr>
            <a:t>５を記入した場合　→　「イ</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１」、「イ</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２」・・「イ</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５」と記入</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lang="en-US" altLang="ja-JP" sz="1200"/>
        </a:p>
        <a:p>
          <a:pPr algn="l"/>
          <a:r>
            <a:rPr kumimoji="1" lang="ja-JP" altLang="en-US" sz="1200"/>
            <a:t>②「開催予定時期」は以下記載の時期に開催するものは対象外となります（募集要項</a:t>
          </a:r>
          <a:r>
            <a:rPr kumimoji="1" lang="en-US" altLang="ja-JP" sz="1200"/>
            <a:t>P.10</a:t>
          </a:r>
          <a:r>
            <a:rPr kumimoji="1" lang="ja-JP" altLang="en-US" sz="1200"/>
            <a:t>　助成対象経費の基本原則　参照）</a:t>
          </a:r>
          <a:endParaRPr kumimoji="1" lang="en-US" altLang="ja-JP" sz="1200"/>
        </a:p>
        <a:p>
          <a:pPr algn="l"/>
          <a:r>
            <a:rPr kumimoji="1" lang="ja-JP" altLang="en-US" sz="1200"/>
            <a:t>　　・助成事業開始日（令和５年２月１日）より前</a:t>
          </a:r>
          <a:endParaRPr kumimoji="1" lang="en-US" altLang="ja-JP" sz="1200"/>
        </a:p>
        <a:p>
          <a:pPr algn="l"/>
          <a:r>
            <a:rPr kumimoji="1" lang="ja-JP" altLang="en-US" sz="1200"/>
            <a:t>　　・本事業の終了予定日より後</a:t>
          </a:r>
          <a:endParaRPr kumimoji="1" lang="en-US" altLang="ja-JP" sz="1200"/>
        </a:p>
        <a:p>
          <a:pPr algn="l"/>
          <a:endParaRPr kumimoji="1" lang="en-US" altLang="ja-JP" sz="12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0</xdr:colOff>
      <xdr:row>3</xdr:row>
      <xdr:rowOff>0</xdr:rowOff>
    </xdr:from>
    <xdr:to>
      <xdr:col>32</xdr:col>
      <xdr:colOff>126466</xdr:colOff>
      <xdr:row>6</xdr:row>
      <xdr:rowOff>104855</xdr:rowOff>
    </xdr:to>
    <xdr:sp macro="" textlink="">
      <xdr:nvSpPr>
        <xdr:cNvPr id="2" name="テキスト ボックス 1"/>
        <xdr:cNvSpPr txBox="1"/>
      </xdr:nvSpPr>
      <xdr:spPr>
        <a:xfrm>
          <a:off x="6362700" y="903514"/>
          <a:ext cx="4480752" cy="1247855"/>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＜その他助成対象</a:t>
          </a:r>
          <a:r>
            <a:rPr kumimoji="1" lang="ja-JP" altLang="en-US" sz="1400" b="1" u="sng">
              <a:solidFill>
                <a:schemeClr val="bg1"/>
              </a:solidFill>
            </a:rPr>
            <a:t>外</a:t>
          </a:r>
          <a:r>
            <a:rPr kumimoji="1" lang="ja-JP" altLang="en-US" sz="1400">
              <a:solidFill>
                <a:schemeClr val="bg1"/>
              </a:solidFill>
            </a:rPr>
            <a:t>経費＞　</a:t>
          </a:r>
          <a:r>
            <a:rPr kumimoji="1" lang="en-US" altLang="ja-JP" sz="1100">
              <a:solidFill>
                <a:schemeClr val="bg1"/>
              </a:solidFill>
            </a:rPr>
            <a:t>※</a:t>
          </a:r>
          <a:r>
            <a:rPr kumimoji="1" lang="ja-JP" altLang="en-US" sz="1100">
              <a:solidFill>
                <a:schemeClr val="bg1"/>
              </a:solidFill>
            </a:rPr>
            <a:t>募集要項に記載なし</a:t>
          </a:r>
          <a:endParaRPr kumimoji="1" lang="en-US" altLang="ja-JP" sz="1100">
            <a:solidFill>
              <a:schemeClr val="bg1"/>
            </a:solidFill>
          </a:endParaRPr>
        </a:p>
        <a:p>
          <a:pPr algn="l"/>
          <a:endParaRPr kumimoji="1" lang="en-US" altLang="ja-JP" sz="1100" b="1">
            <a:solidFill>
              <a:schemeClr val="bg1"/>
            </a:solidFill>
            <a:effectLst/>
            <a:latin typeface="+mn-lt"/>
            <a:ea typeface="+mn-ea"/>
            <a:cs typeface="+mn-cs"/>
          </a:endParaRPr>
        </a:p>
        <a:p>
          <a:pPr algn="l"/>
          <a:r>
            <a:rPr lang="ja-JP" altLang="ja-JP" sz="1100" b="1">
              <a:solidFill>
                <a:schemeClr val="lt1"/>
              </a:solidFill>
              <a:effectLst/>
              <a:latin typeface="+mn-lt"/>
              <a:ea typeface="+mn-ea"/>
              <a:cs typeface="+mn-cs"/>
            </a:rPr>
            <a:t>助成事業の遂行に必要</a:t>
          </a:r>
          <a:r>
            <a:rPr lang="ja-JP" altLang="en-US" sz="1100" b="1">
              <a:solidFill>
                <a:schemeClr val="lt1"/>
              </a:solidFill>
              <a:effectLst/>
              <a:latin typeface="+mn-lt"/>
              <a:ea typeface="+mn-ea"/>
              <a:cs typeface="+mn-cs"/>
            </a:rPr>
            <a:t>だが、対象経費として助成金には申請</a:t>
          </a:r>
          <a:r>
            <a:rPr lang="ja-JP" altLang="en-US" sz="1100" b="1" u="sng">
              <a:solidFill>
                <a:schemeClr val="lt1"/>
              </a:solidFill>
              <a:effectLst/>
              <a:latin typeface="+mn-lt"/>
              <a:ea typeface="+mn-ea"/>
              <a:cs typeface="+mn-cs"/>
            </a:rPr>
            <a:t>しない</a:t>
          </a:r>
          <a:r>
            <a:rPr lang="ja-JP" altLang="ja-JP" sz="1100" b="1">
              <a:solidFill>
                <a:schemeClr val="lt1"/>
              </a:solidFill>
              <a:effectLst/>
              <a:latin typeface="+mn-lt"/>
              <a:ea typeface="+mn-ea"/>
              <a:cs typeface="+mn-cs"/>
            </a:rPr>
            <a:t>経費</a:t>
          </a:r>
          <a:endParaRPr lang="ja-JP" altLang="ja-JP" sz="1100">
            <a:solidFill>
              <a:schemeClr val="lt1"/>
            </a:solidFill>
            <a:effectLst/>
            <a:latin typeface="+mn-lt"/>
            <a:ea typeface="+mn-ea"/>
            <a:cs typeface="+mn-cs"/>
          </a:endParaRPr>
        </a:p>
        <a:p>
          <a:r>
            <a:rPr lang="ja-JP" altLang="en-US" sz="1100">
              <a:solidFill>
                <a:schemeClr val="lt1"/>
              </a:solidFill>
              <a:effectLst/>
              <a:latin typeface="+mn-lt"/>
              <a:ea typeface="+mn-ea"/>
              <a:cs typeface="+mn-cs"/>
            </a:rPr>
            <a:t>　</a:t>
          </a:r>
          <a:r>
            <a:rPr lang="ja-JP" altLang="ja-JP" sz="1100">
              <a:solidFill>
                <a:schemeClr val="lt1"/>
              </a:solidFill>
              <a:effectLst/>
              <a:latin typeface="+mn-lt"/>
              <a:ea typeface="+mn-ea"/>
              <a:cs typeface="+mn-cs"/>
            </a:rPr>
            <a:t>例：</a:t>
          </a:r>
          <a:r>
            <a:rPr lang="ja-JP" altLang="en-US" sz="1100">
              <a:solidFill>
                <a:schemeClr val="lt1"/>
              </a:solidFill>
              <a:effectLst/>
              <a:latin typeface="+mn-lt"/>
              <a:ea typeface="+mn-ea"/>
              <a:cs typeface="+mn-cs"/>
            </a:rPr>
            <a:t>対象経費にならない内装工事　等</a:t>
          </a:r>
          <a:endParaRPr lang="en-US" altLang="ja-JP" sz="1100">
            <a:solidFill>
              <a:schemeClr val="lt1"/>
            </a:solidFill>
            <a:effectLst/>
            <a:latin typeface="+mn-lt"/>
            <a:ea typeface="+mn-ea"/>
            <a:cs typeface="+mn-cs"/>
          </a:endParaRPr>
        </a:p>
        <a:p>
          <a:r>
            <a:rPr lang="ja-JP" altLang="en-US" sz="1100">
              <a:solidFill>
                <a:schemeClr val="lt1"/>
              </a:solidFill>
              <a:effectLst/>
              <a:latin typeface="+mn-lt"/>
              <a:ea typeface="+mn-ea"/>
              <a:cs typeface="+mn-cs"/>
            </a:rPr>
            <a:t>　　　 助成対象期間</a:t>
          </a:r>
          <a:r>
            <a:rPr lang="ja-JP" altLang="en-US" sz="1100" u="sng">
              <a:solidFill>
                <a:schemeClr val="lt1"/>
              </a:solidFill>
              <a:effectLst/>
              <a:latin typeface="+mn-lt"/>
              <a:ea typeface="+mn-ea"/>
              <a:cs typeface="+mn-cs"/>
            </a:rPr>
            <a:t>外</a:t>
          </a:r>
          <a:r>
            <a:rPr lang="ja-JP" altLang="en-US" sz="1100">
              <a:solidFill>
                <a:schemeClr val="lt1"/>
              </a:solidFill>
              <a:effectLst/>
              <a:latin typeface="+mn-lt"/>
              <a:ea typeface="+mn-ea"/>
              <a:cs typeface="+mn-cs"/>
            </a:rPr>
            <a:t>に購入する機械装置　等</a:t>
          </a:r>
          <a:endParaRPr lang="ja-JP" altLang="ja-JP" sz="1100">
            <a:solidFill>
              <a:schemeClr val="lt1"/>
            </a:solidFill>
            <a:effectLst/>
            <a:latin typeface="+mn-lt"/>
            <a:ea typeface="+mn-ea"/>
            <a:cs typeface="+mn-cs"/>
          </a:endParaRPr>
        </a:p>
        <a:p>
          <a:endParaRPr lang="en-US" altLang="ja-JP" sz="1100">
            <a:solidFill>
              <a:schemeClr val="lt1"/>
            </a:solidFill>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7</xdr:col>
      <xdr:colOff>107674</xdr:colOff>
      <xdr:row>15</xdr:row>
      <xdr:rowOff>273326</xdr:rowOff>
    </xdr:from>
    <xdr:to>
      <xdr:col>11</xdr:col>
      <xdr:colOff>586823</xdr:colOff>
      <xdr:row>18</xdr:row>
      <xdr:rowOff>127553</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a:xfrm>
          <a:off x="6551544" y="4986130"/>
          <a:ext cx="3228975" cy="723901"/>
        </a:xfrm>
        <a:prstGeom prst="wedgeRectCallout">
          <a:avLst>
            <a:gd name="adj1" fmla="val -42852"/>
            <a:gd name="adj2" fmla="val 11591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現状の役員又は株主、持ち株数が「履歴事項全部証明書」又は「確定申告書　別表</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２</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」と異なる場合</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は</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、理由を記載してください</a:t>
          </a:r>
        </a:p>
      </xdr:txBody>
    </xdr:sp>
    <xdr:clientData/>
  </xdr:twoCellAnchor>
  <xdr:twoCellAnchor>
    <xdr:from>
      <xdr:col>7</xdr:col>
      <xdr:colOff>107674</xdr:colOff>
      <xdr:row>15</xdr:row>
      <xdr:rowOff>273326</xdr:rowOff>
    </xdr:from>
    <xdr:to>
      <xdr:col>11</xdr:col>
      <xdr:colOff>586823</xdr:colOff>
      <xdr:row>18</xdr:row>
      <xdr:rowOff>127553</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6073045" y="4894312"/>
          <a:ext cx="3091721" cy="703312"/>
        </a:xfrm>
        <a:prstGeom prst="wedgeRectCallout">
          <a:avLst>
            <a:gd name="adj1" fmla="val -42852"/>
            <a:gd name="adj2" fmla="val 11591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現状の役員又は株主、持ち株数が「履歴事項全部証明書」又は「確定申告書　別表</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２</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」と異なる場合</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は</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、理由を記載してください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68580</xdr:colOff>
          <xdr:row>2</xdr:row>
          <xdr:rowOff>38100</xdr:rowOff>
        </xdr:from>
        <xdr:to>
          <xdr:col>5</xdr:col>
          <xdr:colOff>228600</xdr:colOff>
          <xdr:row>3</xdr:row>
          <xdr:rowOff>0</xdr:rowOff>
        </xdr:to>
        <xdr:sp macro="" textlink="">
          <xdr:nvSpPr>
            <xdr:cNvPr id="36865" name="CheckBox1" hidden="1">
              <a:extLst>
                <a:ext uri="{63B3BB69-23CF-44E3-9099-C40C66FF867C}">
                  <a14:compatExt spid="_x0000_s368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3</xdr:row>
          <xdr:rowOff>38100</xdr:rowOff>
        </xdr:from>
        <xdr:to>
          <xdr:col>5</xdr:col>
          <xdr:colOff>228600</xdr:colOff>
          <xdr:row>4</xdr:row>
          <xdr:rowOff>0</xdr:rowOff>
        </xdr:to>
        <xdr:sp macro="" textlink="">
          <xdr:nvSpPr>
            <xdr:cNvPr id="36866" name="CheckBox2" hidden="1">
              <a:extLst>
                <a:ext uri="{63B3BB69-23CF-44E3-9099-C40C66FF867C}">
                  <a14:compatExt spid="_x0000_s368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4</xdr:row>
          <xdr:rowOff>38100</xdr:rowOff>
        </xdr:from>
        <xdr:to>
          <xdr:col>5</xdr:col>
          <xdr:colOff>228600</xdr:colOff>
          <xdr:row>5</xdr:row>
          <xdr:rowOff>0</xdr:rowOff>
        </xdr:to>
        <xdr:sp macro="" textlink="">
          <xdr:nvSpPr>
            <xdr:cNvPr id="36867" name="CheckBox3" hidden="1">
              <a:extLst>
                <a:ext uri="{63B3BB69-23CF-44E3-9099-C40C66FF867C}">
                  <a14:compatExt spid="_x0000_s368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5</xdr:row>
          <xdr:rowOff>38100</xdr:rowOff>
        </xdr:from>
        <xdr:to>
          <xdr:col>5</xdr:col>
          <xdr:colOff>228600</xdr:colOff>
          <xdr:row>6</xdr:row>
          <xdr:rowOff>0</xdr:rowOff>
        </xdr:to>
        <xdr:sp macro="" textlink="">
          <xdr:nvSpPr>
            <xdr:cNvPr id="36868" name="CheckBox4" hidden="1">
              <a:extLst>
                <a:ext uri="{63B3BB69-23CF-44E3-9099-C40C66FF867C}">
                  <a14:compatExt spid="_x0000_s368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6</xdr:row>
          <xdr:rowOff>38100</xdr:rowOff>
        </xdr:from>
        <xdr:to>
          <xdr:col>5</xdr:col>
          <xdr:colOff>228600</xdr:colOff>
          <xdr:row>7</xdr:row>
          <xdr:rowOff>0</xdr:rowOff>
        </xdr:to>
        <xdr:sp macro="" textlink="">
          <xdr:nvSpPr>
            <xdr:cNvPr id="36869" name="CheckBox5" hidden="1">
              <a:extLst>
                <a:ext uri="{63B3BB69-23CF-44E3-9099-C40C66FF867C}">
                  <a14:compatExt spid="_x0000_s368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7</xdr:row>
          <xdr:rowOff>38100</xdr:rowOff>
        </xdr:from>
        <xdr:to>
          <xdr:col>5</xdr:col>
          <xdr:colOff>228600</xdr:colOff>
          <xdr:row>8</xdr:row>
          <xdr:rowOff>0</xdr:rowOff>
        </xdr:to>
        <xdr:sp macro="" textlink="">
          <xdr:nvSpPr>
            <xdr:cNvPr id="36870" name="CheckBox6" hidden="1">
              <a:extLst>
                <a:ext uri="{63B3BB69-23CF-44E3-9099-C40C66FF867C}">
                  <a14:compatExt spid="_x0000_s368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8</xdr:row>
          <xdr:rowOff>38100</xdr:rowOff>
        </xdr:from>
        <xdr:to>
          <xdr:col>5</xdr:col>
          <xdr:colOff>228600</xdr:colOff>
          <xdr:row>9</xdr:row>
          <xdr:rowOff>0</xdr:rowOff>
        </xdr:to>
        <xdr:sp macro="" textlink="">
          <xdr:nvSpPr>
            <xdr:cNvPr id="36871" name="CheckBox7" hidden="1">
              <a:extLst>
                <a:ext uri="{63B3BB69-23CF-44E3-9099-C40C66FF867C}">
                  <a14:compatExt spid="_x0000_s368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9</xdr:row>
          <xdr:rowOff>38100</xdr:rowOff>
        </xdr:from>
        <xdr:to>
          <xdr:col>5</xdr:col>
          <xdr:colOff>228600</xdr:colOff>
          <xdr:row>10</xdr:row>
          <xdr:rowOff>0</xdr:rowOff>
        </xdr:to>
        <xdr:sp macro="" textlink="">
          <xdr:nvSpPr>
            <xdr:cNvPr id="36872" name="CheckBox8" hidden="1">
              <a:extLst>
                <a:ext uri="{63B3BB69-23CF-44E3-9099-C40C66FF867C}">
                  <a14:compatExt spid="_x0000_s368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10</xdr:row>
          <xdr:rowOff>38100</xdr:rowOff>
        </xdr:from>
        <xdr:to>
          <xdr:col>5</xdr:col>
          <xdr:colOff>228600</xdr:colOff>
          <xdr:row>11</xdr:row>
          <xdr:rowOff>0</xdr:rowOff>
        </xdr:to>
        <xdr:sp macro="" textlink="">
          <xdr:nvSpPr>
            <xdr:cNvPr id="36873" name="CheckBox9" hidden="1">
              <a:extLst>
                <a:ext uri="{63B3BB69-23CF-44E3-9099-C40C66FF867C}">
                  <a14:compatExt spid="_x0000_s368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11</xdr:row>
          <xdr:rowOff>38100</xdr:rowOff>
        </xdr:from>
        <xdr:to>
          <xdr:col>5</xdr:col>
          <xdr:colOff>228600</xdr:colOff>
          <xdr:row>12</xdr:row>
          <xdr:rowOff>0</xdr:rowOff>
        </xdr:to>
        <xdr:sp macro="" textlink="">
          <xdr:nvSpPr>
            <xdr:cNvPr id="36874" name="CheckBox10" hidden="1">
              <a:extLst>
                <a:ext uri="{63B3BB69-23CF-44E3-9099-C40C66FF867C}">
                  <a14:compatExt spid="_x0000_s368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12</xdr:row>
          <xdr:rowOff>38100</xdr:rowOff>
        </xdr:from>
        <xdr:to>
          <xdr:col>5</xdr:col>
          <xdr:colOff>228600</xdr:colOff>
          <xdr:row>13</xdr:row>
          <xdr:rowOff>0</xdr:rowOff>
        </xdr:to>
        <xdr:sp macro="" textlink="">
          <xdr:nvSpPr>
            <xdr:cNvPr id="36875" name="CheckBox11" hidden="1">
              <a:extLst>
                <a:ext uri="{63B3BB69-23CF-44E3-9099-C40C66FF867C}">
                  <a14:compatExt spid="_x0000_s368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13</xdr:row>
          <xdr:rowOff>38100</xdr:rowOff>
        </xdr:from>
        <xdr:to>
          <xdr:col>5</xdr:col>
          <xdr:colOff>228600</xdr:colOff>
          <xdr:row>14</xdr:row>
          <xdr:rowOff>0</xdr:rowOff>
        </xdr:to>
        <xdr:sp macro="" textlink="">
          <xdr:nvSpPr>
            <xdr:cNvPr id="36876" name="CheckBox12" hidden="1">
              <a:extLst>
                <a:ext uri="{63B3BB69-23CF-44E3-9099-C40C66FF867C}">
                  <a14:compatExt spid="_x0000_s368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236220</xdr:rowOff>
        </xdr:from>
        <xdr:to>
          <xdr:col>3</xdr:col>
          <xdr:colOff>274320</xdr:colOff>
          <xdr:row>7</xdr:row>
          <xdr:rowOff>434340</xdr:rowOff>
        </xdr:to>
        <xdr:sp macro="" textlink="">
          <xdr:nvSpPr>
            <xdr:cNvPr id="47105" name="CheckBox1" hidden="1">
              <a:extLst>
                <a:ext uri="{63B3BB69-23CF-44E3-9099-C40C66FF867C}">
                  <a14:compatExt spid="_x0000_s47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7</xdr:row>
          <xdr:rowOff>236220</xdr:rowOff>
        </xdr:from>
        <xdr:to>
          <xdr:col>5</xdr:col>
          <xdr:colOff>259080</xdr:colOff>
          <xdr:row>7</xdr:row>
          <xdr:rowOff>434340</xdr:rowOff>
        </xdr:to>
        <xdr:sp macro="" textlink="">
          <xdr:nvSpPr>
            <xdr:cNvPr id="47106" name="CheckBox2" hidden="1">
              <a:extLst>
                <a:ext uri="{63B3BB69-23CF-44E3-9099-C40C66FF867C}">
                  <a14:compatExt spid="_x0000_s47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8</xdr:row>
          <xdr:rowOff>160020</xdr:rowOff>
        </xdr:from>
        <xdr:to>
          <xdr:col>3</xdr:col>
          <xdr:colOff>274320</xdr:colOff>
          <xdr:row>8</xdr:row>
          <xdr:rowOff>365760</xdr:rowOff>
        </xdr:to>
        <xdr:sp macro="" textlink="">
          <xdr:nvSpPr>
            <xdr:cNvPr id="47107" name="CheckBox3" hidden="1">
              <a:extLst>
                <a:ext uri="{63B3BB69-23CF-44E3-9099-C40C66FF867C}">
                  <a14:compatExt spid="_x0000_s47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8</xdr:row>
          <xdr:rowOff>160020</xdr:rowOff>
        </xdr:from>
        <xdr:to>
          <xdr:col>5</xdr:col>
          <xdr:colOff>259080</xdr:colOff>
          <xdr:row>8</xdr:row>
          <xdr:rowOff>365760</xdr:rowOff>
        </xdr:to>
        <xdr:sp macro="" textlink="">
          <xdr:nvSpPr>
            <xdr:cNvPr id="47108" name="CheckBox4" hidden="1">
              <a:extLst>
                <a:ext uri="{63B3BB69-23CF-44E3-9099-C40C66FF867C}">
                  <a14:compatExt spid="_x0000_s47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9</xdr:row>
          <xdr:rowOff>30480</xdr:rowOff>
        </xdr:from>
        <xdr:to>
          <xdr:col>3</xdr:col>
          <xdr:colOff>274320</xdr:colOff>
          <xdr:row>9</xdr:row>
          <xdr:rowOff>236220</xdr:rowOff>
        </xdr:to>
        <xdr:sp macro="" textlink="">
          <xdr:nvSpPr>
            <xdr:cNvPr id="47109" name="CheckBox5" hidden="1">
              <a:extLst>
                <a:ext uri="{63B3BB69-23CF-44E3-9099-C40C66FF867C}">
                  <a14:compatExt spid="_x0000_s47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91440</xdr:colOff>
          <xdr:row>9</xdr:row>
          <xdr:rowOff>30480</xdr:rowOff>
        </xdr:from>
        <xdr:to>
          <xdr:col>5</xdr:col>
          <xdr:colOff>251460</xdr:colOff>
          <xdr:row>9</xdr:row>
          <xdr:rowOff>236220</xdr:rowOff>
        </xdr:to>
        <xdr:sp macro="" textlink="">
          <xdr:nvSpPr>
            <xdr:cNvPr id="47110" name="CheckBox6" hidden="1">
              <a:extLst>
                <a:ext uri="{63B3BB69-23CF-44E3-9099-C40C66FF867C}">
                  <a14:compatExt spid="_x0000_s47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10</xdr:row>
          <xdr:rowOff>30480</xdr:rowOff>
        </xdr:from>
        <xdr:to>
          <xdr:col>3</xdr:col>
          <xdr:colOff>274320</xdr:colOff>
          <xdr:row>10</xdr:row>
          <xdr:rowOff>236220</xdr:rowOff>
        </xdr:to>
        <xdr:sp macro="" textlink="">
          <xdr:nvSpPr>
            <xdr:cNvPr id="47111" name="CheckBox7" hidden="1">
              <a:extLst>
                <a:ext uri="{63B3BB69-23CF-44E3-9099-C40C66FF867C}">
                  <a14:compatExt spid="_x0000_s47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91440</xdr:colOff>
          <xdr:row>10</xdr:row>
          <xdr:rowOff>30480</xdr:rowOff>
        </xdr:from>
        <xdr:to>
          <xdr:col>5</xdr:col>
          <xdr:colOff>251460</xdr:colOff>
          <xdr:row>10</xdr:row>
          <xdr:rowOff>236220</xdr:rowOff>
        </xdr:to>
        <xdr:sp macro="" textlink="">
          <xdr:nvSpPr>
            <xdr:cNvPr id="47112" name="CheckBox8" hidden="1">
              <a:extLst>
                <a:ext uri="{63B3BB69-23CF-44E3-9099-C40C66FF867C}">
                  <a14:compatExt spid="_x0000_s47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xdr:colOff>
          <xdr:row>12</xdr:row>
          <xdr:rowOff>0</xdr:rowOff>
        </xdr:from>
        <xdr:to>
          <xdr:col>3</xdr:col>
          <xdr:colOff>259080</xdr:colOff>
          <xdr:row>12</xdr:row>
          <xdr:rowOff>0</xdr:rowOff>
        </xdr:to>
        <xdr:sp macro="" textlink="">
          <xdr:nvSpPr>
            <xdr:cNvPr id="47113" name="CheckBox9" hidden="1">
              <a:extLst>
                <a:ext uri="{63B3BB69-23CF-44E3-9099-C40C66FF867C}">
                  <a14:compatExt spid="_x0000_s47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12</xdr:row>
          <xdr:rowOff>0</xdr:rowOff>
        </xdr:from>
        <xdr:to>
          <xdr:col>5</xdr:col>
          <xdr:colOff>259080</xdr:colOff>
          <xdr:row>12</xdr:row>
          <xdr:rowOff>0</xdr:rowOff>
        </xdr:to>
        <xdr:sp macro="" textlink="">
          <xdr:nvSpPr>
            <xdr:cNvPr id="47114" name="CheckBox10" hidden="1">
              <a:extLst>
                <a:ext uri="{63B3BB69-23CF-44E3-9099-C40C66FF867C}">
                  <a14:compatExt spid="_x0000_s47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xdr:colOff>
          <xdr:row>12</xdr:row>
          <xdr:rowOff>0</xdr:rowOff>
        </xdr:from>
        <xdr:to>
          <xdr:col>3</xdr:col>
          <xdr:colOff>259080</xdr:colOff>
          <xdr:row>12</xdr:row>
          <xdr:rowOff>0</xdr:rowOff>
        </xdr:to>
        <xdr:sp macro="" textlink="">
          <xdr:nvSpPr>
            <xdr:cNvPr id="47115" name="CheckBox11" hidden="1">
              <a:extLst>
                <a:ext uri="{63B3BB69-23CF-44E3-9099-C40C66FF867C}">
                  <a14:compatExt spid="_x0000_s47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xdr:colOff>
          <xdr:row>12</xdr:row>
          <xdr:rowOff>0</xdr:rowOff>
        </xdr:from>
        <xdr:to>
          <xdr:col>3</xdr:col>
          <xdr:colOff>259080</xdr:colOff>
          <xdr:row>12</xdr:row>
          <xdr:rowOff>0</xdr:rowOff>
        </xdr:to>
        <xdr:sp macro="" textlink="">
          <xdr:nvSpPr>
            <xdr:cNvPr id="47116" name="CheckBox12" hidden="1">
              <a:extLst>
                <a:ext uri="{63B3BB69-23CF-44E3-9099-C40C66FF867C}">
                  <a14:compatExt spid="_x0000_s47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12</xdr:row>
          <xdr:rowOff>0</xdr:rowOff>
        </xdr:from>
        <xdr:to>
          <xdr:col>5</xdr:col>
          <xdr:colOff>259080</xdr:colOff>
          <xdr:row>12</xdr:row>
          <xdr:rowOff>0</xdr:rowOff>
        </xdr:to>
        <xdr:sp macro="" textlink="">
          <xdr:nvSpPr>
            <xdr:cNvPr id="47117" name="CheckBox13" hidden="1">
              <a:extLst>
                <a:ext uri="{63B3BB69-23CF-44E3-9099-C40C66FF867C}">
                  <a14:compatExt spid="_x0000_s47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12</xdr:row>
          <xdr:rowOff>0</xdr:rowOff>
        </xdr:from>
        <xdr:to>
          <xdr:col>5</xdr:col>
          <xdr:colOff>259080</xdr:colOff>
          <xdr:row>12</xdr:row>
          <xdr:rowOff>0</xdr:rowOff>
        </xdr:to>
        <xdr:sp macro="" textlink="">
          <xdr:nvSpPr>
            <xdr:cNvPr id="47118" name="CheckBox14" hidden="1">
              <a:extLst>
                <a:ext uri="{63B3BB69-23CF-44E3-9099-C40C66FF867C}">
                  <a14:compatExt spid="_x0000_s47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12</xdr:col>
      <xdr:colOff>68941</xdr:colOff>
      <xdr:row>5</xdr:row>
      <xdr:rowOff>419099</xdr:rowOff>
    </xdr:from>
    <xdr:to>
      <xdr:col>15</xdr:col>
      <xdr:colOff>448125</xdr:colOff>
      <xdr:row>5</xdr:row>
      <xdr:rowOff>426358</xdr:rowOff>
    </xdr:to>
    <xdr:cxnSp macro="">
      <xdr:nvCxnSpPr>
        <xdr:cNvPr id="36865" name="AutoShape 1">
          <a:extLst>
            <a:ext uri="{FF2B5EF4-FFF2-40B4-BE49-F238E27FC236}">
              <a16:creationId xmlns:a16="http://schemas.microsoft.com/office/drawing/2014/main" id="{00000000-0008-0000-1700-000001900000}"/>
            </a:ext>
          </a:extLst>
        </xdr:cNvPr>
        <xdr:cNvCxnSpPr>
          <a:cxnSpLocks noChangeShapeType="1"/>
        </xdr:cNvCxnSpPr>
      </xdr:nvCxnSpPr>
      <xdr:spPr bwMode="auto">
        <a:xfrm>
          <a:off x="7217226" y="3004456"/>
          <a:ext cx="2338614" cy="7259"/>
        </a:xfrm>
        <a:prstGeom prst="straightConnector1">
          <a:avLst/>
        </a:prstGeom>
        <a:noFill/>
        <a:ln w="25400">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54430</xdr:colOff>
      <xdr:row>6</xdr:row>
      <xdr:rowOff>716644</xdr:rowOff>
    </xdr:from>
    <xdr:to>
      <xdr:col>14</xdr:col>
      <xdr:colOff>308428</xdr:colOff>
      <xdr:row>6</xdr:row>
      <xdr:rowOff>716644</xdr:rowOff>
    </xdr:to>
    <xdr:cxnSp macro="">
      <xdr:nvCxnSpPr>
        <xdr:cNvPr id="6" name="AutoShape 1">
          <a:extLst>
            <a:ext uri="{FF2B5EF4-FFF2-40B4-BE49-F238E27FC236}">
              <a16:creationId xmlns:a16="http://schemas.microsoft.com/office/drawing/2014/main" id="{00000000-0008-0000-1700-000006000000}"/>
            </a:ext>
          </a:extLst>
        </xdr:cNvPr>
        <xdr:cNvCxnSpPr>
          <a:cxnSpLocks noChangeShapeType="1"/>
        </xdr:cNvCxnSpPr>
      </xdr:nvCxnSpPr>
      <xdr:spPr bwMode="auto">
        <a:xfrm>
          <a:off x="7202715" y="4073072"/>
          <a:ext cx="1560285" cy="0"/>
        </a:xfrm>
        <a:prstGeom prst="straightConnector1">
          <a:avLst/>
        </a:prstGeom>
        <a:noFill/>
        <a:ln w="25400">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61694</xdr:colOff>
      <xdr:row>6</xdr:row>
      <xdr:rowOff>569697</xdr:rowOff>
    </xdr:from>
    <xdr:to>
      <xdr:col>14</xdr:col>
      <xdr:colOff>315692</xdr:colOff>
      <xdr:row>6</xdr:row>
      <xdr:rowOff>569697</xdr:rowOff>
    </xdr:to>
    <xdr:cxnSp macro="">
      <xdr:nvCxnSpPr>
        <xdr:cNvPr id="12" name="AutoShape 1">
          <a:extLst>
            <a:ext uri="{FF2B5EF4-FFF2-40B4-BE49-F238E27FC236}">
              <a16:creationId xmlns:a16="http://schemas.microsoft.com/office/drawing/2014/main" id="{00000000-0008-0000-1700-00000C000000}"/>
            </a:ext>
          </a:extLst>
        </xdr:cNvPr>
        <xdr:cNvCxnSpPr>
          <a:cxnSpLocks noChangeShapeType="1"/>
        </xdr:cNvCxnSpPr>
      </xdr:nvCxnSpPr>
      <xdr:spPr bwMode="auto">
        <a:xfrm>
          <a:off x="7209979" y="3926125"/>
          <a:ext cx="1560285" cy="0"/>
        </a:xfrm>
        <a:prstGeom prst="straightConnector1">
          <a:avLst/>
        </a:prstGeom>
        <a:noFill/>
        <a:ln w="25400">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90715</xdr:colOff>
      <xdr:row>7</xdr:row>
      <xdr:rowOff>326570</xdr:rowOff>
    </xdr:from>
    <xdr:to>
      <xdr:col>12</xdr:col>
      <xdr:colOff>531593</xdr:colOff>
      <xdr:row>7</xdr:row>
      <xdr:rowOff>332022</xdr:rowOff>
    </xdr:to>
    <xdr:cxnSp macro="">
      <xdr:nvCxnSpPr>
        <xdr:cNvPr id="15" name="AutoShape 1">
          <a:extLst>
            <a:ext uri="{FF2B5EF4-FFF2-40B4-BE49-F238E27FC236}">
              <a16:creationId xmlns:a16="http://schemas.microsoft.com/office/drawing/2014/main" id="{00000000-0008-0000-1700-00000F000000}"/>
            </a:ext>
          </a:extLst>
        </xdr:cNvPr>
        <xdr:cNvCxnSpPr>
          <a:cxnSpLocks noChangeShapeType="1"/>
        </xdr:cNvCxnSpPr>
      </xdr:nvCxnSpPr>
      <xdr:spPr bwMode="auto">
        <a:xfrm>
          <a:off x="7239000" y="4454070"/>
          <a:ext cx="440878" cy="5452"/>
        </a:xfrm>
        <a:prstGeom prst="straightConnector1">
          <a:avLst/>
        </a:prstGeom>
        <a:noFill/>
        <a:ln w="25400">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97954</xdr:colOff>
      <xdr:row>6</xdr:row>
      <xdr:rowOff>7229</xdr:rowOff>
    </xdr:from>
    <xdr:to>
      <xdr:col>12</xdr:col>
      <xdr:colOff>546082</xdr:colOff>
      <xdr:row>6</xdr:row>
      <xdr:rowOff>7229</xdr:rowOff>
    </xdr:to>
    <xdr:cxnSp macro="">
      <xdr:nvCxnSpPr>
        <xdr:cNvPr id="8" name="AutoShape 2">
          <a:extLst>
            <a:ext uri="{FF2B5EF4-FFF2-40B4-BE49-F238E27FC236}">
              <a16:creationId xmlns:a16="http://schemas.microsoft.com/office/drawing/2014/main" id="{00000000-0008-0000-1700-000008000000}"/>
            </a:ext>
          </a:extLst>
        </xdr:cNvPr>
        <xdr:cNvCxnSpPr>
          <a:cxnSpLocks noChangeShapeType="1"/>
        </xdr:cNvCxnSpPr>
      </xdr:nvCxnSpPr>
      <xdr:spPr bwMode="auto">
        <a:xfrm>
          <a:off x="7246239" y="3363657"/>
          <a:ext cx="448128" cy="0"/>
        </a:xfrm>
        <a:prstGeom prst="straightConnector1">
          <a:avLst/>
        </a:prstGeom>
        <a:noFill/>
        <a:ln w="25400">
          <a:solidFill>
            <a:sysClr val="windowText" lastClr="00000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97954</xdr:colOff>
      <xdr:row>6</xdr:row>
      <xdr:rowOff>181400</xdr:rowOff>
    </xdr:from>
    <xdr:to>
      <xdr:col>12</xdr:col>
      <xdr:colOff>546082</xdr:colOff>
      <xdr:row>6</xdr:row>
      <xdr:rowOff>181400</xdr:rowOff>
    </xdr:to>
    <xdr:cxnSp macro="">
      <xdr:nvCxnSpPr>
        <xdr:cNvPr id="9" name="AutoShape 3">
          <a:extLst>
            <a:ext uri="{FF2B5EF4-FFF2-40B4-BE49-F238E27FC236}">
              <a16:creationId xmlns:a16="http://schemas.microsoft.com/office/drawing/2014/main" id="{00000000-0008-0000-1700-000009000000}"/>
            </a:ext>
          </a:extLst>
        </xdr:cNvPr>
        <xdr:cNvCxnSpPr>
          <a:cxnSpLocks noChangeShapeType="1"/>
        </xdr:cNvCxnSpPr>
      </xdr:nvCxnSpPr>
      <xdr:spPr bwMode="auto">
        <a:xfrm>
          <a:off x="7246239" y="3537828"/>
          <a:ext cx="448128" cy="0"/>
        </a:xfrm>
        <a:prstGeom prst="straightConnector1">
          <a:avLst/>
        </a:prstGeom>
        <a:noFill/>
        <a:ln w="25400">
          <a:solidFill>
            <a:sysClr val="windowText" lastClr="00000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11214" y="4465864"/>
          <a:ext cx="39027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46528" y="6442982"/>
          <a:ext cx="390272"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88679"/>
          <a:ext cx="668293" cy="18816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89446"/>
          <a:ext cx="668293" cy="19632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0518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5763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04639"/>
          <a:ext cx="668293"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100011</xdr:colOff>
      <xdr:row>10</xdr:row>
      <xdr:rowOff>47625</xdr:rowOff>
    </xdr:from>
    <xdr:to>
      <xdr:col>37</xdr:col>
      <xdr:colOff>103386</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368697" y="20560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496786" y="4804682"/>
          <a:ext cx="4084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44596</xdr:colOff>
      <xdr:row>19</xdr:row>
      <xdr:rowOff>47625</xdr:rowOff>
    </xdr:from>
    <xdr:to>
      <xdr:col>38</xdr:col>
      <xdr:colOff>66520</xdr:colOff>
      <xdr:row>19</xdr:row>
      <xdr:rowOff>227625</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396739" y="4456339"/>
          <a:ext cx="5541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92082</xdr:colOff>
      <xdr:row>9</xdr:row>
      <xdr:rowOff>47628</xdr:rowOff>
    </xdr:from>
    <xdr:to>
      <xdr:col>37</xdr:col>
      <xdr:colOff>95457</xdr:colOff>
      <xdr:row>9</xdr:row>
      <xdr:rowOff>227628</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360768" y="1789342"/>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59386"/>
          <a:ext cx="666043" cy="18544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84138</xdr:colOff>
      <xdr:row>12</xdr:row>
      <xdr:rowOff>47625</xdr:rowOff>
    </xdr:from>
    <xdr:to>
      <xdr:col>37</xdr:col>
      <xdr:colOff>87513</xdr:colOff>
      <xdr:row>12</xdr:row>
      <xdr:rowOff>227625</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352824" y="25894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116791</xdr:colOff>
      <xdr:row>14</xdr:row>
      <xdr:rowOff>49892</xdr:rowOff>
    </xdr:from>
    <xdr:to>
      <xdr:col>38</xdr:col>
      <xdr:colOff>99783</xdr:colOff>
      <xdr:row>16</xdr:row>
      <xdr:rowOff>224517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793691" y="3125106"/>
          <a:ext cx="119063"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93888</xdr:colOff>
      <xdr:row>15</xdr:row>
      <xdr:rowOff>38100</xdr:rowOff>
    </xdr:from>
    <xdr:to>
      <xdr:col>37</xdr:col>
      <xdr:colOff>97263</xdr:colOff>
      <xdr:row>15</xdr:row>
      <xdr:rowOff>218100</xdr:rowOff>
    </xdr:to>
    <xdr:sp macro="" textlink="">
      <xdr:nvSpPr>
        <xdr:cNvPr id="17" name="テキスト ボックス 16">
          <a:extLst>
            <a:ext uri="{FF2B5EF4-FFF2-40B4-BE49-F238E27FC236}">
              <a16:creationId xmlns:a16="http://schemas.microsoft.com/office/drawing/2014/main" id="{00000000-0008-0000-1900-000011000000}"/>
            </a:ext>
          </a:extLst>
        </xdr:cNvPr>
        <xdr:cNvSpPr txBox="1"/>
      </xdr:nvSpPr>
      <xdr:spPr>
        <a:xfrm>
          <a:off x="5362574" y="3380014"/>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38100" y="6754586"/>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twoCellAnchor>
    <xdr:from>
      <xdr:col>46</xdr:col>
      <xdr:colOff>517070</xdr:colOff>
      <xdr:row>23</xdr:row>
      <xdr:rowOff>108856</xdr:rowOff>
    </xdr:from>
    <xdr:to>
      <xdr:col>71</xdr:col>
      <xdr:colOff>117367</xdr:colOff>
      <xdr:row>25</xdr:row>
      <xdr:rowOff>106900</xdr:rowOff>
    </xdr:to>
    <xdr:sp macro="" textlink="">
      <xdr:nvSpPr>
        <xdr:cNvPr id="19" name="正方形/長方形 18"/>
        <xdr:cNvSpPr/>
      </xdr:nvSpPr>
      <xdr:spPr>
        <a:xfrm>
          <a:off x="7483927" y="5200952"/>
          <a:ext cx="3283297" cy="50604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進捗状況をプルダウンから選択してください。該当しない選択肢の場合は、直接入力してください</a:t>
          </a:r>
          <a:endParaRPr kumimoji="1" lang="en-US" altLang="ja-JP" sz="1100"/>
        </a:p>
        <a:p>
          <a:pPr algn="l"/>
          <a:endParaRPr kumimoji="1" lang="ja-JP" altLang="en-US" sz="1100"/>
        </a:p>
      </xdr:txBody>
    </xdr:sp>
    <xdr:clientData/>
  </xdr:twoCellAnchor>
  <xdr:twoCellAnchor>
    <xdr:from>
      <xdr:col>45</xdr:col>
      <xdr:colOff>72570</xdr:colOff>
      <xdr:row>23</xdr:row>
      <xdr:rowOff>140606</xdr:rowOff>
    </xdr:from>
    <xdr:to>
      <xdr:col>46</xdr:col>
      <xdr:colOff>517070</xdr:colOff>
      <xdr:row>24</xdr:row>
      <xdr:rowOff>119975</xdr:rowOff>
    </xdr:to>
    <xdr:cxnSp macro="">
      <xdr:nvCxnSpPr>
        <xdr:cNvPr id="20" name="直線矢印コネクタ 19"/>
        <xdr:cNvCxnSpPr>
          <a:stCxn id="19" idx="1"/>
        </xdr:cNvCxnSpPr>
      </xdr:nvCxnSpPr>
      <xdr:spPr>
        <a:xfrm flipH="1" flipV="1">
          <a:off x="6888237" y="5232702"/>
          <a:ext cx="595690" cy="22127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151185</xdr:colOff>
      <xdr:row>8</xdr:row>
      <xdr:rowOff>169335</xdr:rowOff>
    </xdr:from>
    <xdr:to>
      <xdr:col>68</xdr:col>
      <xdr:colOff>92567</xdr:colOff>
      <xdr:row>14</xdr:row>
      <xdr:rowOff>210962</xdr:rowOff>
    </xdr:to>
    <xdr:sp macro="" textlink="">
      <xdr:nvSpPr>
        <xdr:cNvPr id="21" name="正方形/長方形 20"/>
        <xdr:cNvSpPr/>
      </xdr:nvSpPr>
      <xdr:spPr>
        <a:xfrm>
          <a:off x="6966852" y="1651002"/>
          <a:ext cx="3322001" cy="1638198"/>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助成金交付申請額（合計）が助成限度額の</a:t>
          </a:r>
          <a:r>
            <a:rPr kumimoji="1" lang="ja-JP" altLang="en-US" sz="1100" b="1" u="sng"/>
            <a:t>１５００万円以上</a:t>
          </a:r>
          <a:r>
            <a:rPr kumimoji="1" lang="ja-JP" altLang="en-US" sz="1100"/>
            <a:t>になった場合は、各経費区分を</a:t>
          </a:r>
          <a:r>
            <a:rPr kumimoji="1" lang="ja-JP" altLang="en-US" sz="1100" u="sng"/>
            <a:t>手入力</a:t>
          </a:r>
          <a:r>
            <a:rPr kumimoji="1" lang="ja-JP" altLang="en-US" sz="1100"/>
            <a:t>で修正してください。</a:t>
          </a:r>
          <a:endParaRPr kumimoji="1" lang="en-US" altLang="ja-JP" sz="1100"/>
        </a:p>
        <a:p>
          <a:pPr algn="l"/>
          <a:r>
            <a:rPr kumimoji="1" lang="ja-JP" altLang="en-US" sz="1100"/>
            <a:t>また、申請下限額</a:t>
          </a:r>
          <a:r>
            <a:rPr kumimoji="1" lang="ja-JP" altLang="en-US" sz="1100" u="sng"/>
            <a:t>２００万円を下回る</a:t>
          </a:r>
          <a:r>
            <a:rPr kumimoji="1" lang="ja-JP" altLang="en-US" sz="1100"/>
            <a:t>と申請できませんので、ご注意ください。</a:t>
          </a:r>
          <a:endParaRPr kumimoji="1" lang="en-US" altLang="ja-JP" sz="1100"/>
        </a:p>
        <a:p>
          <a:pPr algn="l"/>
          <a:endParaRPr kumimoji="1" lang="en-US" altLang="ja-JP" sz="1100"/>
        </a:p>
        <a:p>
          <a:pPr algn="l"/>
          <a:r>
            <a:rPr kumimoji="1" lang="ja-JP" altLang="en-US" sz="1100"/>
            <a:t>申請時の助成金交付申請額（合計）は、</a:t>
          </a:r>
          <a:r>
            <a:rPr kumimoji="1" lang="ja-JP" altLang="en-US" sz="1100">
              <a:solidFill>
                <a:schemeClr val="lt1"/>
              </a:solidFill>
              <a:effectLst/>
              <a:latin typeface="+mn-lt"/>
              <a:ea typeface="+mn-ea"/>
              <a:cs typeface="+mn-cs"/>
            </a:rPr>
            <a:t>採択後</a:t>
          </a:r>
          <a:r>
            <a:rPr kumimoji="1" lang="ja-JP" altLang="ja-JP" sz="1100">
              <a:solidFill>
                <a:schemeClr val="lt1"/>
              </a:solidFill>
              <a:effectLst/>
              <a:latin typeface="+mn-lt"/>
              <a:ea typeface="+mn-ea"/>
              <a:cs typeface="+mn-cs"/>
            </a:rPr>
            <a:t>に</a:t>
          </a:r>
          <a:r>
            <a:rPr kumimoji="1" lang="ja-JP" altLang="en-US" sz="1100">
              <a:solidFill>
                <a:schemeClr val="lt1"/>
              </a:solidFill>
              <a:effectLst/>
              <a:latin typeface="+mn-lt"/>
              <a:ea typeface="+mn-ea"/>
              <a:cs typeface="+mn-cs"/>
            </a:rPr>
            <a:t>増額させることはできません。</a:t>
          </a:r>
          <a:endParaRPr kumimoji="1" lang="ja-JP" altLang="en-US" sz="1100"/>
        </a:p>
      </xdr:txBody>
    </xdr:sp>
    <xdr:clientData/>
  </xdr:twoCellAnchor>
  <xdr:twoCellAnchor>
    <xdr:from>
      <xdr:col>34</xdr:col>
      <xdr:colOff>44596</xdr:colOff>
      <xdr:row>19</xdr:row>
      <xdr:rowOff>47625</xdr:rowOff>
    </xdr:from>
    <xdr:to>
      <xdr:col>38</xdr:col>
      <xdr:colOff>66520</xdr:colOff>
      <xdr:row>19</xdr:row>
      <xdr:rowOff>227625</xdr:rowOff>
    </xdr:to>
    <xdr:sp macro="" textlink="">
      <xdr:nvSpPr>
        <xdr:cNvPr id="22" name="テキスト ボックス 21">
          <a:extLst>
            <a:ext uri="{FF2B5EF4-FFF2-40B4-BE49-F238E27FC236}">
              <a16:creationId xmlns:a16="http://schemas.microsoft.com/office/drawing/2014/main" id="{00000000-0008-0000-1900-00000B000000}"/>
            </a:ext>
          </a:extLst>
        </xdr:cNvPr>
        <xdr:cNvSpPr txBox="1"/>
      </xdr:nvSpPr>
      <xdr:spPr>
        <a:xfrm>
          <a:off x="5443910" y="4456339"/>
          <a:ext cx="544439"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16395</xdr:colOff>
      <xdr:row>6</xdr:row>
      <xdr:rowOff>193909</xdr:rowOff>
    </xdr:from>
    <xdr:to>
      <xdr:col>37</xdr:col>
      <xdr:colOff>142439</xdr:colOff>
      <xdr:row>12</xdr:row>
      <xdr:rowOff>151624</xdr:rowOff>
    </xdr:to>
    <xdr:sp macro="" textlink="">
      <xdr:nvSpPr>
        <xdr:cNvPr id="4" name="テキスト ボックス 3"/>
        <xdr:cNvSpPr txBox="1"/>
      </xdr:nvSpPr>
      <xdr:spPr>
        <a:xfrm>
          <a:off x="8262324" y="2822809"/>
          <a:ext cx="4741586" cy="2994829"/>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＜原材料・副資材費＞　</a:t>
          </a:r>
          <a:r>
            <a:rPr kumimoji="1" lang="ja-JP" altLang="en-US" sz="1100">
              <a:solidFill>
                <a:schemeClr val="bg1"/>
              </a:solidFill>
            </a:rPr>
            <a:t>募集要項</a:t>
          </a:r>
          <a:r>
            <a:rPr kumimoji="1" lang="en-US" altLang="ja-JP" sz="1100">
              <a:solidFill>
                <a:schemeClr val="bg1"/>
              </a:solidFill>
            </a:rPr>
            <a:t>P.12</a:t>
          </a:r>
          <a:endParaRPr kumimoji="1" lang="en-US" altLang="ja-JP" sz="1400">
            <a:solidFill>
              <a:schemeClr val="bg1"/>
            </a:solidFill>
          </a:endParaRPr>
        </a:p>
        <a:p>
          <a:r>
            <a:rPr lang="ja-JP" altLang="ja-JP" sz="1100" b="1">
              <a:solidFill>
                <a:schemeClr val="lt1"/>
              </a:solidFill>
              <a:effectLst/>
              <a:latin typeface="+mn-lt"/>
              <a:ea typeface="+mn-ea"/>
              <a:cs typeface="+mn-cs"/>
            </a:rPr>
            <a:t>製品・サービスの開発・改良に直接使用し、消費される原材料、副資材、部品等の購入に要する経費（輸送費含む）</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例：試作品の部材、部品、生地、試験用消耗品等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＜注意事項＞</a:t>
          </a:r>
        </a:p>
        <a:p>
          <a:r>
            <a:rPr lang="ja-JP" altLang="ja-JP" sz="1100">
              <a:solidFill>
                <a:schemeClr val="lt1"/>
              </a:solidFill>
              <a:effectLst/>
              <a:latin typeface="+mn-lt"/>
              <a:ea typeface="+mn-ea"/>
              <a:cs typeface="+mn-cs"/>
            </a:rPr>
            <a:t>ア　購入する原材料等の数量は、必要最小限にとどめ、受払簿を作成して管理をし、助成事業終了時には使い切ることを原則とします。助成事業終了時点での未使用残存品は助成対象とはなりません</a:t>
          </a:r>
        </a:p>
        <a:p>
          <a:r>
            <a:rPr lang="ja-JP" altLang="ja-JP" sz="1100">
              <a:solidFill>
                <a:schemeClr val="lt1"/>
              </a:solidFill>
              <a:effectLst/>
              <a:latin typeface="+mn-lt"/>
              <a:ea typeface="+mn-ea"/>
              <a:cs typeface="+mn-cs"/>
            </a:rPr>
            <a:t>※　食材等の保存ができない原材料の場合、後で原材料自体が確認できない場合には、購入した原材料を試作品の開発に使用した裏付資料として、「受払簿」及び「購入時と試作使用時の写真」が必要となります</a:t>
          </a:r>
        </a:p>
        <a:p>
          <a:r>
            <a:rPr lang="ja-JP" altLang="ja-JP" sz="1100">
              <a:solidFill>
                <a:schemeClr val="lt1"/>
              </a:solidFill>
              <a:effectLst/>
              <a:latin typeface="+mn-lt"/>
              <a:ea typeface="+mn-ea"/>
              <a:cs typeface="+mn-cs"/>
            </a:rPr>
            <a:t>イ　販売用の製品に係る材料費は助成対象とはなりません</a:t>
          </a:r>
        </a:p>
        <a:p>
          <a:r>
            <a:rPr lang="ja-JP" altLang="ja-JP" sz="1100">
              <a:solidFill>
                <a:schemeClr val="lt1"/>
              </a:solidFill>
              <a:effectLst/>
              <a:latin typeface="+mn-lt"/>
              <a:ea typeface="+mn-ea"/>
              <a:cs typeface="+mn-cs"/>
            </a:rPr>
            <a:t>ウ　開発の途上において生じた仕損じ品やテストピース等を助成対象経費として計上する場合には、保管（困難な場合には写真撮影による代用も可）しておく必要があります</a:t>
          </a:r>
          <a:endParaRPr kumimoji="1" lang="ja-JP" altLang="en-US" sz="1100">
            <a:solidFill>
              <a:schemeClr val="bg1"/>
            </a:solidFill>
          </a:endParaRPr>
        </a:p>
      </xdr:txBody>
    </xdr:sp>
    <xdr:clientData fPrintsWithSheet="0"/>
  </xdr:twoCellAnchor>
  <xdr:twoCellAnchor>
    <xdr:from>
      <xdr:col>12</xdr:col>
      <xdr:colOff>20477</xdr:colOff>
      <xdr:row>4</xdr:row>
      <xdr:rowOff>0</xdr:rowOff>
    </xdr:from>
    <xdr:to>
      <xdr:col>33</xdr:col>
      <xdr:colOff>30520</xdr:colOff>
      <xdr:row>5</xdr:row>
      <xdr:rowOff>472753</xdr:rowOff>
    </xdr:to>
    <xdr:sp macro="" textlink="">
      <xdr:nvSpPr>
        <xdr:cNvPr id="5" name="正方形/長方形 4"/>
        <xdr:cNvSpPr/>
      </xdr:nvSpPr>
      <xdr:spPr>
        <a:xfrm>
          <a:off x="8266406" y="1616529"/>
          <a:ext cx="4015985" cy="97893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「特注の部品類等」は委託外注費に計上してください</a:t>
          </a:r>
          <a:endParaRPr kumimoji="1" lang="en-US" altLang="ja-JP" sz="1200"/>
        </a:p>
        <a:p>
          <a:pPr algn="l"/>
          <a:r>
            <a:rPr kumimoji="1" lang="en-US" altLang="ja-JP" sz="1200"/>
            <a:t>※</a:t>
          </a:r>
          <a:r>
            <a:rPr kumimoji="1" lang="ja-JP" altLang="en-US" sz="1200"/>
            <a:t>「試作金型」に係る費用は「機械装置・工具器具費」に計上してください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310243</xdr:colOff>
      <xdr:row>3</xdr:row>
      <xdr:rowOff>0</xdr:rowOff>
    </xdr:from>
    <xdr:to>
      <xdr:col>39</xdr:col>
      <xdr:colOff>74360</xdr:colOff>
      <xdr:row>11</xdr:row>
      <xdr:rowOff>383930</xdr:rowOff>
    </xdr:to>
    <xdr:sp macro="" textlink="">
      <xdr:nvSpPr>
        <xdr:cNvPr id="4" name="テキスト ボックス 3"/>
        <xdr:cNvSpPr txBox="1"/>
      </xdr:nvSpPr>
      <xdr:spPr>
        <a:xfrm>
          <a:off x="8556172" y="762000"/>
          <a:ext cx="4684459" cy="4781759"/>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＜機械装置・工具器具費＞　</a:t>
          </a:r>
          <a:r>
            <a:rPr kumimoji="1" lang="ja-JP" altLang="en-US" sz="1100">
              <a:solidFill>
                <a:schemeClr val="bg1"/>
              </a:solidFill>
            </a:rPr>
            <a:t>募集要項</a:t>
          </a:r>
          <a:r>
            <a:rPr kumimoji="1" lang="en-US" altLang="ja-JP" sz="1100">
              <a:solidFill>
                <a:schemeClr val="bg1"/>
              </a:solidFill>
            </a:rPr>
            <a:t>P.12</a:t>
          </a:r>
        </a:p>
        <a:p>
          <a:r>
            <a:rPr lang="ja-JP" altLang="ja-JP" sz="1100" b="1">
              <a:solidFill>
                <a:schemeClr val="lt1"/>
              </a:solidFill>
              <a:effectLst/>
              <a:latin typeface="+mn-lt"/>
              <a:ea typeface="+mn-ea"/>
              <a:cs typeface="+mn-cs"/>
            </a:rPr>
            <a:t>製品・サービスの開発・改良に直接使用する機械装置・工具器具等を新たに購入・リース・レンタルする際に要する経費（据付費・輸送費含む）</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例：試験・試作用設備、検査機器、工具、器具、金型、冶具、電子機器、ソフトウエア、サーバ・システムの使用賃借等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＜注意事項＞</a:t>
          </a:r>
        </a:p>
        <a:p>
          <a:r>
            <a:rPr lang="ja-JP" altLang="ja-JP" sz="1100">
              <a:solidFill>
                <a:schemeClr val="lt1"/>
              </a:solidFill>
              <a:effectLst/>
              <a:latin typeface="+mn-lt"/>
              <a:ea typeface="+mn-ea"/>
              <a:cs typeface="+mn-cs"/>
            </a:rPr>
            <a:t>ア　機械装置をリース・レンタルにより調達した場合、助成対象期間内に賃貸借契約を締結したものに限り助成対象となります</a:t>
          </a:r>
        </a:p>
        <a:p>
          <a:r>
            <a:rPr lang="ja-JP" altLang="ja-JP" sz="1100">
              <a:solidFill>
                <a:schemeClr val="lt1"/>
              </a:solidFill>
              <a:effectLst/>
              <a:latin typeface="+mn-lt"/>
              <a:ea typeface="+mn-ea"/>
              <a:cs typeface="+mn-cs"/>
            </a:rPr>
            <a:t>イ　割賦により調達した場合はすべての支払いが助成事業期間内に終了するものに限り助成対象となります</a:t>
          </a:r>
        </a:p>
        <a:p>
          <a:r>
            <a:rPr lang="ja-JP" altLang="ja-JP" sz="1100">
              <a:solidFill>
                <a:schemeClr val="lt1"/>
              </a:solidFill>
              <a:effectLst/>
              <a:latin typeface="+mn-lt"/>
              <a:ea typeface="+mn-ea"/>
              <a:cs typeface="+mn-cs"/>
            </a:rPr>
            <a:t>ウ　</a:t>
          </a:r>
          <a:r>
            <a:rPr lang="ja-JP" altLang="ja-JP" sz="1100" u="sng">
              <a:solidFill>
                <a:schemeClr val="lt1"/>
              </a:solidFill>
              <a:effectLst/>
              <a:latin typeface="+mn-lt"/>
              <a:ea typeface="+mn-ea"/>
              <a:cs typeface="+mn-cs"/>
            </a:rPr>
            <a:t>１件</a:t>
          </a:r>
          <a:r>
            <a:rPr lang="en-US" altLang="ja-JP" sz="1100" u="sng">
              <a:solidFill>
                <a:schemeClr val="lt1"/>
              </a:solidFill>
              <a:effectLst/>
              <a:latin typeface="+mn-lt"/>
              <a:ea typeface="+mn-ea"/>
              <a:cs typeface="+mn-cs"/>
            </a:rPr>
            <a:t>100</a:t>
          </a:r>
          <a:r>
            <a:rPr lang="ja-JP" altLang="ja-JP" sz="1100" u="sng">
              <a:solidFill>
                <a:schemeClr val="lt1"/>
              </a:solidFill>
              <a:effectLst/>
              <a:latin typeface="+mn-lt"/>
              <a:ea typeface="+mn-ea"/>
              <a:cs typeface="+mn-cs"/>
            </a:rPr>
            <a:t>万円（税抜）以上の購入品</a:t>
          </a:r>
          <a:r>
            <a:rPr lang="ja-JP" altLang="ja-JP" sz="1100">
              <a:solidFill>
                <a:schemeClr val="lt1"/>
              </a:solidFill>
              <a:effectLst/>
              <a:latin typeface="+mn-lt"/>
              <a:ea typeface="+mn-ea"/>
              <a:cs typeface="+mn-cs"/>
            </a:rPr>
            <a:t>については、</a:t>
          </a:r>
          <a:r>
            <a:rPr lang="ja-JP" altLang="ja-JP" sz="1100" u="sng">
              <a:solidFill>
                <a:schemeClr val="lt1"/>
              </a:solidFill>
              <a:effectLst/>
              <a:latin typeface="+mn-lt"/>
              <a:ea typeface="+mn-ea"/>
              <a:cs typeface="+mn-cs"/>
            </a:rPr>
            <a:t>原則として２社以上の見積書</a:t>
          </a:r>
          <a:r>
            <a:rPr lang="ja-JP" altLang="ja-JP" sz="1100">
              <a:solidFill>
                <a:schemeClr val="lt1"/>
              </a:solidFill>
              <a:effectLst/>
              <a:latin typeface="+mn-lt"/>
              <a:ea typeface="+mn-ea"/>
              <a:cs typeface="+mn-cs"/>
            </a:rPr>
            <a:t>（単価、数量、規格、メーカー、型番等の記載があるもの）</a:t>
          </a:r>
          <a:r>
            <a:rPr lang="ja-JP" altLang="ja-JP" sz="1100" u="sng">
              <a:solidFill>
                <a:schemeClr val="lt1"/>
              </a:solidFill>
              <a:effectLst/>
              <a:latin typeface="+mn-lt"/>
              <a:ea typeface="+mn-ea"/>
              <a:cs typeface="+mn-cs"/>
            </a:rPr>
            <a:t>が必要となります</a:t>
          </a:r>
          <a:r>
            <a:rPr lang="ja-JP" altLang="ja-JP" sz="1100">
              <a:solidFill>
                <a:schemeClr val="lt1"/>
              </a:solidFill>
              <a:effectLst/>
              <a:latin typeface="+mn-lt"/>
              <a:ea typeface="+mn-ea"/>
              <a:cs typeface="+mn-cs"/>
            </a:rPr>
            <a:t>（市販品の場合には、価格表示のあるカタログ等の添付でも可）</a:t>
          </a:r>
        </a:p>
        <a:p>
          <a:r>
            <a:rPr lang="ja-JP" altLang="ja-JP" sz="1100">
              <a:solidFill>
                <a:schemeClr val="lt1"/>
              </a:solidFill>
              <a:effectLst/>
              <a:latin typeface="+mn-lt"/>
              <a:ea typeface="+mn-ea"/>
              <a:cs typeface="+mn-cs"/>
            </a:rPr>
            <a:t>エ　</a:t>
          </a:r>
          <a:r>
            <a:rPr lang="ja-JP" altLang="ja-JP" sz="1100" u="sng">
              <a:solidFill>
                <a:schemeClr val="lt1"/>
              </a:solidFill>
              <a:effectLst/>
              <a:latin typeface="+mn-lt"/>
              <a:ea typeface="+mn-ea"/>
              <a:cs typeface="+mn-cs"/>
            </a:rPr>
            <a:t>試作金型に係る費用は、</a:t>
          </a:r>
          <a:r>
            <a:rPr lang="ja-JP" altLang="en-US"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委託・外注費</a:t>
          </a:r>
          <a:r>
            <a:rPr lang="ja-JP" altLang="en-US"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ではなく本経費に含めてください</a:t>
          </a:r>
          <a:r>
            <a:rPr lang="ja-JP" altLang="ja-JP" sz="1100">
              <a:solidFill>
                <a:schemeClr val="lt1"/>
              </a:solidFill>
              <a:effectLst/>
              <a:latin typeface="+mn-lt"/>
              <a:ea typeface="+mn-ea"/>
              <a:cs typeface="+mn-cs"/>
            </a:rPr>
            <a:t>。</a:t>
          </a:r>
        </a:p>
        <a:p>
          <a:r>
            <a:rPr lang="ja-JP" altLang="ja-JP" sz="1100">
              <a:solidFill>
                <a:schemeClr val="lt1"/>
              </a:solidFill>
              <a:effectLst/>
              <a:latin typeface="+mn-lt"/>
              <a:ea typeface="+mn-ea"/>
              <a:cs typeface="+mn-cs"/>
            </a:rPr>
            <a:t>オ　車両については、リース・レンタルの場合のみ助成対象となります</a:t>
          </a:r>
        </a:p>
        <a:p>
          <a:r>
            <a:rPr lang="ja-JP" altLang="ja-JP" sz="1100">
              <a:solidFill>
                <a:schemeClr val="lt1"/>
              </a:solidFill>
              <a:effectLst/>
              <a:latin typeface="+mn-lt"/>
              <a:ea typeface="+mn-ea"/>
              <a:cs typeface="+mn-cs"/>
            </a:rPr>
            <a:t>カ　</a:t>
          </a:r>
          <a:r>
            <a:rPr lang="x-none" altLang="ja-JP" sz="1100">
              <a:solidFill>
                <a:schemeClr val="lt1"/>
              </a:solidFill>
              <a:effectLst/>
              <a:latin typeface="+mn-lt"/>
              <a:ea typeface="+mn-ea"/>
              <a:cs typeface="+mn-cs"/>
            </a:rPr>
            <a:t>以下の経費は、助成対象と</a:t>
          </a:r>
          <a:r>
            <a:rPr lang="ja-JP" altLang="ja-JP" sz="1100">
              <a:solidFill>
                <a:schemeClr val="lt1"/>
              </a:solidFill>
              <a:effectLst/>
              <a:latin typeface="+mn-lt"/>
              <a:ea typeface="+mn-ea"/>
              <a:cs typeface="+mn-cs"/>
            </a:rPr>
            <a:t>は</a:t>
          </a:r>
          <a:r>
            <a:rPr lang="x-none" altLang="ja-JP" sz="1100">
              <a:solidFill>
                <a:schemeClr val="lt1"/>
              </a:solidFill>
              <a:effectLst/>
              <a:latin typeface="+mn-lt"/>
              <a:ea typeface="+mn-ea"/>
              <a:cs typeface="+mn-cs"/>
            </a:rPr>
            <a:t>なりません</a:t>
          </a:r>
          <a:endParaRPr lang="ja-JP" altLang="ja-JP" sz="1100">
            <a:solidFill>
              <a:schemeClr val="lt1"/>
            </a:solidFill>
            <a:effectLst/>
            <a:latin typeface="+mn-lt"/>
            <a:ea typeface="+mn-ea"/>
            <a:cs typeface="+mn-cs"/>
          </a:endParaRPr>
        </a:p>
        <a:p>
          <a:r>
            <a:rPr lang="x-none" altLang="ja-JP" sz="1100">
              <a:solidFill>
                <a:schemeClr val="lt1"/>
              </a:solidFill>
              <a:effectLst/>
              <a:latin typeface="+mn-lt"/>
              <a:ea typeface="+mn-ea"/>
              <a:cs typeface="+mn-cs"/>
            </a:rPr>
            <a:t>(ア)　開発目的以外</a:t>
          </a:r>
          <a:r>
            <a:rPr lang="ja-JP" altLang="ja-JP" sz="1100">
              <a:solidFill>
                <a:schemeClr val="lt1"/>
              </a:solidFill>
              <a:effectLst/>
              <a:latin typeface="+mn-lt"/>
              <a:ea typeface="+mn-ea"/>
              <a:cs typeface="+mn-cs"/>
            </a:rPr>
            <a:t>（量産目的等）</a:t>
          </a:r>
          <a:r>
            <a:rPr lang="x-none" altLang="ja-JP" sz="1100">
              <a:solidFill>
                <a:schemeClr val="lt1"/>
              </a:solidFill>
              <a:effectLst/>
              <a:latin typeface="+mn-lt"/>
              <a:ea typeface="+mn-ea"/>
              <a:cs typeface="+mn-cs"/>
            </a:rPr>
            <a:t>の機械</a:t>
          </a:r>
          <a:r>
            <a:rPr lang="ja-JP" altLang="ja-JP" sz="1100">
              <a:solidFill>
                <a:schemeClr val="lt1"/>
              </a:solidFill>
              <a:effectLst/>
              <a:latin typeface="+mn-lt"/>
              <a:ea typeface="+mn-ea"/>
              <a:cs typeface="+mn-cs"/>
            </a:rPr>
            <a:t>装置・工具器具等</a:t>
          </a:r>
          <a:r>
            <a:rPr lang="x-none" altLang="ja-JP" sz="1100">
              <a:solidFill>
                <a:schemeClr val="lt1"/>
              </a:solidFill>
              <a:effectLst/>
              <a:latin typeface="+mn-lt"/>
              <a:ea typeface="+mn-ea"/>
              <a:cs typeface="+mn-cs"/>
            </a:rPr>
            <a:t>に係る経費</a:t>
          </a:r>
          <a:endParaRPr lang="ja-JP" altLang="ja-JP" sz="1100">
            <a:solidFill>
              <a:schemeClr val="lt1"/>
            </a:solidFill>
            <a:effectLst/>
            <a:latin typeface="+mn-lt"/>
            <a:ea typeface="+mn-ea"/>
            <a:cs typeface="+mn-cs"/>
          </a:endParaRPr>
        </a:p>
        <a:p>
          <a:r>
            <a:rPr lang="x-none" altLang="ja-JP" sz="1100">
              <a:solidFill>
                <a:schemeClr val="lt1"/>
              </a:solidFill>
              <a:effectLst/>
              <a:latin typeface="+mn-lt"/>
              <a:ea typeface="+mn-ea"/>
              <a:cs typeface="+mn-cs"/>
            </a:rPr>
            <a:t>(イ)　自家用機械類の改良、修繕等に係る経費</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ウ</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中古品の購入に係る経費</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エ</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自社以外に設置する機械装置・工具器具等に係る経費</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オ</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汎用性が高く、使用目的が本助成事業の遂行に必要なものと特定できない経費（例：パソコン、カメラ等容易に持ち運びができ、他の目的に使用できるもの）</a:t>
          </a:r>
        </a:p>
        <a:p>
          <a:r>
            <a:rPr lang="ja-JP" altLang="ja-JP" sz="1100">
              <a:solidFill>
                <a:schemeClr val="lt1"/>
              </a:solidFill>
              <a:effectLst/>
              <a:latin typeface="+mn-lt"/>
              <a:ea typeface="+mn-ea"/>
              <a:cs typeface="+mn-cs"/>
            </a:rPr>
            <a:t>キ　購入等の必要性や使用実績がわかる資料をご提出いただく場合があります</a:t>
          </a:r>
          <a:endParaRPr kumimoji="1" lang="ja-JP" altLang="en-US" sz="1100">
            <a:solidFill>
              <a:schemeClr val="bg1"/>
            </a:solidFill>
          </a:endParaRPr>
        </a:p>
      </xdr:txBody>
    </xdr:sp>
    <xdr:clientData fPrintsWithSheet="0"/>
  </xdr:twoCellAnchor>
</xdr:wsDr>
</file>

<file path=xl/tables/table1.xml><?xml version="1.0" encoding="utf-8"?>
<table xmlns="http://schemas.openxmlformats.org/spreadsheetml/2006/main" id="4" name="テーブル610245" displayName="テーブル610245" ref="A4:G9" totalsRowShown="0" headerRowDxfId="301" dataDxfId="300">
  <tableColumns count="7">
    <tableColumn id="1" name="申 請_x000a_年 度" dataDxfId="299"/>
    <tableColumn id="2" name="申 請 先" dataDxfId="298"/>
    <tableColumn id="3" name="助 成 事 業 名" dataDxfId="297"/>
    <tableColumn id="4" name="申 請 テ ー マ" dataDxfId="296"/>
    <tableColumn id="5" name="助成金額（円）" dataDxfId="295" dataCellStyle="桁区切り"/>
    <tableColumn id="6" name="本申請との経費の重複" dataDxfId="294"/>
    <tableColumn id="7" name="本申請との内容の重複" dataDxfId="293"/>
  </tableColumns>
  <tableStyleInfo name="テーブル スタイル 8" showFirstColumn="0" showLastColumn="0" showRowStripes="1" showColumnStripes="0"/>
</table>
</file>

<file path=xl/tables/table10.xml><?xml version="1.0" encoding="utf-8"?>
<table xmlns="http://schemas.openxmlformats.org/spreadsheetml/2006/main" id="11" name="直接人件費" displayName="直接人件費" ref="A3:J14" totalsRowCount="1" headerRowDxfId="112" dataDxfId="111" totalsRowDxfId="110" dataCellStyle="標準 2">
  <tableColumns count="10">
    <tableColumn id="1" name="番　号" dataDxfId="109" totalsRowDxfId="108" dataCellStyle="標準 2">
      <calculatedColumnFormula>ROW()-ROW(直接人件費[[#Headers],[番　号]])</calculatedColumnFormula>
    </tableColumn>
    <tableColumn id="2" name="従事者氏名" dataDxfId="107" totalsRowDxfId="106" dataCellStyle="標準 2"/>
    <tableColumn id="3" name="所属部門" dataDxfId="105" totalsRowDxfId="104" dataCellStyle="標準 2"/>
    <tableColumn id="9" name="種別" dataDxfId="103" totalsRowDxfId="102" dataCellStyle="標準 2"/>
    <tableColumn id="4" name="従事内容" dataDxfId="101" totalsRowDxfId="100" dataCellStyle="標準 2"/>
    <tableColumn id="10" name="従事時間_x000a_(A)" dataDxfId="99" totalsRowDxfId="98" dataCellStyle="桁区切り"/>
    <tableColumn id="5" name="単価(B)_x000a_(税抜)" totalsRowLabel="計" dataDxfId="97" totalsRowDxfId="96" dataCellStyle="桁区切り"/>
    <tableColumn id="7" name="助成事業に_x000a_要する経費_x000a_" totalsRowFunction="sum" dataDxfId="95" totalsRowDxfId="94" dataCellStyle="桁区切り">
      <calculatedColumnFormula>ROUNDDOWN(直接人件費[[#This Row],[助成対象経費
(A)×(B)
]]*1,0)</calculatedColumnFormula>
    </tableColumn>
    <tableColumn id="8" name="助成対象経費_x000a_(A)×(B)_x000a_" totalsRowFunction="sum" dataDxfId="93" totalsRowDxfId="92" dataCellStyle="桁区切り">
      <calculatedColumnFormula>直接人件費[[#This Row],[従事時間
(A)]]*直接人件費[[#This Row],[単価(B)
(税抜)]]</calculatedColumnFormula>
    </tableColumn>
    <tableColumn id="12" name="列1" dataDxfId="91" totalsRowDxfId="90" dataCellStyle="標準 2">
      <calculatedColumnFormula>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12" name="広告費" displayName="広告費" ref="A3:J14" totalsRowCount="1" headerRowDxfId="88" dataDxfId="87" totalsRowDxfId="86" dataCellStyle="標準 2">
  <tableColumns count="10">
    <tableColumn id="1" name="番　号" dataDxfId="85" totalsRowDxfId="84" dataCellStyle="標準 2">
      <calculatedColumnFormula>ROW()-ROW(広告費[[#Headers],[番　号]])</calculatedColumnFormula>
    </tableColumn>
    <tableColumn id="2" name="種　別" dataDxfId="83" totalsRowDxfId="82" dataCellStyle="標準 2"/>
    <tableColumn id="3" name="内容・_x000a_広告掲載先" dataDxfId="81" totalsRowDxfId="80" dataCellStyle="標準 2"/>
    <tableColumn id="5" name="数量_x000a_(A)" dataDxfId="79" totalsRowDxfId="78" dataCellStyle="桁区切り"/>
    <tableColumn id="10" name="単位" dataDxfId="77" totalsRowDxfId="76" dataCellStyle="桁区切り"/>
    <tableColumn id="6" name="単価(B)_x000a_（税抜）" totalsRowLabel="計" dataDxfId="75" totalsRowDxfId="74" dataCellStyle="桁区切り"/>
    <tableColumn id="7" name="助成事業に_x000a_要する経費_x000a_（税込）" totalsRowFunction="sum" dataDxfId="73" totalsRowDxfId="72" dataCellStyle="桁区切り">
      <calculatedColumnFormula>ROUNDDOWN(広告費[[#This Row],[助成対象経費
(A)×(B)
（税抜）]]*1.1,0)</calculatedColumnFormula>
    </tableColumn>
    <tableColumn id="8" name="助成対象経費_x000a_(A)×(B)_x000a_（税抜）" totalsRowFunction="sum" dataDxfId="71" totalsRowDxfId="70" dataCellStyle="桁区切り">
      <calculatedColumnFormula>広告費[[#This Row],[数量
(A)]]*広告費[[#This Row],[単価(B)
（税抜）]]</calculatedColumnFormula>
    </tableColumn>
    <tableColumn id="9" name="支払予定先" dataDxfId="69" totalsRowDxfId="68" dataCellStyle="標準 2"/>
    <tableColumn id="12" name="列1" dataDxfId="67" totalsRowDxfId="66" dataCellStyle="標準 2">
      <calculatedColumnFormula>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13" name="展示会等参加費" displayName="展示会等参加費" ref="A3:K14" totalsRowCount="1" headerRowDxfId="64" dataDxfId="63" totalsRowDxfId="62" dataCellStyle="標準 2">
  <tableColumns count="11">
    <tableColumn id="1" name="番　号" dataDxfId="61" totalsRowDxfId="60" dataCellStyle="標準 2">
      <calculatedColumnFormula>ROW()-ROW(展示会等参加費[[#Headers],[番　号]])</calculatedColumnFormula>
    </tableColumn>
    <tableColumn id="2" name="展示会名称" dataDxfId="59" totalsRowDxfId="58" dataCellStyle="標準 2"/>
    <tableColumn id="3" name="会　場" dataDxfId="57" totalsRowDxfId="56" dataCellStyle="標準 2"/>
    <tableColumn id="4" name="開催期間" dataDxfId="55" totalsRowDxfId="54" dataCellStyle="標準 2"/>
    <tableColumn id="5" name="数量_x000a_(A)" dataDxfId="53" totalsRowDxfId="52" dataCellStyle="桁区切り"/>
    <tableColumn id="10" name="単位" dataDxfId="51" totalsRowDxfId="50" dataCellStyle="桁区切り"/>
    <tableColumn id="6" name="単価(B)_x000a_（税抜）" totalsRowLabel="計" dataDxfId="49" totalsRowDxfId="48" dataCellStyle="桁区切り"/>
    <tableColumn id="7" name="助成事業に_x000a_要する経費_x000a_（税込）" totalsRowFunction="sum" dataDxfId="47" totalsRowDxfId="46" dataCellStyle="桁区切り">
      <calculatedColumnFormula>ROUNDDOWN(展示会等参加費[[#This Row],[助成対象経費
(A)×(B)
（税抜）]]*1.1,0)</calculatedColumnFormula>
    </tableColumn>
    <tableColumn id="8" name="助成対象経費_x000a_(A)×(B)_x000a_（税抜）" totalsRowFunction="sum" dataDxfId="45" totalsRowDxfId="44" dataCellStyle="桁区切り">
      <calculatedColumnFormula>展示会等参加費[[#This Row],[数量
(A)]]*展示会等参加費[[#This Row],[単価(B)
（税抜）]]</calculatedColumnFormula>
    </tableColumn>
    <tableColumn id="9" name="支払予定先" dataDxfId="43" totalsRowDxfId="42" dataCellStyle="標準 2"/>
    <tableColumn id="12" name="列1" dataDxfId="41" totalsRowDxfId="40" dataCellStyle="標準 2">
      <calculatedColumnFormula>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14" name="イベント開催費" displayName="イベント開催費" ref="A3:J14" totalsRowCount="1" headerRowDxfId="38" dataDxfId="37" totalsRowDxfId="36" dataCellStyle="標準 2">
  <tableColumns count="10">
    <tableColumn id="1" name="番　号" dataDxfId="35" totalsRowDxfId="34" dataCellStyle="標準 2">
      <calculatedColumnFormula>ROW()-ROW(イベント開催費[[#Headers],[番　号]])</calculatedColumnFormula>
    </tableColumn>
    <tableColumn id="2" name="イベント名称" dataDxfId="33" totalsRowDxfId="32" dataCellStyle="標準 2"/>
    <tableColumn id="3" name="会　場" dataDxfId="31" totalsRowDxfId="30" dataCellStyle="標準 2"/>
    <tableColumn id="5" name="数量_x000a_(A)" dataDxfId="29" totalsRowDxfId="28" dataCellStyle="桁区切り"/>
    <tableColumn id="10" name="単位" dataDxfId="27" totalsRowDxfId="26" dataCellStyle="桁区切り"/>
    <tableColumn id="6" name="単価(B)_x000a_（税抜）" totalsRowLabel="計" dataDxfId="25" totalsRowDxfId="24" dataCellStyle="桁区切り"/>
    <tableColumn id="7" name="助成事業に_x000a_要する経費_x000a_（税込）" totalsRowFunction="sum" dataDxfId="23" totalsRowDxfId="22" dataCellStyle="桁区切り">
      <calculatedColumnFormula>ROUNDDOWN(イベント開催費[[#This Row],[助成対象経費
(A)×(B)
（税抜）]]*1.1,0)</calculatedColumnFormula>
    </tableColumn>
    <tableColumn id="8" name="助成対象経費_x000a_(A)×(B)_x000a_（税抜）" totalsRowFunction="sum" dataDxfId="21" totalsRowDxfId="20" dataCellStyle="桁区切り">
      <calculatedColumnFormula>イベント開催費[[#This Row],[数量
(A)]]*イベント開催費[[#This Row],[単価(B)
（税抜）]]</calculatedColumnFormula>
    </tableColumn>
    <tableColumn id="9" name="支払予定先" dataDxfId="19" totalsRowDxfId="18" dataCellStyle="標準 2"/>
    <tableColumn id="12" name="列1" dataDxfId="17" totalsRowDxfId="16" dataCellStyle="標準 2">
      <calculatedColumnFormula>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calculatedColumnFormula>
    </tableColumn>
  </tableColumns>
  <tableStyleInfo name="テーブル スタイル 8" showFirstColumn="0" showLastColumn="0" showRowStripes="1" showColumnStripes="0"/>
</table>
</file>

<file path=xl/tables/table14.xml><?xml version="1.0" encoding="utf-8"?>
<table xmlns="http://schemas.openxmlformats.org/spreadsheetml/2006/main" id="15" name="テーブル1" displayName="テーブル1" ref="A3:E8" totalsRowCount="1" headerRowDxfId="15" dataDxfId="13" totalsRowDxfId="11" headerRowBorderDxfId="14" tableBorderDxfId="12" totalsRowBorderDxfId="10" headerRowCellStyle="標準 2">
  <tableColumns count="5">
    <tableColumn id="1" name="経 費 項 目" totalsRowLabel="集計" dataDxfId="9" totalsRowDxfId="8" dataCellStyle="標準 2"/>
    <tableColumn id="2" name="内　　容" dataDxfId="7" totalsRowDxfId="6"/>
    <tableColumn id="3" name="積 算 根 拠" dataDxfId="5" totalsRowDxfId="4"/>
    <tableColumn id="4" name="助成事業に_x000a_要する経費_x000a_（税抜）" totalsRowFunction="sum" dataDxfId="3" totalsRowDxfId="2" dataCellStyle="標準 2"/>
    <tableColumn id="5" name="備　　考" dataDxfId="1" totalsRowDxfId="0" dataCellStyle="標準 2"/>
  </tableColumns>
  <tableStyleInfo name="テーブル スタイル 8" showFirstColumn="0" showLastColumn="0" showRowStripes="1" showColumnStripes="0"/>
</table>
</file>

<file path=xl/tables/table2.xml><?xml version="1.0" encoding="utf-8"?>
<table xmlns="http://schemas.openxmlformats.org/spreadsheetml/2006/main" id="17" name="テーブル610123518" displayName="テーブル610123518" ref="A12:G17" totalsRowShown="0" headerRowDxfId="292" dataDxfId="291">
  <tableColumns count="7">
    <tableColumn id="1" name="申 請_x000a_年 度" dataDxfId="290"/>
    <tableColumn id="2" name="申 請 先" dataDxfId="289"/>
    <tableColumn id="3" name="助 成 事 業 名" dataDxfId="288"/>
    <tableColumn id="4" name="申 請 テ ー マ" dataDxfId="287"/>
    <tableColumn id="5" name="助成金額（円）" dataDxfId="286" dataCellStyle="桁区切り"/>
    <tableColumn id="6" name="本申請との経費の重複" dataDxfId="285"/>
    <tableColumn id="7" name="本申請との内容の重複" dataDxfId="284"/>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283" dataDxfId="281" headerRowBorderDxfId="282" tableBorderDxfId="280" totalsRowBorderDxfId="279">
  <tableColumns count="7">
    <tableColumn id="8" name="No." dataDxfId="278">
      <calculatedColumnFormula>ROW()-ROW(テーブル1717[[#Headers],[No.]])</calculatedColumnFormula>
    </tableColumn>
    <tableColumn id="1" name="氏　　　名" dataDxfId="277"/>
    <tableColumn id="2" name="役　員" dataDxfId="276"/>
    <tableColumn id="3" name="株　主" dataDxfId="275"/>
    <tableColumn id="4" name="役　職　等" dataDxfId="274"/>
    <tableColumn id="5" name="持ち株数" dataDxfId="273" dataCellStyle="桁区切り"/>
    <tableColumn id="6" name="持ち株比率" dataDxfId="272" totalsRowDxfId="271"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5" name="原材料・副資材費" displayName="原材料・副資材費" ref="A4:K20" totalsRowCount="1" headerRowDxfId="265" dataDxfId="264" totalsRowDxfId="263" dataCellStyle="標準 2">
  <tableColumns count="11">
    <tableColumn id="1" name="番　号" dataDxfId="262" totalsRowDxfId="261" dataCellStyle="標準 2">
      <calculatedColumnFormula>ROW()-ROW(原材料・副資材費[[#Headers],[番　号]])</calculatedColumnFormula>
    </tableColumn>
    <tableColumn id="2" name="品　名" dataDxfId="260" totalsRowDxfId="259" dataCellStyle="標準 2"/>
    <tableColumn id="3" name="仕　様" dataDxfId="258" totalsRowDxfId="257" dataCellStyle="標準 2"/>
    <tableColumn id="4" name="用　途" dataDxfId="256" totalsRowDxfId="255" dataCellStyle="標準 2"/>
    <tableColumn id="5" name="数量_x000a_(A)" dataDxfId="254" totalsRowDxfId="253" dataCellStyle="桁区切り"/>
    <tableColumn id="10" name="単位" dataDxfId="252" totalsRowDxfId="251" dataCellStyle="桁区切り"/>
    <tableColumn id="6" name="単価(B)_x000a_（税抜）" totalsRowLabel="計" dataDxfId="250" totalsRowDxfId="249" dataCellStyle="桁区切り"/>
    <tableColumn id="7" name="助成事業に_x000a_要する経費_x000a_（税込）" totalsRowFunction="sum" dataDxfId="248" totalsRowDxfId="247" dataCellStyle="桁区切り">
      <calculatedColumnFormula>ROUNDDOWN(原材料・副資材費[[#This Row],[助成対象経費
(A)×(B)
（税抜）]]*1.1,0)</calculatedColumnFormula>
    </tableColumn>
    <tableColumn id="8" name="助成対象経費_x000a_(A)×(B)_x000a_（税抜）" totalsRowFunction="sum" dataDxfId="246" totalsRowDxfId="245" dataCellStyle="桁区切り">
      <calculatedColumnFormula>原材料・副資材費[[#This Row],[数量
(A)]]*原材料・副資材費[[#This Row],[単価(B)
（税抜）]]</calculatedColumnFormula>
    </tableColumn>
    <tableColumn id="9" name="購入企業名" dataDxfId="244" totalsRowDxfId="243" dataCellStyle="標準 2"/>
    <tableColumn id="12" name="列1" dataDxfId="242" totalsRowDxfId="241"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6" name="機械装置・工具器具費" displayName="機械装置・工具器具費" ref="A4:L20" totalsRowCount="1" headerRowDxfId="238" dataDxfId="237" totalsRowDxfId="236" dataCellStyle="標準 2">
  <tableColumns count="12">
    <tableColumn id="1" name="番　号" dataDxfId="235" totalsRowDxfId="234" dataCellStyle="標準 2">
      <calculatedColumnFormula>ROW()-ROW(機械装置・工具器具費[[#Headers],[番　号]])</calculatedColumnFormula>
    </tableColumn>
    <tableColumn id="2" name="品　名" dataDxfId="233" totalsRowDxfId="232" dataCellStyle="標準 2"/>
    <tableColumn id="4" name="用　途" dataDxfId="231" totalsRowDxfId="230" dataCellStyle="標準 2"/>
    <tableColumn id="10" name="調達方法" dataDxfId="229" totalsRowDxfId="228" dataCellStyle="標準 2"/>
    <tableColumn id="11" name="設置期間_x000a_（月数）" dataDxfId="227" totalsRowDxfId="226" dataCellStyle="標準 2"/>
    <tableColumn id="5" name="数量(A)" dataDxfId="225" totalsRowDxfId="224" dataCellStyle="桁区切り"/>
    <tableColumn id="13" name="単位" dataDxfId="223" totalsRowDxfId="222" dataCellStyle="桁区切り"/>
    <tableColumn id="6" name="購入単価_x000a_又は_x000a_リース料等の_x000a_合計（税抜）_x000a_(B)" totalsRowLabel="計" dataDxfId="221" totalsRowDxfId="220" dataCellStyle="桁区切り"/>
    <tableColumn id="7" name="助成事業に_x000a_要する経費_x000a_（税込）" totalsRowFunction="sum" dataDxfId="219" totalsRowDxfId="218" dataCellStyle="桁区切り">
      <calculatedColumnFormula>ROUNDDOWN(機械装置・工具器具費[[#This Row],[助成対象経費
(B)×ﾘｰｽ月数
又は
(A)×(B）
（税抜）]]*1.1,0)</calculatedColumnFormula>
    </tableColumn>
    <tableColumn id="8" name="助成対象経費_x000a_(B)×ﾘｰｽ月数_x000a_又は_x000a_(A)×(B）_x000a_（税抜）" totalsRowFunction="sum" dataDxfId="217" totalsRowDxfId="216" dataCellStyle="桁区切り">
      <calculatedColumnFormula>機械装置・工具器具費[[#This Row],[数量(A)]]*機械装置・工具器具費[[#This Row],[購入単価
又は
リース料等の
合計（税抜）
(B)]]</calculatedColumnFormula>
    </tableColumn>
    <tableColumn id="9" name="リース・_x000a_レンタル先_x000a_及び_x000a_購入企業名      " dataDxfId="215" totalsRowDxfId="214" dataCellStyle="標準 2"/>
    <tableColumn id="12" name="列1" dataDxfId="213" totalsRowDxfId="212" dataCellStyle="標準 2">
      <calculatedColumnFormula>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7" name="委託・外注費" displayName="委託・外注費" ref="A3:I19" totalsRowCount="1" headerRowDxfId="207" dataDxfId="206" totalsRowDxfId="205" dataCellStyle="標準 2">
  <tableColumns count="9">
    <tableColumn id="1" name="番　号" dataDxfId="204" totalsRowDxfId="203" dataCellStyle="標準 2">
      <calculatedColumnFormula>ROW()-ROW(委託・外注費[[#Headers],[番　号]])</calculatedColumnFormula>
    </tableColumn>
    <tableColumn id="2" name="委託・外注内容" dataDxfId="202" totalsRowDxfId="201" dataCellStyle="標準 2"/>
    <tableColumn id="4" name="数量(A)" dataDxfId="200" totalsRowDxfId="199" dataCellStyle="桁区切り"/>
    <tableColumn id="6" name="単位" dataDxfId="198" totalsRowDxfId="197" dataCellStyle="桁区切り"/>
    <tableColumn id="10" name="単価(B)_x000a_(税抜)" totalsRowLabel="計" dataDxfId="196" totalsRowDxfId="195" dataCellStyle="桁区切り"/>
    <tableColumn id="7" name="助成事業に_x000a_要する経費_x000a_（税込）" totalsRowFunction="sum" dataDxfId="194" totalsRowDxfId="193" dataCellStyle="桁区切り">
      <calculatedColumnFormula>ROUNDDOWN(委託・外注費[[#This Row],[助成対象経費
(A)×(B）
（税抜）]]*1.1,0)</calculatedColumnFormula>
    </tableColumn>
    <tableColumn id="8" name="助成対象経費_x000a_(A)×(B）_x000a_（税抜）" totalsRowFunction="sum" dataDxfId="192" totalsRowDxfId="191" dataCellStyle="桁区切り">
      <calculatedColumnFormula>委託・外注費[[#This Row],[数量(A)]]*委託・外注費[[#This Row],[単価(B)
(税抜)]]</calculatedColumnFormula>
    </tableColumn>
    <tableColumn id="9" name="委託・外注先" dataDxfId="190" totalsRowDxfId="189" dataCellStyle="標準 2"/>
    <tableColumn id="12" name="列1" dataDxfId="188" totalsRowDxfId="187" dataCellStyle="標準 2">
      <calculatedColumnFormula>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8" name="専門家指導費" displayName="専門家指導費" ref="A3:J14" totalsRowCount="1" headerRowDxfId="183" dataDxfId="182" totalsRowDxfId="181" dataCellStyle="標準 2">
  <tableColumns count="10">
    <tableColumn id="1" name="番　号" dataDxfId="180" totalsRowDxfId="179" dataCellStyle="標準 2">
      <calculatedColumnFormula>ROW()-ROW(専門家指導費[[#Headers],[番　号]])</calculatedColumnFormula>
    </tableColumn>
    <tableColumn id="2" name="指導者名_x000a_（所属）" dataDxfId="178" totalsRowDxfId="177" dataCellStyle="標準 2"/>
    <tableColumn id="3" name="専門分野" dataDxfId="176" totalsRowDxfId="175" dataCellStyle="標準 2"/>
    <tableColumn id="9" name="資格" dataDxfId="174" totalsRowDxfId="173" dataCellStyle="標準 2"/>
    <tableColumn id="4" name="指導内容" dataDxfId="172" totalsRowDxfId="171" dataCellStyle="標準 2"/>
    <tableColumn id="10" name="指導_x000a_日数_x000a_(A)" dataDxfId="170" totalsRowDxfId="169" dataCellStyle="桁区切り"/>
    <tableColumn id="5" name="単価(B)_x000a_(税抜)" totalsRowLabel="計" dataDxfId="168" totalsRowDxfId="167" dataCellStyle="桁区切り"/>
    <tableColumn id="7" name="助成事業に_x000a_要する経費_x000a_（税込）" totalsRowFunction="sum" dataDxfId="166" totalsRowDxfId="165" dataCellStyle="桁区切り">
      <calculatedColumnFormula>ROUNDDOWN(専門家指導費[[#This Row],[助成対象経費
(A)×(B)
(税抜)]]*1.1,0)</calculatedColumnFormula>
    </tableColumn>
    <tableColumn id="8" name="助成対象経費_x000a_(A)×(B)_x000a_(税抜)" totalsRowFunction="sum" dataDxfId="164" totalsRowDxfId="163" dataCellStyle="桁区切り">
      <calculatedColumnFormula>専門家指導費[[#This Row],[指導
日数
(A)]]*専門家指導費[[#This Row],[単価(B)
(税抜)]]</calculatedColumnFormula>
    </tableColumn>
    <tableColumn id="12" name="列1" dataDxfId="162" totalsRowDxfId="161" dataCellStyle="標準 2">
      <calculatedColumnFormula>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9" name="賃借費" displayName="賃借費" ref="A3:I14" totalsRowCount="1" headerRowDxfId="156" dataDxfId="155" totalsRowDxfId="154" dataCellStyle="標準 2">
  <tableColumns count="9">
    <tableColumn id="1" name="番　号" dataDxfId="153" totalsRowDxfId="152" dataCellStyle="標準 2">
      <calculatedColumnFormula>ROW()-ROW(賃借費[[#Headers],[番　号]])</calculatedColumnFormula>
    </tableColumn>
    <tableColumn id="2" name="賃借物_x000a_（場所・延床面積）" dataDxfId="151" totalsRowDxfId="150" dataCellStyle="標準 2"/>
    <tableColumn id="3" name="使用目的・用途" dataDxfId="149" totalsRowDxfId="148" dataCellStyle="標準 2"/>
    <tableColumn id="5" name="月数_x000a_(A)" dataDxfId="147" totalsRowDxfId="146" dataCellStyle="桁区切り"/>
    <tableColumn id="6" name="月額賃料(B)_x000a_（税抜）" totalsRowLabel="計" dataDxfId="145" totalsRowDxfId="144" dataCellStyle="桁区切り"/>
    <tableColumn id="7" name="助成事業に_x000a_要する経費_x000a_（税込）" totalsRowFunction="sum" dataDxfId="143" totalsRowDxfId="142" dataCellStyle="桁区切り">
      <calculatedColumnFormula>ROUNDDOWN(賃借費[[#This Row],[助成対象経費
(A)×(B)
（税抜）]]*1.1,0)</calculatedColumnFormula>
    </tableColumn>
    <tableColumn id="8" name="助成対象経費_x000a_(A)×(B)_x000a_（税抜）" totalsRowFunction="sum" dataDxfId="141" totalsRowDxfId="140" dataCellStyle="桁区切り">
      <calculatedColumnFormula>賃借費[[#This Row],[月数
(A)]]*賃借費[[#This Row],[月額賃料(B)
（税抜）]]</calculatedColumnFormula>
    </tableColumn>
    <tableColumn id="9" name="契約予定先" dataDxfId="139" totalsRowDxfId="138" dataCellStyle="標準 2"/>
    <tableColumn id="12" name="列1" dataDxfId="137" totalsRowDxfId="136" dataCellStyle="標準 2">
      <calculatedColumnFormula>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0" name="産業財産権出願・導入費" displayName="産業財産権出願・導入費" ref="A3:I14" totalsRowCount="1" headerRowDxfId="134" dataDxfId="133" totalsRowDxfId="132" dataCellStyle="標準 2">
  <tableColumns count="9">
    <tableColumn id="1" name="番　号" dataDxfId="131" totalsRowDxfId="130" dataCellStyle="標準 2">
      <calculatedColumnFormula>ROW()-ROW(産業財産権出願・導入費[[#Headers],[番　号]])</calculatedColumnFormula>
    </tableColumn>
    <tableColumn id="2" name="産業財産権の名称" dataDxfId="129" totalsRowDxfId="128" dataCellStyle="標準 2"/>
    <tableColumn id="3" name="内容" dataDxfId="127" totalsRowDxfId="126" dataCellStyle="標準 2"/>
    <tableColumn id="5" name="数量_x000a_(A)" dataDxfId="125" totalsRowDxfId="124" dataCellStyle="桁区切り"/>
    <tableColumn id="6" name="単価(B)_x000a_（税抜）" totalsRowLabel="計" dataDxfId="123" totalsRowDxfId="122" dataCellStyle="桁区切り"/>
    <tableColumn id="7" name="助成事業に_x000a_要する経費_x000a_（税込）" totalsRowFunction="sum" dataDxfId="121" totalsRowDxfId="120" dataCellStyle="桁区切り">
      <calculatedColumnFormula>ROUNDDOWN(産業財産権出願・導入費[[#This Row],[助成対象経費
(A)×(B)
（税抜）]]*1.1,0)</calculatedColumnFormula>
    </tableColumn>
    <tableColumn id="8" name="助成対象経費_x000a_(A)×(B)_x000a_（税抜）" totalsRowFunction="sum" dataDxfId="119" totalsRowDxfId="118" dataCellStyle="桁区切り">
      <calculatedColumnFormula>産業財産権出願・導入費[[#This Row],[数量
(A)]]*産業財産権出願・導入費[[#This Row],[単価(B)
（税抜）]]</calculatedColumnFormula>
    </tableColumn>
    <tableColumn id="9" name="弁理士事務所の名称又は権利所有者の名称" dataDxfId="117" totalsRowDxfId="116" dataCellStyle="標準 2"/>
    <tableColumn id="12" name="列1" dataDxfId="115" totalsRowDxfId="114" dataCellStyle="標準 2">
      <calculatedColumnFormula>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8.xml"/><Relationship Id="rId2" Type="http://schemas.openxmlformats.org/officeDocument/2006/relationships/drawing" Target="../drawings/drawing4.xml"/><Relationship Id="rId16" Type="http://schemas.openxmlformats.org/officeDocument/2006/relationships/control" Target="../activeX/activeX12.xml"/><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ontrol" Target="../activeX/activeX11.xml"/><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6.xml"/><Relationship Id="rId13" Type="http://schemas.openxmlformats.org/officeDocument/2006/relationships/control" Target="../activeX/activeX21.xml"/><Relationship Id="rId18" Type="http://schemas.openxmlformats.org/officeDocument/2006/relationships/control" Target="../activeX/activeX26.xml"/><Relationship Id="rId3" Type="http://schemas.openxmlformats.org/officeDocument/2006/relationships/vmlDrawing" Target="../drawings/vmlDrawing2.vml"/><Relationship Id="rId7" Type="http://schemas.openxmlformats.org/officeDocument/2006/relationships/control" Target="../activeX/activeX15.xml"/><Relationship Id="rId12" Type="http://schemas.openxmlformats.org/officeDocument/2006/relationships/control" Target="../activeX/activeX20.xml"/><Relationship Id="rId17" Type="http://schemas.openxmlformats.org/officeDocument/2006/relationships/control" Target="../activeX/activeX25.xml"/><Relationship Id="rId2" Type="http://schemas.openxmlformats.org/officeDocument/2006/relationships/drawing" Target="../drawings/drawing5.xml"/><Relationship Id="rId16" Type="http://schemas.openxmlformats.org/officeDocument/2006/relationships/control" Target="../activeX/activeX24.xml"/><Relationship Id="rId1" Type="http://schemas.openxmlformats.org/officeDocument/2006/relationships/printerSettings" Target="../printerSettings/printerSettings9.bin"/><Relationship Id="rId6" Type="http://schemas.openxmlformats.org/officeDocument/2006/relationships/control" Target="../activeX/activeX14.xml"/><Relationship Id="rId11"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control" Target="../activeX/activeX23.xml"/><Relationship Id="rId10" Type="http://schemas.openxmlformats.org/officeDocument/2006/relationships/control" Target="../activeX/activeX18.xml"/><Relationship Id="rId4" Type="http://schemas.openxmlformats.org/officeDocument/2006/relationships/control" Target="../activeX/activeX13.xml"/><Relationship Id="rId9" Type="http://schemas.openxmlformats.org/officeDocument/2006/relationships/control" Target="../activeX/activeX17.xml"/><Relationship Id="rId14" Type="http://schemas.openxmlformats.org/officeDocument/2006/relationships/control" Target="../activeX/activeX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tabSelected="1" view="pageBreakPreview" zoomScaleNormal="100" zoomScaleSheetLayoutView="100" workbookViewId="0">
      <selection activeCell="B24" sqref="B24:W24"/>
    </sheetView>
  </sheetViews>
  <sheetFormatPr defaultColWidth="9" defaultRowHeight="13.2" x14ac:dyDescent="0.2"/>
  <cols>
    <col min="1" max="1" width="3.109375" style="138" customWidth="1"/>
    <col min="2" max="11" width="4.44140625" style="138" customWidth="1"/>
    <col min="12" max="13" width="2.21875" style="138" customWidth="1"/>
    <col min="14" max="14" width="4.44140625" style="138" customWidth="1"/>
    <col min="15" max="16" width="2.21875" style="138" customWidth="1"/>
    <col min="17" max="23" width="4.44140625" style="138" customWidth="1"/>
    <col min="24" max="24" width="49.88671875" style="138" customWidth="1"/>
    <col min="25" max="27" width="30.6640625" style="138" customWidth="1"/>
    <col min="28" max="16384" width="9" style="138"/>
  </cols>
  <sheetData>
    <row r="1" spans="1:24" ht="16.5" customHeight="1" x14ac:dyDescent="0.2">
      <c r="A1" s="216" t="s">
        <v>543</v>
      </c>
      <c r="P1" s="378" t="s">
        <v>0</v>
      </c>
      <c r="Q1" s="378"/>
      <c r="R1" s="378"/>
      <c r="S1" s="378"/>
      <c r="T1" s="378"/>
      <c r="U1" s="378"/>
      <c r="V1" s="378"/>
      <c r="W1" s="378"/>
    </row>
    <row r="2" spans="1:24" ht="16.5" customHeight="1" x14ac:dyDescent="0.2">
      <c r="P2" s="378" t="s">
        <v>1</v>
      </c>
      <c r="Q2" s="378"/>
      <c r="R2" s="378"/>
      <c r="S2" s="379" t="s">
        <v>585</v>
      </c>
      <c r="T2" s="379"/>
      <c r="U2" s="379"/>
      <c r="V2" s="379"/>
      <c r="W2" s="379"/>
    </row>
    <row r="3" spans="1:24" ht="16.5" customHeight="1" x14ac:dyDescent="0.2">
      <c r="P3" s="378" t="s">
        <v>2</v>
      </c>
      <c r="Q3" s="378"/>
      <c r="R3" s="378"/>
      <c r="S3" s="378"/>
      <c r="T3" s="378"/>
      <c r="U3" s="378"/>
      <c r="V3" s="378"/>
      <c r="W3" s="378"/>
    </row>
    <row r="4" spans="1:24" ht="16.5" customHeight="1" x14ac:dyDescent="0.2">
      <c r="P4" s="378" t="s">
        <v>3</v>
      </c>
      <c r="Q4" s="378"/>
      <c r="R4" s="378"/>
      <c r="S4" s="378"/>
      <c r="T4" s="378"/>
      <c r="U4" s="378"/>
      <c r="V4" s="378"/>
      <c r="W4" s="378"/>
    </row>
    <row r="5" spans="1:24" ht="20.25" customHeight="1" x14ac:dyDescent="0.2">
      <c r="B5" s="139"/>
    </row>
    <row r="6" spans="1:24" ht="20.25" customHeight="1" x14ac:dyDescent="0.2">
      <c r="B6" s="216" t="s">
        <v>4</v>
      </c>
    </row>
    <row r="7" spans="1:24" ht="20.25" customHeight="1" x14ac:dyDescent="0.2">
      <c r="B7" s="216" t="s">
        <v>11</v>
      </c>
    </row>
    <row r="8" spans="1:24" ht="20.25" customHeight="1" x14ac:dyDescent="0.2">
      <c r="B8" s="139"/>
    </row>
    <row r="9" spans="1:24" ht="16.5" customHeight="1" x14ac:dyDescent="0.2">
      <c r="J9" s="380" t="s">
        <v>5</v>
      </c>
      <c r="K9" s="380"/>
      <c r="L9" s="140"/>
      <c r="M9" s="381">
        <f>'1'!G6</f>
        <v>0</v>
      </c>
      <c r="N9" s="381"/>
      <c r="O9" s="381"/>
      <c r="P9" s="381"/>
      <c r="Q9" s="381"/>
      <c r="R9" s="381"/>
      <c r="S9" s="381"/>
      <c r="T9" s="381"/>
      <c r="U9" s="381"/>
      <c r="V9" s="381"/>
      <c r="W9" s="381"/>
    </row>
    <row r="10" spans="1:24" ht="16.5" customHeight="1" x14ac:dyDescent="0.2">
      <c r="B10" s="139"/>
      <c r="J10" s="380"/>
      <c r="K10" s="380"/>
      <c r="M10" s="381"/>
      <c r="N10" s="381"/>
      <c r="O10" s="381"/>
      <c r="P10" s="381"/>
      <c r="Q10" s="381"/>
      <c r="R10" s="381"/>
      <c r="S10" s="381"/>
      <c r="T10" s="381"/>
      <c r="U10" s="381"/>
      <c r="V10" s="381"/>
      <c r="W10" s="381"/>
    </row>
    <row r="11" spans="1:24" ht="16.5" customHeight="1" x14ac:dyDescent="0.2">
      <c r="J11" s="380" t="s">
        <v>19</v>
      </c>
      <c r="K11" s="380"/>
      <c r="L11" s="140"/>
      <c r="M11" s="381">
        <f>'1'!C4</f>
        <v>0</v>
      </c>
      <c r="N11" s="381"/>
      <c r="O11" s="381"/>
      <c r="P11" s="381"/>
      <c r="Q11" s="381"/>
      <c r="R11" s="381"/>
      <c r="S11" s="381"/>
      <c r="T11" s="381"/>
      <c r="U11" s="381"/>
      <c r="V11" s="381"/>
      <c r="W11" s="381"/>
    </row>
    <row r="12" spans="1:24" ht="16.5" customHeight="1" x14ac:dyDescent="0.2">
      <c r="B12" s="139"/>
      <c r="J12" s="380"/>
      <c r="K12" s="380"/>
      <c r="M12" s="381"/>
      <c r="N12" s="381"/>
      <c r="O12" s="381"/>
      <c r="P12" s="381"/>
      <c r="Q12" s="381"/>
      <c r="R12" s="381"/>
      <c r="S12" s="381"/>
      <c r="T12" s="381"/>
      <c r="U12" s="381"/>
      <c r="V12" s="381"/>
      <c r="W12" s="381"/>
    </row>
    <row r="13" spans="1:24" ht="17.25" customHeight="1" x14ac:dyDescent="0.2">
      <c r="J13" s="380" t="s">
        <v>13</v>
      </c>
      <c r="K13" s="380"/>
      <c r="L13" s="380" t="s">
        <v>14</v>
      </c>
      <c r="M13" s="380"/>
      <c r="N13" s="380"/>
      <c r="P13" s="382">
        <f>'1'!L5</f>
        <v>0</v>
      </c>
      <c r="Q13" s="382"/>
      <c r="R13" s="382"/>
      <c r="S13" s="382"/>
      <c r="T13" s="382"/>
      <c r="U13" s="382"/>
      <c r="V13" s="382"/>
      <c r="W13" s="382"/>
      <c r="X13" s="216"/>
    </row>
    <row r="14" spans="1:24" ht="17.25" customHeight="1" x14ac:dyDescent="0.2">
      <c r="J14" s="140"/>
      <c r="K14" s="140"/>
      <c r="L14" s="380" t="s">
        <v>15</v>
      </c>
      <c r="M14" s="380"/>
      <c r="N14" s="380"/>
      <c r="P14" s="382">
        <f>'1'!L4</f>
        <v>0</v>
      </c>
      <c r="Q14" s="382"/>
      <c r="R14" s="382"/>
      <c r="S14" s="382"/>
      <c r="T14" s="382"/>
      <c r="U14" s="382"/>
      <c r="V14" s="390"/>
      <c r="W14" s="390"/>
      <c r="X14" s="216"/>
    </row>
    <row r="15" spans="1:24" ht="30.75" customHeight="1" x14ac:dyDescent="0.2">
      <c r="B15" s="139"/>
      <c r="T15" s="396" t="s">
        <v>540</v>
      </c>
      <c r="U15" s="396"/>
      <c r="V15" s="396"/>
      <c r="W15" s="396"/>
    </row>
    <row r="16" spans="1:24" ht="20.25" customHeight="1" x14ac:dyDescent="0.2">
      <c r="A16" s="392" t="s">
        <v>539</v>
      </c>
      <c r="B16" s="393"/>
      <c r="C16" s="393"/>
      <c r="D16" s="393"/>
      <c r="E16" s="393"/>
      <c r="F16" s="393"/>
      <c r="G16" s="393"/>
      <c r="H16" s="393"/>
      <c r="I16" s="393"/>
      <c r="J16" s="393"/>
      <c r="K16" s="393"/>
      <c r="L16" s="393"/>
      <c r="M16" s="393"/>
      <c r="N16" s="393"/>
      <c r="O16" s="393"/>
      <c r="P16" s="393"/>
      <c r="Q16" s="393"/>
      <c r="R16" s="393"/>
      <c r="S16" s="393"/>
      <c r="T16" s="393"/>
      <c r="U16" s="393"/>
      <c r="V16" s="393"/>
      <c r="W16" s="393"/>
    </row>
    <row r="17" spans="1:24" ht="19.5" customHeight="1" x14ac:dyDescent="0.2">
      <c r="A17" s="392" t="s">
        <v>520</v>
      </c>
      <c r="B17" s="394"/>
      <c r="C17" s="394"/>
      <c r="D17" s="394"/>
      <c r="E17" s="394"/>
      <c r="F17" s="394"/>
      <c r="G17" s="394"/>
      <c r="H17" s="394"/>
      <c r="I17" s="394"/>
      <c r="J17" s="394"/>
      <c r="K17" s="394"/>
      <c r="L17" s="394"/>
      <c r="M17" s="394"/>
      <c r="N17" s="394"/>
      <c r="O17" s="394"/>
      <c r="P17" s="394"/>
      <c r="Q17" s="394"/>
      <c r="R17" s="394"/>
      <c r="S17" s="394"/>
      <c r="T17" s="394"/>
      <c r="U17" s="394"/>
      <c r="V17" s="394"/>
      <c r="W17" s="394"/>
    </row>
    <row r="18" spans="1:24" ht="30.75" customHeight="1" x14ac:dyDescent="0.2">
      <c r="B18" s="216"/>
      <c r="C18" s="216"/>
      <c r="D18" s="216"/>
      <c r="E18" s="216"/>
      <c r="F18" s="216"/>
    </row>
    <row r="19" spans="1:24" ht="20.25" customHeight="1" x14ac:dyDescent="0.2">
      <c r="B19" s="216" t="s">
        <v>6</v>
      </c>
      <c r="C19" s="216"/>
      <c r="D19" s="216"/>
      <c r="E19" s="216"/>
      <c r="F19" s="216"/>
    </row>
    <row r="20" spans="1:24" ht="30.75" customHeight="1" x14ac:dyDescent="0.2">
      <c r="B20" s="216"/>
      <c r="C20" s="216"/>
      <c r="D20" s="216"/>
      <c r="E20" s="216"/>
      <c r="F20" s="216"/>
    </row>
    <row r="21" spans="1:24" ht="20.25" customHeight="1" x14ac:dyDescent="0.2">
      <c r="B21" s="395" t="s">
        <v>7</v>
      </c>
      <c r="C21" s="395"/>
      <c r="D21" s="395"/>
      <c r="E21" s="395"/>
      <c r="F21" s="395"/>
      <c r="G21" s="395"/>
      <c r="H21" s="395"/>
      <c r="I21" s="395"/>
      <c r="J21" s="395"/>
      <c r="K21" s="395"/>
      <c r="L21" s="395"/>
      <c r="M21" s="395"/>
      <c r="N21" s="395"/>
      <c r="O21" s="395"/>
      <c r="P21" s="395"/>
      <c r="Q21" s="395"/>
      <c r="R21" s="395"/>
      <c r="S21" s="395"/>
      <c r="T21" s="395"/>
      <c r="U21" s="395"/>
      <c r="V21" s="395"/>
      <c r="W21" s="395"/>
    </row>
    <row r="22" spans="1:24" ht="30.75" customHeight="1" x14ac:dyDescent="0.2">
      <c r="B22" s="141"/>
      <c r="C22" s="216"/>
      <c r="D22" s="216"/>
      <c r="E22" s="216"/>
      <c r="F22" s="216"/>
    </row>
    <row r="23" spans="1:24" ht="20.25" customHeight="1" x14ac:dyDescent="0.2">
      <c r="A23" s="142">
        <v>1</v>
      </c>
      <c r="B23" s="138" t="s">
        <v>195</v>
      </c>
      <c r="C23" s="216"/>
      <c r="D23" s="216"/>
      <c r="E23" s="216"/>
      <c r="F23" s="216"/>
      <c r="X23" s="320" t="s">
        <v>542</v>
      </c>
    </row>
    <row r="24" spans="1:24" ht="30.75" customHeight="1" x14ac:dyDescent="0.2">
      <c r="A24" s="215"/>
      <c r="B24" s="383"/>
      <c r="C24" s="384"/>
      <c r="D24" s="384"/>
      <c r="E24" s="384"/>
      <c r="F24" s="384"/>
      <c r="G24" s="384"/>
      <c r="H24" s="384"/>
      <c r="I24" s="384"/>
      <c r="J24" s="384"/>
      <c r="K24" s="384"/>
      <c r="L24" s="384"/>
      <c r="M24" s="384"/>
      <c r="N24" s="384"/>
      <c r="O24" s="384"/>
      <c r="P24" s="384"/>
      <c r="Q24" s="384"/>
      <c r="R24" s="384"/>
      <c r="S24" s="384"/>
      <c r="T24" s="384"/>
      <c r="U24" s="384"/>
      <c r="V24" s="384"/>
      <c r="W24" s="385"/>
      <c r="X24" s="321">
        <f>LEN(B24)</f>
        <v>0</v>
      </c>
    </row>
    <row r="25" spans="1:24" ht="19.5" customHeight="1" x14ac:dyDescent="0.2">
      <c r="A25" s="215"/>
      <c r="B25" s="352" t="s">
        <v>580</v>
      </c>
      <c r="C25" s="216"/>
      <c r="D25" s="216"/>
      <c r="E25" s="216"/>
      <c r="F25" s="216"/>
    </row>
    <row r="26" spans="1:24" ht="20.25" customHeight="1" x14ac:dyDescent="0.2">
      <c r="A26" s="142">
        <v>2</v>
      </c>
      <c r="B26" s="216" t="s">
        <v>10</v>
      </c>
      <c r="C26" s="216"/>
      <c r="D26" s="216"/>
      <c r="E26" s="216"/>
      <c r="F26" s="216"/>
    </row>
    <row r="27" spans="1:24" ht="11.25" customHeight="1" x14ac:dyDescent="0.15">
      <c r="A27" s="215"/>
      <c r="B27" s="216"/>
      <c r="C27" s="216"/>
      <c r="D27" s="143"/>
      <c r="E27" s="216"/>
    </row>
    <row r="28" spans="1:24" ht="30.75" customHeight="1" x14ac:dyDescent="0.2">
      <c r="A28" s="215"/>
      <c r="B28" s="386">
        <f>'11'!AI20</f>
        <v>0</v>
      </c>
      <c r="C28" s="387"/>
      <c r="D28" s="387"/>
      <c r="E28" s="388"/>
      <c r="F28" s="389" t="s">
        <v>130</v>
      </c>
      <c r="G28" s="390"/>
      <c r="H28" s="397" t="str">
        <f>IF(B28&lt;15000001,IF(B28&gt;1999999,"","←申請下限額は200万円です。Sheet11以降の資金計画を見直してください。"),"←申請上限額は1,500万円です。Sheet11以降の資金計画を見直してください。")</f>
        <v>←申請下限額は200万円です。Sheet11以降の資金計画を見直してください。</v>
      </c>
      <c r="I28" s="397"/>
      <c r="J28" s="397"/>
      <c r="K28" s="397"/>
      <c r="L28" s="397"/>
      <c r="M28" s="397"/>
      <c r="N28" s="397"/>
      <c r="O28" s="397"/>
      <c r="P28" s="397"/>
      <c r="Q28" s="397"/>
      <c r="R28" s="397"/>
      <c r="S28" s="397"/>
      <c r="T28" s="397"/>
      <c r="U28" s="397"/>
      <c r="V28" s="397"/>
      <c r="W28" s="397"/>
      <c r="X28" s="317"/>
    </row>
    <row r="29" spans="1:24" ht="30" customHeight="1" x14ac:dyDescent="0.2">
      <c r="A29" s="215"/>
      <c r="B29" s="216"/>
      <c r="C29" s="216"/>
      <c r="D29" s="216"/>
      <c r="E29" s="216"/>
      <c r="F29" s="216"/>
    </row>
    <row r="30" spans="1:24" ht="20.25" customHeight="1" x14ac:dyDescent="0.2">
      <c r="A30" s="142">
        <v>3</v>
      </c>
      <c r="B30" s="216" t="s">
        <v>9</v>
      </c>
      <c r="C30" s="216"/>
      <c r="D30" s="216"/>
      <c r="E30" s="216"/>
      <c r="F30" s="216"/>
    </row>
    <row r="31" spans="1:24" ht="30.75" customHeight="1" x14ac:dyDescent="0.2">
      <c r="B31" s="144" t="s">
        <v>519</v>
      </c>
      <c r="C31" s="391"/>
      <c r="D31" s="391"/>
      <c r="E31" s="144" t="s">
        <v>16</v>
      </c>
      <c r="F31" s="353"/>
      <c r="G31" s="138" t="s">
        <v>17</v>
      </c>
      <c r="H31" s="353"/>
      <c r="I31" s="138" t="s">
        <v>18</v>
      </c>
    </row>
    <row r="32" spans="1:24" x14ac:dyDescent="0.2">
      <c r="B32" s="318"/>
      <c r="D32" s="216"/>
      <c r="E32" s="216"/>
      <c r="F32" s="216"/>
    </row>
    <row r="33" spans="2:6" x14ac:dyDescent="0.2">
      <c r="B33" s="216"/>
      <c r="C33" s="216"/>
      <c r="D33" s="216"/>
      <c r="E33" s="216"/>
      <c r="F33" s="216"/>
    </row>
    <row r="34" spans="2:6" x14ac:dyDescent="0.2">
      <c r="B34" s="215"/>
      <c r="C34" s="216"/>
      <c r="D34" s="216"/>
      <c r="E34" s="216"/>
      <c r="F34" s="216"/>
    </row>
    <row r="35" spans="2:6" x14ac:dyDescent="0.2">
      <c r="B35" s="215"/>
      <c r="C35" s="216"/>
      <c r="D35" s="216"/>
      <c r="E35" s="216"/>
      <c r="F35" s="216"/>
    </row>
    <row r="36" spans="2:6" x14ac:dyDescent="0.2">
      <c r="B36" s="215"/>
      <c r="C36" s="216"/>
      <c r="D36" s="216"/>
      <c r="E36" s="216"/>
      <c r="F36" s="216"/>
    </row>
    <row r="37" spans="2:6" x14ac:dyDescent="0.2">
      <c r="B37" s="215"/>
      <c r="C37" s="216"/>
      <c r="D37" s="216"/>
      <c r="E37" s="216"/>
      <c r="F37" s="216"/>
    </row>
    <row r="38" spans="2:6" ht="12" customHeight="1" x14ac:dyDescent="0.2">
      <c r="B38" s="215"/>
    </row>
    <row r="39" spans="2:6" x14ac:dyDescent="0.2">
      <c r="B39" s="215"/>
    </row>
    <row r="40" spans="2:6" x14ac:dyDescent="0.2">
      <c r="B40" s="215"/>
    </row>
    <row r="41" spans="2:6" x14ac:dyDescent="0.2">
      <c r="B41" s="215"/>
    </row>
    <row r="42" spans="2:6" x14ac:dyDescent="0.2">
      <c r="B42" s="215"/>
    </row>
    <row r="75" spans="2:13" x14ac:dyDescent="0.2">
      <c r="B75" s="138">
        <v>5</v>
      </c>
    </row>
    <row r="76" spans="2:13" x14ac:dyDescent="0.2">
      <c r="B76" s="138">
        <v>6</v>
      </c>
    </row>
    <row r="79" spans="2:13" x14ac:dyDescent="0.2">
      <c r="B79" s="138">
        <v>1</v>
      </c>
      <c r="C79" s="138">
        <v>2</v>
      </c>
      <c r="D79" s="138">
        <v>3</v>
      </c>
      <c r="E79" s="138">
        <v>4</v>
      </c>
      <c r="F79" s="138">
        <v>5</v>
      </c>
      <c r="G79" s="138">
        <v>6</v>
      </c>
      <c r="H79" s="138">
        <v>7</v>
      </c>
      <c r="I79" s="138">
        <v>8</v>
      </c>
      <c r="J79" s="138">
        <v>9</v>
      </c>
      <c r="K79" s="138">
        <v>10</v>
      </c>
      <c r="L79" s="138">
        <v>11</v>
      </c>
      <c r="M79" s="138">
        <v>12</v>
      </c>
    </row>
    <row r="80" spans="2:13" x14ac:dyDescent="0.2">
      <c r="B80" s="138">
        <v>1</v>
      </c>
    </row>
    <row r="81" spans="2:2" x14ac:dyDescent="0.2">
      <c r="B81" s="138">
        <v>2</v>
      </c>
    </row>
    <row r="82" spans="2:2" x14ac:dyDescent="0.2">
      <c r="B82" s="138">
        <v>3</v>
      </c>
    </row>
    <row r="83" spans="2:2" x14ac:dyDescent="0.2">
      <c r="B83" s="138">
        <v>4</v>
      </c>
    </row>
    <row r="84" spans="2:2" x14ac:dyDescent="0.2">
      <c r="B84" s="138">
        <v>5</v>
      </c>
    </row>
    <row r="85" spans="2:2" x14ac:dyDescent="0.2">
      <c r="B85" s="138">
        <v>6</v>
      </c>
    </row>
    <row r="86" spans="2:2" x14ac:dyDescent="0.2">
      <c r="B86" s="138">
        <v>7</v>
      </c>
    </row>
    <row r="87" spans="2:2" x14ac:dyDescent="0.2">
      <c r="B87" s="138">
        <v>8</v>
      </c>
    </row>
    <row r="88" spans="2:2" x14ac:dyDescent="0.2">
      <c r="B88" s="138">
        <v>9</v>
      </c>
    </row>
    <row r="89" spans="2:2" x14ac:dyDescent="0.2">
      <c r="B89" s="138">
        <v>10</v>
      </c>
    </row>
    <row r="90" spans="2:2" x14ac:dyDescent="0.2">
      <c r="B90" s="138">
        <v>11</v>
      </c>
    </row>
    <row r="91" spans="2:2" x14ac:dyDescent="0.2">
      <c r="B91" s="138">
        <v>12</v>
      </c>
    </row>
    <row r="92" spans="2:2" x14ac:dyDescent="0.2">
      <c r="B92" s="138">
        <v>13</v>
      </c>
    </row>
    <row r="93" spans="2:2" x14ac:dyDescent="0.2">
      <c r="B93" s="138">
        <v>14</v>
      </c>
    </row>
    <row r="94" spans="2:2" x14ac:dyDescent="0.2">
      <c r="B94" s="138">
        <v>15</v>
      </c>
    </row>
    <row r="95" spans="2:2" x14ac:dyDescent="0.2">
      <c r="B95" s="138">
        <v>16</v>
      </c>
    </row>
    <row r="96" spans="2:2" x14ac:dyDescent="0.2">
      <c r="B96" s="138">
        <v>17</v>
      </c>
    </row>
    <row r="97" spans="2:2" x14ac:dyDescent="0.2">
      <c r="B97" s="138">
        <v>18</v>
      </c>
    </row>
    <row r="98" spans="2:2" x14ac:dyDescent="0.2">
      <c r="B98" s="138">
        <v>19</v>
      </c>
    </row>
    <row r="99" spans="2:2" x14ac:dyDescent="0.2">
      <c r="B99" s="138">
        <v>20</v>
      </c>
    </row>
    <row r="100" spans="2:2" x14ac:dyDescent="0.2">
      <c r="B100" s="138">
        <v>21</v>
      </c>
    </row>
    <row r="101" spans="2:2" x14ac:dyDescent="0.2">
      <c r="B101" s="138">
        <v>22</v>
      </c>
    </row>
    <row r="102" spans="2:2" x14ac:dyDescent="0.2">
      <c r="B102" s="138">
        <v>23</v>
      </c>
    </row>
    <row r="103" spans="2:2" x14ac:dyDescent="0.2">
      <c r="B103" s="138">
        <v>24</v>
      </c>
    </row>
    <row r="104" spans="2:2" x14ac:dyDescent="0.2">
      <c r="B104" s="138">
        <v>25</v>
      </c>
    </row>
    <row r="105" spans="2:2" x14ac:dyDescent="0.2">
      <c r="B105" s="138">
        <v>26</v>
      </c>
    </row>
    <row r="106" spans="2:2" x14ac:dyDescent="0.2">
      <c r="B106" s="138">
        <v>27</v>
      </c>
    </row>
    <row r="107" spans="2:2" x14ac:dyDescent="0.2">
      <c r="B107" s="138">
        <v>28</v>
      </c>
    </row>
    <row r="108" spans="2:2" x14ac:dyDescent="0.2">
      <c r="B108" s="138">
        <v>29</v>
      </c>
    </row>
    <row r="109" spans="2:2" x14ac:dyDescent="0.2">
      <c r="B109" s="138">
        <v>30</v>
      </c>
    </row>
    <row r="110" spans="2:2" x14ac:dyDescent="0.2">
      <c r="B110" s="138">
        <v>31</v>
      </c>
    </row>
  </sheetData>
  <sheetProtection password="DDD3" sheet="1" formatCells="0"/>
  <dataConsolidate/>
  <mergeCells count="26">
    <mergeCell ref="B24:W24"/>
    <mergeCell ref="B28:E28"/>
    <mergeCell ref="F28:G28"/>
    <mergeCell ref="C31:D31"/>
    <mergeCell ref="L14:N14"/>
    <mergeCell ref="P14:U14"/>
    <mergeCell ref="V14:W14"/>
    <mergeCell ref="A16:W16"/>
    <mergeCell ref="A17:W17"/>
    <mergeCell ref="B21:W21"/>
    <mergeCell ref="T15:W15"/>
    <mergeCell ref="H28:W28"/>
    <mergeCell ref="J9:K10"/>
    <mergeCell ref="M9:W10"/>
    <mergeCell ref="J11:K12"/>
    <mergeCell ref="M11:W12"/>
    <mergeCell ref="J13:K13"/>
    <mergeCell ref="L13:N13"/>
    <mergeCell ref="P13:W13"/>
    <mergeCell ref="P4:R4"/>
    <mergeCell ref="S4:W4"/>
    <mergeCell ref="P1:W1"/>
    <mergeCell ref="P2:R2"/>
    <mergeCell ref="S2:W2"/>
    <mergeCell ref="P3:R3"/>
    <mergeCell ref="S3:W3"/>
  </mergeCells>
  <phoneticPr fontId="1"/>
  <conditionalFormatting sqref="B28:E28">
    <cfRule type="cellIs" dxfId="313" priority="1" operator="greaterThan">
      <formula>15000000</formula>
    </cfRule>
    <cfRule type="cellIs" dxfId="312" priority="2" operator="lessThan">
      <formula>2000000</formula>
    </cfRule>
  </conditionalFormatting>
  <dataValidations count="7">
    <dataValidation allowBlank="1" showInputMessage="1" showErrorMessage="1" prompt="実施計画「１．申請事業者の概要」から転記されます" sqref="P14:U14"/>
    <dataValidation allowBlank="1" showInputMessage="1" showErrorMessage="1" prompt="実施計画「１３　開発の資金計画」から転記されます" sqref="B28:E28"/>
    <dataValidation type="textLength" operator="lessThanOrEqual" allowBlank="1" showInputMessage="1" showErrorMessage="1" sqref="B24:W24">
      <formula1>20</formula1>
    </dataValidation>
    <dataValidation type="list" allowBlank="1" showInputMessage="1" prompt="最長令和６年11月30日まで" sqref="C31:D31">
      <formula1>$B$75:$B$76</formula1>
    </dataValidation>
    <dataValidation type="list" allowBlank="1" showInputMessage="1" prompt="最長令和６年11月30日まで" sqref="F31">
      <formula1>$B$79:$M$79</formula1>
    </dataValidation>
    <dataValidation type="list" allowBlank="1" showInputMessage="1" prompt="最長令和６年11月30日まで" sqref="H31">
      <formula1>$B$80:$B$110</formula1>
    </dataValidation>
    <dataValidation allowBlank="1" showInputMessage="1" showErrorMessage="1" prompt="実施計画「１．申請事業者の概要」から転記されます" sqref="M9:W10 M11:W12 P13:W13"/>
  </dataValidations>
  <pageMargins left="0.51181102362204722" right="0.51181102362204722" top="0.74803149606299213" bottom="0.74803149606299213" header="0.31496062992125984" footer="0.31496062992125984"/>
  <pageSetup paperSize="9" firstPageNumber="44"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Normal="70" zoomScaleSheetLayoutView="100" workbookViewId="0">
      <selection activeCell="C2" sqref="C2:G2"/>
    </sheetView>
  </sheetViews>
  <sheetFormatPr defaultColWidth="9.21875" defaultRowHeight="13.2" x14ac:dyDescent="0.2"/>
  <cols>
    <col min="1" max="1" width="16.21875" style="124" customWidth="1"/>
    <col min="2" max="3" width="15.6640625" style="124" customWidth="1"/>
    <col min="4" max="4" width="3.33203125" style="124" bestFit="1" customWidth="1"/>
    <col min="5" max="6" width="9.21875" style="124"/>
    <col min="7" max="7" width="23.6640625" style="124" customWidth="1"/>
    <col min="8" max="16384" width="9.21875" style="124"/>
  </cols>
  <sheetData>
    <row r="1" spans="1:8" ht="18" customHeight="1" x14ac:dyDescent="0.2">
      <c r="A1" s="596" t="s">
        <v>239</v>
      </c>
      <c r="B1" s="596"/>
      <c r="C1" s="596"/>
      <c r="D1" s="596"/>
      <c r="E1" s="596"/>
      <c r="F1" s="596"/>
      <c r="G1" s="596"/>
    </row>
    <row r="2" spans="1:8" ht="127.5" customHeight="1" x14ac:dyDescent="0.2">
      <c r="A2" s="587" t="s">
        <v>484</v>
      </c>
      <c r="B2" s="588"/>
      <c r="C2" s="528"/>
      <c r="D2" s="529"/>
      <c r="E2" s="529"/>
      <c r="F2" s="529"/>
      <c r="G2" s="529"/>
    </row>
    <row r="3" spans="1:8" ht="127.5" customHeight="1" x14ac:dyDescent="0.2">
      <c r="A3" s="587" t="s">
        <v>483</v>
      </c>
      <c r="B3" s="588"/>
      <c r="C3" s="528"/>
      <c r="D3" s="529"/>
      <c r="E3" s="529"/>
      <c r="F3" s="529"/>
      <c r="G3" s="529"/>
    </row>
    <row r="4" spans="1:8" ht="127.5" customHeight="1" x14ac:dyDescent="0.2">
      <c r="A4" s="587" t="s">
        <v>485</v>
      </c>
      <c r="B4" s="588"/>
      <c r="C4" s="528"/>
      <c r="D4" s="529"/>
      <c r="E4" s="529"/>
      <c r="F4" s="529"/>
      <c r="G4" s="529"/>
    </row>
    <row r="5" spans="1:8" ht="29.1" customHeight="1" x14ac:dyDescent="0.2">
      <c r="A5" s="594" t="s">
        <v>240</v>
      </c>
      <c r="B5" s="595"/>
      <c r="C5" s="597"/>
      <c r="D5" s="434"/>
      <c r="E5" s="434"/>
      <c r="F5" s="598" t="s">
        <v>241</v>
      </c>
      <c r="G5" s="598"/>
    </row>
    <row r="6" spans="1:8" ht="33" customHeight="1" x14ac:dyDescent="0.2">
      <c r="A6" s="587" t="s">
        <v>242</v>
      </c>
      <c r="B6" s="588"/>
      <c r="C6" s="213"/>
      <c r="D6" s="125" t="s">
        <v>16</v>
      </c>
      <c r="E6" s="213"/>
      <c r="F6" s="602" t="s">
        <v>243</v>
      </c>
      <c r="G6" s="598"/>
    </row>
    <row r="7" spans="1:8" ht="22.05" customHeight="1" x14ac:dyDescent="0.2">
      <c r="A7" s="589" t="s">
        <v>492</v>
      </c>
      <c r="B7" s="126"/>
      <c r="C7" s="592" t="s">
        <v>493</v>
      </c>
      <c r="D7" s="593"/>
      <c r="E7" s="599" t="s">
        <v>491</v>
      </c>
      <c r="F7" s="600"/>
      <c r="G7" s="601"/>
    </row>
    <row r="8" spans="1:8" ht="33" customHeight="1" x14ac:dyDescent="0.2">
      <c r="A8" s="590"/>
      <c r="B8" s="127" t="s">
        <v>487</v>
      </c>
      <c r="C8" s="211"/>
      <c r="D8" s="123" t="s">
        <v>130</v>
      </c>
      <c r="E8" s="433"/>
      <c r="F8" s="433"/>
      <c r="G8" s="433"/>
    </row>
    <row r="9" spans="1:8" ht="33" customHeight="1" x14ac:dyDescent="0.2">
      <c r="A9" s="590"/>
      <c r="B9" s="127" t="s">
        <v>488</v>
      </c>
      <c r="C9" s="211"/>
      <c r="D9" s="123" t="s">
        <v>130</v>
      </c>
      <c r="E9" s="433"/>
      <c r="F9" s="433"/>
      <c r="G9" s="433"/>
    </row>
    <row r="10" spans="1:8" ht="33" customHeight="1" x14ac:dyDescent="0.2">
      <c r="A10" s="591"/>
      <c r="B10" s="127" t="s">
        <v>489</v>
      </c>
      <c r="C10" s="211"/>
      <c r="D10" s="123" t="s">
        <v>130</v>
      </c>
      <c r="E10" s="433"/>
      <c r="F10" s="433"/>
      <c r="G10" s="433"/>
    </row>
    <row r="11" spans="1:8" ht="200.1" customHeight="1" x14ac:dyDescent="0.2">
      <c r="A11" s="587" t="s">
        <v>486</v>
      </c>
      <c r="B11" s="588"/>
      <c r="C11" s="546"/>
      <c r="D11" s="603"/>
      <c r="E11" s="603"/>
      <c r="F11" s="603"/>
      <c r="G11" s="603"/>
      <c r="H11" s="128"/>
    </row>
  </sheetData>
  <sheetProtection password="DDD3" sheet="1" formatCells="0" selectLockedCells="1"/>
  <mergeCells count="20">
    <mergeCell ref="E7:G7"/>
    <mergeCell ref="E8:G8"/>
    <mergeCell ref="E9:G9"/>
    <mergeCell ref="F6:G6"/>
    <mergeCell ref="C11:G11"/>
    <mergeCell ref="E10:G10"/>
    <mergeCell ref="A1:G1"/>
    <mergeCell ref="C2:G2"/>
    <mergeCell ref="C3:G3"/>
    <mergeCell ref="C4:G4"/>
    <mergeCell ref="C5:E5"/>
    <mergeCell ref="F5:G5"/>
    <mergeCell ref="A11:B11"/>
    <mergeCell ref="A7:A10"/>
    <mergeCell ref="C7:D7"/>
    <mergeCell ref="A2:B2"/>
    <mergeCell ref="A3:B3"/>
    <mergeCell ref="A4:B4"/>
    <mergeCell ref="A5:B5"/>
    <mergeCell ref="A6:B6"/>
  </mergeCells>
  <phoneticPr fontId="1"/>
  <pageMargins left="0.7" right="0.26" top="0.75" bottom="0.47" header="0.3" footer="0.3"/>
  <pageSetup paperSize="9"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view="pageBreakPreview" zoomScaleNormal="85" zoomScaleSheetLayoutView="100" workbookViewId="0">
      <selection activeCell="B5" sqref="B5"/>
    </sheetView>
  </sheetViews>
  <sheetFormatPr defaultColWidth="9.21875" defaultRowHeight="13.2" x14ac:dyDescent="0.2"/>
  <cols>
    <col min="1" max="1" width="4.6640625" style="1" customWidth="1"/>
    <col min="2" max="2" width="24.33203125" style="1" bestFit="1" customWidth="1"/>
    <col min="3" max="3" width="9.77734375" style="1" customWidth="1"/>
    <col min="4" max="11" width="6.6640625" style="1" customWidth="1"/>
    <col min="12" max="16384" width="9.21875" style="1"/>
  </cols>
  <sheetData>
    <row r="1" spans="1:13" ht="17.55" customHeight="1" x14ac:dyDescent="0.2">
      <c r="A1" s="526" t="s">
        <v>490</v>
      </c>
      <c r="B1" s="526"/>
      <c r="C1" s="526"/>
      <c r="D1" s="526"/>
      <c r="E1" s="526"/>
      <c r="F1" s="526"/>
      <c r="G1" s="526"/>
      <c r="H1" s="526"/>
      <c r="I1" s="526"/>
      <c r="J1" s="526"/>
      <c r="K1" s="526"/>
    </row>
    <row r="2" spans="1:13" ht="47.1" customHeight="1" x14ac:dyDescent="0.2">
      <c r="A2" s="606" t="s">
        <v>596</v>
      </c>
      <c r="B2" s="607"/>
      <c r="C2" s="607"/>
      <c r="D2" s="607"/>
      <c r="E2" s="607"/>
      <c r="F2" s="607"/>
      <c r="G2" s="607"/>
      <c r="H2" s="607"/>
      <c r="I2" s="607"/>
      <c r="J2" s="607"/>
      <c r="K2" s="607"/>
    </row>
    <row r="3" spans="1:13" ht="29.55" customHeight="1" x14ac:dyDescent="0.2">
      <c r="A3" s="608" t="s">
        <v>170</v>
      </c>
      <c r="B3" s="608" t="s">
        <v>244</v>
      </c>
      <c r="C3" s="609" t="s">
        <v>561</v>
      </c>
      <c r="D3" s="610" t="s">
        <v>565</v>
      </c>
      <c r="E3" s="611"/>
      <c r="F3" s="611"/>
      <c r="G3" s="612"/>
      <c r="H3" s="613" t="s">
        <v>566</v>
      </c>
      <c r="I3" s="614"/>
      <c r="J3" s="614"/>
      <c r="K3" s="615"/>
    </row>
    <row r="4" spans="1:13" ht="49.5" customHeight="1" x14ac:dyDescent="0.2">
      <c r="A4" s="608"/>
      <c r="B4" s="608"/>
      <c r="C4" s="609"/>
      <c r="D4" s="347" t="s">
        <v>567</v>
      </c>
      <c r="E4" s="347" t="s">
        <v>255</v>
      </c>
      <c r="F4" s="347" t="s">
        <v>256</v>
      </c>
      <c r="G4" s="347" t="s">
        <v>257</v>
      </c>
      <c r="H4" s="347" t="s">
        <v>258</v>
      </c>
      <c r="I4" s="347" t="s">
        <v>255</v>
      </c>
      <c r="J4" s="347" t="s">
        <v>256</v>
      </c>
      <c r="K4" s="347" t="s">
        <v>480</v>
      </c>
    </row>
    <row r="5" spans="1:13" ht="61.05" customHeight="1" x14ac:dyDescent="0.2">
      <c r="A5" s="242" t="s">
        <v>245</v>
      </c>
      <c r="B5" s="346"/>
      <c r="C5" s="360"/>
      <c r="D5" s="213"/>
      <c r="E5" s="213"/>
      <c r="F5" s="213"/>
      <c r="G5" s="213"/>
      <c r="H5" s="213"/>
      <c r="I5" s="213"/>
      <c r="J5" s="213"/>
      <c r="K5" s="213"/>
      <c r="M5" s="1" t="s">
        <v>501</v>
      </c>
    </row>
    <row r="6" spans="1:13" ht="61.05" customHeight="1" x14ac:dyDescent="0.2">
      <c r="A6" s="242" t="s">
        <v>246</v>
      </c>
      <c r="B6" s="346"/>
      <c r="C6" s="360"/>
      <c r="D6" s="213"/>
      <c r="E6" s="213"/>
      <c r="F6" s="213"/>
      <c r="G6" s="213"/>
      <c r="H6" s="213"/>
      <c r="I6" s="213"/>
      <c r="J6" s="213"/>
      <c r="K6" s="213"/>
    </row>
    <row r="7" spans="1:13" ht="61.05" customHeight="1" x14ac:dyDescent="0.2">
      <c r="A7" s="242" t="s">
        <v>247</v>
      </c>
      <c r="B7" s="346"/>
      <c r="C7" s="360"/>
      <c r="D7" s="213"/>
      <c r="E7" s="213"/>
      <c r="F7" s="213"/>
      <c r="G7" s="213"/>
      <c r="H7" s="213"/>
      <c r="I7" s="213"/>
      <c r="J7" s="213"/>
      <c r="K7" s="213"/>
    </row>
    <row r="8" spans="1:13" ht="61.05" customHeight="1" x14ac:dyDescent="0.2">
      <c r="A8" s="242" t="s">
        <v>248</v>
      </c>
      <c r="B8" s="346"/>
      <c r="C8" s="360"/>
      <c r="D8" s="213"/>
      <c r="E8" s="213"/>
      <c r="F8" s="213"/>
      <c r="G8" s="213"/>
      <c r="H8" s="213"/>
      <c r="I8" s="213"/>
      <c r="J8" s="213"/>
      <c r="K8" s="213"/>
    </row>
    <row r="9" spans="1:13" ht="61.05" customHeight="1" x14ac:dyDescent="0.2">
      <c r="A9" s="242" t="s">
        <v>249</v>
      </c>
      <c r="B9" s="346"/>
      <c r="C9" s="360"/>
      <c r="D9" s="212"/>
      <c r="E9" s="212"/>
      <c r="F9" s="212"/>
      <c r="G9" s="213"/>
      <c r="H9" s="213"/>
      <c r="I9" s="213"/>
      <c r="J9" s="213"/>
      <c r="K9" s="213"/>
    </row>
    <row r="10" spans="1:13" ht="61.05" customHeight="1" x14ac:dyDescent="0.2">
      <c r="A10" s="242" t="s">
        <v>250</v>
      </c>
      <c r="B10" s="346"/>
      <c r="C10" s="360"/>
      <c r="D10" s="213"/>
      <c r="E10" s="213"/>
      <c r="F10" s="213"/>
      <c r="G10" s="213"/>
      <c r="H10" s="213"/>
      <c r="I10" s="213"/>
      <c r="J10" s="213"/>
      <c r="K10" s="213"/>
    </row>
    <row r="11" spans="1:13" ht="61.05" customHeight="1" x14ac:dyDescent="0.2">
      <c r="A11" s="242" t="s">
        <v>251</v>
      </c>
      <c r="B11" s="346"/>
      <c r="C11" s="360"/>
      <c r="D11" s="213"/>
      <c r="E11" s="213"/>
      <c r="F11" s="212"/>
      <c r="G11" s="213"/>
      <c r="H11" s="212"/>
      <c r="I11" s="213"/>
      <c r="J11" s="213"/>
      <c r="K11" s="213"/>
    </row>
    <row r="12" spans="1:13" ht="61.05" customHeight="1" x14ac:dyDescent="0.2">
      <c r="A12" s="242" t="s">
        <v>252</v>
      </c>
      <c r="B12" s="346"/>
      <c r="C12" s="360"/>
      <c r="D12" s="213"/>
      <c r="E12" s="213"/>
      <c r="F12" s="213"/>
      <c r="G12" s="213"/>
      <c r="H12" s="213"/>
      <c r="I12" s="213"/>
      <c r="J12" s="213"/>
      <c r="K12" s="213"/>
    </row>
    <row r="13" spans="1:13" ht="61.05" customHeight="1" x14ac:dyDescent="0.2">
      <c r="A13" s="242" t="s">
        <v>253</v>
      </c>
      <c r="B13" s="346"/>
      <c r="C13" s="360"/>
      <c r="D13" s="213"/>
      <c r="E13" s="213"/>
      <c r="F13" s="213"/>
      <c r="G13" s="213"/>
      <c r="H13" s="213"/>
      <c r="I13" s="213"/>
      <c r="J13" s="213"/>
      <c r="K13" s="213"/>
    </row>
    <row r="14" spans="1:13" ht="61.05" customHeight="1" x14ac:dyDescent="0.2">
      <c r="A14" s="242" t="s">
        <v>254</v>
      </c>
      <c r="B14" s="346"/>
      <c r="C14" s="360"/>
      <c r="D14" s="213"/>
      <c r="E14" s="213"/>
      <c r="F14" s="213"/>
      <c r="G14" s="213"/>
      <c r="H14" s="213"/>
      <c r="I14" s="213"/>
      <c r="J14" s="213"/>
      <c r="K14" s="213"/>
    </row>
    <row r="15" spans="1:13" customFormat="1" ht="37.049999999999997" customHeight="1" x14ac:dyDescent="0.2">
      <c r="A15" s="604" t="s">
        <v>597</v>
      </c>
      <c r="B15" s="604"/>
      <c r="C15" s="604"/>
      <c r="D15" s="604"/>
      <c r="E15" s="604"/>
      <c r="F15" s="604"/>
      <c r="G15" s="604"/>
      <c r="H15" s="604"/>
      <c r="I15" s="604"/>
      <c r="J15" s="604"/>
      <c r="K15" s="604"/>
    </row>
    <row r="16" spans="1:13" customFormat="1" x14ac:dyDescent="0.2">
      <c r="A16" s="605"/>
      <c r="B16" s="605"/>
      <c r="C16" s="605"/>
      <c r="D16" s="605"/>
      <c r="E16" s="605"/>
      <c r="F16" s="605"/>
      <c r="G16" s="605"/>
      <c r="H16" s="605"/>
      <c r="I16" s="605"/>
      <c r="J16" s="605"/>
      <c r="K16" s="605"/>
    </row>
  </sheetData>
  <sheetProtection password="DDD3" sheet="1" formatCells="0" formatRows="0" insertRows="0" deleteRows="0"/>
  <mergeCells count="8">
    <mergeCell ref="A15:K16"/>
    <mergeCell ref="A1:K1"/>
    <mergeCell ref="A2:K2"/>
    <mergeCell ref="A3:A4"/>
    <mergeCell ref="B3:B4"/>
    <mergeCell ref="C3:C4"/>
    <mergeCell ref="D3:G3"/>
    <mergeCell ref="H3:K3"/>
  </mergeCells>
  <phoneticPr fontId="1"/>
  <pageMargins left="0.7" right="0.26" top="0.54" bottom="0.38" header="0.3" footer="0.3"/>
  <pageSetup paperSize="9"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L23"/>
  <sheetViews>
    <sheetView view="pageBreakPreview" zoomScaleNormal="100" zoomScaleSheetLayoutView="100" workbookViewId="0"/>
  </sheetViews>
  <sheetFormatPr defaultRowHeight="13.2" x14ac:dyDescent="0.2"/>
  <sheetData>
    <row r="2" spans="1:12" ht="24.75" customHeight="1" x14ac:dyDescent="0.2">
      <c r="A2" s="625" t="s">
        <v>260</v>
      </c>
      <c r="B2" s="625"/>
      <c r="C2" s="625"/>
      <c r="D2" s="625"/>
      <c r="E2" s="625"/>
      <c r="F2" s="625"/>
      <c r="G2" s="625"/>
      <c r="H2" s="625"/>
      <c r="I2" s="625"/>
      <c r="J2" s="625"/>
    </row>
    <row r="3" spans="1:12" ht="9" customHeight="1" x14ac:dyDescent="0.2">
      <c r="A3" s="626"/>
      <c r="B3" s="626"/>
      <c r="C3" s="626"/>
      <c r="D3" s="626"/>
      <c r="E3" s="626"/>
      <c r="F3" s="626"/>
      <c r="G3" s="626"/>
      <c r="H3" s="626"/>
      <c r="I3" s="626"/>
      <c r="J3" s="626"/>
    </row>
    <row r="4" spans="1:12" ht="40.049999999999997" customHeight="1" x14ac:dyDescent="0.2">
      <c r="A4" s="627" t="s">
        <v>544</v>
      </c>
      <c r="B4" s="627"/>
      <c r="C4" s="627"/>
      <c r="D4" s="627"/>
      <c r="E4" s="627"/>
      <c r="F4" s="627"/>
      <c r="G4" s="627"/>
      <c r="H4" s="627"/>
      <c r="I4" s="627"/>
      <c r="J4" s="627"/>
      <c r="K4" s="24"/>
      <c r="L4" s="24"/>
    </row>
    <row r="5" spans="1:12" ht="40.049999999999997" customHeight="1" x14ac:dyDescent="0.2">
      <c r="A5" s="628" t="s">
        <v>545</v>
      </c>
      <c r="B5" s="628"/>
      <c r="C5" s="628"/>
      <c r="D5" s="628"/>
      <c r="E5" s="628"/>
      <c r="F5" s="628"/>
      <c r="G5" s="628"/>
      <c r="H5" s="628"/>
      <c r="I5" s="628"/>
      <c r="J5" s="628"/>
      <c r="K5" s="24"/>
      <c r="L5" s="24"/>
    </row>
    <row r="6" spans="1:12" ht="23.25" customHeight="1" x14ac:dyDescent="0.2">
      <c r="A6" s="629" t="s">
        <v>261</v>
      </c>
      <c r="B6" s="629"/>
      <c r="C6" s="629"/>
      <c r="D6" s="629"/>
      <c r="E6" s="629"/>
      <c r="F6" s="629"/>
      <c r="G6" s="629"/>
      <c r="H6" s="629"/>
      <c r="I6" s="629"/>
      <c r="J6" s="629"/>
    </row>
    <row r="7" spans="1:12" x14ac:dyDescent="0.2">
      <c r="A7" s="620" t="s">
        <v>262</v>
      </c>
      <c r="B7" s="621"/>
      <c r="C7" s="621"/>
      <c r="D7" s="621"/>
      <c r="E7" s="621"/>
      <c r="F7" s="621"/>
      <c r="G7" s="621"/>
      <c r="H7" s="621"/>
      <c r="I7" s="621"/>
      <c r="J7" s="621"/>
      <c r="K7" s="17"/>
    </row>
    <row r="8" spans="1:12" ht="40.049999999999997" customHeight="1" x14ac:dyDescent="0.2">
      <c r="A8" s="621"/>
      <c r="B8" s="621"/>
      <c r="C8" s="621"/>
      <c r="D8" s="621"/>
      <c r="E8" s="621"/>
      <c r="F8" s="621"/>
      <c r="G8" s="621"/>
      <c r="H8" s="621"/>
      <c r="I8" s="621"/>
      <c r="J8" s="621"/>
    </row>
    <row r="9" spans="1:12" x14ac:dyDescent="0.2">
      <c r="A9" s="620" t="s">
        <v>263</v>
      </c>
      <c r="B9" s="621"/>
      <c r="C9" s="621"/>
      <c r="D9" s="621"/>
      <c r="E9" s="621"/>
      <c r="F9" s="621"/>
      <c r="G9" s="621"/>
      <c r="H9" s="621"/>
      <c r="I9" s="621"/>
      <c r="J9" s="621"/>
      <c r="K9" s="17"/>
    </row>
    <row r="10" spans="1:12" ht="40.049999999999997" customHeight="1" x14ac:dyDescent="0.2">
      <c r="A10" s="621"/>
      <c r="B10" s="621"/>
      <c r="C10" s="621"/>
      <c r="D10" s="621"/>
      <c r="E10" s="621"/>
      <c r="F10" s="621"/>
      <c r="G10" s="621"/>
      <c r="H10" s="621"/>
      <c r="I10" s="621"/>
      <c r="J10" s="621"/>
    </row>
    <row r="11" spans="1:12" x14ac:dyDescent="0.2">
      <c r="A11" s="620" t="s">
        <v>264</v>
      </c>
      <c r="B11" s="621"/>
      <c r="C11" s="621"/>
      <c r="D11" s="621"/>
      <c r="E11" s="621"/>
      <c r="F11" s="621"/>
      <c r="G11" s="621"/>
      <c r="H11" s="621"/>
      <c r="I11" s="621"/>
      <c r="J11" s="621"/>
      <c r="K11" s="17"/>
    </row>
    <row r="12" spans="1:12" ht="40.049999999999997" customHeight="1" x14ac:dyDescent="0.2">
      <c r="A12" s="621"/>
      <c r="B12" s="621"/>
      <c r="C12" s="621"/>
      <c r="D12" s="621"/>
      <c r="E12" s="621"/>
      <c r="F12" s="621"/>
      <c r="G12" s="621"/>
      <c r="H12" s="621"/>
      <c r="I12" s="621"/>
      <c r="J12" s="621"/>
    </row>
    <row r="13" spans="1:12" ht="40.049999999999997" customHeight="1" x14ac:dyDescent="0.2">
      <c r="A13" s="622" t="s">
        <v>265</v>
      </c>
      <c r="B13" s="623"/>
      <c r="C13" s="624"/>
      <c r="D13" s="624"/>
      <c r="E13" s="624"/>
      <c r="F13" s="624"/>
      <c r="G13" s="624"/>
      <c r="H13" s="624"/>
      <c r="I13" s="624"/>
      <c r="J13" s="624"/>
    </row>
    <row r="14" spans="1:12" ht="56.25" customHeight="1" x14ac:dyDescent="0.2">
      <c r="A14" s="624"/>
      <c r="B14" s="624"/>
      <c r="C14" s="624"/>
      <c r="D14" s="624"/>
      <c r="E14" s="624"/>
      <c r="F14" s="624"/>
      <c r="G14" s="624"/>
      <c r="H14" s="624"/>
      <c r="I14" s="624"/>
      <c r="J14" s="624"/>
    </row>
    <row r="15" spans="1:12" ht="23.25" customHeight="1" x14ac:dyDescent="0.2">
      <c r="A15" s="618" t="s">
        <v>266</v>
      </c>
      <c r="B15" s="618"/>
      <c r="C15" s="618"/>
      <c r="D15" s="618"/>
      <c r="E15" s="618"/>
      <c r="F15" s="618"/>
      <c r="G15" s="618"/>
      <c r="H15" s="618"/>
      <c r="I15" s="618"/>
      <c r="J15" s="618"/>
    </row>
    <row r="16" spans="1:12" ht="40.049999999999997" customHeight="1" x14ac:dyDescent="0.2">
      <c r="A16" s="616" t="s">
        <v>546</v>
      </c>
      <c r="B16" s="617"/>
      <c r="C16" s="617"/>
      <c r="D16" s="617"/>
      <c r="E16" s="617"/>
      <c r="F16" s="617"/>
      <c r="G16" s="617"/>
      <c r="H16" s="617"/>
      <c r="I16" s="617"/>
      <c r="J16" s="617"/>
    </row>
    <row r="17" spans="1:10" ht="31.5" customHeight="1" x14ac:dyDescent="0.2">
      <c r="A17" s="617"/>
      <c r="B17" s="617"/>
      <c r="C17" s="617"/>
      <c r="D17" s="617"/>
      <c r="E17" s="617"/>
      <c r="F17" s="617"/>
      <c r="G17" s="617"/>
      <c r="H17" s="617"/>
      <c r="I17" s="617"/>
      <c r="J17" s="617"/>
    </row>
    <row r="18" spans="1:10" x14ac:dyDescent="0.2">
      <c r="A18" s="616" t="s">
        <v>547</v>
      </c>
      <c r="B18" s="617"/>
      <c r="C18" s="617"/>
      <c r="D18" s="617"/>
      <c r="E18" s="617"/>
      <c r="F18" s="617"/>
      <c r="G18" s="617"/>
      <c r="H18" s="617"/>
      <c r="I18" s="617"/>
      <c r="J18" s="617"/>
    </row>
    <row r="19" spans="1:10" ht="43.5" customHeight="1" x14ac:dyDescent="0.2">
      <c r="A19" s="617"/>
      <c r="B19" s="617"/>
      <c r="C19" s="617"/>
      <c r="D19" s="617"/>
      <c r="E19" s="617"/>
      <c r="F19" s="617"/>
      <c r="G19" s="617"/>
      <c r="H19" s="617"/>
      <c r="I19" s="617"/>
      <c r="J19" s="617"/>
    </row>
    <row r="20" spans="1:10" x14ac:dyDescent="0.2">
      <c r="A20" s="616" t="s">
        <v>548</v>
      </c>
      <c r="B20" s="617"/>
      <c r="C20" s="617"/>
      <c r="D20" s="617"/>
      <c r="E20" s="617"/>
      <c r="F20" s="617"/>
      <c r="G20" s="617"/>
      <c r="H20" s="617"/>
      <c r="I20" s="617"/>
      <c r="J20" s="617"/>
    </row>
    <row r="21" spans="1:10" ht="53.25" customHeight="1" x14ac:dyDescent="0.2">
      <c r="A21" s="617"/>
      <c r="B21" s="617"/>
      <c r="C21" s="617"/>
      <c r="D21" s="617"/>
      <c r="E21" s="617"/>
      <c r="F21" s="617"/>
      <c r="G21" s="617"/>
      <c r="H21" s="617"/>
      <c r="I21" s="617"/>
      <c r="J21" s="617"/>
    </row>
    <row r="22" spans="1:10" ht="69.75" customHeight="1" x14ac:dyDescent="0.2">
      <c r="A22" s="616" t="s">
        <v>549</v>
      </c>
      <c r="B22" s="617"/>
      <c r="C22" s="617"/>
      <c r="D22" s="617"/>
      <c r="E22" s="617"/>
      <c r="F22" s="617"/>
      <c r="G22" s="617"/>
      <c r="H22" s="617"/>
      <c r="I22" s="617"/>
      <c r="J22" s="617"/>
    </row>
    <row r="23" spans="1:10" ht="120" customHeight="1" x14ac:dyDescent="0.2">
      <c r="A23" s="618" t="s">
        <v>600</v>
      </c>
      <c r="B23" s="619"/>
      <c r="C23" s="619"/>
      <c r="D23" s="619"/>
      <c r="E23" s="619"/>
      <c r="F23" s="619"/>
      <c r="G23" s="619"/>
      <c r="H23" s="619"/>
      <c r="I23" s="619"/>
      <c r="J23" s="619"/>
    </row>
  </sheetData>
  <sheetProtection password="DDD3" sheet="1" selectLockedCells="1"/>
  <mergeCells count="15">
    <mergeCell ref="A7:J8"/>
    <mergeCell ref="A2:J2"/>
    <mergeCell ref="A3:J3"/>
    <mergeCell ref="A4:J4"/>
    <mergeCell ref="A5:J5"/>
    <mergeCell ref="A6:J6"/>
    <mergeCell ref="A20:J21"/>
    <mergeCell ref="A22:J22"/>
    <mergeCell ref="A23:J23"/>
    <mergeCell ref="A9:J10"/>
    <mergeCell ref="A11:J12"/>
    <mergeCell ref="A13:J14"/>
    <mergeCell ref="A15:J15"/>
    <mergeCell ref="A16:J17"/>
    <mergeCell ref="A18:J19"/>
  </mergeCells>
  <phoneticPr fontId="1"/>
  <pageMargins left="0.7" right="0.7"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L49"/>
  <sheetViews>
    <sheetView showZeros="0" view="pageBreakPreview" zoomScaleNormal="100" zoomScaleSheetLayoutView="100" workbookViewId="0">
      <selection activeCell="P7" sqref="P7:Y7"/>
    </sheetView>
  </sheetViews>
  <sheetFormatPr defaultColWidth="2.109375" defaultRowHeight="13.2" x14ac:dyDescent="0.2"/>
  <cols>
    <col min="1" max="1" width="5.6640625" style="39" customWidth="1"/>
    <col min="2" max="2" width="3.109375" style="39" customWidth="1"/>
    <col min="3" max="25" width="2.109375" style="39"/>
    <col min="26" max="34" width="2" style="39" customWidth="1"/>
    <col min="35" max="45" width="1.88671875" style="39" customWidth="1"/>
    <col min="46" max="46" width="2.109375" style="39"/>
    <col min="47" max="47" width="9.44140625" style="39" bestFit="1" customWidth="1"/>
    <col min="48" max="58" width="2.109375" style="39"/>
    <col min="59" max="59" width="7.6640625" style="39" hidden="1" customWidth="1"/>
    <col min="60" max="60" width="7.33203125" style="39" hidden="1" customWidth="1"/>
    <col min="61" max="62" width="8.44140625" style="39" hidden="1" customWidth="1"/>
    <col min="63" max="63" width="2" style="39" customWidth="1"/>
    <col min="64" max="16384" width="2.109375" style="39"/>
  </cols>
  <sheetData>
    <row r="1" spans="1:64" s="29" customFormat="1" ht="15" customHeight="1" x14ac:dyDescent="0.2">
      <c r="A1" s="25" t="s">
        <v>267</v>
      </c>
      <c r="B1" s="25"/>
      <c r="C1" s="26"/>
      <c r="D1" s="26"/>
      <c r="E1" s="26"/>
      <c r="F1" s="26"/>
      <c r="G1" s="26"/>
      <c r="H1" s="26"/>
      <c r="I1" s="26"/>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8"/>
      <c r="AP1" s="28"/>
      <c r="AQ1" s="28"/>
      <c r="AR1" s="28"/>
      <c r="AS1" s="28"/>
    </row>
    <row r="2" spans="1:64" s="34" customFormat="1" ht="5.25" customHeight="1" x14ac:dyDescent="0.2">
      <c r="A2" s="30"/>
      <c r="B2" s="31"/>
      <c r="C2" s="31"/>
      <c r="D2" s="31"/>
      <c r="E2" s="31"/>
      <c r="F2" s="32"/>
      <c r="G2" s="28"/>
      <c r="H2" s="28"/>
      <c r="I2" s="28"/>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28"/>
      <c r="AR2" s="28"/>
      <c r="AS2" s="28"/>
    </row>
    <row r="3" spans="1:64" s="34" customFormat="1" ht="15" customHeight="1" x14ac:dyDescent="0.2">
      <c r="A3" s="35" t="s">
        <v>503</v>
      </c>
      <c r="B3" s="28"/>
      <c r="C3" s="33"/>
      <c r="D3" s="26"/>
      <c r="E3" s="26"/>
      <c r="F3" s="26"/>
      <c r="G3" s="26"/>
      <c r="H3" s="28"/>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6"/>
      <c r="AM3" s="722" t="s">
        <v>268</v>
      </c>
      <c r="AN3" s="722"/>
      <c r="AO3" s="722"/>
      <c r="AP3" s="722"/>
      <c r="AQ3" s="722"/>
      <c r="AR3" s="722"/>
      <c r="AS3" s="36"/>
    </row>
    <row r="4" spans="1:64" ht="8.1" customHeight="1" x14ac:dyDescent="0.2">
      <c r="A4" s="11"/>
      <c r="B4" s="37"/>
      <c r="C4" s="37"/>
      <c r="D4" s="11"/>
      <c r="E4" s="11"/>
      <c r="F4" s="11"/>
      <c r="G4" s="11"/>
      <c r="H4" s="11"/>
      <c r="I4" s="11"/>
      <c r="J4" s="11"/>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723"/>
      <c r="AN4" s="723"/>
      <c r="AO4" s="723"/>
      <c r="AP4" s="723"/>
      <c r="AQ4" s="723"/>
      <c r="AR4" s="723"/>
      <c r="AS4" s="11"/>
    </row>
    <row r="5" spans="1:64" ht="16.5" customHeight="1" x14ac:dyDescent="0.2">
      <c r="A5" s="667" t="s">
        <v>269</v>
      </c>
      <c r="B5" s="667"/>
      <c r="C5" s="667"/>
      <c r="D5" s="667"/>
      <c r="E5" s="667"/>
      <c r="F5" s="667"/>
      <c r="G5" s="667"/>
      <c r="H5" s="667"/>
      <c r="I5" s="667"/>
      <c r="J5" s="667"/>
      <c r="K5" s="667"/>
      <c r="L5" s="667"/>
      <c r="M5" s="667"/>
      <c r="N5" s="667"/>
      <c r="O5" s="667"/>
      <c r="P5" s="724" t="s">
        <v>270</v>
      </c>
      <c r="Q5" s="725"/>
      <c r="R5" s="725"/>
      <c r="S5" s="725"/>
      <c r="T5" s="725"/>
      <c r="U5" s="725"/>
      <c r="V5" s="725"/>
      <c r="W5" s="725"/>
      <c r="X5" s="725"/>
      <c r="Y5" s="726"/>
      <c r="Z5" s="727" t="s">
        <v>271</v>
      </c>
      <c r="AA5" s="727"/>
      <c r="AB5" s="727"/>
      <c r="AC5" s="727"/>
      <c r="AD5" s="727"/>
      <c r="AE5" s="727"/>
      <c r="AF5" s="727"/>
      <c r="AG5" s="727"/>
      <c r="AH5" s="727"/>
      <c r="AI5" s="727" t="s">
        <v>272</v>
      </c>
      <c r="AJ5" s="727"/>
      <c r="AK5" s="727"/>
      <c r="AL5" s="727"/>
      <c r="AM5" s="727"/>
      <c r="AN5" s="727"/>
      <c r="AO5" s="727"/>
      <c r="AP5" s="727"/>
      <c r="AQ5" s="727"/>
      <c r="AR5" s="727"/>
      <c r="AS5" s="727"/>
    </row>
    <row r="6" spans="1:64" ht="16.5" customHeight="1" thickBot="1" x14ac:dyDescent="0.25">
      <c r="A6" s="667"/>
      <c r="B6" s="667"/>
      <c r="C6" s="667"/>
      <c r="D6" s="667"/>
      <c r="E6" s="667"/>
      <c r="F6" s="667"/>
      <c r="G6" s="667"/>
      <c r="H6" s="667"/>
      <c r="I6" s="667"/>
      <c r="J6" s="667"/>
      <c r="K6" s="667"/>
      <c r="L6" s="667"/>
      <c r="M6" s="667"/>
      <c r="N6" s="667"/>
      <c r="O6" s="667"/>
      <c r="P6" s="728" t="s">
        <v>273</v>
      </c>
      <c r="Q6" s="729"/>
      <c r="R6" s="729"/>
      <c r="S6" s="729"/>
      <c r="T6" s="729"/>
      <c r="U6" s="729"/>
      <c r="V6" s="729"/>
      <c r="W6" s="729"/>
      <c r="X6" s="729"/>
      <c r="Y6" s="730"/>
      <c r="Z6" s="731" t="s">
        <v>274</v>
      </c>
      <c r="AA6" s="732"/>
      <c r="AB6" s="732"/>
      <c r="AC6" s="732"/>
      <c r="AD6" s="732"/>
      <c r="AE6" s="732"/>
      <c r="AF6" s="732"/>
      <c r="AG6" s="732"/>
      <c r="AH6" s="733"/>
      <c r="AI6" s="734" t="s">
        <v>275</v>
      </c>
      <c r="AJ6" s="735"/>
      <c r="AK6" s="735"/>
      <c r="AL6" s="735"/>
      <c r="AM6" s="735"/>
      <c r="AN6" s="735"/>
      <c r="AO6" s="735"/>
      <c r="AP6" s="735"/>
      <c r="AQ6" s="735"/>
      <c r="AR6" s="735"/>
      <c r="AS6" s="736"/>
    </row>
    <row r="7" spans="1:64" ht="21" customHeight="1" x14ac:dyDescent="0.2">
      <c r="A7" s="715" t="s">
        <v>276</v>
      </c>
      <c r="B7" s="717" t="s">
        <v>277</v>
      </c>
      <c r="C7" s="717"/>
      <c r="D7" s="717"/>
      <c r="E7" s="717"/>
      <c r="F7" s="717"/>
      <c r="G7" s="717"/>
      <c r="H7" s="717"/>
      <c r="I7" s="717"/>
      <c r="J7" s="717"/>
      <c r="K7" s="717"/>
      <c r="L7" s="717"/>
      <c r="M7" s="717"/>
      <c r="N7" s="717"/>
      <c r="O7" s="717"/>
      <c r="P7" s="708">
        <f>'12'!H20</f>
        <v>0</v>
      </c>
      <c r="Q7" s="709"/>
      <c r="R7" s="709"/>
      <c r="S7" s="709"/>
      <c r="T7" s="709"/>
      <c r="U7" s="709"/>
      <c r="V7" s="709"/>
      <c r="W7" s="709"/>
      <c r="X7" s="709"/>
      <c r="Y7" s="710"/>
      <c r="Z7" s="708">
        <f>'12'!I20</f>
        <v>0</v>
      </c>
      <c r="AA7" s="709"/>
      <c r="AB7" s="709"/>
      <c r="AC7" s="709"/>
      <c r="AD7" s="709"/>
      <c r="AE7" s="709"/>
      <c r="AF7" s="709"/>
      <c r="AG7" s="709"/>
      <c r="AH7" s="709"/>
      <c r="AI7" s="711">
        <f>ROUNDDOWN($Z7/2,-3)</f>
        <v>0</v>
      </c>
      <c r="AJ7" s="712"/>
      <c r="AK7" s="712"/>
      <c r="AL7" s="712"/>
      <c r="AM7" s="712"/>
      <c r="AN7" s="712"/>
      <c r="AO7" s="712"/>
      <c r="AP7" s="712"/>
      <c r="AQ7" s="712"/>
      <c r="AR7" s="712"/>
      <c r="AS7" s="713"/>
    </row>
    <row r="8" spans="1:64" ht="19.5" customHeight="1" x14ac:dyDescent="0.2">
      <c r="A8" s="716"/>
      <c r="B8" s="718" t="s">
        <v>278</v>
      </c>
      <c r="C8" s="718"/>
      <c r="D8" s="718"/>
      <c r="E8" s="718"/>
      <c r="F8" s="718"/>
      <c r="G8" s="718"/>
      <c r="H8" s="718"/>
      <c r="I8" s="718"/>
      <c r="J8" s="718"/>
      <c r="K8" s="718"/>
      <c r="L8" s="718"/>
      <c r="M8" s="718"/>
      <c r="N8" s="718"/>
      <c r="O8" s="718"/>
      <c r="P8" s="697">
        <f>'13'!I20</f>
        <v>0</v>
      </c>
      <c r="Q8" s="698"/>
      <c r="R8" s="698"/>
      <c r="S8" s="698"/>
      <c r="T8" s="698"/>
      <c r="U8" s="698"/>
      <c r="V8" s="698"/>
      <c r="W8" s="698"/>
      <c r="X8" s="698"/>
      <c r="Y8" s="703"/>
      <c r="Z8" s="697">
        <f>'13'!J20</f>
        <v>0</v>
      </c>
      <c r="AA8" s="698"/>
      <c r="AB8" s="698"/>
      <c r="AC8" s="698"/>
      <c r="AD8" s="698"/>
      <c r="AE8" s="698"/>
      <c r="AF8" s="698"/>
      <c r="AG8" s="698"/>
      <c r="AH8" s="698"/>
      <c r="AI8" s="699">
        <f>ROUNDDOWN($Z8/2,-3)</f>
        <v>0</v>
      </c>
      <c r="AJ8" s="700"/>
      <c r="AK8" s="700"/>
      <c r="AL8" s="700"/>
      <c r="AM8" s="700"/>
      <c r="AN8" s="700"/>
      <c r="AO8" s="700"/>
      <c r="AP8" s="700"/>
      <c r="AQ8" s="700"/>
      <c r="AR8" s="700"/>
      <c r="AS8" s="701"/>
    </row>
    <row r="9" spans="1:64" ht="21" customHeight="1" x14ac:dyDescent="0.2">
      <c r="A9" s="716"/>
      <c r="B9" s="714" t="s">
        <v>279</v>
      </c>
      <c r="C9" s="714"/>
      <c r="D9" s="714"/>
      <c r="E9" s="714"/>
      <c r="F9" s="714"/>
      <c r="G9" s="714"/>
      <c r="H9" s="714"/>
      <c r="I9" s="714"/>
      <c r="J9" s="714"/>
      <c r="K9" s="714"/>
      <c r="L9" s="714"/>
      <c r="M9" s="714"/>
      <c r="N9" s="714"/>
      <c r="O9" s="714"/>
      <c r="P9" s="697">
        <f>'15'!F19</f>
        <v>0</v>
      </c>
      <c r="Q9" s="698"/>
      <c r="R9" s="698"/>
      <c r="S9" s="698"/>
      <c r="T9" s="698"/>
      <c r="U9" s="698"/>
      <c r="V9" s="698"/>
      <c r="W9" s="698"/>
      <c r="X9" s="698"/>
      <c r="Y9" s="703"/>
      <c r="Z9" s="697">
        <f>'15'!G19</f>
        <v>0</v>
      </c>
      <c r="AA9" s="698"/>
      <c r="AB9" s="698"/>
      <c r="AC9" s="698"/>
      <c r="AD9" s="698"/>
      <c r="AE9" s="698"/>
      <c r="AF9" s="698"/>
      <c r="AG9" s="698"/>
      <c r="AH9" s="698"/>
      <c r="AI9" s="699">
        <f>ROUNDDOWN($Z9/2,-3)</f>
        <v>0</v>
      </c>
      <c r="AJ9" s="700"/>
      <c r="AK9" s="700"/>
      <c r="AL9" s="700"/>
      <c r="AM9" s="700"/>
      <c r="AN9" s="700"/>
      <c r="AO9" s="700"/>
      <c r="AP9" s="700"/>
      <c r="AQ9" s="700"/>
      <c r="AR9" s="700"/>
      <c r="AS9" s="701"/>
    </row>
    <row r="10" spans="1:64" ht="21" customHeight="1" x14ac:dyDescent="0.2">
      <c r="A10" s="716"/>
      <c r="B10" s="714" t="s">
        <v>280</v>
      </c>
      <c r="C10" s="714"/>
      <c r="D10" s="714"/>
      <c r="E10" s="714"/>
      <c r="F10" s="714"/>
      <c r="G10" s="714"/>
      <c r="H10" s="714"/>
      <c r="I10" s="714"/>
      <c r="J10" s="714"/>
      <c r="K10" s="714"/>
      <c r="L10" s="714"/>
      <c r="M10" s="714"/>
      <c r="N10" s="714"/>
      <c r="O10" s="714"/>
      <c r="P10" s="697">
        <f>'17'!H14</f>
        <v>0</v>
      </c>
      <c r="Q10" s="698"/>
      <c r="R10" s="698"/>
      <c r="S10" s="698"/>
      <c r="T10" s="698"/>
      <c r="U10" s="698"/>
      <c r="V10" s="698"/>
      <c r="W10" s="698"/>
      <c r="X10" s="698"/>
      <c r="Y10" s="703"/>
      <c r="Z10" s="697">
        <f>'17'!I14</f>
        <v>0</v>
      </c>
      <c r="AA10" s="698"/>
      <c r="AB10" s="698"/>
      <c r="AC10" s="698"/>
      <c r="AD10" s="698"/>
      <c r="AE10" s="698"/>
      <c r="AF10" s="698"/>
      <c r="AG10" s="698"/>
      <c r="AH10" s="698"/>
      <c r="AI10" s="699">
        <f>MIN(ROUNDDOWN($Z10/2,-3),500000)</f>
        <v>0</v>
      </c>
      <c r="AJ10" s="700"/>
      <c r="AK10" s="700"/>
      <c r="AL10" s="700"/>
      <c r="AM10" s="700"/>
      <c r="AN10" s="700"/>
      <c r="AO10" s="700"/>
      <c r="AP10" s="700"/>
      <c r="AQ10" s="700"/>
      <c r="AR10" s="700"/>
      <c r="AS10" s="701"/>
    </row>
    <row r="11" spans="1:64" ht="21" customHeight="1" x14ac:dyDescent="0.2">
      <c r="A11" s="716"/>
      <c r="B11" s="702" t="s">
        <v>281</v>
      </c>
      <c r="C11" s="702"/>
      <c r="D11" s="702"/>
      <c r="E11" s="702"/>
      <c r="F11" s="702"/>
      <c r="G11" s="702"/>
      <c r="H11" s="702"/>
      <c r="I11" s="702"/>
      <c r="J11" s="702"/>
      <c r="K11" s="702"/>
      <c r="L11" s="702"/>
      <c r="M11" s="702"/>
      <c r="N11" s="702"/>
      <c r="O11" s="702"/>
      <c r="P11" s="697">
        <f>'19'!F14</f>
        <v>0</v>
      </c>
      <c r="Q11" s="698"/>
      <c r="R11" s="698"/>
      <c r="S11" s="698"/>
      <c r="T11" s="698"/>
      <c r="U11" s="698"/>
      <c r="V11" s="698"/>
      <c r="W11" s="698"/>
      <c r="X11" s="698"/>
      <c r="Y11" s="703"/>
      <c r="Z11" s="697">
        <f>'19'!G14</f>
        <v>0</v>
      </c>
      <c r="AA11" s="698"/>
      <c r="AB11" s="698"/>
      <c r="AC11" s="698"/>
      <c r="AD11" s="698"/>
      <c r="AE11" s="698"/>
      <c r="AF11" s="698"/>
      <c r="AG11" s="698"/>
      <c r="AH11" s="698"/>
      <c r="AI11" s="699">
        <f>MIN(ROUNDDOWN($Z11/2,-3),1500000)</f>
        <v>0</v>
      </c>
      <c r="AJ11" s="700"/>
      <c r="AK11" s="700"/>
      <c r="AL11" s="700"/>
      <c r="AM11" s="700"/>
      <c r="AN11" s="700"/>
      <c r="AO11" s="700"/>
      <c r="AP11" s="700"/>
      <c r="AQ11" s="700"/>
      <c r="AR11" s="700"/>
      <c r="AS11" s="701"/>
    </row>
    <row r="12" spans="1:64" ht="21" customHeight="1" x14ac:dyDescent="0.2">
      <c r="A12" s="716"/>
      <c r="B12" s="702" t="s">
        <v>282</v>
      </c>
      <c r="C12" s="702"/>
      <c r="D12" s="702"/>
      <c r="E12" s="702"/>
      <c r="F12" s="702"/>
      <c r="G12" s="702"/>
      <c r="H12" s="702"/>
      <c r="I12" s="702"/>
      <c r="J12" s="702"/>
      <c r="K12" s="702"/>
      <c r="L12" s="702"/>
      <c r="M12" s="702"/>
      <c r="N12" s="702"/>
      <c r="O12" s="702"/>
      <c r="P12" s="697">
        <f>'20'!F14</f>
        <v>0</v>
      </c>
      <c r="Q12" s="698"/>
      <c r="R12" s="698"/>
      <c r="S12" s="698"/>
      <c r="T12" s="698"/>
      <c r="U12" s="698"/>
      <c r="V12" s="698"/>
      <c r="W12" s="698"/>
      <c r="X12" s="698"/>
      <c r="Y12" s="703"/>
      <c r="Z12" s="697">
        <f>'20'!G14</f>
        <v>0</v>
      </c>
      <c r="AA12" s="698"/>
      <c r="AB12" s="698"/>
      <c r="AC12" s="698"/>
      <c r="AD12" s="698"/>
      <c r="AE12" s="698"/>
      <c r="AF12" s="698"/>
      <c r="AG12" s="698"/>
      <c r="AH12" s="698"/>
      <c r="AI12" s="699">
        <f>ROUNDDOWN($Z12/2,-3)</f>
        <v>0</v>
      </c>
      <c r="AJ12" s="700"/>
      <c r="AK12" s="700"/>
      <c r="AL12" s="700"/>
      <c r="AM12" s="700"/>
      <c r="AN12" s="700"/>
      <c r="AO12" s="700"/>
      <c r="AP12" s="700"/>
      <c r="AQ12" s="700"/>
      <c r="AR12" s="700"/>
      <c r="AS12" s="701"/>
    </row>
    <row r="13" spans="1:64" ht="21" customHeight="1" thickBot="1" x14ac:dyDescent="0.25">
      <c r="A13" s="716"/>
      <c r="B13" s="682" t="s">
        <v>283</v>
      </c>
      <c r="C13" s="682"/>
      <c r="D13" s="682"/>
      <c r="E13" s="682"/>
      <c r="F13" s="682"/>
      <c r="G13" s="682"/>
      <c r="H13" s="682"/>
      <c r="I13" s="682"/>
      <c r="J13" s="682"/>
      <c r="K13" s="682"/>
      <c r="L13" s="682"/>
      <c r="M13" s="682"/>
      <c r="N13" s="682"/>
      <c r="O13" s="682"/>
      <c r="P13" s="683">
        <f>'21'!H14</f>
        <v>0</v>
      </c>
      <c r="Q13" s="684"/>
      <c r="R13" s="684"/>
      <c r="S13" s="684"/>
      <c r="T13" s="684"/>
      <c r="U13" s="684"/>
      <c r="V13" s="684"/>
      <c r="W13" s="684"/>
      <c r="X13" s="684"/>
      <c r="Y13" s="685"/>
      <c r="Z13" s="683">
        <f>'21'!I14</f>
        <v>0</v>
      </c>
      <c r="AA13" s="684"/>
      <c r="AB13" s="684"/>
      <c r="AC13" s="684"/>
      <c r="AD13" s="684"/>
      <c r="AE13" s="684"/>
      <c r="AF13" s="684"/>
      <c r="AG13" s="684"/>
      <c r="AH13" s="684"/>
      <c r="AI13" s="686">
        <f>MIN(ROUNDDOWN($Z13/2,-3),5000000)</f>
        <v>0</v>
      </c>
      <c r="AJ13" s="687"/>
      <c r="AK13" s="687"/>
      <c r="AL13" s="687"/>
      <c r="AM13" s="687"/>
      <c r="AN13" s="687"/>
      <c r="AO13" s="687"/>
      <c r="AP13" s="687"/>
      <c r="AQ13" s="687"/>
      <c r="AR13" s="687"/>
      <c r="AS13" s="688"/>
      <c r="BG13" s="40"/>
      <c r="BH13" s="40"/>
    </row>
    <row r="14" spans="1:64" ht="21" customHeight="1" thickBot="1" x14ac:dyDescent="0.25">
      <c r="A14" s="706"/>
      <c r="B14" s="689" t="s">
        <v>284</v>
      </c>
      <c r="C14" s="689"/>
      <c r="D14" s="689"/>
      <c r="E14" s="689"/>
      <c r="F14" s="689"/>
      <c r="G14" s="689"/>
      <c r="H14" s="689"/>
      <c r="I14" s="689"/>
      <c r="J14" s="689"/>
      <c r="K14" s="689"/>
      <c r="L14" s="689"/>
      <c r="M14" s="689"/>
      <c r="N14" s="689"/>
      <c r="O14" s="690"/>
      <c r="P14" s="691">
        <f>SUM(P7:Y13)</f>
        <v>0</v>
      </c>
      <c r="Q14" s="692"/>
      <c r="R14" s="692"/>
      <c r="S14" s="692"/>
      <c r="T14" s="692"/>
      <c r="U14" s="692"/>
      <c r="V14" s="692"/>
      <c r="W14" s="692"/>
      <c r="X14" s="692"/>
      <c r="Y14" s="693"/>
      <c r="Z14" s="691">
        <f>SUM(Z7:AH13)</f>
        <v>0</v>
      </c>
      <c r="AA14" s="692"/>
      <c r="AB14" s="692"/>
      <c r="AC14" s="692"/>
      <c r="AD14" s="692"/>
      <c r="AE14" s="692"/>
      <c r="AF14" s="692"/>
      <c r="AG14" s="692"/>
      <c r="AH14" s="693"/>
      <c r="AI14" s="719">
        <f>SUM(AI7:AS13)</f>
        <v>0</v>
      </c>
      <c r="AJ14" s="720"/>
      <c r="AK14" s="720"/>
      <c r="AL14" s="720"/>
      <c r="AM14" s="720"/>
      <c r="AN14" s="720"/>
      <c r="AO14" s="720"/>
      <c r="AP14" s="720"/>
      <c r="AQ14" s="720"/>
      <c r="AR14" s="720"/>
      <c r="AS14" s="721"/>
      <c r="BG14" s="40"/>
      <c r="BH14" s="40"/>
    </row>
    <row r="15" spans="1:64" ht="21" customHeight="1" x14ac:dyDescent="0.2">
      <c r="A15" s="704" t="s">
        <v>285</v>
      </c>
      <c r="B15" s="707" t="s">
        <v>286</v>
      </c>
      <c r="C15" s="707"/>
      <c r="D15" s="707"/>
      <c r="E15" s="707"/>
      <c r="F15" s="707"/>
      <c r="G15" s="707"/>
      <c r="H15" s="707"/>
      <c r="I15" s="707"/>
      <c r="J15" s="707"/>
      <c r="K15" s="707"/>
      <c r="L15" s="707"/>
      <c r="M15" s="707"/>
      <c r="N15" s="707"/>
      <c r="O15" s="707"/>
      <c r="P15" s="708">
        <f>'22'!G14</f>
        <v>0</v>
      </c>
      <c r="Q15" s="709"/>
      <c r="R15" s="709"/>
      <c r="S15" s="709"/>
      <c r="T15" s="709"/>
      <c r="U15" s="709"/>
      <c r="V15" s="709"/>
      <c r="W15" s="709"/>
      <c r="X15" s="709"/>
      <c r="Y15" s="710"/>
      <c r="Z15" s="708">
        <f>'22'!H14</f>
        <v>0</v>
      </c>
      <c r="AA15" s="709"/>
      <c r="AB15" s="709"/>
      <c r="AC15" s="709"/>
      <c r="AD15" s="709"/>
      <c r="AE15" s="709"/>
      <c r="AF15" s="709"/>
      <c r="AG15" s="709"/>
      <c r="AH15" s="709"/>
      <c r="AI15" s="711">
        <f>ROUNDDOWN($Z15/2,-3)</f>
        <v>0</v>
      </c>
      <c r="AJ15" s="712"/>
      <c r="AK15" s="712"/>
      <c r="AL15" s="712"/>
      <c r="AM15" s="712"/>
      <c r="AN15" s="712"/>
      <c r="AO15" s="712"/>
      <c r="AP15" s="712"/>
      <c r="AQ15" s="712"/>
      <c r="AR15" s="712"/>
      <c r="AS15" s="713"/>
      <c r="BG15" s="40"/>
      <c r="BH15" s="40"/>
      <c r="BI15" s="40"/>
      <c r="BJ15" s="40"/>
    </row>
    <row r="16" spans="1:64" ht="21" customHeight="1" x14ac:dyDescent="0.2">
      <c r="A16" s="705"/>
      <c r="B16" s="702" t="s">
        <v>287</v>
      </c>
      <c r="C16" s="702"/>
      <c r="D16" s="702"/>
      <c r="E16" s="702"/>
      <c r="F16" s="702"/>
      <c r="G16" s="702"/>
      <c r="H16" s="702"/>
      <c r="I16" s="702"/>
      <c r="J16" s="702"/>
      <c r="K16" s="702"/>
      <c r="L16" s="702"/>
      <c r="M16" s="702"/>
      <c r="N16" s="702"/>
      <c r="O16" s="702"/>
      <c r="P16" s="697">
        <f>'23'!H14</f>
        <v>0</v>
      </c>
      <c r="Q16" s="698"/>
      <c r="R16" s="698"/>
      <c r="S16" s="698"/>
      <c r="T16" s="698"/>
      <c r="U16" s="698"/>
      <c r="V16" s="698"/>
      <c r="W16" s="698"/>
      <c r="X16" s="698"/>
      <c r="Y16" s="703"/>
      <c r="Z16" s="697">
        <f>'23'!I14</f>
        <v>0</v>
      </c>
      <c r="AA16" s="698"/>
      <c r="AB16" s="698"/>
      <c r="AC16" s="698"/>
      <c r="AD16" s="698"/>
      <c r="AE16" s="698"/>
      <c r="AF16" s="698"/>
      <c r="AG16" s="698"/>
      <c r="AH16" s="698"/>
      <c r="AI16" s="699">
        <f>ROUNDDOWN($Z16/2,-3)</f>
        <v>0</v>
      </c>
      <c r="AJ16" s="700"/>
      <c r="AK16" s="700"/>
      <c r="AL16" s="700"/>
      <c r="AM16" s="700"/>
      <c r="AN16" s="700"/>
      <c r="AO16" s="700"/>
      <c r="AP16" s="700"/>
      <c r="AQ16" s="700"/>
      <c r="AR16" s="700"/>
      <c r="AS16" s="701"/>
      <c r="AU16" s="681" t="str">
        <f>IF((AI15+AI16+AI17)&lt;3000001,"","←試作品広報費の合計が300万円となるように、各経費区分の助成金交付申請額を調整してください。")</f>
        <v/>
      </c>
      <c r="AV16" s="681"/>
      <c r="AW16" s="681"/>
      <c r="AX16" s="681"/>
      <c r="AY16" s="681"/>
      <c r="AZ16" s="681"/>
      <c r="BA16" s="681"/>
      <c r="BB16" s="681"/>
      <c r="BC16" s="681"/>
      <c r="BD16" s="681"/>
      <c r="BE16" s="681"/>
      <c r="BF16" s="681"/>
      <c r="BG16" s="681"/>
      <c r="BH16" s="681"/>
      <c r="BI16" s="681"/>
      <c r="BJ16" s="681"/>
      <c r="BK16" s="681"/>
      <c r="BL16" s="681"/>
    </row>
    <row r="17" spans="1:64" ht="21" customHeight="1" thickBot="1" x14ac:dyDescent="0.25">
      <c r="A17" s="705"/>
      <c r="B17" s="682" t="s">
        <v>288</v>
      </c>
      <c r="C17" s="682"/>
      <c r="D17" s="682"/>
      <c r="E17" s="682"/>
      <c r="F17" s="682"/>
      <c r="G17" s="682"/>
      <c r="H17" s="682"/>
      <c r="I17" s="682"/>
      <c r="J17" s="682"/>
      <c r="K17" s="682"/>
      <c r="L17" s="682"/>
      <c r="M17" s="682"/>
      <c r="N17" s="682"/>
      <c r="O17" s="682"/>
      <c r="P17" s="683">
        <f>'24'!G14</f>
        <v>0</v>
      </c>
      <c r="Q17" s="684"/>
      <c r="R17" s="684"/>
      <c r="S17" s="684"/>
      <c r="T17" s="684"/>
      <c r="U17" s="684"/>
      <c r="V17" s="684"/>
      <c r="W17" s="684"/>
      <c r="X17" s="684"/>
      <c r="Y17" s="685"/>
      <c r="Z17" s="683">
        <f>'24'!H14</f>
        <v>0</v>
      </c>
      <c r="AA17" s="684"/>
      <c r="AB17" s="684"/>
      <c r="AC17" s="684"/>
      <c r="AD17" s="684"/>
      <c r="AE17" s="684"/>
      <c r="AF17" s="684"/>
      <c r="AG17" s="684"/>
      <c r="AH17" s="684"/>
      <c r="AI17" s="686">
        <f>ROUNDDOWN($Z17/2,-3)</f>
        <v>0</v>
      </c>
      <c r="AJ17" s="687"/>
      <c r="AK17" s="687"/>
      <c r="AL17" s="687"/>
      <c r="AM17" s="687"/>
      <c r="AN17" s="687"/>
      <c r="AO17" s="687"/>
      <c r="AP17" s="687"/>
      <c r="AQ17" s="687"/>
      <c r="AR17" s="687"/>
      <c r="AS17" s="688"/>
      <c r="AU17" s="681"/>
      <c r="AV17" s="681"/>
      <c r="AW17" s="681"/>
      <c r="AX17" s="681"/>
      <c r="AY17" s="681"/>
      <c r="AZ17" s="681"/>
      <c r="BA17" s="681"/>
      <c r="BB17" s="681"/>
      <c r="BC17" s="681"/>
      <c r="BD17" s="681"/>
      <c r="BE17" s="681"/>
      <c r="BF17" s="681"/>
      <c r="BG17" s="681"/>
      <c r="BH17" s="681"/>
      <c r="BI17" s="681"/>
      <c r="BJ17" s="681"/>
      <c r="BK17" s="681"/>
      <c r="BL17" s="681"/>
    </row>
    <row r="18" spans="1:64" ht="21" customHeight="1" x14ac:dyDescent="0.2">
      <c r="A18" s="706"/>
      <c r="B18" s="689" t="s">
        <v>289</v>
      </c>
      <c r="C18" s="689"/>
      <c r="D18" s="689"/>
      <c r="E18" s="689"/>
      <c r="F18" s="689"/>
      <c r="G18" s="689"/>
      <c r="H18" s="689"/>
      <c r="I18" s="689"/>
      <c r="J18" s="689"/>
      <c r="K18" s="689"/>
      <c r="L18" s="689"/>
      <c r="M18" s="689"/>
      <c r="N18" s="689"/>
      <c r="O18" s="690"/>
      <c r="P18" s="691">
        <f>SUM(P15:Y17)</f>
        <v>0</v>
      </c>
      <c r="Q18" s="692"/>
      <c r="R18" s="692"/>
      <c r="S18" s="692"/>
      <c r="T18" s="692"/>
      <c r="U18" s="692"/>
      <c r="V18" s="692"/>
      <c r="W18" s="692"/>
      <c r="X18" s="692"/>
      <c r="Y18" s="693"/>
      <c r="Z18" s="691">
        <f>SUM(Z15:AH17)</f>
        <v>0</v>
      </c>
      <c r="AA18" s="692"/>
      <c r="AB18" s="692"/>
      <c r="AC18" s="692"/>
      <c r="AD18" s="692"/>
      <c r="AE18" s="692"/>
      <c r="AF18" s="692"/>
      <c r="AG18" s="692"/>
      <c r="AH18" s="693"/>
      <c r="AI18" s="694">
        <f>SUM(AI15:AQ17)</f>
        <v>0</v>
      </c>
      <c r="AJ18" s="695"/>
      <c r="AK18" s="695"/>
      <c r="AL18" s="695"/>
      <c r="AM18" s="695"/>
      <c r="AN18" s="695"/>
      <c r="AO18" s="695"/>
      <c r="AP18" s="695"/>
      <c r="AQ18" s="695"/>
      <c r="AR18" s="695"/>
      <c r="AS18" s="696"/>
    </row>
    <row r="19" spans="1:64" ht="21" customHeight="1" x14ac:dyDescent="0.2">
      <c r="A19" s="41"/>
      <c r="B19" s="668" t="s">
        <v>290</v>
      </c>
      <c r="C19" s="668"/>
      <c r="D19" s="668"/>
      <c r="E19" s="668"/>
      <c r="F19" s="668"/>
      <c r="G19" s="668"/>
      <c r="H19" s="668"/>
      <c r="I19" s="668"/>
      <c r="J19" s="668"/>
      <c r="K19" s="668"/>
      <c r="L19" s="668"/>
      <c r="M19" s="668"/>
      <c r="N19" s="668"/>
      <c r="O19" s="668"/>
      <c r="P19" s="669">
        <f>ROUNDDOWN('26'!D8*1.1,0)</f>
        <v>0</v>
      </c>
      <c r="Q19" s="670"/>
      <c r="R19" s="670"/>
      <c r="S19" s="670"/>
      <c r="T19" s="670"/>
      <c r="U19" s="670"/>
      <c r="V19" s="670"/>
      <c r="W19" s="670"/>
      <c r="X19" s="670"/>
      <c r="Y19" s="671"/>
      <c r="Z19" s="672"/>
      <c r="AA19" s="673"/>
      <c r="AB19" s="673"/>
      <c r="AC19" s="673"/>
      <c r="AD19" s="673"/>
      <c r="AE19" s="673"/>
      <c r="AF19" s="673"/>
      <c r="AG19" s="673"/>
      <c r="AH19" s="674"/>
      <c r="AI19" s="675"/>
      <c r="AJ19" s="676"/>
      <c r="AK19" s="676"/>
      <c r="AL19" s="676"/>
      <c r="AM19" s="676"/>
      <c r="AN19" s="676"/>
      <c r="AO19" s="676"/>
      <c r="AP19" s="676"/>
      <c r="AQ19" s="676"/>
      <c r="AR19" s="676"/>
      <c r="AS19" s="677"/>
      <c r="AU19" s="42"/>
      <c r="BH19" s="43"/>
    </row>
    <row r="20" spans="1:64" ht="22.5" customHeight="1" x14ac:dyDescent="0.2">
      <c r="A20" s="44"/>
      <c r="B20" s="641" t="s">
        <v>291</v>
      </c>
      <c r="C20" s="642"/>
      <c r="D20" s="642"/>
      <c r="E20" s="642"/>
      <c r="F20" s="642"/>
      <c r="G20" s="642"/>
      <c r="H20" s="642"/>
      <c r="I20" s="642"/>
      <c r="J20" s="642"/>
      <c r="K20" s="642"/>
      <c r="L20" s="642"/>
      <c r="M20" s="642"/>
      <c r="N20" s="642"/>
      <c r="O20" s="642"/>
      <c r="P20" s="678">
        <f>P14+P18+P19</f>
        <v>0</v>
      </c>
      <c r="Q20" s="679"/>
      <c r="R20" s="679"/>
      <c r="S20" s="679"/>
      <c r="T20" s="679"/>
      <c r="U20" s="679"/>
      <c r="V20" s="679"/>
      <c r="W20" s="679"/>
      <c r="X20" s="679"/>
      <c r="Y20" s="680"/>
      <c r="Z20" s="678">
        <f>Z14+Z18</f>
        <v>0</v>
      </c>
      <c r="AA20" s="679"/>
      <c r="AB20" s="679"/>
      <c r="AC20" s="679"/>
      <c r="AD20" s="679"/>
      <c r="AE20" s="679"/>
      <c r="AF20" s="679"/>
      <c r="AG20" s="679"/>
      <c r="AH20" s="680"/>
      <c r="AI20" s="678">
        <f>AI14+AI18</f>
        <v>0</v>
      </c>
      <c r="AJ20" s="679"/>
      <c r="AK20" s="679"/>
      <c r="AL20" s="679"/>
      <c r="AM20" s="679"/>
      <c r="AN20" s="679"/>
      <c r="AO20" s="679"/>
      <c r="AP20" s="679"/>
      <c r="AQ20" s="679"/>
      <c r="AR20" s="679"/>
      <c r="AS20" s="680"/>
      <c r="AU20" s="640" t="str">
        <f>IF(AI20&lt;15000001,IF(AI20&gt;1999999,"","←申請下限額は200万円です。"),"←1,500万円となるように、各経費区分の助成金交付申請額を調整してください。")</f>
        <v>←申請下限額は200万円です。</v>
      </c>
      <c r="AV20" s="640"/>
      <c r="AW20" s="640"/>
      <c r="AX20" s="640"/>
      <c r="AY20" s="640"/>
      <c r="AZ20" s="640"/>
      <c r="BA20" s="640"/>
      <c r="BB20" s="640"/>
      <c r="BC20" s="640"/>
      <c r="BD20" s="640"/>
      <c r="BE20" s="640"/>
      <c r="BF20" s="640"/>
      <c r="BG20" s="640"/>
      <c r="BH20" s="640"/>
      <c r="BI20" s="640"/>
      <c r="BJ20" s="640"/>
      <c r="BK20" s="640"/>
      <c r="BL20" s="640"/>
    </row>
    <row r="21" spans="1:64" ht="8.1" customHeight="1" x14ac:dyDescent="0.2">
      <c r="A21" s="11"/>
      <c r="B21" s="11"/>
      <c r="C21" s="11"/>
      <c r="D21" s="45"/>
      <c r="E21" s="11"/>
      <c r="F21" s="11"/>
      <c r="G21" s="11"/>
      <c r="H21" s="11"/>
      <c r="I21" s="11"/>
      <c r="J21" s="11"/>
      <c r="K21" s="38"/>
      <c r="L21" s="38"/>
      <c r="M21" s="38"/>
      <c r="N21" s="38"/>
      <c r="O21" s="38"/>
      <c r="P21" s="38"/>
      <c r="Q21" s="38"/>
      <c r="R21" s="38"/>
      <c r="S21" s="38"/>
      <c r="T21" s="38"/>
      <c r="U21" s="38"/>
      <c r="V21" s="38"/>
      <c r="W21" s="38"/>
      <c r="X21" s="46"/>
      <c r="Y21" s="46"/>
      <c r="Z21" s="38"/>
      <c r="AA21" s="38"/>
      <c r="AB21" s="38"/>
      <c r="AC21" s="38"/>
      <c r="AD21" s="38"/>
      <c r="AE21" s="38"/>
      <c r="AF21" s="38"/>
      <c r="AG21" s="38"/>
      <c r="AH21" s="38"/>
      <c r="AI21" s="38"/>
      <c r="AJ21" s="38"/>
      <c r="AK21" s="38"/>
      <c r="AL21" s="38"/>
      <c r="AM21" s="38"/>
      <c r="AN21" s="38"/>
      <c r="AO21" s="38"/>
      <c r="AP21" s="38"/>
      <c r="AQ21" s="38"/>
      <c r="AR21" s="11"/>
      <c r="AS21" s="11"/>
      <c r="AU21" s="640"/>
      <c r="AV21" s="640"/>
      <c r="AW21" s="640"/>
      <c r="AX21" s="640"/>
      <c r="AY21" s="640"/>
      <c r="AZ21" s="640"/>
      <c r="BA21" s="640"/>
      <c r="BB21" s="640"/>
      <c r="BC21" s="640"/>
      <c r="BD21" s="640"/>
      <c r="BE21" s="640"/>
      <c r="BF21" s="640"/>
      <c r="BG21" s="640"/>
      <c r="BH21" s="640"/>
      <c r="BI21" s="640"/>
      <c r="BJ21" s="640"/>
      <c r="BK21" s="640"/>
      <c r="BL21" s="640"/>
    </row>
    <row r="22" spans="1:64" ht="15" customHeight="1" x14ac:dyDescent="0.2">
      <c r="A22" s="35" t="s">
        <v>292</v>
      </c>
      <c r="B22" s="28"/>
      <c r="C22" s="28"/>
      <c r="D22" s="47"/>
      <c r="E22" s="28"/>
      <c r="F22" s="28"/>
      <c r="G22" s="28"/>
      <c r="H22" s="28"/>
      <c r="I22" s="28"/>
      <c r="J22" s="28"/>
      <c r="K22" s="33"/>
      <c r="L22" s="33"/>
      <c r="M22" s="33"/>
      <c r="N22" s="33"/>
      <c r="O22" s="33"/>
      <c r="P22" s="33"/>
      <c r="Q22" s="33"/>
      <c r="R22" s="33"/>
      <c r="S22" s="33"/>
      <c r="T22" s="33"/>
      <c r="U22" s="33"/>
      <c r="V22" s="33"/>
      <c r="W22" s="33"/>
      <c r="X22" s="48"/>
      <c r="Y22" s="48"/>
      <c r="Z22" s="33"/>
      <c r="AA22" s="33"/>
      <c r="AB22" s="33"/>
      <c r="AC22" s="33"/>
      <c r="AD22" s="33"/>
      <c r="AE22" s="33"/>
      <c r="AF22" s="33"/>
      <c r="AG22" s="33"/>
      <c r="AH22" s="33"/>
      <c r="AI22" s="33"/>
      <c r="AJ22" s="33"/>
      <c r="AK22" s="33"/>
      <c r="AL22" s="665" t="s">
        <v>293</v>
      </c>
      <c r="AM22" s="665"/>
      <c r="AN22" s="665"/>
      <c r="AO22" s="665"/>
      <c r="AP22" s="665"/>
      <c r="AQ22" s="665"/>
      <c r="AR22" s="665"/>
      <c r="AS22" s="665"/>
      <c r="AT22" s="34"/>
      <c r="AU22" s="640"/>
      <c r="AV22" s="640"/>
      <c r="AW22" s="640"/>
      <c r="AX22" s="640"/>
      <c r="AY22" s="640"/>
      <c r="AZ22" s="640"/>
      <c r="BA22" s="640"/>
      <c r="BB22" s="640"/>
      <c r="BC22" s="640"/>
      <c r="BD22" s="640"/>
      <c r="BE22" s="640"/>
      <c r="BF22" s="640"/>
      <c r="BG22" s="640"/>
      <c r="BH22" s="640"/>
      <c r="BI22" s="640"/>
      <c r="BJ22" s="640"/>
      <c r="BK22" s="640"/>
      <c r="BL22" s="640"/>
    </row>
    <row r="23" spans="1:64" s="50" customFormat="1" ht="8.1" customHeight="1" x14ac:dyDescent="0.2">
      <c r="A23" s="26"/>
      <c r="B23" s="26"/>
      <c r="C23" s="27"/>
      <c r="D23" s="26"/>
      <c r="E23" s="26"/>
      <c r="F23" s="26"/>
      <c r="G23" s="26"/>
      <c r="H23" s="26"/>
      <c r="I23" s="49"/>
      <c r="J23" s="27"/>
      <c r="K23" s="27"/>
      <c r="L23" s="27"/>
      <c r="M23" s="25"/>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666"/>
      <c r="AM23" s="666"/>
      <c r="AN23" s="666"/>
      <c r="AO23" s="666"/>
      <c r="AP23" s="666"/>
      <c r="AQ23" s="666"/>
      <c r="AR23" s="666"/>
      <c r="AS23" s="666"/>
      <c r="AT23" s="29"/>
      <c r="AU23" s="29"/>
      <c r="BH23" s="39" t="str">
        <f>IF(SUM(BH15:BH16)&gt;5000000,BJ16,IF(SUM(BH15:BH16)&gt;=1,#REF!,""))</f>
        <v/>
      </c>
    </row>
    <row r="24" spans="1:64" ht="19.05" customHeight="1" x14ac:dyDescent="0.2">
      <c r="A24" s="642" t="s">
        <v>294</v>
      </c>
      <c r="B24" s="642"/>
      <c r="C24" s="642"/>
      <c r="D24" s="642"/>
      <c r="E24" s="642"/>
      <c r="F24" s="642"/>
      <c r="G24" s="642"/>
      <c r="H24" s="642"/>
      <c r="I24" s="642"/>
      <c r="J24" s="642"/>
      <c r="K24" s="642"/>
      <c r="L24" s="642"/>
      <c r="M24" s="642" t="s">
        <v>295</v>
      </c>
      <c r="N24" s="642"/>
      <c r="O24" s="642"/>
      <c r="P24" s="642"/>
      <c r="Q24" s="642"/>
      <c r="R24" s="642"/>
      <c r="S24" s="642"/>
      <c r="T24" s="642"/>
      <c r="U24" s="642"/>
      <c r="V24" s="642"/>
      <c r="W24" s="642"/>
      <c r="X24" s="667" t="s">
        <v>296</v>
      </c>
      <c r="Y24" s="667"/>
      <c r="Z24" s="667"/>
      <c r="AA24" s="667"/>
      <c r="AB24" s="667"/>
      <c r="AC24" s="667"/>
      <c r="AD24" s="667"/>
      <c r="AE24" s="667"/>
      <c r="AF24" s="667"/>
      <c r="AG24" s="667"/>
      <c r="AH24" s="667"/>
      <c r="AI24" s="667"/>
      <c r="AJ24" s="642" t="s">
        <v>297</v>
      </c>
      <c r="AK24" s="642"/>
      <c r="AL24" s="642"/>
      <c r="AM24" s="642"/>
      <c r="AN24" s="642"/>
      <c r="AO24" s="642"/>
      <c r="AP24" s="642"/>
      <c r="AQ24" s="642"/>
      <c r="AR24" s="642"/>
      <c r="AS24" s="642"/>
      <c r="AT24" s="34"/>
      <c r="AU24" s="34"/>
    </row>
    <row r="25" spans="1:64" ht="21" customHeight="1" x14ac:dyDescent="0.2">
      <c r="A25" s="659" t="s">
        <v>298</v>
      </c>
      <c r="B25" s="661" t="s">
        <v>299</v>
      </c>
      <c r="C25" s="661"/>
      <c r="D25" s="661"/>
      <c r="E25" s="661"/>
      <c r="F25" s="661"/>
      <c r="G25" s="661"/>
      <c r="H25" s="661"/>
      <c r="I25" s="661"/>
      <c r="J25" s="661"/>
      <c r="K25" s="661"/>
      <c r="L25" s="661"/>
      <c r="M25" s="662"/>
      <c r="N25" s="662"/>
      <c r="O25" s="662"/>
      <c r="P25" s="662"/>
      <c r="Q25" s="662"/>
      <c r="R25" s="662"/>
      <c r="S25" s="662"/>
      <c r="T25" s="662"/>
      <c r="U25" s="662"/>
      <c r="V25" s="662"/>
      <c r="W25" s="662"/>
      <c r="X25" s="663"/>
      <c r="Y25" s="663"/>
      <c r="Z25" s="663"/>
      <c r="AA25" s="663"/>
      <c r="AB25" s="663"/>
      <c r="AC25" s="663"/>
      <c r="AD25" s="663"/>
      <c r="AE25" s="663"/>
      <c r="AF25" s="663"/>
      <c r="AG25" s="663"/>
      <c r="AH25" s="663"/>
      <c r="AI25" s="663"/>
      <c r="AJ25" s="664"/>
      <c r="AK25" s="664"/>
      <c r="AL25" s="664"/>
      <c r="AM25" s="664"/>
      <c r="AN25" s="664"/>
      <c r="AO25" s="664"/>
      <c r="AP25" s="664"/>
      <c r="AQ25" s="664"/>
      <c r="AR25" s="664"/>
      <c r="AS25" s="664"/>
    </row>
    <row r="26" spans="1:64" ht="21" customHeight="1" x14ac:dyDescent="0.2">
      <c r="A26" s="659"/>
      <c r="B26" s="631" t="s">
        <v>300</v>
      </c>
      <c r="C26" s="631"/>
      <c r="D26" s="631"/>
      <c r="E26" s="631"/>
      <c r="F26" s="631"/>
      <c r="G26" s="631"/>
      <c r="H26" s="631"/>
      <c r="I26" s="631"/>
      <c r="J26" s="631"/>
      <c r="K26" s="631"/>
      <c r="L26" s="631"/>
      <c r="M26" s="651"/>
      <c r="N26" s="651"/>
      <c r="O26" s="651"/>
      <c r="P26" s="651"/>
      <c r="Q26" s="651"/>
      <c r="R26" s="651"/>
      <c r="S26" s="651"/>
      <c r="T26" s="651"/>
      <c r="U26" s="651"/>
      <c r="V26" s="651"/>
      <c r="W26" s="651"/>
      <c r="X26" s="652"/>
      <c r="Y26" s="652"/>
      <c r="Z26" s="652"/>
      <c r="AA26" s="652"/>
      <c r="AB26" s="652"/>
      <c r="AC26" s="652"/>
      <c r="AD26" s="652"/>
      <c r="AE26" s="652"/>
      <c r="AF26" s="652"/>
      <c r="AG26" s="652"/>
      <c r="AH26" s="652"/>
      <c r="AI26" s="652"/>
      <c r="AJ26" s="653"/>
      <c r="AK26" s="653"/>
      <c r="AL26" s="653"/>
      <c r="AM26" s="653"/>
      <c r="AN26" s="653"/>
      <c r="AO26" s="653"/>
      <c r="AP26" s="653"/>
      <c r="AQ26" s="653"/>
      <c r="AR26" s="653"/>
      <c r="AS26" s="653"/>
    </row>
    <row r="27" spans="1:64" ht="21" customHeight="1" x14ac:dyDescent="0.2">
      <c r="A27" s="659"/>
      <c r="B27" s="631" t="s">
        <v>301</v>
      </c>
      <c r="C27" s="631"/>
      <c r="D27" s="631"/>
      <c r="E27" s="631"/>
      <c r="F27" s="631"/>
      <c r="G27" s="631"/>
      <c r="H27" s="631"/>
      <c r="I27" s="631"/>
      <c r="J27" s="631"/>
      <c r="K27" s="631"/>
      <c r="L27" s="631"/>
      <c r="M27" s="651"/>
      <c r="N27" s="651"/>
      <c r="O27" s="651"/>
      <c r="P27" s="651"/>
      <c r="Q27" s="651"/>
      <c r="R27" s="651"/>
      <c r="S27" s="651"/>
      <c r="T27" s="651"/>
      <c r="U27" s="651"/>
      <c r="V27" s="651"/>
      <c r="W27" s="651"/>
      <c r="X27" s="652"/>
      <c r="Y27" s="652"/>
      <c r="Z27" s="652"/>
      <c r="AA27" s="652"/>
      <c r="AB27" s="652"/>
      <c r="AC27" s="652"/>
      <c r="AD27" s="652"/>
      <c r="AE27" s="652"/>
      <c r="AF27" s="652"/>
      <c r="AG27" s="652"/>
      <c r="AH27" s="652"/>
      <c r="AI27" s="652"/>
      <c r="AJ27" s="653"/>
      <c r="AK27" s="653"/>
      <c r="AL27" s="653"/>
      <c r="AM27" s="653"/>
      <c r="AN27" s="653"/>
      <c r="AO27" s="653"/>
      <c r="AP27" s="653"/>
      <c r="AQ27" s="653"/>
      <c r="AR27" s="653"/>
      <c r="AS27" s="653"/>
    </row>
    <row r="28" spans="1:64" ht="21" customHeight="1" x14ac:dyDescent="0.2">
      <c r="A28" s="659"/>
      <c r="B28" s="654" t="s">
        <v>302</v>
      </c>
      <c r="C28" s="654"/>
      <c r="D28" s="654"/>
      <c r="E28" s="654"/>
      <c r="F28" s="655"/>
      <c r="G28" s="655"/>
      <c r="H28" s="655"/>
      <c r="I28" s="655"/>
      <c r="J28" s="655"/>
      <c r="K28" s="655"/>
      <c r="L28" s="655"/>
      <c r="M28" s="656"/>
      <c r="N28" s="656"/>
      <c r="O28" s="656"/>
      <c r="P28" s="656"/>
      <c r="Q28" s="656"/>
      <c r="R28" s="656"/>
      <c r="S28" s="656"/>
      <c r="T28" s="656"/>
      <c r="U28" s="656"/>
      <c r="V28" s="656"/>
      <c r="W28" s="656"/>
      <c r="X28" s="657"/>
      <c r="Y28" s="657"/>
      <c r="Z28" s="657"/>
      <c r="AA28" s="657"/>
      <c r="AB28" s="657"/>
      <c r="AC28" s="657"/>
      <c r="AD28" s="657"/>
      <c r="AE28" s="657"/>
      <c r="AF28" s="657"/>
      <c r="AG28" s="657"/>
      <c r="AH28" s="657"/>
      <c r="AI28" s="657"/>
      <c r="AJ28" s="658"/>
      <c r="AK28" s="658"/>
      <c r="AL28" s="658"/>
      <c r="AM28" s="658"/>
      <c r="AN28" s="658"/>
      <c r="AO28" s="658"/>
      <c r="AP28" s="658"/>
      <c r="AQ28" s="658"/>
      <c r="AR28" s="658"/>
      <c r="AS28" s="658"/>
    </row>
    <row r="29" spans="1:64" ht="21" customHeight="1" x14ac:dyDescent="0.2">
      <c r="A29" s="660"/>
      <c r="B29" s="641" t="s">
        <v>303</v>
      </c>
      <c r="C29" s="642"/>
      <c r="D29" s="642"/>
      <c r="E29" s="642"/>
      <c r="F29" s="642"/>
      <c r="G29" s="642"/>
      <c r="H29" s="642"/>
      <c r="I29" s="642"/>
      <c r="J29" s="642"/>
      <c r="K29" s="642"/>
      <c r="L29" s="642"/>
      <c r="M29" s="643">
        <f>SUM(M25:W28)</f>
        <v>0</v>
      </c>
      <c r="N29" s="644"/>
      <c r="O29" s="644"/>
      <c r="P29" s="644"/>
      <c r="Q29" s="644"/>
      <c r="R29" s="644"/>
      <c r="S29" s="644"/>
      <c r="T29" s="644"/>
      <c r="U29" s="644"/>
      <c r="V29" s="644"/>
      <c r="W29" s="645"/>
      <c r="X29" s="646"/>
      <c r="Y29" s="646"/>
      <c r="Z29" s="646"/>
      <c r="AA29" s="646"/>
      <c r="AB29" s="646"/>
      <c r="AC29" s="646"/>
      <c r="AD29" s="646"/>
      <c r="AE29" s="646"/>
      <c r="AF29" s="646"/>
      <c r="AG29" s="646"/>
      <c r="AH29" s="646"/>
      <c r="AI29" s="646"/>
      <c r="AJ29" s="647"/>
      <c r="AK29" s="648"/>
      <c r="AL29" s="648"/>
      <c r="AM29" s="648"/>
      <c r="AN29" s="648"/>
      <c r="AO29" s="648"/>
      <c r="AP29" s="648"/>
      <c r="AQ29" s="648"/>
      <c r="AR29" s="648"/>
      <c r="AS29" s="649"/>
    </row>
    <row r="30" spans="1:64" ht="7.5" customHeight="1" x14ac:dyDescent="0.2">
      <c r="A30" s="633"/>
      <c r="B30" s="633"/>
      <c r="C30" s="51"/>
      <c r="D30" s="51"/>
      <c r="E30" s="51"/>
      <c r="F30" s="51"/>
      <c r="G30" s="51"/>
      <c r="H30" s="51"/>
      <c r="I30" s="51"/>
      <c r="J30" s="51"/>
      <c r="K30" s="51"/>
      <c r="L30" s="51"/>
      <c r="M30" s="650" t="str">
        <f>IF(P20=M29,"","↑経費の合計と一致させてください。")</f>
        <v/>
      </c>
      <c r="N30" s="650"/>
      <c r="O30" s="650"/>
      <c r="P30" s="650"/>
      <c r="Q30" s="650"/>
      <c r="R30" s="650"/>
      <c r="S30" s="650"/>
      <c r="T30" s="650"/>
      <c r="U30" s="650"/>
      <c r="V30" s="650"/>
      <c r="W30" s="650"/>
      <c r="X30" s="51"/>
      <c r="Y30" s="51"/>
      <c r="Z30" s="51"/>
      <c r="AA30" s="51"/>
      <c r="AB30" s="51"/>
      <c r="AC30" s="51"/>
      <c r="AD30" s="51"/>
      <c r="AE30" s="51"/>
      <c r="AF30" s="51"/>
      <c r="AG30" s="51"/>
      <c r="AH30" s="51"/>
      <c r="AI30" s="51"/>
      <c r="AJ30" s="51"/>
      <c r="AK30" s="51"/>
      <c r="AL30" s="51"/>
      <c r="AM30" s="51"/>
      <c r="AN30" s="51"/>
      <c r="AO30" s="51"/>
      <c r="AP30" s="51"/>
      <c r="AQ30" s="51"/>
      <c r="AR30" s="51"/>
      <c r="AS30" s="51"/>
    </row>
    <row r="31" spans="1:64" ht="15" customHeight="1" x14ac:dyDescent="0.2">
      <c r="A31" s="30"/>
      <c r="B31" s="52"/>
      <c r="C31" s="53"/>
      <c r="D31" s="635" t="s">
        <v>304</v>
      </c>
      <c r="E31" s="635"/>
      <c r="F31" s="635"/>
      <c r="G31" s="635"/>
      <c r="H31" s="635"/>
      <c r="I31" s="635"/>
      <c r="J31" s="635"/>
      <c r="K31" s="635"/>
      <c r="L31" s="635"/>
      <c r="M31" s="635"/>
      <c r="N31" s="635"/>
      <c r="O31" s="635"/>
      <c r="P31" s="635"/>
      <c r="Q31" s="635"/>
      <c r="R31" s="635"/>
      <c r="S31" s="635"/>
      <c r="T31" s="635"/>
      <c r="U31" s="635"/>
      <c r="V31" s="635"/>
      <c r="W31" s="635"/>
      <c r="X31" s="635"/>
      <c r="Y31" s="635"/>
      <c r="Z31" s="635"/>
      <c r="AA31" s="635"/>
      <c r="AB31" s="635"/>
      <c r="AC31" s="635"/>
      <c r="AD31" s="635"/>
      <c r="AE31" s="635"/>
      <c r="AF31" s="635"/>
      <c r="AG31" s="635"/>
      <c r="AH31" s="635"/>
      <c r="AI31" s="635"/>
      <c r="AJ31" s="635"/>
      <c r="AK31" s="635"/>
      <c r="AL31" s="635"/>
      <c r="AM31" s="635"/>
      <c r="AN31" s="635"/>
      <c r="AO31" s="635"/>
      <c r="AP31" s="635"/>
      <c r="AQ31" s="635"/>
      <c r="AR31" s="635"/>
      <c r="AS31" s="635"/>
    </row>
    <row r="32" spans="1:64" ht="9.75" customHeight="1" x14ac:dyDescent="0.2">
      <c r="A32" s="636"/>
      <c r="B32" s="636"/>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row>
    <row r="33" spans="1:45" ht="15" customHeight="1" x14ac:dyDescent="0.2">
      <c r="A33" s="52"/>
      <c r="B33" s="30"/>
      <c r="D33" s="637" t="s">
        <v>305</v>
      </c>
      <c r="E33" s="637"/>
      <c r="F33" s="637"/>
      <c r="G33" s="637"/>
      <c r="H33" s="637"/>
      <c r="I33" s="637"/>
      <c r="J33" s="637"/>
      <c r="K33" s="637"/>
      <c r="L33" s="637"/>
      <c r="M33" s="637"/>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37"/>
      <c r="AL33" s="637"/>
      <c r="AM33" s="637"/>
      <c r="AN33" s="637"/>
      <c r="AO33" s="637"/>
      <c r="AP33" s="637"/>
      <c r="AQ33" s="637"/>
      <c r="AR33" s="637"/>
      <c r="AS33" s="637"/>
    </row>
    <row r="34" spans="1:45" ht="11.25" customHeight="1" x14ac:dyDescent="0.2">
      <c r="A34" s="52"/>
      <c r="B34" s="30"/>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ht="15" customHeight="1" x14ac:dyDescent="0.2">
      <c r="A35" s="52"/>
      <c r="B35" s="30"/>
      <c r="D35" s="638" t="s">
        <v>306</v>
      </c>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638"/>
      <c r="AD35" s="638"/>
      <c r="AE35" s="638"/>
      <c r="AF35" s="638"/>
      <c r="AG35" s="638"/>
      <c r="AH35" s="638"/>
      <c r="AI35" s="638"/>
      <c r="AJ35" s="638"/>
      <c r="AK35" s="638"/>
      <c r="AL35" s="638"/>
      <c r="AM35" s="638"/>
      <c r="AN35" s="638"/>
      <c r="AO35" s="638"/>
      <c r="AP35" s="638"/>
      <c r="AQ35" s="638"/>
      <c r="AR35" s="638"/>
      <c r="AS35" s="638"/>
    </row>
    <row r="36" spans="1:45" ht="7.5" customHeight="1" x14ac:dyDescent="0.2">
      <c r="A36" s="30"/>
      <c r="B36" s="52"/>
      <c r="C36" s="53"/>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row>
    <row r="37" spans="1:45" ht="30" customHeight="1" x14ac:dyDescent="0.2">
      <c r="A37" s="639"/>
      <c r="B37" s="639"/>
      <c r="D37" s="634" t="s">
        <v>307</v>
      </c>
      <c r="E37" s="634"/>
      <c r="F37" s="634"/>
      <c r="G37" s="634"/>
      <c r="H37" s="634"/>
      <c r="I37" s="634"/>
      <c r="J37" s="634"/>
      <c r="K37" s="634"/>
      <c r="L37" s="634"/>
      <c r="M37" s="634"/>
      <c r="N37" s="634"/>
      <c r="O37" s="634"/>
      <c r="P37" s="634"/>
      <c r="Q37" s="634"/>
      <c r="R37" s="634"/>
      <c r="S37" s="634"/>
      <c r="T37" s="634"/>
      <c r="U37" s="634"/>
      <c r="V37" s="634"/>
      <c r="W37" s="634"/>
      <c r="X37" s="634"/>
      <c r="Y37" s="634"/>
      <c r="Z37" s="634"/>
      <c r="AA37" s="634"/>
      <c r="AB37" s="634"/>
      <c r="AC37" s="634"/>
      <c r="AD37" s="634"/>
      <c r="AE37" s="634"/>
      <c r="AF37" s="634"/>
      <c r="AG37" s="634"/>
      <c r="AH37" s="634"/>
      <c r="AI37" s="634"/>
      <c r="AJ37" s="634"/>
      <c r="AK37" s="634"/>
      <c r="AL37" s="634"/>
      <c r="AM37" s="634"/>
      <c r="AN37" s="634"/>
      <c r="AO37" s="634"/>
      <c r="AP37" s="634"/>
      <c r="AQ37" s="634"/>
      <c r="AR37" s="634"/>
      <c r="AS37" s="634"/>
    </row>
    <row r="38" spans="1:45" s="59" customFormat="1" ht="7.5" customHeight="1" x14ac:dyDescent="0.2">
      <c r="A38" s="58"/>
      <c r="B38" s="58"/>
      <c r="C38" s="58"/>
      <c r="D38" s="634"/>
      <c r="E38" s="634"/>
      <c r="F38" s="634"/>
      <c r="G38" s="634"/>
      <c r="H38" s="634"/>
      <c r="I38" s="634"/>
      <c r="J38" s="634"/>
      <c r="K38" s="634"/>
      <c r="L38" s="634"/>
      <c r="M38" s="634"/>
      <c r="N38" s="634"/>
      <c r="O38" s="634"/>
      <c r="P38" s="634"/>
      <c r="Q38" s="634"/>
      <c r="R38" s="634"/>
      <c r="S38" s="634"/>
      <c r="T38" s="634"/>
      <c r="U38" s="634"/>
      <c r="V38" s="634"/>
      <c r="W38" s="634"/>
      <c r="X38" s="634"/>
      <c r="Y38" s="634"/>
      <c r="Z38" s="634"/>
      <c r="AA38" s="634"/>
      <c r="AB38" s="634"/>
      <c r="AC38" s="634"/>
      <c r="AD38" s="634"/>
      <c r="AE38" s="634"/>
      <c r="AF38" s="634"/>
      <c r="AG38" s="634"/>
      <c r="AH38" s="634"/>
      <c r="AI38" s="634"/>
      <c r="AJ38" s="634"/>
      <c r="AK38" s="634"/>
      <c r="AL38" s="634"/>
      <c r="AM38" s="634"/>
      <c r="AN38" s="634"/>
      <c r="AO38" s="634"/>
      <c r="AP38" s="634"/>
      <c r="AQ38" s="634"/>
      <c r="AR38" s="634"/>
      <c r="AS38" s="634"/>
    </row>
    <row r="39" spans="1:45" s="59" customFormat="1" ht="37.5" customHeight="1" x14ac:dyDescent="0.2">
      <c r="A39" s="58"/>
      <c r="B39" s="58"/>
      <c r="C39" s="58"/>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634"/>
      <c r="AM39" s="634"/>
      <c r="AN39" s="634"/>
      <c r="AO39" s="634"/>
      <c r="AP39" s="634"/>
      <c r="AQ39" s="634"/>
      <c r="AR39" s="634"/>
      <c r="AS39" s="634"/>
    </row>
    <row r="40" spans="1:45" s="59" customFormat="1" ht="7.5" customHeight="1" x14ac:dyDescent="0.2">
      <c r="A40" s="58"/>
      <c r="B40" s="58"/>
      <c r="C40" s="58"/>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1"/>
      <c r="AS40" s="61"/>
    </row>
    <row r="41" spans="1:45" ht="15" customHeight="1" x14ac:dyDescent="0.2">
      <c r="A41" s="62"/>
      <c r="B41" s="63"/>
      <c r="D41" s="632" t="s">
        <v>308</v>
      </c>
      <c r="E41" s="632"/>
      <c r="F41" s="632"/>
      <c r="G41" s="632"/>
      <c r="H41" s="632"/>
      <c r="I41" s="632"/>
      <c r="J41" s="632"/>
      <c r="K41" s="632"/>
      <c r="L41" s="632"/>
      <c r="M41" s="632"/>
      <c r="N41" s="632"/>
      <c r="O41" s="632"/>
      <c r="P41" s="632"/>
      <c r="Q41" s="632"/>
      <c r="R41" s="632"/>
      <c r="S41" s="632"/>
      <c r="T41" s="632"/>
      <c r="U41" s="632"/>
      <c r="V41" s="632"/>
      <c r="W41" s="632"/>
      <c r="X41" s="632"/>
      <c r="Y41" s="632"/>
      <c r="Z41" s="632"/>
      <c r="AA41" s="632"/>
      <c r="AB41" s="632"/>
      <c r="AC41" s="632"/>
      <c r="AD41" s="632"/>
      <c r="AE41" s="632"/>
      <c r="AF41" s="632"/>
      <c r="AG41" s="632"/>
      <c r="AH41" s="632"/>
      <c r="AI41" s="632"/>
      <c r="AJ41" s="632"/>
      <c r="AK41" s="632"/>
      <c r="AL41" s="632"/>
      <c r="AM41" s="632"/>
      <c r="AN41" s="632"/>
      <c r="AO41" s="632"/>
      <c r="AP41" s="632"/>
      <c r="AQ41" s="632"/>
      <c r="AR41" s="632"/>
      <c r="AS41" s="632"/>
    </row>
    <row r="42" spans="1:45" ht="15" customHeight="1" x14ac:dyDescent="0.2">
      <c r="A42" s="633"/>
      <c r="B42" s="633"/>
      <c r="C42" s="11"/>
      <c r="D42" s="632"/>
      <c r="E42" s="632"/>
      <c r="F42" s="632"/>
      <c r="G42" s="632"/>
      <c r="H42" s="632"/>
      <c r="I42" s="632"/>
      <c r="J42" s="632"/>
      <c r="K42" s="632"/>
      <c r="L42" s="632"/>
      <c r="M42" s="632"/>
      <c r="N42" s="632"/>
      <c r="O42" s="632"/>
      <c r="P42" s="632"/>
      <c r="Q42" s="632"/>
      <c r="R42" s="632"/>
      <c r="S42" s="632"/>
      <c r="T42" s="632"/>
      <c r="U42" s="632"/>
      <c r="V42" s="632"/>
      <c r="W42" s="632"/>
      <c r="X42" s="632"/>
      <c r="Y42" s="632"/>
      <c r="Z42" s="632"/>
      <c r="AA42" s="632"/>
      <c r="AB42" s="632"/>
      <c r="AC42" s="632"/>
      <c r="AD42" s="632"/>
      <c r="AE42" s="632"/>
      <c r="AF42" s="632"/>
      <c r="AG42" s="632"/>
      <c r="AH42" s="632"/>
      <c r="AI42" s="632"/>
      <c r="AJ42" s="632"/>
      <c r="AK42" s="632"/>
      <c r="AL42" s="632"/>
      <c r="AM42" s="632"/>
      <c r="AN42" s="632"/>
      <c r="AO42" s="632"/>
      <c r="AP42" s="632"/>
      <c r="AQ42" s="632"/>
      <c r="AR42" s="632"/>
      <c r="AS42" s="632"/>
    </row>
    <row r="43" spans="1:45" ht="6" customHeight="1" x14ac:dyDescent="0.2">
      <c r="A43" s="63"/>
      <c r="B43" s="63"/>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row>
    <row r="44" spans="1:45" ht="15" customHeight="1" x14ac:dyDescent="0.2">
      <c r="A44" s="62"/>
      <c r="B44" s="63"/>
      <c r="C44" s="65"/>
      <c r="D44" s="634" t="s">
        <v>309</v>
      </c>
      <c r="E44" s="634"/>
      <c r="F44" s="634"/>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4"/>
      <c r="AM44" s="634"/>
      <c r="AN44" s="634"/>
      <c r="AO44" s="634"/>
      <c r="AP44" s="634"/>
      <c r="AQ44" s="634"/>
      <c r="AR44" s="634"/>
      <c r="AS44" s="634"/>
    </row>
    <row r="45" spans="1:45" ht="15" customHeight="1" x14ac:dyDescent="0.2">
      <c r="A45" s="11"/>
      <c r="B45" s="11"/>
      <c r="C45" s="65"/>
      <c r="D45" s="634"/>
      <c r="E45" s="634"/>
      <c r="F45" s="634"/>
      <c r="G45" s="634"/>
      <c r="H45" s="634"/>
      <c r="I45" s="634"/>
      <c r="J45" s="634"/>
      <c r="K45" s="634"/>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c r="AI45" s="634"/>
      <c r="AJ45" s="634"/>
      <c r="AK45" s="634"/>
      <c r="AL45" s="634"/>
      <c r="AM45" s="634"/>
      <c r="AN45" s="634"/>
      <c r="AO45" s="634"/>
      <c r="AP45" s="634"/>
      <c r="AQ45" s="634"/>
      <c r="AR45" s="634"/>
      <c r="AS45" s="634"/>
    </row>
    <row r="46" spans="1:45" x14ac:dyDescent="0.2">
      <c r="A46" s="66"/>
      <c r="B46" s="66"/>
      <c r="D46" s="634"/>
      <c r="E46" s="634"/>
      <c r="F46" s="634"/>
      <c r="G46" s="634"/>
      <c r="H46" s="634"/>
      <c r="I46" s="634"/>
      <c r="J46" s="634"/>
      <c r="K46" s="634"/>
      <c r="L46" s="634"/>
      <c r="M46" s="634"/>
      <c r="N46" s="634"/>
      <c r="O46" s="634"/>
      <c r="P46" s="634"/>
      <c r="Q46" s="634"/>
      <c r="R46" s="634"/>
      <c r="S46" s="634"/>
      <c r="T46" s="634"/>
      <c r="U46" s="634"/>
      <c r="V46" s="634"/>
      <c r="W46" s="634"/>
      <c r="X46" s="634"/>
      <c r="Y46" s="634"/>
      <c r="Z46" s="634"/>
      <c r="AA46" s="634"/>
      <c r="AB46" s="634"/>
      <c r="AC46" s="634"/>
      <c r="AD46" s="634"/>
      <c r="AE46" s="634"/>
      <c r="AF46" s="634"/>
      <c r="AG46" s="634"/>
      <c r="AH46" s="634"/>
      <c r="AI46" s="634"/>
      <c r="AJ46" s="634"/>
      <c r="AK46" s="634"/>
      <c r="AL46" s="634"/>
      <c r="AM46" s="634"/>
      <c r="AN46" s="634"/>
      <c r="AO46" s="634"/>
      <c r="AP46" s="634"/>
      <c r="AQ46" s="634"/>
      <c r="AR46" s="634"/>
      <c r="AS46" s="634"/>
    </row>
    <row r="47" spans="1:45" ht="7.5" customHeight="1" x14ac:dyDescent="0.2">
      <c r="A47" s="66"/>
      <c r="B47" s="66"/>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row>
    <row r="48" spans="1:45" ht="28.5" customHeight="1" x14ac:dyDescent="0.2">
      <c r="A48" s="67"/>
      <c r="B48" s="67"/>
      <c r="C48" s="67"/>
      <c r="D48" s="630" t="s">
        <v>494</v>
      </c>
      <c r="E48" s="630"/>
      <c r="F48" s="630"/>
      <c r="G48" s="630"/>
      <c r="H48" s="630"/>
      <c r="I48" s="630"/>
      <c r="J48" s="630"/>
      <c r="K48" s="630"/>
      <c r="L48" s="630"/>
      <c r="M48" s="630"/>
      <c r="N48" s="630"/>
      <c r="O48" s="630"/>
      <c r="P48" s="630"/>
      <c r="Q48" s="630"/>
      <c r="R48" s="630"/>
      <c r="S48" s="630"/>
      <c r="T48" s="630"/>
      <c r="U48" s="630"/>
      <c r="V48" s="630"/>
      <c r="W48" s="630"/>
      <c r="X48" s="630"/>
      <c r="Y48" s="630"/>
      <c r="Z48" s="630"/>
      <c r="AA48" s="630"/>
      <c r="AB48" s="630"/>
      <c r="AC48" s="630"/>
      <c r="AD48" s="630"/>
      <c r="AE48" s="630"/>
      <c r="AF48" s="630"/>
      <c r="AG48" s="630"/>
      <c r="AH48" s="630"/>
      <c r="AI48" s="630"/>
      <c r="AJ48" s="630"/>
      <c r="AK48" s="630"/>
      <c r="AL48" s="630"/>
      <c r="AM48" s="630"/>
      <c r="AN48" s="630"/>
      <c r="AO48" s="630"/>
      <c r="AP48" s="630"/>
      <c r="AQ48" s="630"/>
      <c r="AR48" s="630"/>
      <c r="AS48" s="630"/>
    </row>
    <row r="49" spans="1:45" x14ac:dyDescent="0.2">
      <c r="A49" s="67"/>
      <c r="B49" s="67"/>
      <c r="C49" s="67"/>
      <c r="D49" s="630"/>
      <c r="E49" s="630"/>
      <c r="F49" s="630"/>
      <c r="G49" s="630"/>
      <c r="H49" s="630"/>
      <c r="I49" s="630"/>
      <c r="J49" s="630"/>
      <c r="K49" s="630"/>
      <c r="L49" s="630"/>
      <c r="M49" s="630"/>
      <c r="N49" s="630"/>
      <c r="O49" s="630"/>
      <c r="P49" s="630"/>
      <c r="Q49" s="630"/>
      <c r="R49" s="630"/>
      <c r="S49" s="630"/>
      <c r="T49" s="630"/>
      <c r="U49" s="630"/>
      <c r="V49" s="630"/>
      <c r="W49" s="630"/>
      <c r="X49" s="630"/>
      <c r="Y49" s="630"/>
      <c r="Z49" s="630"/>
      <c r="AA49" s="630"/>
      <c r="AB49" s="630"/>
      <c r="AC49" s="630"/>
      <c r="AD49" s="630"/>
      <c r="AE49" s="630"/>
      <c r="AF49" s="630"/>
      <c r="AG49" s="630"/>
      <c r="AH49" s="630"/>
      <c r="AI49" s="630"/>
      <c r="AJ49" s="630"/>
      <c r="AK49" s="630"/>
      <c r="AL49" s="630"/>
      <c r="AM49" s="630"/>
      <c r="AN49" s="630"/>
      <c r="AO49" s="630"/>
      <c r="AP49" s="630"/>
      <c r="AQ49" s="630"/>
      <c r="AR49" s="630"/>
      <c r="AS49" s="630"/>
    </row>
  </sheetData>
  <sheetProtection password="DDD3" sheet="1" formatCells="0" formatRows="0" insertRows="0" deleteRows="0"/>
  <dataConsolidate/>
  <mergeCells count="107">
    <mergeCell ref="AM3:AR4"/>
    <mergeCell ref="A5:O6"/>
    <mergeCell ref="P5:Y5"/>
    <mergeCell ref="Z5:AH5"/>
    <mergeCell ref="AI5:AS5"/>
    <mergeCell ref="P6:Y6"/>
    <mergeCell ref="Z6:AH6"/>
    <mergeCell ref="AI6:AS6"/>
    <mergeCell ref="P9:Y9"/>
    <mergeCell ref="Z9:AH9"/>
    <mergeCell ref="AI9:AS9"/>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AU16:BL17"/>
    <mergeCell ref="B17:O17"/>
    <mergeCell ref="P17:Y17"/>
    <mergeCell ref="Z17:AH17"/>
    <mergeCell ref="AI17:AS17"/>
    <mergeCell ref="B18:O18"/>
    <mergeCell ref="P18:Y18"/>
    <mergeCell ref="Z18:AH18"/>
    <mergeCell ref="AI18:AS18"/>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20:BL22"/>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D48:AS49"/>
    <mergeCell ref="B27:L27"/>
    <mergeCell ref="D41:AS42"/>
    <mergeCell ref="A42:B42"/>
    <mergeCell ref="D44:AS46"/>
    <mergeCell ref="D31:AS31"/>
    <mergeCell ref="A32:B32"/>
    <mergeCell ref="D33:AS33"/>
    <mergeCell ref="D35:AS35"/>
    <mergeCell ref="A37:B37"/>
    <mergeCell ref="D37:AS39"/>
  </mergeCells>
  <phoneticPr fontId="1"/>
  <conditionalFormatting sqref="M29:W29">
    <cfRule type="cellIs" dxfId="270" priority="7" operator="notEqual">
      <formula>$P$20</formula>
    </cfRule>
  </conditionalFormatting>
  <conditionalFormatting sqref="AI20:AS20">
    <cfRule type="cellIs" dxfId="269" priority="2" operator="greaterThan">
      <formula>15000000</formula>
    </cfRule>
    <cfRule type="cellIs" dxfId="268" priority="3" operator="lessThan">
      <formula>2000000</formula>
    </cfRule>
  </conditionalFormatting>
  <conditionalFormatting sqref="AI18:AS18">
    <cfRule type="cellIs" dxfId="267" priority="1" operator="greaterThan">
      <formula>3000000</formula>
    </cfRule>
  </conditionalFormatting>
  <dataValidations count="6">
    <dataValidation allowBlank="1" showInputMessage="1" showErrorMessage="1" prompt="先に資金支出明細を作成してください。_x000a_自動計算式が入っていますので、数字が転記されます。" sqref="AI13:AS13"/>
    <dataValidation allowBlank="1" showInputMessage="1" showErrorMessage="1" prompt="先に資金支出明細を作成してください。_x000a_自動計算式が入っていますので、数字が転記されます。" sqref="AI10:AS10"/>
    <dataValidation type="list" errorStyle="warning" imeMode="hiragana" allowBlank="1" showInputMessage="1" showErrorMessage="1" sqref="AJ25:AS28">
      <formula1>"調達済,内諾済,折衝中,相談前"</formula1>
    </dataValidation>
    <dataValidation allowBlank="1" showInputMessage="1" showErrorMessage="1" prompt="先に資金支出明細を作成してください。_x000a_自動計算式が入っていますので、数字が転記されます。" sqref="P7:Y7 Q19:Y19 Z7:AH11 P20:AH20 Z18:AS18 Q15:Y17 P8:P19 AJ15:AS17 Q8:Y13 Z12:Z16 AA15:AH16 AA12:AH13 AI14:AI17 AI12:AS12 AI7:AS9 Z17:AH17"/>
    <dataValidation allowBlank="1" showInputMessage="1" showErrorMessage="1" prompt="先に資金支出明細を作成してください。_x000a_自動計算式が入っていますので、数字が転記されます。" sqref="AI11:AS11"/>
    <dataValidation allowBlank="1" showInputMessage="1" showErrorMessage="1" prompt="申請金額が１５００万円を超える場合は、各経費区分の申請金額の数式を削除して、申請金額を調整してください。_x000a_" sqref="AI20:AS20"/>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27"/>
  <sheetViews>
    <sheetView showZeros="0" view="pageBreakPreview" zoomScaleNormal="130" zoomScaleSheetLayoutView="100" zoomScalePageLayoutView="115" workbookViewId="0">
      <selection activeCell="B5" sqref="B5"/>
    </sheetView>
  </sheetViews>
  <sheetFormatPr defaultColWidth="2.109375" defaultRowHeight="12" x14ac:dyDescent="0.2"/>
  <cols>
    <col min="1" max="1" width="6.44140625" style="129" customWidth="1"/>
    <col min="2" max="2" width="13.77734375" style="129" customWidth="1"/>
    <col min="3" max="3" width="10.6640625" style="129" customWidth="1"/>
    <col min="4" max="4" width="10.77734375" style="129" customWidth="1"/>
    <col min="5" max="5" width="6.21875" style="129" customWidth="1"/>
    <col min="6" max="6" width="4.33203125" style="129" customWidth="1"/>
    <col min="7" max="7" width="11.88671875" style="129" customWidth="1"/>
    <col min="8" max="9" width="13.109375" style="129" customWidth="1"/>
    <col min="10" max="10" width="12.44140625" style="129" customWidth="1"/>
    <col min="11" max="11" width="2.44140625" style="76" customWidth="1"/>
    <col min="12" max="12" width="11.21875" style="76" customWidth="1"/>
    <col min="13" max="13" width="9.44140625" style="76" customWidth="1"/>
    <col min="14" max="14" width="6.21875" style="76" customWidth="1"/>
    <col min="15" max="213" width="2.109375" style="76" customWidth="1"/>
    <col min="214" max="16384" width="2.109375" style="76"/>
  </cols>
  <sheetData>
    <row r="1" spans="1:28" ht="30" customHeight="1" x14ac:dyDescent="0.2">
      <c r="A1" s="737" t="s">
        <v>310</v>
      </c>
      <c r="B1" s="737"/>
      <c r="C1" s="737"/>
      <c r="D1" s="737"/>
      <c r="E1" s="737"/>
      <c r="F1" s="737"/>
      <c r="G1" s="737"/>
      <c r="H1" s="737"/>
      <c r="I1" s="737"/>
      <c r="J1" s="226"/>
    </row>
    <row r="2" spans="1:28" ht="15" customHeight="1" x14ac:dyDescent="0.2">
      <c r="A2" s="738" t="s">
        <v>311</v>
      </c>
      <c r="B2" s="738"/>
      <c r="C2" s="738"/>
      <c r="D2" s="738"/>
      <c r="E2" s="738"/>
      <c r="F2" s="738"/>
      <c r="G2" s="738"/>
      <c r="H2" s="738"/>
      <c r="I2" s="738"/>
      <c r="J2" s="226"/>
    </row>
    <row r="3" spans="1:28" ht="15" customHeight="1" x14ac:dyDescent="0.2">
      <c r="A3" s="226"/>
      <c r="B3" s="739"/>
      <c r="C3" s="740"/>
      <c r="D3" s="740"/>
      <c r="E3" s="740"/>
      <c r="F3" s="740"/>
      <c r="G3" s="740"/>
      <c r="H3" s="740"/>
      <c r="I3" s="740"/>
      <c r="J3" s="227" t="s">
        <v>312</v>
      </c>
    </row>
    <row r="4" spans="1:28" ht="67.5" customHeight="1" x14ac:dyDescent="0.2">
      <c r="A4" s="228" t="s">
        <v>313</v>
      </c>
      <c r="B4" s="228" t="s">
        <v>314</v>
      </c>
      <c r="C4" s="228" t="s">
        <v>315</v>
      </c>
      <c r="D4" s="228" t="s">
        <v>316</v>
      </c>
      <c r="E4" s="228" t="s">
        <v>317</v>
      </c>
      <c r="F4" s="229" t="s">
        <v>318</v>
      </c>
      <c r="G4" s="228" t="s">
        <v>319</v>
      </c>
      <c r="H4" s="228" t="s">
        <v>320</v>
      </c>
      <c r="I4" s="228" t="s">
        <v>321</v>
      </c>
      <c r="J4" s="228" t="s">
        <v>322</v>
      </c>
      <c r="K4" s="130" t="s">
        <v>323</v>
      </c>
      <c r="L4" s="77"/>
    </row>
    <row r="5" spans="1:28" ht="40.049999999999997" customHeight="1" x14ac:dyDescent="0.2">
      <c r="A5" s="322">
        <f>ROW()-ROW(原材料・副資材費[[#Headers],[番　号]])</f>
        <v>1</v>
      </c>
      <c r="B5" s="69"/>
      <c r="C5" s="70"/>
      <c r="D5" s="70"/>
      <c r="E5" s="71"/>
      <c r="F5" s="348"/>
      <c r="G5" s="72"/>
      <c r="H5" s="238">
        <f>ROUNDDOWN(原材料・副資材費[[#This Row],[助成対象経費
(A)×(B)
（税抜）]]*1.1,0)</f>
        <v>0</v>
      </c>
      <c r="I5" s="238">
        <f>原材料・副資材費[[#This Row],[数量
(A)]]*原材料・副資材費[[#This Row],[単価(B)
（税抜）]]</f>
        <v>0</v>
      </c>
      <c r="J5" s="70"/>
      <c r="K5"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74"/>
      <c r="M5" s="75"/>
      <c r="N5" s="75"/>
      <c r="O5" s="75"/>
      <c r="P5" s="75"/>
      <c r="Q5" s="75"/>
      <c r="R5" s="75"/>
      <c r="S5" s="75"/>
      <c r="T5" s="75"/>
      <c r="U5" s="75"/>
      <c r="V5" s="75"/>
      <c r="W5" s="75"/>
      <c r="X5" s="75"/>
      <c r="Y5" s="75"/>
      <c r="Z5" s="75"/>
      <c r="AA5" s="75"/>
      <c r="AB5" s="75"/>
    </row>
    <row r="6" spans="1:28" ht="40.049999999999997" customHeight="1" x14ac:dyDescent="0.2">
      <c r="A6" s="322">
        <f>ROW()-ROW(原材料・副資材費[[#Headers],[番　号]])</f>
        <v>2</v>
      </c>
      <c r="B6" s="69"/>
      <c r="C6" s="70"/>
      <c r="D6" s="70"/>
      <c r="E6" s="71"/>
      <c r="F6" s="348"/>
      <c r="G6" s="72"/>
      <c r="H6" s="238">
        <f>ROUNDDOWN(原材料・副資材費[[#This Row],[助成対象経費
(A)×(B)
（税抜）]]*1.1,0)</f>
        <v>0</v>
      </c>
      <c r="I6" s="238">
        <f>原材料・副資材費[[#This Row],[数量
(A)]]*原材料・副資材費[[#This Row],[単価(B)
（税抜）]]</f>
        <v>0</v>
      </c>
      <c r="J6" s="70"/>
      <c r="K6"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77"/>
      <c r="M6" s="78"/>
      <c r="N6" s="78"/>
    </row>
    <row r="7" spans="1:28" ht="40.049999999999997" customHeight="1" x14ac:dyDescent="0.2">
      <c r="A7" s="322">
        <f>ROW()-ROW(原材料・副資材費[[#Headers],[番　号]])</f>
        <v>3</v>
      </c>
      <c r="B7" s="69"/>
      <c r="C7" s="70"/>
      <c r="D7" s="70"/>
      <c r="E7" s="71"/>
      <c r="F7" s="348"/>
      <c r="G7" s="72"/>
      <c r="H7" s="238">
        <f>ROUNDDOWN(原材料・副資材費[[#This Row],[助成対象経費
(A)×(B)
（税抜）]]*1.1,0)</f>
        <v>0</v>
      </c>
      <c r="I7" s="238">
        <f>原材料・副資材費[[#This Row],[数量
(A)]]*原材料・副資材費[[#This Row],[単価(B)
（税抜）]]</f>
        <v>0</v>
      </c>
      <c r="J7" s="70"/>
      <c r="K7"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77"/>
    </row>
    <row r="8" spans="1:28" ht="40.049999999999997" customHeight="1" x14ac:dyDescent="0.2">
      <c r="A8" s="322">
        <f>ROW()-ROW(原材料・副資材費[[#Headers],[番　号]])</f>
        <v>4</v>
      </c>
      <c r="B8" s="69"/>
      <c r="C8" s="70"/>
      <c r="D8" s="70"/>
      <c r="E8" s="71"/>
      <c r="F8" s="348"/>
      <c r="G8" s="72"/>
      <c r="H8" s="238">
        <f>ROUNDDOWN(原材料・副資材費[[#This Row],[助成対象経費
(A)×(B)
（税抜）]]*1.1,0)</f>
        <v>0</v>
      </c>
      <c r="I8" s="238">
        <f>原材料・副資材費[[#This Row],[数量
(A)]]*原材料・副資材費[[#This Row],[単価(B)
（税抜）]]</f>
        <v>0</v>
      </c>
      <c r="J8" s="70"/>
      <c r="K8"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28" ht="40.049999999999997" customHeight="1" x14ac:dyDescent="0.2">
      <c r="A9" s="322">
        <f>ROW()-ROW(原材料・副資材費[[#Headers],[番　号]])</f>
        <v>5</v>
      </c>
      <c r="B9" s="69"/>
      <c r="C9" s="70"/>
      <c r="D9" s="70"/>
      <c r="E9" s="71"/>
      <c r="F9" s="348"/>
      <c r="G9" s="72"/>
      <c r="H9" s="238">
        <f>ROUNDDOWN(原材料・副資材費[[#This Row],[助成対象経費
(A)×(B)
（税抜）]]*1.1,0)</f>
        <v>0</v>
      </c>
      <c r="I9" s="238">
        <f>原材料・副資材費[[#This Row],[数量
(A)]]*原材料・副資材費[[#This Row],[単価(B)
（税抜）]]</f>
        <v>0</v>
      </c>
      <c r="J9" s="70"/>
      <c r="K9"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28" ht="40.049999999999997" customHeight="1" x14ac:dyDescent="0.2">
      <c r="A10" s="322">
        <f>ROW()-ROW(原材料・副資材費[[#Headers],[番　号]])</f>
        <v>6</v>
      </c>
      <c r="B10" s="69"/>
      <c r="C10" s="70"/>
      <c r="D10" s="70"/>
      <c r="E10" s="71"/>
      <c r="F10" s="348"/>
      <c r="G10" s="72"/>
      <c r="H10" s="238">
        <f>ROUNDDOWN(原材料・副資材費[[#This Row],[助成対象経費
(A)×(B)
（税抜）]]*1.1,0)</f>
        <v>0</v>
      </c>
      <c r="I10" s="238">
        <f>原材料・副資材費[[#This Row],[数量
(A)]]*原材料・副資材費[[#This Row],[単価(B)
（税抜）]]</f>
        <v>0</v>
      </c>
      <c r="J10" s="70"/>
      <c r="K10"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28" ht="40.049999999999997" customHeight="1" x14ac:dyDescent="0.2">
      <c r="A11" s="322">
        <f>ROW()-ROW(原材料・副資材費[[#Headers],[番　号]])</f>
        <v>7</v>
      </c>
      <c r="B11" s="69"/>
      <c r="C11" s="70"/>
      <c r="D11" s="70"/>
      <c r="E11" s="71"/>
      <c r="F11" s="348"/>
      <c r="G11" s="72"/>
      <c r="H11" s="238">
        <f>ROUNDDOWN(原材料・副資材費[[#This Row],[助成対象経費
(A)×(B)
（税抜）]]*1.1,0)</f>
        <v>0</v>
      </c>
      <c r="I11" s="238">
        <f>原材料・副資材費[[#This Row],[数量
(A)]]*原材料・副資材費[[#This Row],[単価(B)
（税抜）]]</f>
        <v>0</v>
      </c>
      <c r="J11" s="70"/>
      <c r="K11"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28" ht="40.049999999999997" customHeight="1" x14ac:dyDescent="0.2">
      <c r="A12" s="322">
        <f>ROW()-ROW(原材料・副資材費[[#Headers],[番　号]])</f>
        <v>8</v>
      </c>
      <c r="B12" s="69"/>
      <c r="C12" s="70"/>
      <c r="D12" s="70"/>
      <c r="E12" s="71"/>
      <c r="F12" s="348"/>
      <c r="G12" s="72"/>
      <c r="H12" s="238">
        <f>ROUNDDOWN(原材料・副資材費[[#This Row],[助成対象経費
(A)×(B)
（税抜）]]*1.1,0)</f>
        <v>0</v>
      </c>
      <c r="I12" s="238">
        <f>原材料・副資材費[[#This Row],[数量
(A)]]*原材料・副資材費[[#This Row],[単価(B)
（税抜）]]</f>
        <v>0</v>
      </c>
      <c r="J12" s="70"/>
      <c r="K12"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28" ht="40.049999999999997" customHeight="1" x14ac:dyDescent="0.2">
      <c r="A13" s="323">
        <f>ROW()-ROW(原材料・副資材費[[#Headers],[番　号]])</f>
        <v>9</v>
      </c>
      <c r="B13" s="69"/>
      <c r="C13" s="70"/>
      <c r="D13" s="70"/>
      <c r="E13" s="71"/>
      <c r="F13" s="349"/>
      <c r="G13" s="72"/>
      <c r="H13" s="239">
        <f>ROUNDDOWN(原材料・副資材費[[#This Row],[助成対象経費
(A)×(B)
（税抜）]]*1.1,0)</f>
        <v>0</v>
      </c>
      <c r="I13" s="238">
        <f>原材料・副資材費[[#This Row],[数量
(A)]]*原材料・副資材費[[#This Row],[単価(B)
（税抜）]]</f>
        <v>0</v>
      </c>
      <c r="J13" s="70"/>
      <c r="K13"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28" ht="40.049999999999997" customHeight="1" x14ac:dyDescent="0.2">
      <c r="A14" s="323">
        <f>ROW()-ROW(原材料・副資材費[[#Headers],[番　号]])</f>
        <v>10</v>
      </c>
      <c r="B14" s="69"/>
      <c r="C14" s="70"/>
      <c r="D14" s="70"/>
      <c r="E14" s="71"/>
      <c r="F14" s="349"/>
      <c r="G14" s="72"/>
      <c r="H14" s="239">
        <f>ROUNDDOWN(原材料・副資材費[[#This Row],[助成対象経費
(A)×(B)
（税抜）]]*1.1,0)</f>
        <v>0</v>
      </c>
      <c r="I14" s="238">
        <f>原材料・副資材費[[#This Row],[数量
(A)]]*原材料・副資材費[[#This Row],[単価(B)
（税抜）]]</f>
        <v>0</v>
      </c>
      <c r="J14" s="70"/>
      <c r="K14"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28" ht="40.049999999999997" customHeight="1" x14ac:dyDescent="0.2">
      <c r="A15" s="323">
        <f>ROW()-ROW(原材料・副資材費[[#Headers],[番　号]])</f>
        <v>11</v>
      </c>
      <c r="B15" s="69"/>
      <c r="C15" s="70"/>
      <c r="D15" s="70"/>
      <c r="E15" s="71"/>
      <c r="F15" s="349"/>
      <c r="G15" s="72"/>
      <c r="H15" s="239">
        <f>ROUNDDOWN(原材料・副資材費[[#This Row],[助成対象経費
(A)×(B)
（税抜）]]*1.1,0)</f>
        <v>0</v>
      </c>
      <c r="I15" s="238">
        <f>原材料・副資材費[[#This Row],[数量
(A)]]*原材料・副資材費[[#This Row],[単価(B)
（税抜）]]</f>
        <v>0</v>
      </c>
      <c r="J15" s="70"/>
      <c r="K15"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28" ht="40.049999999999997" customHeight="1" x14ac:dyDescent="0.2">
      <c r="A16" s="322">
        <f>ROW()-ROW(原材料・副資材費[[#Headers],[番　号]])</f>
        <v>12</v>
      </c>
      <c r="B16" s="69"/>
      <c r="C16" s="70"/>
      <c r="D16" s="70"/>
      <c r="E16" s="71"/>
      <c r="F16" s="348"/>
      <c r="G16" s="72"/>
      <c r="H16" s="238">
        <f>ROUNDDOWN(原材料・副資材費[[#This Row],[助成対象経費
(A)×(B)
（税抜）]]*1.1,0)</f>
        <v>0</v>
      </c>
      <c r="I16" s="238">
        <f>原材料・副資材費[[#This Row],[数量
(A)]]*原材料・副資材費[[#This Row],[単価(B)
（税抜）]]</f>
        <v>0</v>
      </c>
      <c r="J16" s="70"/>
      <c r="K16"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ht="40.049999999999997" customHeight="1" x14ac:dyDescent="0.2">
      <c r="A17" s="322">
        <f>ROW()-ROW(原材料・副資材費[[#Headers],[番　号]])</f>
        <v>13</v>
      </c>
      <c r="B17" s="69"/>
      <c r="C17" s="70"/>
      <c r="D17" s="70"/>
      <c r="E17" s="71"/>
      <c r="F17" s="348"/>
      <c r="G17" s="72"/>
      <c r="H17" s="238">
        <f>ROUNDDOWN(原材料・副資材費[[#This Row],[助成対象経費
(A)×(B)
（税抜）]]*1.1,0)</f>
        <v>0</v>
      </c>
      <c r="I17" s="238">
        <f>原材料・副資材費[[#This Row],[数量
(A)]]*原材料・副資材費[[#This Row],[単価(B)
（税抜）]]</f>
        <v>0</v>
      </c>
      <c r="J17" s="70"/>
      <c r="K17"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ht="40.049999999999997" customHeight="1" x14ac:dyDescent="0.2">
      <c r="A18" s="322">
        <f>ROW()-ROW(原材料・副資材費[[#Headers],[番　号]])</f>
        <v>14</v>
      </c>
      <c r="B18" s="69"/>
      <c r="C18" s="70"/>
      <c r="D18" s="70"/>
      <c r="E18" s="71"/>
      <c r="F18" s="348"/>
      <c r="G18" s="72"/>
      <c r="H18" s="238">
        <f>ROUNDDOWN(原材料・副資材費[[#This Row],[助成対象経費
(A)×(B)
（税抜）]]*1.1,0)</f>
        <v>0</v>
      </c>
      <c r="I18" s="238">
        <f>原材料・副資材費[[#This Row],[数量
(A)]]*原材料・副資材費[[#This Row],[単価(B)
（税抜）]]</f>
        <v>0</v>
      </c>
      <c r="J18" s="70"/>
      <c r="K18"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ht="40.049999999999997" customHeight="1" x14ac:dyDescent="0.2">
      <c r="A19" s="322">
        <f>ROW()-ROW(原材料・副資材費[[#Headers],[番　号]])</f>
        <v>15</v>
      </c>
      <c r="B19" s="69"/>
      <c r="C19" s="70"/>
      <c r="D19" s="70"/>
      <c r="E19" s="71"/>
      <c r="F19" s="348"/>
      <c r="G19" s="72"/>
      <c r="H19" s="238">
        <f>ROUNDDOWN(原材料・副資材費[[#This Row],[助成対象経費
(A)×(B)
（税抜）]]*1.1,0)</f>
        <v>0</v>
      </c>
      <c r="I19" s="238">
        <f>原材料・副資材費[[#This Row],[数量
(A)]]*原材料・副資材費[[#This Row],[単価(B)
（税抜）]]</f>
        <v>0</v>
      </c>
      <c r="J19" s="70"/>
      <c r="K19"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ht="26.25" customHeight="1" x14ac:dyDescent="0.2">
      <c r="A20" s="232"/>
      <c r="B20" s="233"/>
      <c r="C20" s="233"/>
      <c r="D20" s="233"/>
      <c r="E20" s="233"/>
      <c r="F20" s="233"/>
      <c r="G20" s="234" t="s">
        <v>324</v>
      </c>
      <c r="H20" s="235">
        <f>SUBTOTAL(109,原材料・副資材費[助成事業に
要する経費
（税込）])</f>
        <v>0</v>
      </c>
      <c r="I20" s="235">
        <f>SUBTOTAL(109,原材料・副資材費[助成対象経費
(A)×(B)
（税抜）])</f>
        <v>0</v>
      </c>
      <c r="J20" s="236"/>
      <c r="K20" s="79"/>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password="DDD3" sheet="1" formatCells="0" formatRows="0" insertRows="0" deleteRows="0"/>
  <mergeCells count="3">
    <mergeCell ref="A1:I1"/>
    <mergeCell ref="A2:I2"/>
    <mergeCell ref="B3:I3"/>
  </mergeCells>
  <phoneticPr fontId="1"/>
  <conditionalFormatting sqref="J5:J19 B5:G19">
    <cfRule type="expression" dxfId="266" priority="1">
      <formula>AND(OR($B5&lt;&gt;"",$C5&lt;&gt;"",$D5&lt;&gt;"",$E5&lt;&gt;"",$F5&lt;&gt;"",$G5&lt;&gt;""),B5="")</formula>
    </cfRule>
  </conditionalFormatting>
  <dataValidations count="7">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 imeMode="halfAlpha" allowBlank="1" showInputMessage="1" showErrorMessage="1" promptTitle="必要最小限の数量が対象となります" prompt="助成事業での使いきりが原則で、未使用残存品は対象外となります" sqref="E5:E19"/>
    <dataValidation type="custom" allowBlank="1" showInputMessage="1" showErrorMessage="1" sqref="K5:K19">
      <formula1>ISERROR(FIND(CHAR(10),K5))</formula1>
    </dataValidation>
    <dataValidation imeMode="halfAlpha" allowBlank="1" showInputMessage="1" showErrorMessage="1" sqref="G5:G19"/>
    <dataValidation allowBlank="1" showInputMessage="1" showErrorMessage="1" prompt="大きさ、材質、規格等を記入してください" sqref="C5:C19"/>
    <dataValidation allowBlank="1" showInputMessage="1" showErrorMessage="1" prompt="例１：○○部に組込_x000a_例２：△△試作に使用_x000a_" sqref="D5:D19"/>
    <dataValidation allowBlank="1" showInputMessage="1" showErrorMessage="1" promptTitle="購入企業名を記載してください" prompt="未定等不明確の場合は、 申請時点の候補先を記入してください_x000a_" sqref="J5:J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U26"/>
  <sheetViews>
    <sheetView view="pageBreakPreview" zoomScaleNormal="75" zoomScaleSheetLayoutView="100" workbookViewId="0">
      <selection activeCell="B5" sqref="B5"/>
    </sheetView>
  </sheetViews>
  <sheetFormatPr defaultColWidth="2.109375" defaultRowHeight="12" x14ac:dyDescent="0.2"/>
  <cols>
    <col min="1" max="1" width="6.44140625" style="76" customWidth="1"/>
    <col min="2" max="2" width="14.6640625" style="129" customWidth="1"/>
    <col min="3" max="3" width="16.21875" style="129" customWidth="1"/>
    <col min="4" max="4" width="6.109375" style="129" customWidth="1"/>
    <col min="5" max="5" width="5.109375" style="129" customWidth="1"/>
    <col min="6" max="6" width="6.21875" style="129" customWidth="1"/>
    <col min="7" max="7" width="5" style="129" bestFit="1" customWidth="1"/>
    <col min="8" max="8" width="15.77734375" style="129" bestFit="1" customWidth="1"/>
    <col min="9" max="10" width="13" style="129" bestFit="1" customWidth="1"/>
    <col min="11" max="11" width="12.44140625" style="129" customWidth="1"/>
    <col min="12" max="12" width="2.44140625" style="76" customWidth="1"/>
    <col min="13" max="13" width="9.44140625" style="76" customWidth="1"/>
    <col min="14" max="14" width="6.21875" style="76" customWidth="1"/>
    <col min="15" max="214" width="2.109375" style="76" customWidth="1"/>
    <col min="215" max="16384" width="2.109375" style="76"/>
  </cols>
  <sheetData>
    <row r="1" spans="1:47" ht="30" customHeight="1" x14ac:dyDescent="0.2">
      <c r="A1" s="243" t="s">
        <v>325</v>
      </c>
      <c r="B1" s="244"/>
      <c r="C1" s="80"/>
      <c r="D1" s="244"/>
      <c r="E1" s="244"/>
      <c r="F1" s="245"/>
      <c r="G1" s="245"/>
      <c r="H1" s="246"/>
      <c r="I1" s="245"/>
      <c r="J1" s="226"/>
      <c r="K1" s="226"/>
    </row>
    <row r="2" spans="1:47" ht="15" customHeight="1" x14ac:dyDescent="0.2">
      <c r="A2" s="739" t="s">
        <v>326</v>
      </c>
      <c r="B2" s="739"/>
      <c r="C2" s="739"/>
      <c r="D2" s="739"/>
      <c r="E2" s="739"/>
      <c r="F2" s="739"/>
      <c r="G2" s="739"/>
      <c r="H2" s="739"/>
      <c r="I2" s="739"/>
      <c r="J2" s="739"/>
      <c r="K2" s="226"/>
    </row>
    <row r="3" spans="1:47" ht="15" customHeight="1" x14ac:dyDescent="0.2">
      <c r="A3" s="739" t="s">
        <v>327</v>
      </c>
      <c r="B3" s="739"/>
      <c r="C3" s="739"/>
      <c r="D3" s="739"/>
      <c r="E3" s="739"/>
      <c r="F3" s="739"/>
      <c r="G3" s="739"/>
      <c r="H3" s="739"/>
      <c r="I3" s="739"/>
      <c r="J3" s="247"/>
      <c r="K3" s="248" t="s">
        <v>312</v>
      </c>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row>
    <row r="4" spans="1:47" ht="67.5" customHeight="1" x14ac:dyDescent="0.2">
      <c r="A4" s="249" t="s">
        <v>313</v>
      </c>
      <c r="B4" s="250" t="s">
        <v>328</v>
      </c>
      <c r="C4" s="250" t="s">
        <v>329</v>
      </c>
      <c r="D4" s="251" t="s">
        <v>330</v>
      </c>
      <c r="E4" s="252" t="s">
        <v>562</v>
      </c>
      <c r="F4" s="253" t="s">
        <v>331</v>
      </c>
      <c r="G4" s="254" t="s">
        <v>117</v>
      </c>
      <c r="H4" s="250" t="s">
        <v>332</v>
      </c>
      <c r="I4" s="250" t="s">
        <v>333</v>
      </c>
      <c r="J4" s="250" t="s">
        <v>334</v>
      </c>
      <c r="K4" s="250" t="s">
        <v>335</v>
      </c>
      <c r="L4" s="132" t="s">
        <v>336</v>
      </c>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row>
    <row r="5" spans="1:47" ht="40.049999999999997" customHeight="1" x14ac:dyDescent="0.2">
      <c r="A5" s="324">
        <f>ROW()-ROW(機械装置・工具器具費[[#Headers],[番　号]])</f>
        <v>1</v>
      </c>
      <c r="B5" s="69"/>
      <c r="C5" s="70"/>
      <c r="D5" s="110"/>
      <c r="E5" s="69"/>
      <c r="F5" s="71"/>
      <c r="G5" s="348"/>
      <c r="H5" s="339"/>
      <c r="I5" s="238">
        <f>ROUNDDOWN(機械装置・工具器具費[[#This Row],[助成対象経費
(B)×ﾘｰｽ月数
又は
(A)×(B）
（税抜）]]*1.1,0)</f>
        <v>0</v>
      </c>
      <c r="J5" s="238">
        <f>機械装置・工具器具費[[#This Row],[数量(A)]]*機械装置・工具器具費[[#This Row],[購入単価
又は
リース料等の
合計（税抜）
(B)]]</f>
        <v>0</v>
      </c>
      <c r="K5" s="70"/>
      <c r="L5"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5" s="75"/>
      <c r="N5" s="75"/>
      <c r="O5" s="75"/>
      <c r="P5" s="75"/>
      <c r="Q5" s="75"/>
      <c r="R5" s="75"/>
      <c r="S5" s="75"/>
      <c r="T5" s="75"/>
      <c r="U5" s="75"/>
      <c r="V5" s="75"/>
      <c r="W5" s="75"/>
      <c r="X5" s="75"/>
      <c r="Y5" s="75"/>
      <c r="Z5" s="75"/>
      <c r="AA5" s="75"/>
      <c r="AB5" s="75"/>
      <c r="AC5" s="75"/>
    </row>
    <row r="6" spans="1:47" ht="40.049999999999997" customHeight="1" x14ac:dyDescent="0.2">
      <c r="A6" s="324">
        <f>ROW()-ROW(機械装置・工具器具費[[#Headers],[番　号]])</f>
        <v>2</v>
      </c>
      <c r="B6" s="69"/>
      <c r="C6" s="70"/>
      <c r="D6" s="110"/>
      <c r="E6" s="69"/>
      <c r="F6" s="71"/>
      <c r="G6" s="348"/>
      <c r="H6" s="339"/>
      <c r="I6" s="238">
        <f>ROUNDDOWN(機械装置・工具器具費[[#This Row],[助成対象経費
(B)×ﾘｰｽ月数
又は
(A)×(B）
（税抜）]]*1.1,0)</f>
        <v>0</v>
      </c>
      <c r="J6" s="238">
        <f>機械装置・工具器具費[[#This Row],[数量(A)]]*機械装置・工具器具費[[#This Row],[購入単価
又は
リース料等の
合計（税抜）
(B)]]</f>
        <v>0</v>
      </c>
      <c r="K6" s="70"/>
      <c r="L6"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N6" s="78"/>
      <c r="O6" s="78"/>
    </row>
    <row r="7" spans="1:47" ht="40.049999999999997" customHeight="1" x14ac:dyDescent="0.2">
      <c r="A7" s="324">
        <f>ROW()-ROW(機械装置・工具器具費[[#Headers],[番　号]])</f>
        <v>3</v>
      </c>
      <c r="B7" s="69"/>
      <c r="C7" s="70"/>
      <c r="D7" s="110"/>
      <c r="E7" s="69"/>
      <c r="F7" s="71"/>
      <c r="G7" s="348"/>
      <c r="H7" s="339"/>
      <c r="I7" s="238">
        <f>ROUNDDOWN(機械装置・工具器具費[[#This Row],[助成対象経費
(B)×ﾘｰｽ月数
又は
(A)×(B）
（税抜）]]*1.1,0)</f>
        <v>0</v>
      </c>
      <c r="J7" s="238">
        <f>機械装置・工具器具費[[#This Row],[数量(A)]]*機械装置・工具器具費[[#This Row],[購入単価
又は
リース料等の
合計（税抜）
(B)]]</f>
        <v>0</v>
      </c>
      <c r="K7" s="70"/>
      <c r="L7"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8" spans="1:47" ht="40.049999999999997" customHeight="1" x14ac:dyDescent="0.2">
      <c r="A8" s="324">
        <f>ROW()-ROW(機械装置・工具器具費[[#Headers],[番　号]])</f>
        <v>4</v>
      </c>
      <c r="B8" s="69"/>
      <c r="C8" s="70"/>
      <c r="D8" s="110"/>
      <c r="E8" s="69"/>
      <c r="F8" s="71"/>
      <c r="G8" s="348"/>
      <c r="H8" s="339"/>
      <c r="I8" s="238">
        <f>ROUNDDOWN(機械装置・工具器具費[[#This Row],[助成対象経費
(B)×ﾘｰｽ月数
又は
(A)×(B）
（税抜）]]*1.1,0)</f>
        <v>0</v>
      </c>
      <c r="J8" s="238">
        <f>機械装置・工具器具費[[#This Row],[数量(A)]]*機械装置・工具器具費[[#This Row],[購入単価
又は
リース料等の
合計（税抜）
(B)]]</f>
        <v>0</v>
      </c>
      <c r="K8" s="70"/>
      <c r="L8"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9" spans="1:47" ht="40.049999999999997" customHeight="1" x14ac:dyDescent="0.2">
      <c r="A9" s="324">
        <f>ROW()-ROW(機械装置・工具器具費[[#Headers],[番　号]])</f>
        <v>5</v>
      </c>
      <c r="B9" s="69"/>
      <c r="C9" s="70"/>
      <c r="D9" s="110"/>
      <c r="E9" s="69"/>
      <c r="F9" s="71"/>
      <c r="G9" s="348"/>
      <c r="H9" s="339"/>
      <c r="I9" s="238">
        <f>ROUNDDOWN(機械装置・工具器具費[[#This Row],[助成対象経費
(B)×ﾘｰｽ月数
又は
(A)×(B）
（税抜）]]*1.1,0)</f>
        <v>0</v>
      </c>
      <c r="J9" s="238">
        <f>機械装置・工具器具費[[#This Row],[数量(A)]]*機械装置・工具器具費[[#This Row],[購入単価
又は
リース料等の
合計（税抜）
(B)]]</f>
        <v>0</v>
      </c>
      <c r="K9" s="70"/>
      <c r="L9"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0" spans="1:47" ht="40.049999999999997" customHeight="1" x14ac:dyDescent="0.2">
      <c r="A10" s="324">
        <f>ROW()-ROW(機械装置・工具器具費[[#Headers],[番　号]])</f>
        <v>6</v>
      </c>
      <c r="B10" s="69"/>
      <c r="C10" s="70"/>
      <c r="D10" s="110"/>
      <c r="E10" s="69"/>
      <c r="F10" s="71"/>
      <c r="G10" s="348"/>
      <c r="H10" s="339"/>
      <c r="I10" s="238">
        <f>ROUNDDOWN(機械装置・工具器具費[[#This Row],[助成対象経費
(B)×ﾘｰｽ月数
又は
(A)×(B）
（税抜）]]*1.1,0)</f>
        <v>0</v>
      </c>
      <c r="J10" s="238">
        <f>機械装置・工具器具費[[#This Row],[数量(A)]]*機械装置・工具器具費[[#This Row],[購入単価
又は
リース料等の
合計（税抜）
(B)]]</f>
        <v>0</v>
      </c>
      <c r="K10" s="70"/>
      <c r="L10"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1" spans="1:47" ht="40.049999999999997" customHeight="1" x14ac:dyDescent="0.2">
      <c r="A11" s="325">
        <f>ROW()-ROW(機械装置・工具器具費[[#Headers],[番　号]])</f>
        <v>7</v>
      </c>
      <c r="B11" s="69"/>
      <c r="C11" s="70"/>
      <c r="D11" s="110"/>
      <c r="E11" s="69"/>
      <c r="F11" s="361"/>
      <c r="G11" s="349"/>
      <c r="H11" s="340"/>
      <c r="I11" s="238">
        <f>ROUNDDOWN(機械装置・工具器具費[[#This Row],[助成対象経費
(B)×ﾘｰｽ月数
又は
(A)×(B）
（税抜）]]*1.1,0)</f>
        <v>0</v>
      </c>
      <c r="J11" s="238">
        <f>機械装置・工具器具費[[#This Row],[数量(A)]]*機械装置・工具器具費[[#This Row],[購入単価
又は
リース料等の
合計（税抜）
(B)]]</f>
        <v>0</v>
      </c>
      <c r="K11" s="70"/>
      <c r="L11"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2" spans="1:47" ht="40.049999999999997" customHeight="1" x14ac:dyDescent="0.2">
      <c r="A12" s="324">
        <f>ROW()-ROW(機械装置・工具器具費[[#Headers],[番　号]])</f>
        <v>8</v>
      </c>
      <c r="B12" s="69"/>
      <c r="C12" s="70"/>
      <c r="D12" s="110"/>
      <c r="E12" s="69"/>
      <c r="F12" s="71"/>
      <c r="G12" s="348"/>
      <c r="H12" s="339"/>
      <c r="I12" s="238">
        <f>ROUNDDOWN(機械装置・工具器具費[[#This Row],[助成対象経費
(B)×ﾘｰｽ月数
又は
(A)×(B）
（税抜）]]*1.1,0)</f>
        <v>0</v>
      </c>
      <c r="J12" s="238">
        <f>機械装置・工具器具費[[#This Row],[数量(A)]]*機械装置・工具器具費[[#This Row],[購入単価
又は
リース料等の
合計（税抜）
(B)]]</f>
        <v>0</v>
      </c>
      <c r="K12" s="70"/>
      <c r="L12"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3" spans="1:47" ht="40.049999999999997" customHeight="1" x14ac:dyDescent="0.2">
      <c r="A13" s="324">
        <f>ROW()-ROW(機械装置・工具器具費[[#Headers],[番　号]])</f>
        <v>9</v>
      </c>
      <c r="B13" s="69"/>
      <c r="C13" s="70"/>
      <c r="D13" s="110"/>
      <c r="E13" s="69"/>
      <c r="F13" s="71"/>
      <c r="G13" s="348"/>
      <c r="H13" s="339"/>
      <c r="I13" s="238">
        <f>ROUNDDOWN(機械装置・工具器具費[[#This Row],[助成対象経費
(B)×ﾘｰｽ月数
又は
(A)×(B）
（税抜）]]*1.1,0)</f>
        <v>0</v>
      </c>
      <c r="J13" s="238">
        <f>機械装置・工具器具費[[#This Row],[数量(A)]]*機械装置・工具器具費[[#This Row],[購入単価
又は
リース料等の
合計（税抜）
(B)]]</f>
        <v>0</v>
      </c>
      <c r="K13" s="70"/>
      <c r="L13"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4" spans="1:47" ht="40.049999999999997" customHeight="1" x14ac:dyDescent="0.2">
      <c r="A14" s="324">
        <f>ROW()-ROW(機械装置・工具器具費[[#Headers],[番　号]])</f>
        <v>10</v>
      </c>
      <c r="B14" s="69"/>
      <c r="C14" s="70"/>
      <c r="D14" s="110"/>
      <c r="E14" s="69"/>
      <c r="F14" s="71"/>
      <c r="G14" s="348"/>
      <c r="H14" s="339"/>
      <c r="I14" s="238">
        <f>ROUNDDOWN(機械装置・工具器具費[[#This Row],[助成対象経費
(B)×ﾘｰｽ月数
又は
(A)×(B）
（税抜）]]*1.1,0)</f>
        <v>0</v>
      </c>
      <c r="J14" s="238">
        <f>機械装置・工具器具費[[#This Row],[数量(A)]]*機械装置・工具器具費[[#This Row],[購入単価
又は
リース料等の
合計（税抜）
(B)]]</f>
        <v>0</v>
      </c>
      <c r="K14" s="70"/>
      <c r="L14"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5" spans="1:47" ht="40.049999999999997" customHeight="1" x14ac:dyDescent="0.2">
      <c r="A15" s="324">
        <f>ROW()-ROW(機械装置・工具器具費[[#Headers],[番　号]])</f>
        <v>11</v>
      </c>
      <c r="B15" s="69"/>
      <c r="C15" s="70"/>
      <c r="D15" s="110"/>
      <c r="E15" s="69"/>
      <c r="F15" s="71"/>
      <c r="G15" s="348"/>
      <c r="H15" s="339"/>
      <c r="I15" s="238">
        <f>ROUNDDOWN(機械装置・工具器具費[[#This Row],[助成対象経費
(B)×ﾘｰｽ月数
又は
(A)×(B）
（税抜）]]*1.1,0)</f>
        <v>0</v>
      </c>
      <c r="J15" s="238">
        <f>機械装置・工具器具費[[#This Row],[数量(A)]]*機械装置・工具器具費[[#This Row],[購入単価
又は
リース料等の
合計（税抜）
(B)]]</f>
        <v>0</v>
      </c>
      <c r="K15" s="70"/>
      <c r="L15"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6" spans="1:47" ht="40.049999999999997" customHeight="1" x14ac:dyDescent="0.2">
      <c r="A16" s="324">
        <f>ROW()-ROW(機械装置・工具器具費[[#Headers],[番　号]])</f>
        <v>12</v>
      </c>
      <c r="B16" s="69"/>
      <c r="C16" s="70"/>
      <c r="D16" s="110"/>
      <c r="E16" s="69"/>
      <c r="F16" s="71"/>
      <c r="G16" s="348"/>
      <c r="H16" s="339"/>
      <c r="I16" s="238">
        <f>ROUNDDOWN(機械装置・工具器具費[[#This Row],[助成対象経費
(B)×ﾘｰｽ月数
又は
(A)×(B）
（税抜）]]*1.1,0)</f>
        <v>0</v>
      </c>
      <c r="J16" s="238">
        <f>機械装置・工具器具費[[#This Row],[数量(A)]]*機械装置・工具器具費[[#This Row],[購入単価
又は
リース料等の
合計（税抜）
(B)]]</f>
        <v>0</v>
      </c>
      <c r="K16" s="70"/>
      <c r="L16"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7" spans="1:12" ht="40.049999999999997" customHeight="1" x14ac:dyDescent="0.2">
      <c r="A17" s="324">
        <f>ROW()-ROW(機械装置・工具器具費[[#Headers],[番　号]])</f>
        <v>13</v>
      </c>
      <c r="B17" s="69"/>
      <c r="C17" s="70"/>
      <c r="D17" s="110"/>
      <c r="E17" s="69"/>
      <c r="F17" s="71"/>
      <c r="G17" s="348"/>
      <c r="H17" s="339"/>
      <c r="I17" s="238">
        <f>ROUNDDOWN(機械装置・工具器具費[[#This Row],[助成対象経費
(B)×ﾘｰｽ月数
又は
(A)×(B）
（税抜）]]*1.1,0)</f>
        <v>0</v>
      </c>
      <c r="J17" s="238">
        <f>機械装置・工具器具費[[#This Row],[数量(A)]]*機械装置・工具器具費[[#This Row],[購入単価
又は
リース料等の
合計（税抜）
(B)]]</f>
        <v>0</v>
      </c>
      <c r="K17" s="70"/>
      <c r="L17"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8" spans="1:12" ht="40.049999999999997" customHeight="1" x14ac:dyDescent="0.2">
      <c r="A18" s="324">
        <f>ROW()-ROW(機械装置・工具器具費[[#Headers],[番　号]])</f>
        <v>14</v>
      </c>
      <c r="B18" s="69"/>
      <c r="C18" s="70"/>
      <c r="D18" s="110"/>
      <c r="E18" s="69"/>
      <c r="F18" s="71"/>
      <c r="G18" s="348"/>
      <c r="H18" s="339"/>
      <c r="I18" s="238">
        <f>ROUNDDOWN(機械装置・工具器具費[[#This Row],[助成対象経費
(B)×ﾘｰｽ月数
又は
(A)×(B）
（税抜）]]*1.1,0)</f>
        <v>0</v>
      </c>
      <c r="J18" s="238">
        <f>機械装置・工具器具費[[#This Row],[数量(A)]]*機械装置・工具器具費[[#This Row],[購入単価
又は
リース料等の
合計（税抜）
(B)]]</f>
        <v>0</v>
      </c>
      <c r="K18" s="70"/>
      <c r="L18"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9" spans="1:12" ht="40.049999999999997" customHeight="1" x14ac:dyDescent="0.2">
      <c r="A19" s="324">
        <f>ROW()-ROW(機械装置・工具器具費[[#Headers],[番　号]])</f>
        <v>15</v>
      </c>
      <c r="B19" s="82"/>
      <c r="C19" s="70"/>
      <c r="D19" s="110"/>
      <c r="E19" s="69"/>
      <c r="F19" s="71"/>
      <c r="G19" s="348"/>
      <c r="H19" s="339"/>
      <c r="I19" s="238">
        <f>ROUNDDOWN(機械装置・工具器具費[[#This Row],[助成対象経費
(B)×ﾘｰｽ月数
又は
(A)×(B）
（税抜）]]*1.1,0)</f>
        <v>0</v>
      </c>
      <c r="J19" s="238">
        <f>機械装置・工具器具費[[#This Row],[数量(A)]]*機械装置・工具器具費[[#This Row],[購入単価
又は
リース料等の
合計（税抜）
(B)]]</f>
        <v>0</v>
      </c>
      <c r="K19" s="70"/>
      <c r="L19"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20" spans="1:12" ht="27" customHeight="1" x14ac:dyDescent="0.2">
      <c r="A20" s="255"/>
      <c r="B20" s="233"/>
      <c r="C20" s="233"/>
      <c r="D20" s="233"/>
      <c r="E20" s="233"/>
      <c r="F20" s="233"/>
      <c r="G20" s="256"/>
      <c r="H20" s="257" t="s">
        <v>337</v>
      </c>
      <c r="I20" s="235">
        <f>SUBTOTAL(109,機械装置・工具器具費[助成事業に
要する経費
（税込）])</f>
        <v>0</v>
      </c>
      <c r="J20" s="235">
        <f>SUBTOTAL(109,機械装置・工具器具費[助成対象経費
(B)×ﾘｰｽ月数
又は
(A)×(B）
（税抜）])</f>
        <v>0</v>
      </c>
      <c r="K20" s="237"/>
      <c r="L20" s="83"/>
    </row>
    <row r="21" spans="1:12" ht="27" customHeight="1" x14ac:dyDescent="0.2"/>
    <row r="22" spans="1:12" ht="27" customHeight="1" x14ac:dyDescent="0.2"/>
    <row r="23" spans="1:12" ht="27" customHeight="1" x14ac:dyDescent="0.2"/>
    <row r="24" spans="1:12" ht="27" customHeight="1" x14ac:dyDescent="0.2"/>
    <row r="25" spans="1:12" ht="27" customHeight="1" x14ac:dyDescent="0.2"/>
    <row r="26" spans="1:12" ht="27" customHeight="1" x14ac:dyDescent="0.2"/>
  </sheetData>
  <sheetProtection password="DDD3" sheet="1" formatCells="0" formatRows="0" insertRows="0" deleteRows="0"/>
  <dataConsolidate/>
  <mergeCells count="2">
    <mergeCell ref="A2:J2"/>
    <mergeCell ref="A3:I3"/>
  </mergeCells>
  <phoneticPr fontId="1"/>
  <conditionalFormatting sqref="E5:E19">
    <cfRule type="expression" dxfId="240" priority="1">
      <formula>$D5="購入"</formula>
    </cfRule>
  </conditionalFormatting>
  <conditionalFormatting sqref="K5:K19 B5:H19">
    <cfRule type="expression" dxfId="239" priority="2">
      <formula>AND(OR($B5&lt;&gt;"",$C5&lt;&gt;"",$D5&lt;&gt;"",$E5&lt;&gt;"",$F5&lt;&gt;"",$G5&lt;&gt;"",$H5&lt;&gt;""),B5="")</formula>
    </cfRule>
  </conditionalFormatting>
  <dataValidations count="9">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8"/>
    <dataValidation type="custom" allowBlank="1" showInputMessage="1" showErrorMessage="1" sqref="L5:L19">
      <formula1>ISERROR(FIND(CHAR(10),L5))</formula1>
    </dataValidation>
    <dataValidation imeMode="halfAlpha" allowBlank="1" showInputMessage="1" showErrorMessage="1" promptTitle="購入単価又はリース料等の合計（税抜）を記載してください" sqref="H5:H19"/>
    <dataValidation imeMode="halfAlpha" allowBlank="1" showInputMessage="1" showErrorMessage="1" promptTitle="数量を記載してください" prompt="　本助成事業に必要な最低限の数量を記載してください" sqref="F5:F19"/>
    <dataValidation type="list" allowBlank="1" showInputMessage="1" showErrorMessage="1" sqref="D5:D19">
      <formula1>"購入,ﾚﾝﾀﾙ,ﾘｰｽ"</formula1>
    </dataValidation>
    <dataValidation allowBlank="1" showInputMessage="1" showErrorMessage="1" prompt="例：○○加工_x000a_" sqref="C5:C19"/>
    <dataValidation type="whole" imeMode="halfAlpha" allowBlank="1" showInputMessage="1" showErrorMessage="1" prompt="①購入時は記入不要_x000a_②数字（月数）のみ記入_x000a_" sqref="E5:E19">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5:K19"/>
    <dataValidation allowBlank="1" showInputMessage="1" showErrorMessage="1" promptTitle="品名を記載してください" prompt="　量産目的の費用、保守費用は計上できません" sqref="B19"/>
  </dataValidations>
  <printOptions horizontalCentered="1"/>
  <pageMargins left="0.51181102362204722" right="0.51181102362204722" top="0.55118110236220474" bottom="0.55118110236220474" header="0.31496062992125984" footer="0.31496062992125984"/>
  <pageSetup paperSize="9" scale="82" fitToWidth="0" fitToHeight="0" orientation="portrait" r:id="rId1"/>
  <headerFooter>
    <oddFooter>&amp;A</oddFooter>
  </headerFooter>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C39"/>
  <sheetViews>
    <sheetView view="pageBreakPreview" zoomScaleNormal="130" zoomScaleSheetLayoutView="100" workbookViewId="0">
      <selection activeCell="D4" sqref="D4:G4"/>
    </sheetView>
  </sheetViews>
  <sheetFormatPr defaultColWidth="2.109375" defaultRowHeight="12" x14ac:dyDescent="0.2"/>
  <cols>
    <col min="1" max="11" width="2.109375" style="68" customWidth="1"/>
    <col min="12" max="12" width="11.21875" style="68" customWidth="1"/>
    <col min="13" max="13" width="9.44140625" style="68" customWidth="1"/>
    <col min="14" max="14" width="6.21875" style="68" customWidth="1"/>
    <col min="15" max="45" width="2.109375" style="68" customWidth="1"/>
    <col min="46" max="46" width="2.109375" style="68" hidden="1" customWidth="1"/>
    <col min="47" max="47" width="3.33203125" style="68" hidden="1" customWidth="1"/>
    <col min="48" max="50" width="2.109375" style="68" hidden="1" customWidth="1"/>
    <col min="51" max="255" width="2.109375" style="68" customWidth="1"/>
    <col min="256" max="16384" width="2.109375" style="68"/>
  </cols>
  <sheetData>
    <row r="1" spans="1:55" ht="23.55" customHeight="1" x14ac:dyDescent="0.2">
      <c r="A1" s="84" t="s">
        <v>338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row>
    <row r="2" spans="1:55" ht="37.5" customHeight="1" x14ac:dyDescent="0.2">
      <c r="A2" s="85"/>
      <c r="B2" s="792" t="s">
        <v>339</v>
      </c>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55" ht="12.6" customHeight="1" x14ac:dyDescent="0.2">
      <c r="A3" s="86"/>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8"/>
    </row>
    <row r="4" spans="1:55" ht="22.5" customHeight="1" x14ac:dyDescent="0.2">
      <c r="A4" s="776" t="s">
        <v>340</v>
      </c>
      <c r="B4" s="777"/>
      <c r="C4" s="777"/>
      <c r="D4" s="778" t="s">
        <v>341</v>
      </c>
      <c r="E4" s="779"/>
      <c r="F4" s="779"/>
      <c r="G4" s="780"/>
      <c r="H4" s="777" t="s">
        <v>342</v>
      </c>
      <c r="I4" s="777"/>
      <c r="J4" s="777"/>
      <c r="K4" s="777"/>
      <c r="L4" s="781"/>
      <c r="M4" s="782"/>
      <c r="N4" s="783"/>
      <c r="O4" s="783"/>
      <c r="P4" s="783"/>
      <c r="Q4" s="783"/>
      <c r="R4" s="783"/>
      <c r="S4" s="783"/>
      <c r="T4" s="783"/>
      <c r="U4" s="783"/>
      <c r="V4" s="783"/>
      <c r="W4" s="783"/>
      <c r="X4" s="783"/>
      <c r="Y4" s="783"/>
      <c r="Z4" s="783"/>
      <c r="AA4" s="783"/>
      <c r="AB4" s="783"/>
      <c r="AC4" s="784"/>
      <c r="AD4" s="785" t="s">
        <v>343</v>
      </c>
      <c r="AE4" s="777"/>
      <c r="AF4" s="777"/>
      <c r="AG4" s="777"/>
      <c r="AH4" s="782"/>
      <c r="AI4" s="783"/>
      <c r="AJ4" s="783"/>
      <c r="AK4" s="783"/>
      <c r="AL4" s="783"/>
      <c r="AM4" s="783"/>
      <c r="AN4" s="783"/>
      <c r="AO4" s="783"/>
      <c r="AP4" s="783"/>
      <c r="AQ4" s="783"/>
      <c r="AR4" s="783"/>
      <c r="AS4" s="784"/>
    </row>
    <row r="5" spans="1:55" ht="22.5" customHeight="1" x14ac:dyDescent="0.2">
      <c r="A5" s="743" t="s">
        <v>344</v>
      </c>
      <c r="B5" s="744"/>
      <c r="C5" s="744"/>
      <c r="D5" s="744"/>
      <c r="E5" s="744"/>
      <c r="F5" s="744"/>
      <c r="G5" s="744"/>
      <c r="H5" s="744"/>
      <c r="I5" s="744"/>
      <c r="J5" s="744"/>
      <c r="K5" s="744"/>
      <c r="L5" s="745"/>
      <c r="M5" s="786"/>
      <c r="N5" s="787"/>
      <c r="O5" s="787"/>
      <c r="P5" s="787"/>
      <c r="Q5" s="787"/>
      <c r="R5" s="787"/>
      <c r="S5" s="787"/>
      <c r="T5" s="787"/>
      <c r="U5" s="787"/>
      <c r="V5" s="787"/>
      <c r="W5" s="787"/>
      <c r="X5" s="787"/>
      <c r="Y5" s="787"/>
      <c r="Z5" s="787"/>
      <c r="AA5" s="787"/>
      <c r="AB5" s="787"/>
      <c r="AC5" s="788"/>
      <c r="AD5" s="744"/>
      <c r="AE5" s="744"/>
      <c r="AF5" s="744"/>
      <c r="AG5" s="744"/>
      <c r="AH5" s="786"/>
      <c r="AI5" s="787"/>
      <c r="AJ5" s="787"/>
      <c r="AK5" s="787"/>
      <c r="AL5" s="787"/>
      <c r="AM5" s="787"/>
      <c r="AN5" s="787"/>
      <c r="AO5" s="787"/>
      <c r="AP5" s="787"/>
      <c r="AQ5" s="787"/>
      <c r="AR5" s="787"/>
      <c r="AS5" s="788"/>
    </row>
    <row r="6" spans="1:55" ht="22.5" customHeight="1" x14ac:dyDescent="0.2">
      <c r="A6" s="743" t="s">
        <v>345</v>
      </c>
      <c r="B6" s="744"/>
      <c r="C6" s="744"/>
      <c r="D6" s="744"/>
      <c r="E6" s="744"/>
      <c r="F6" s="744"/>
      <c r="G6" s="744"/>
      <c r="H6" s="744"/>
      <c r="I6" s="744"/>
      <c r="J6" s="744"/>
      <c r="K6" s="744"/>
      <c r="L6" s="745"/>
      <c r="M6" s="775" t="s">
        <v>346</v>
      </c>
      <c r="N6" s="775"/>
      <c r="O6" s="775"/>
      <c r="P6" s="775"/>
      <c r="Q6" s="763"/>
      <c r="R6" s="764"/>
      <c r="S6" s="764"/>
      <c r="T6" s="764"/>
      <c r="U6" s="764"/>
      <c r="V6" s="764"/>
      <c r="W6" s="764"/>
      <c r="X6" s="764"/>
      <c r="Y6" s="764"/>
      <c r="Z6" s="764"/>
      <c r="AA6" s="764"/>
      <c r="AB6" s="764"/>
      <c r="AC6" s="764"/>
      <c r="AD6" s="764"/>
      <c r="AE6" s="764"/>
      <c r="AF6" s="764"/>
      <c r="AG6" s="764"/>
      <c r="AH6" s="764"/>
      <c r="AI6" s="764"/>
      <c r="AJ6" s="764"/>
      <c r="AK6" s="764"/>
      <c r="AL6" s="764"/>
      <c r="AM6" s="764"/>
      <c r="AN6" s="764"/>
      <c r="AO6" s="764"/>
      <c r="AP6" s="764"/>
      <c r="AQ6" s="764"/>
      <c r="AR6" s="764"/>
      <c r="AS6" s="765"/>
    </row>
    <row r="7" spans="1:55" ht="22.5" customHeight="1" x14ac:dyDescent="0.2">
      <c r="A7" s="743"/>
      <c r="B7" s="744"/>
      <c r="C7" s="744"/>
      <c r="D7" s="744"/>
      <c r="E7" s="744"/>
      <c r="F7" s="744"/>
      <c r="G7" s="744"/>
      <c r="H7" s="744"/>
      <c r="I7" s="744"/>
      <c r="J7" s="744"/>
      <c r="K7" s="744"/>
      <c r="L7" s="745"/>
      <c r="M7" s="775" t="s">
        <v>347</v>
      </c>
      <c r="N7" s="775"/>
      <c r="O7" s="775"/>
      <c r="P7" s="775"/>
      <c r="Q7" s="763"/>
      <c r="R7" s="764"/>
      <c r="S7" s="764"/>
      <c r="T7" s="764"/>
      <c r="U7" s="764"/>
      <c r="V7" s="764"/>
      <c r="W7" s="764"/>
      <c r="X7" s="764"/>
      <c r="Y7" s="764"/>
      <c r="Z7" s="764"/>
      <c r="AA7" s="764"/>
      <c r="AB7" s="764"/>
      <c r="AC7" s="765"/>
      <c r="AD7" s="775" t="s">
        <v>348</v>
      </c>
      <c r="AE7" s="775"/>
      <c r="AF7" s="775"/>
      <c r="AG7" s="775"/>
      <c r="AH7" s="789"/>
      <c r="AI7" s="790"/>
      <c r="AJ7" s="790"/>
      <c r="AK7" s="790"/>
      <c r="AL7" s="790"/>
      <c r="AM7" s="790"/>
      <c r="AN7" s="790"/>
      <c r="AO7" s="790"/>
      <c r="AP7" s="790"/>
      <c r="AQ7" s="790"/>
      <c r="AR7" s="790"/>
      <c r="AS7" s="791"/>
    </row>
    <row r="8" spans="1:55" ht="22.5" customHeight="1" x14ac:dyDescent="0.2">
      <c r="A8" s="743"/>
      <c r="B8" s="744"/>
      <c r="C8" s="744"/>
      <c r="D8" s="744"/>
      <c r="E8" s="744"/>
      <c r="F8" s="744"/>
      <c r="G8" s="744"/>
      <c r="H8" s="744"/>
      <c r="I8" s="744"/>
      <c r="J8" s="744"/>
      <c r="K8" s="744"/>
      <c r="L8" s="745"/>
      <c r="M8" s="775" t="s">
        <v>349</v>
      </c>
      <c r="N8" s="775"/>
      <c r="O8" s="775"/>
      <c r="P8" s="775"/>
      <c r="Q8" s="763"/>
      <c r="R8" s="764"/>
      <c r="S8" s="764"/>
      <c r="T8" s="764"/>
      <c r="U8" s="764"/>
      <c r="V8" s="764"/>
      <c r="W8" s="764"/>
      <c r="X8" s="764"/>
      <c r="Y8" s="764"/>
      <c r="Z8" s="764"/>
      <c r="AA8" s="764"/>
      <c r="AB8" s="764"/>
      <c r="AC8" s="764"/>
      <c r="AD8" s="764"/>
      <c r="AE8" s="764"/>
      <c r="AF8" s="764"/>
      <c r="AG8" s="764"/>
      <c r="AH8" s="764"/>
      <c r="AI8" s="764"/>
      <c r="AJ8" s="764"/>
      <c r="AK8" s="764"/>
      <c r="AL8" s="764"/>
      <c r="AM8" s="764"/>
      <c r="AN8" s="764"/>
      <c r="AO8" s="764"/>
      <c r="AP8" s="764"/>
      <c r="AQ8" s="764"/>
      <c r="AR8" s="764"/>
      <c r="AS8" s="765"/>
    </row>
    <row r="9" spans="1:55" ht="22.5" customHeight="1" x14ac:dyDescent="0.2">
      <c r="A9" s="743"/>
      <c r="B9" s="744"/>
      <c r="C9" s="744"/>
      <c r="D9" s="744"/>
      <c r="E9" s="744"/>
      <c r="F9" s="744"/>
      <c r="G9" s="744"/>
      <c r="H9" s="744"/>
      <c r="I9" s="744"/>
      <c r="J9" s="744"/>
      <c r="K9" s="744"/>
      <c r="L9" s="745"/>
      <c r="M9" s="767" t="s">
        <v>350</v>
      </c>
      <c r="N9" s="767"/>
      <c r="O9" s="767"/>
      <c r="P9" s="767"/>
      <c r="Q9" s="763"/>
      <c r="R9" s="764"/>
      <c r="S9" s="764"/>
      <c r="T9" s="764"/>
      <c r="U9" s="764"/>
      <c r="V9" s="764"/>
      <c r="W9" s="764"/>
      <c r="X9" s="764"/>
      <c r="Y9" s="764"/>
      <c r="Z9" s="764"/>
      <c r="AA9" s="764"/>
      <c r="AB9" s="764"/>
      <c r="AC9" s="765"/>
      <c r="AD9" s="766" t="s">
        <v>351</v>
      </c>
      <c r="AE9" s="766"/>
      <c r="AF9" s="766"/>
      <c r="AG9" s="766"/>
      <c r="AH9" s="763"/>
      <c r="AI9" s="764"/>
      <c r="AJ9" s="764"/>
      <c r="AK9" s="764"/>
      <c r="AL9" s="764"/>
      <c r="AM9" s="764"/>
      <c r="AN9" s="764"/>
      <c r="AO9" s="764"/>
      <c r="AP9" s="764"/>
      <c r="AQ9" s="764"/>
      <c r="AR9" s="764"/>
      <c r="AS9" s="765"/>
    </row>
    <row r="10" spans="1:55" ht="22.5" customHeight="1" x14ac:dyDescent="0.2">
      <c r="A10" s="767" t="s">
        <v>352</v>
      </c>
      <c r="B10" s="767"/>
      <c r="C10" s="767"/>
      <c r="D10" s="767"/>
      <c r="E10" s="767"/>
      <c r="F10" s="767"/>
      <c r="G10" s="767"/>
      <c r="H10" s="767"/>
      <c r="I10" s="767"/>
      <c r="J10" s="767"/>
      <c r="K10" s="767"/>
      <c r="L10" s="767"/>
      <c r="M10" s="768" t="s">
        <v>598</v>
      </c>
      <c r="N10" s="769"/>
      <c r="O10" s="769"/>
      <c r="P10" s="769"/>
      <c r="Q10" s="770"/>
      <c r="R10" s="770"/>
      <c r="S10" s="770"/>
      <c r="T10" s="770"/>
      <c r="U10" s="771" t="s">
        <v>353</v>
      </c>
      <c r="V10" s="771"/>
      <c r="W10" s="771"/>
      <c r="X10" s="772"/>
      <c r="Y10" s="772"/>
      <c r="Z10" s="772"/>
      <c r="AA10" s="773" t="s">
        <v>354</v>
      </c>
      <c r="AB10" s="773"/>
      <c r="AC10" s="774"/>
      <c r="AD10" s="743" t="s">
        <v>355</v>
      </c>
      <c r="AE10" s="744"/>
      <c r="AF10" s="744"/>
      <c r="AG10" s="744"/>
      <c r="AH10" s="744"/>
      <c r="AI10" s="744"/>
      <c r="AJ10" s="745"/>
      <c r="AK10" s="754"/>
      <c r="AL10" s="755"/>
      <c r="AM10" s="755"/>
      <c r="AN10" s="755"/>
      <c r="AO10" s="755"/>
      <c r="AP10" s="755"/>
      <c r="AQ10" s="756" t="s">
        <v>356</v>
      </c>
      <c r="AR10" s="756"/>
      <c r="AS10" s="757"/>
    </row>
    <row r="11" spans="1:55" ht="50.1" customHeight="1" x14ac:dyDescent="0.2">
      <c r="A11" s="758" t="s">
        <v>568</v>
      </c>
      <c r="B11" s="744"/>
      <c r="C11" s="744"/>
      <c r="D11" s="744"/>
      <c r="E11" s="744"/>
      <c r="F11" s="744"/>
      <c r="G11" s="744"/>
      <c r="H11" s="744"/>
      <c r="I11" s="744"/>
      <c r="J11" s="744"/>
      <c r="K11" s="744"/>
      <c r="L11" s="745"/>
      <c r="M11" s="759"/>
      <c r="N11" s="760"/>
      <c r="O11" s="760"/>
      <c r="P11" s="760"/>
      <c r="Q11" s="760"/>
      <c r="R11" s="760"/>
      <c r="S11" s="760"/>
      <c r="T11" s="760"/>
      <c r="U11" s="760"/>
      <c r="V11" s="760"/>
      <c r="W11" s="760"/>
      <c r="X11" s="760"/>
      <c r="Y11" s="760"/>
      <c r="Z11" s="760"/>
      <c r="AA11" s="760"/>
      <c r="AB11" s="760"/>
      <c r="AC11" s="760"/>
      <c r="AD11" s="760"/>
      <c r="AE11" s="760"/>
      <c r="AF11" s="760"/>
      <c r="AG11" s="760"/>
      <c r="AH11" s="760"/>
      <c r="AI11" s="760"/>
      <c r="AJ11" s="760"/>
      <c r="AK11" s="760"/>
      <c r="AL11" s="760"/>
      <c r="AM11" s="760"/>
      <c r="AN11" s="760"/>
      <c r="AO11" s="760"/>
      <c r="AP11" s="760"/>
      <c r="AQ11" s="760"/>
      <c r="AR11" s="760"/>
      <c r="AS11" s="761"/>
    </row>
    <row r="12" spans="1:55" ht="30" customHeight="1" x14ac:dyDescent="0.2">
      <c r="A12" s="743" t="s">
        <v>357</v>
      </c>
      <c r="B12" s="744"/>
      <c r="C12" s="744"/>
      <c r="D12" s="744"/>
      <c r="E12" s="744"/>
      <c r="F12" s="744"/>
      <c r="G12" s="744"/>
      <c r="H12" s="744"/>
      <c r="I12" s="744"/>
      <c r="J12" s="744"/>
      <c r="K12" s="744"/>
      <c r="L12" s="745"/>
      <c r="M12" s="762" t="s">
        <v>358</v>
      </c>
      <c r="N12" s="762"/>
      <c r="O12" s="762"/>
      <c r="P12" s="762"/>
      <c r="Q12" s="754"/>
      <c r="R12" s="755"/>
      <c r="S12" s="755"/>
      <c r="T12" s="755"/>
      <c r="U12" s="755"/>
      <c r="V12" s="755"/>
      <c r="W12" s="755"/>
      <c r="X12" s="755"/>
      <c r="Y12" s="755"/>
      <c r="Z12" s="755"/>
      <c r="AA12" s="741" t="s">
        <v>356</v>
      </c>
      <c r="AB12" s="741"/>
      <c r="AC12" s="741"/>
      <c r="AD12" s="762" t="s">
        <v>359</v>
      </c>
      <c r="AE12" s="762"/>
      <c r="AF12" s="762"/>
      <c r="AG12" s="762"/>
      <c r="AH12" s="754"/>
      <c r="AI12" s="755"/>
      <c r="AJ12" s="755"/>
      <c r="AK12" s="755"/>
      <c r="AL12" s="755"/>
      <c r="AM12" s="755"/>
      <c r="AN12" s="755"/>
      <c r="AO12" s="755"/>
      <c r="AP12" s="755"/>
      <c r="AQ12" s="741" t="s">
        <v>356</v>
      </c>
      <c r="AR12" s="741"/>
      <c r="AS12" s="742"/>
    </row>
    <row r="13" spans="1:55" ht="30" customHeight="1" x14ac:dyDescent="0.2">
      <c r="A13" s="743"/>
      <c r="B13" s="744"/>
      <c r="C13" s="744"/>
      <c r="D13" s="744"/>
      <c r="E13" s="744"/>
      <c r="F13" s="744"/>
      <c r="G13" s="744"/>
      <c r="H13" s="744"/>
      <c r="I13" s="744"/>
      <c r="J13" s="744"/>
      <c r="K13" s="744"/>
      <c r="L13" s="745"/>
      <c r="M13" s="743" t="s">
        <v>360</v>
      </c>
      <c r="N13" s="744"/>
      <c r="O13" s="744"/>
      <c r="P13" s="745"/>
      <c r="Q13" s="746"/>
      <c r="R13" s="747"/>
      <c r="S13" s="747"/>
      <c r="T13" s="747"/>
      <c r="U13" s="747"/>
      <c r="V13" s="747"/>
      <c r="W13" s="747"/>
      <c r="X13" s="747"/>
      <c r="Y13" s="747"/>
      <c r="Z13" s="747"/>
      <c r="AA13" s="747"/>
      <c r="AB13" s="747"/>
      <c r="AC13" s="747"/>
      <c r="AD13" s="747"/>
      <c r="AE13" s="747"/>
      <c r="AF13" s="747"/>
      <c r="AG13" s="747"/>
      <c r="AH13" s="747"/>
      <c r="AI13" s="747"/>
      <c r="AJ13" s="747"/>
      <c r="AK13" s="747"/>
      <c r="AL13" s="747"/>
      <c r="AM13" s="747"/>
      <c r="AN13" s="747"/>
      <c r="AO13" s="747"/>
      <c r="AP13" s="747"/>
      <c r="AQ13" s="747"/>
      <c r="AR13" s="747"/>
      <c r="AS13" s="748"/>
    </row>
    <row r="14" spans="1:55" ht="30" customHeight="1" x14ac:dyDescent="0.2">
      <c r="A14" s="749" t="s">
        <v>584</v>
      </c>
      <c r="B14" s="750"/>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1"/>
      <c r="AE14" s="752" t="s">
        <v>498</v>
      </c>
      <c r="AF14" s="752"/>
      <c r="AG14" s="752"/>
      <c r="AH14" s="752"/>
      <c r="AI14" s="752"/>
      <c r="AJ14" s="752"/>
      <c r="AK14" s="752"/>
      <c r="AL14" s="752"/>
      <c r="AM14" s="752"/>
      <c r="AN14" s="752"/>
      <c r="AO14" s="752"/>
      <c r="AP14" s="752"/>
      <c r="AQ14" s="752"/>
      <c r="AR14" s="752"/>
      <c r="AS14" s="753"/>
      <c r="BC14" s="68" t="s">
        <v>601</v>
      </c>
    </row>
    <row r="15" spans="1:55" ht="12" customHeight="1" x14ac:dyDescent="0.2">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BC15" s="68" t="s">
        <v>573</v>
      </c>
    </row>
    <row r="16" spans="1:55" ht="22.5" customHeight="1" x14ac:dyDescent="0.2">
      <c r="A16" s="776" t="s">
        <v>340</v>
      </c>
      <c r="B16" s="777"/>
      <c r="C16" s="777"/>
      <c r="D16" s="778" t="s">
        <v>341</v>
      </c>
      <c r="E16" s="779"/>
      <c r="F16" s="779"/>
      <c r="G16" s="780"/>
      <c r="H16" s="777" t="s">
        <v>342</v>
      </c>
      <c r="I16" s="777"/>
      <c r="J16" s="777"/>
      <c r="K16" s="777"/>
      <c r="L16" s="781"/>
      <c r="M16" s="782"/>
      <c r="N16" s="783"/>
      <c r="O16" s="783"/>
      <c r="P16" s="783"/>
      <c r="Q16" s="783"/>
      <c r="R16" s="783"/>
      <c r="S16" s="783"/>
      <c r="T16" s="783"/>
      <c r="U16" s="783"/>
      <c r="V16" s="783"/>
      <c r="W16" s="783"/>
      <c r="X16" s="783"/>
      <c r="Y16" s="783"/>
      <c r="Z16" s="783"/>
      <c r="AA16" s="783"/>
      <c r="AB16" s="783"/>
      <c r="AC16" s="784"/>
      <c r="AD16" s="785" t="s">
        <v>343</v>
      </c>
      <c r="AE16" s="777"/>
      <c r="AF16" s="777"/>
      <c r="AG16" s="777"/>
      <c r="AH16" s="782"/>
      <c r="AI16" s="783"/>
      <c r="AJ16" s="783"/>
      <c r="AK16" s="783"/>
      <c r="AL16" s="783"/>
      <c r="AM16" s="783"/>
      <c r="AN16" s="783"/>
      <c r="AO16" s="783"/>
      <c r="AP16" s="783"/>
      <c r="AQ16" s="783"/>
      <c r="AR16" s="783"/>
      <c r="AS16" s="784"/>
    </row>
    <row r="17" spans="1:45" ht="22.5" customHeight="1" x14ac:dyDescent="0.2">
      <c r="A17" s="743" t="s">
        <v>344</v>
      </c>
      <c r="B17" s="744"/>
      <c r="C17" s="744"/>
      <c r="D17" s="744"/>
      <c r="E17" s="744"/>
      <c r="F17" s="744"/>
      <c r="G17" s="744"/>
      <c r="H17" s="744"/>
      <c r="I17" s="744"/>
      <c r="J17" s="744"/>
      <c r="K17" s="744"/>
      <c r="L17" s="745"/>
      <c r="M17" s="786"/>
      <c r="N17" s="787"/>
      <c r="O17" s="787"/>
      <c r="P17" s="787"/>
      <c r="Q17" s="787"/>
      <c r="R17" s="787"/>
      <c r="S17" s="787"/>
      <c r="T17" s="787"/>
      <c r="U17" s="787"/>
      <c r="V17" s="787"/>
      <c r="W17" s="787"/>
      <c r="X17" s="787"/>
      <c r="Y17" s="787"/>
      <c r="Z17" s="787"/>
      <c r="AA17" s="787"/>
      <c r="AB17" s="787"/>
      <c r="AC17" s="788"/>
      <c r="AD17" s="744"/>
      <c r="AE17" s="744"/>
      <c r="AF17" s="744"/>
      <c r="AG17" s="744"/>
      <c r="AH17" s="786"/>
      <c r="AI17" s="787"/>
      <c r="AJ17" s="787"/>
      <c r="AK17" s="787"/>
      <c r="AL17" s="787"/>
      <c r="AM17" s="787"/>
      <c r="AN17" s="787"/>
      <c r="AO17" s="787"/>
      <c r="AP17" s="787"/>
      <c r="AQ17" s="787"/>
      <c r="AR17" s="787"/>
      <c r="AS17" s="788"/>
    </row>
    <row r="18" spans="1:45" ht="22.5" customHeight="1" x14ac:dyDescent="0.2">
      <c r="A18" s="743" t="s">
        <v>345</v>
      </c>
      <c r="B18" s="744"/>
      <c r="C18" s="744"/>
      <c r="D18" s="744"/>
      <c r="E18" s="744"/>
      <c r="F18" s="744"/>
      <c r="G18" s="744"/>
      <c r="H18" s="744"/>
      <c r="I18" s="744"/>
      <c r="J18" s="744"/>
      <c r="K18" s="744"/>
      <c r="L18" s="745"/>
      <c r="M18" s="775" t="s">
        <v>346</v>
      </c>
      <c r="N18" s="775"/>
      <c r="O18" s="775"/>
      <c r="P18" s="775"/>
      <c r="Q18" s="763"/>
      <c r="R18" s="764"/>
      <c r="S18" s="764"/>
      <c r="T18" s="764"/>
      <c r="U18" s="764"/>
      <c r="V18" s="764"/>
      <c r="W18" s="764"/>
      <c r="X18" s="764"/>
      <c r="Y18" s="764"/>
      <c r="Z18" s="764"/>
      <c r="AA18" s="764"/>
      <c r="AB18" s="764"/>
      <c r="AC18" s="764"/>
      <c r="AD18" s="764"/>
      <c r="AE18" s="764"/>
      <c r="AF18" s="764"/>
      <c r="AG18" s="764"/>
      <c r="AH18" s="764"/>
      <c r="AI18" s="764"/>
      <c r="AJ18" s="764"/>
      <c r="AK18" s="764"/>
      <c r="AL18" s="764"/>
      <c r="AM18" s="764"/>
      <c r="AN18" s="764"/>
      <c r="AO18" s="764"/>
      <c r="AP18" s="764"/>
      <c r="AQ18" s="764"/>
      <c r="AR18" s="764"/>
      <c r="AS18" s="765"/>
    </row>
    <row r="19" spans="1:45" ht="22.5" customHeight="1" x14ac:dyDescent="0.2">
      <c r="A19" s="743"/>
      <c r="B19" s="744"/>
      <c r="C19" s="744"/>
      <c r="D19" s="744"/>
      <c r="E19" s="744"/>
      <c r="F19" s="744"/>
      <c r="G19" s="744"/>
      <c r="H19" s="744"/>
      <c r="I19" s="744"/>
      <c r="J19" s="744"/>
      <c r="K19" s="744"/>
      <c r="L19" s="745"/>
      <c r="M19" s="775" t="s">
        <v>347</v>
      </c>
      <c r="N19" s="775"/>
      <c r="O19" s="775"/>
      <c r="P19" s="775"/>
      <c r="Q19" s="763"/>
      <c r="R19" s="764"/>
      <c r="S19" s="764"/>
      <c r="T19" s="764"/>
      <c r="U19" s="764"/>
      <c r="V19" s="764"/>
      <c r="W19" s="764"/>
      <c r="X19" s="764"/>
      <c r="Y19" s="764"/>
      <c r="Z19" s="764"/>
      <c r="AA19" s="764"/>
      <c r="AB19" s="764"/>
      <c r="AC19" s="765"/>
      <c r="AD19" s="775" t="s">
        <v>348</v>
      </c>
      <c r="AE19" s="775"/>
      <c r="AF19" s="775"/>
      <c r="AG19" s="775"/>
      <c r="AH19" s="789"/>
      <c r="AI19" s="790"/>
      <c r="AJ19" s="790"/>
      <c r="AK19" s="790"/>
      <c r="AL19" s="790"/>
      <c r="AM19" s="790"/>
      <c r="AN19" s="790"/>
      <c r="AO19" s="790"/>
      <c r="AP19" s="790"/>
      <c r="AQ19" s="790"/>
      <c r="AR19" s="790"/>
      <c r="AS19" s="791"/>
    </row>
    <row r="20" spans="1:45" ht="22.5" customHeight="1" x14ac:dyDescent="0.2">
      <c r="A20" s="743"/>
      <c r="B20" s="744"/>
      <c r="C20" s="744"/>
      <c r="D20" s="744"/>
      <c r="E20" s="744"/>
      <c r="F20" s="744"/>
      <c r="G20" s="744"/>
      <c r="H20" s="744"/>
      <c r="I20" s="744"/>
      <c r="J20" s="744"/>
      <c r="K20" s="744"/>
      <c r="L20" s="745"/>
      <c r="M20" s="775" t="s">
        <v>349</v>
      </c>
      <c r="N20" s="775"/>
      <c r="O20" s="775"/>
      <c r="P20" s="775"/>
      <c r="Q20" s="763"/>
      <c r="R20" s="764"/>
      <c r="S20" s="764"/>
      <c r="T20" s="764"/>
      <c r="U20" s="764"/>
      <c r="V20" s="764"/>
      <c r="W20" s="764"/>
      <c r="X20" s="764"/>
      <c r="Y20" s="764"/>
      <c r="Z20" s="764"/>
      <c r="AA20" s="764"/>
      <c r="AB20" s="764"/>
      <c r="AC20" s="764"/>
      <c r="AD20" s="764"/>
      <c r="AE20" s="764"/>
      <c r="AF20" s="764"/>
      <c r="AG20" s="764"/>
      <c r="AH20" s="764"/>
      <c r="AI20" s="764"/>
      <c r="AJ20" s="764"/>
      <c r="AK20" s="764"/>
      <c r="AL20" s="764"/>
      <c r="AM20" s="764"/>
      <c r="AN20" s="764"/>
      <c r="AO20" s="764"/>
      <c r="AP20" s="764"/>
      <c r="AQ20" s="764"/>
      <c r="AR20" s="764"/>
      <c r="AS20" s="765"/>
    </row>
    <row r="21" spans="1:45" ht="22.5" customHeight="1" x14ac:dyDescent="0.2">
      <c r="A21" s="743"/>
      <c r="B21" s="744"/>
      <c r="C21" s="744"/>
      <c r="D21" s="744"/>
      <c r="E21" s="744"/>
      <c r="F21" s="744"/>
      <c r="G21" s="744"/>
      <c r="H21" s="744"/>
      <c r="I21" s="744"/>
      <c r="J21" s="744"/>
      <c r="K21" s="744"/>
      <c r="L21" s="745"/>
      <c r="M21" s="767" t="s">
        <v>350</v>
      </c>
      <c r="N21" s="767"/>
      <c r="O21" s="767"/>
      <c r="P21" s="767"/>
      <c r="Q21" s="763"/>
      <c r="R21" s="764"/>
      <c r="S21" s="764"/>
      <c r="T21" s="764"/>
      <c r="U21" s="764"/>
      <c r="V21" s="764"/>
      <c r="W21" s="764"/>
      <c r="X21" s="764"/>
      <c r="Y21" s="764"/>
      <c r="Z21" s="764"/>
      <c r="AA21" s="764"/>
      <c r="AB21" s="764"/>
      <c r="AC21" s="765"/>
      <c r="AD21" s="766" t="s">
        <v>351</v>
      </c>
      <c r="AE21" s="766"/>
      <c r="AF21" s="766"/>
      <c r="AG21" s="766"/>
      <c r="AH21" s="763"/>
      <c r="AI21" s="764"/>
      <c r="AJ21" s="764"/>
      <c r="AK21" s="764"/>
      <c r="AL21" s="764"/>
      <c r="AM21" s="764"/>
      <c r="AN21" s="764"/>
      <c r="AO21" s="764"/>
      <c r="AP21" s="764"/>
      <c r="AQ21" s="764"/>
      <c r="AR21" s="764"/>
      <c r="AS21" s="765"/>
    </row>
    <row r="22" spans="1:45" ht="22.5" customHeight="1" x14ac:dyDescent="0.2">
      <c r="A22" s="767" t="s">
        <v>352</v>
      </c>
      <c r="B22" s="767"/>
      <c r="C22" s="767"/>
      <c r="D22" s="767"/>
      <c r="E22" s="767"/>
      <c r="F22" s="767"/>
      <c r="G22" s="767"/>
      <c r="H22" s="767"/>
      <c r="I22" s="767"/>
      <c r="J22" s="767"/>
      <c r="K22" s="767"/>
      <c r="L22" s="767"/>
      <c r="M22" s="768" t="s">
        <v>598</v>
      </c>
      <c r="N22" s="769"/>
      <c r="O22" s="769"/>
      <c r="P22" s="769"/>
      <c r="Q22" s="770"/>
      <c r="R22" s="770"/>
      <c r="S22" s="770"/>
      <c r="T22" s="770"/>
      <c r="U22" s="771" t="s">
        <v>353</v>
      </c>
      <c r="V22" s="771"/>
      <c r="W22" s="771"/>
      <c r="X22" s="772"/>
      <c r="Y22" s="772"/>
      <c r="Z22" s="772"/>
      <c r="AA22" s="773" t="s">
        <v>354</v>
      </c>
      <c r="AB22" s="773"/>
      <c r="AC22" s="774"/>
      <c r="AD22" s="743" t="s">
        <v>355</v>
      </c>
      <c r="AE22" s="744"/>
      <c r="AF22" s="744"/>
      <c r="AG22" s="744"/>
      <c r="AH22" s="744"/>
      <c r="AI22" s="744"/>
      <c r="AJ22" s="745"/>
      <c r="AK22" s="754"/>
      <c r="AL22" s="755"/>
      <c r="AM22" s="755"/>
      <c r="AN22" s="755"/>
      <c r="AO22" s="755"/>
      <c r="AP22" s="755"/>
      <c r="AQ22" s="756" t="s">
        <v>356</v>
      </c>
      <c r="AR22" s="756"/>
      <c r="AS22" s="757"/>
    </row>
    <row r="23" spans="1:45" ht="50.1" customHeight="1" x14ac:dyDescent="0.2">
      <c r="A23" s="758" t="s">
        <v>568</v>
      </c>
      <c r="B23" s="744"/>
      <c r="C23" s="744"/>
      <c r="D23" s="744"/>
      <c r="E23" s="744"/>
      <c r="F23" s="744"/>
      <c r="G23" s="744"/>
      <c r="H23" s="744"/>
      <c r="I23" s="744"/>
      <c r="J23" s="744"/>
      <c r="K23" s="744"/>
      <c r="L23" s="745"/>
      <c r="M23" s="759"/>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c r="AL23" s="760"/>
      <c r="AM23" s="760"/>
      <c r="AN23" s="760"/>
      <c r="AO23" s="760"/>
      <c r="AP23" s="760"/>
      <c r="AQ23" s="760"/>
      <c r="AR23" s="760"/>
      <c r="AS23" s="761"/>
    </row>
    <row r="24" spans="1:45" ht="30" customHeight="1" x14ac:dyDescent="0.2">
      <c r="A24" s="743" t="s">
        <v>357</v>
      </c>
      <c r="B24" s="744"/>
      <c r="C24" s="744"/>
      <c r="D24" s="744"/>
      <c r="E24" s="744"/>
      <c r="F24" s="744"/>
      <c r="G24" s="744"/>
      <c r="H24" s="744"/>
      <c r="I24" s="744"/>
      <c r="J24" s="744"/>
      <c r="K24" s="744"/>
      <c r="L24" s="745"/>
      <c r="M24" s="762" t="s">
        <v>358</v>
      </c>
      <c r="N24" s="762"/>
      <c r="O24" s="762"/>
      <c r="P24" s="762"/>
      <c r="Q24" s="754"/>
      <c r="R24" s="755"/>
      <c r="S24" s="755"/>
      <c r="T24" s="755"/>
      <c r="U24" s="755"/>
      <c r="V24" s="755"/>
      <c r="W24" s="755"/>
      <c r="X24" s="755"/>
      <c r="Y24" s="755"/>
      <c r="Z24" s="755"/>
      <c r="AA24" s="741" t="s">
        <v>356</v>
      </c>
      <c r="AB24" s="741"/>
      <c r="AC24" s="741"/>
      <c r="AD24" s="762" t="s">
        <v>359</v>
      </c>
      <c r="AE24" s="762"/>
      <c r="AF24" s="762"/>
      <c r="AG24" s="762"/>
      <c r="AH24" s="754"/>
      <c r="AI24" s="755"/>
      <c r="AJ24" s="755"/>
      <c r="AK24" s="755"/>
      <c r="AL24" s="755"/>
      <c r="AM24" s="755"/>
      <c r="AN24" s="755"/>
      <c r="AO24" s="755"/>
      <c r="AP24" s="755"/>
      <c r="AQ24" s="741" t="s">
        <v>356</v>
      </c>
      <c r="AR24" s="741"/>
      <c r="AS24" s="742"/>
    </row>
    <row r="25" spans="1:45" ht="30" customHeight="1" x14ac:dyDescent="0.2">
      <c r="A25" s="743"/>
      <c r="B25" s="744"/>
      <c r="C25" s="744"/>
      <c r="D25" s="744"/>
      <c r="E25" s="744"/>
      <c r="F25" s="744"/>
      <c r="G25" s="744"/>
      <c r="H25" s="744"/>
      <c r="I25" s="744"/>
      <c r="J25" s="744"/>
      <c r="K25" s="744"/>
      <c r="L25" s="745"/>
      <c r="M25" s="743" t="s">
        <v>360</v>
      </c>
      <c r="N25" s="744"/>
      <c r="O25" s="744"/>
      <c r="P25" s="745"/>
      <c r="Q25" s="746"/>
      <c r="R25" s="747"/>
      <c r="S25" s="747"/>
      <c r="T25" s="747"/>
      <c r="U25" s="747"/>
      <c r="V25" s="747"/>
      <c r="W25" s="747"/>
      <c r="X25" s="747"/>
      <c r="Y25" s="747"/>
      <c r="Z25" s="747"/>
      <c r="AA25" s="747"/>
      <c r="AB25" s="747"/>
      <c r="AC25" s="747"/>
      <c r="AD25" s="747"/>
      <c r="AE25" s="747"/>
      <c r="AF25" s="747"/>
      <c r="AG25" s="747"/>
      <c r="AH25" s="747"/>
      <c r="AI25" s="747"/>
      <c r="AJ25" s="747"/>
      <c r="AK25" s="747"/>
      <c r="AL25" s="747"/>
      <c r="AM25" s="747"/>
      <c r="AN25" s="747"/>
      <c r="AO25" s="747"/>
      <c r="AP25" s="747"/>
      <c r="AQ25" s="747"/>
      <c r="AR25" s="747"/>
      <c r="AS25" s="748"/>
    </row>
    <row r="26" spans="1:45" ht="30" customHeight="1" x14ac:dyDescent="0.2">
      <c r="A26" s="749" t="s">
        <v>584</v>
      </c>
      <c r="B26" s="750"/>
      <c r="C26" s="750"/>
      <c r="D26" s="750"/>
      <c r="E26" s="750"/>
      <c r="F26" s="750"/>
      <c r="G26" s="750"/>
      <c r="H26" s="750"/>
      <c r="I26" s="750"/>
      <c r="J26" s="750"/>
      <c r="K26" s="750"/>
      <c r="L26" s="750"/>
      <c r="M26" s="750"/>
      <c r="N26" s="750"/>
      <c r="O26" s="750"/>
      <c r="P26" s="750"/>
      <c r="Q26" s="750"/>
      <c r="R26" s="750"/>
      <c r="S26" s="750"/>
      <c r="T26" s="750"/>
      <c r="U26" s="750"/>
      <c r="V26" s="750"/>
      <c r="W26" s="750"/>
      <c r="X26" s="750"/>
      <c r="Y26" s="750"/>
      <c r="Z26" s="750"/>
      <c r="AA26" s="750"/>
      <c r="AB26" s="750"/>
      <c r="AC26" s="750"/>
      <c r="AD26" s="751"/>
      <c r="AE26" s="752" t="s">
        <v>498</v>
      </c>
      <c r="AF26" s="752"/>
      <c r="AG26" s="752"/>
      <c r="AH26" s="752"/>
      <c r="AI26" s="752"/>
      <c r="AJ26" s="752"/>
      <c r="AK26" s="752"/>
      <c r="AL26" s="752"/>
      <c r="AM26" s="752"/>
      <c r="AN26" s="752"/>
      <c r="AO26" s="752"/>
      <c r="AP26" s="752"/>
      <c r="AQ26" s="752"/>
      <c r="AR26" s="752"/>
      <c r="AS26" s="753"/>
    </row>
    <row r="27" spans="1:45" ht="12" customHeight="1" x14ac:dyDescent="0.2">
      <c r="A27" s="258"/>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row>
    <row r="28" spans="1:45" ht="22.5" customHeight="1" x14ac:dyDescent="0.2">
      <c r="A28" s="776" t="s">
        <v>340</v>
      </c>
      <c r="B28" s="777"/>
      <c r="C28" s="777"/>
      <c r="D28" s="778" t="s">
        <v>341</v>
      </c>
      <c r="E28" s="779"/>
      <c r="F28" s="779"/>
      <c r="G28" s="780"/>
      <c r="H28" s="777" t="s">
        <v>342</v>
      </c>
      <c r="I28" s="777"/>
      <c r="J28" s="777"/>
      <c r="K28" s="777"/>
      <c r="L28" s="781"/>
      <c r="M28" s="782"/>
      <c r="N28" s="783"/>
      <c r="O28" s="783"/>
      <c r="P28" s="783"/>
      <c r="Q28" s="783"/>
      <c r="R28" s="783"/>
      <c r="S28" s="783"/>
      <c r="T28" s="783"/>
      <c r="U28" s="783"/>
      <c r="V28" s="783"/>
      <c r="W28" s="783"/>
      <c r="X28" s="783"/>
      <c r="Y28" s="783"/>
      <c r="Z28" s="783"/>
      <c r="AA28" s="783"/>
      <c r="AB28" s="783"/>
      <c r="AC28" s="784"/>
      <c r="AD28" s="785" t="s">
        <v>343</v>
      </c>
      <c r="AE28" s="777"/>
      <c r="AF28" s="777"/>
      <c r="AG28" s="777"/>
      <c r="AH28" s="782"/>
      <c r="AI28" s="783"/>
      <c r="AJ28" s="783"/>
      <c r="AK28" s="783"/>
      <c r="AL28" s="783"/>
      <c r="AM28" s="783"/>
      <c r="AN28" s="783"/>
      <c r="AO28" s="783"/>
      <c r="AP28" s="783"/>
      <c r="AQ28" s="783"/>
      <c r="AR28" s="783"/>
      <c r="AS28" s="784"/>
    </row>
    <row r="29" spans="1:45" ht="22.5" customHeight="1" x14ac:dyDescent="0.2">
      <c r="A29" s="743" t="s">
        <v>344</v>
      </c>
      <c r="B29" s="744"/>
      <c r="C29" s="744"/>
      <c r="D29" s="744"/>
      <c r="E29" s="744"/>
      <c r="F29" s="744"/>
      <c r="G29" s="744"/>
      <c r="H29" s="744"/>
      <c r="I29" s="744"/>
      <c r="J29" s="744"/>
      <c r="K29" s="744"/>
      <c r="L29" s="745"/>
      <c r="M29" s="786"/>
      <c r="N29" s="787"/>
      <c r="O29" s="787"/>
      <c r="P29" s="787"/>
      <c r="Q29" s="787"/>
      <c r="R29" s="787"/>
      <c r="S29" s="787"/>
      <c r="T29" s="787"/>
      <c r="U29" s="787"/>
      <c r="V29" s="787"/>
      <c r="W29" s="787"/>
      <c r="X29" s="787"/>
      <c r="Y29" s="787"/>
      <c r="Z29" s="787"/>
      <c r="AA29" s="787"/>
      <c r="AB29" s="787"/>
      <c r="AC29" s="788"/>
      <c r="AD29" s="744"/>
      <c r="AE29" s="744"/>
      <c r="AF29" s="744"/>
      <c r="AG29" s="744"/>
      <c r="AH29" s="786"/>
      <c r="AI29" s="787"/>
      <c r="AJ29" s="787"/>
      <c r="AK29" s="787"/>
      <c r="AL29" s="787"/>
      <c r="AM29" s="787"/>
      <c r="AN29" s="787"/>
      <c r="AO29" s="787"/>
      <c r="AP29" s="787"/>
      <c r="AQ29" s="787"/>
      <c r="AR29" s="787"/>
      <c r="AS29" s="788"/>
    </row>
    <row r="30" spans="1:45" ht="22.5" customHeight="1" x14ac:dyDescent="0.2">
      <c r="A30" s="743" t="s">
        <v>345</v>
      </c>
      <c r="B30" s="744"/>
      <c r="C30" s="744"/>
      <c r="D30" s="744"/>
      <c r="E30" s="744"/>
      <c r="F30" s="744"/>
      <c r="G30" s="744"/>
      <c r="H30" s="744"/>
      <c r="I30" s="744"/>
      <c r="J30" s="744"/>
      <c r="K30" s="744"/>
      <c r="L30" s="745"/>
      <c r="M30" s="775" t="s">
        <v>346</v>
      </c>
      <c r="N30" s="775"/>
      <c r="O30" s="775"/>
      <c r="P30" s="775"/>
      <c r="Q30" s="763"/>
      <c r="R30" s="764"/>
      <c r="S30" s="764"/>
      <c r="T30" s="764"/>
      <c r="U30" s="764"/>
      <c r="V30" s="764"/>
      <c r="W30" s="764"/>
      <c r="X30" s="764"/>
      <c r="Y30" s="764"/>
      <c r="Z30" s="764"/>
      <c r="AA30" s="764"/>
      <c r="AB30" s="764"/>
      <c r="AC30" s="764"/>
      <c r="AD30" s="764"/>
      <c r="AE30" s="764"/>
      <c r="AF30" s="764"/>
      <c r="AG30" s="764"/>
      <c r="AH30" s="764"/>
      <c r="AI30" s="764"/>
      <c r="AJ30" s="764"/>
      <c r="AK30" s="764"/>
      <c r="AL30" s="764"/>
      <c r="AM30" s="764"/>
      <c r="AN30" s="764"/>
      <c r="AO30" s="764"/>
      <c r="AP30" s="764"/>
      <c r="AQ30" s="764"/>
      <c r="AR30" s="764"/>
      <c r="AS30" s="765"/>
    </row>
    <row r="31" spans="1:45" ht="22.5" customHeight="1" x14ac:dyDescent="0.2">
      <c r="A31" s="743"/>
      <c r="B31" s="744"/>
      <c r="C31" s="744"/>
      <c r="D31" s="744"/>
      <c r="E31" s="744"/>
      <c r="F31" s="744"/>
      <c r="G31" s="744"/>
      <c r="H31" s="744"/>
      <c r="I31" s="744"/>
      <c r="J31" s="744"/>
      <c r="K31" s="744"/>
      <c r="L31" s="745"/>
      <c r="M31" s="775" t="s">
        <v>347</v>
      </c>
      <c r="N31" s="775"/>
      <c r="O31" s="775"/>
      <c r="P31" s="775"/>
      <c r="Q31" s="763"/>
      <c r="R31" s="764"/>
      <c r="S31" s="764"/>
      <c r="T31" s="764"/>
      <c r="U31" s="764"/>
      <c r="V31" s="764"/>
      <c r="W31" s="764"/>
      <c r="X31" s="764"/>
      <c r="Y31" s="764"/>
      <c r="Z31" s="764"/>
      <c r="AA31" s="764"/>
      <c r="AB31" s="764"/>
      <c r="AC31" s="765"/>
      <c r="AD31" s="775" t="s">
        <v>348</v>
      </c>
      <c r="AE31" s="775"/>
      <c r="AF31" s="775"/>
      <c r="AG31" s="775"/>
      <c r="AH31" s="759"/>
      <c r="AI31" s="760"/>
      <c r="AJ31" s="760"/>
      <c r="AK31" s="760"/>
      <c r="AL31" s="760"/>
      <c r="AM31" s="760"/>
      <c r="AN31" s="760"/>
      <c r="AO31" s="760"/>
      <c r="AP31" s="760"/>
      <c r="AQ31" s="760"/>
      <c r="AR31" s="760"/>
      <c r="AS31" s="761"/>
    </row>
    <row r="32" spans="1:45" ht="22.5" customHeight="1" x14ac:dyDescent="0.2">
      <c r="A32" s="743"/>
      <c r="B32" s="744"/>
      <c r="C32" s="744"/>
      <c r="D32" s="744"/>
      <c r="E32" s="744"/>
      <c r="F32" s="744"/>
      <c r="G32" s="744"/>
      <c r="H32" s="744"/>
      <c r="I32" s="744"/>
      <c r="J32" s="744"/>
      <c r="K32" s="744"/>
      <c r="L32" s="745"/>
      <c r="M32" s="775" t="s">
        <v>349</v>
      </c>
      <c r="N32" s="775"/>
      <c r="O32" s="775"/>
      <c r="P32" s="775"/>
      <c r="Q32" s="763"/>
      <c r="R32" s="764"/>
      <c r="S32" s="764"/>
      <c r="T32" s="764"/>
      <c r="U32" s="764"/>
      <c r="V32" s="764"/>
      <c r="W32" s="764"/>
      <c r="X32" s="764"/>
      <c r="Y32" s="764"/>
      <c r="Z32" s="764"/>
      <c r="AA32" s="764"/>
      <c r="AB32" s="764"/>
      <c r="AC32" s="764"/>
      <c r="AD32" s="764"/>
      <c r="AE32" s="764"/>
      <c r="AF32" s="764"/>
      <c r="AG32" s="764"/>
      <c r="AH32" s="764"/>
      <c r="AI32" s="764"/>
      <c r="AJ32" s="764"/>
      <c r="AK32" s="764"/>
      <c r="AL32" s="764"/>
      <c r="AM32" s="764"/>
      <c r="AN32" s="764"/>
      <c r="AO32" s="764"/>
      <c r="AP32" s="764"/>
      <c r="AQ32" s="764"/>
      <c r="AR32" s="764"/>
      <c r="AS32" s="765"/>
    </row>
    <row r="33" spans="1:45" ht="22.5" customHeight="1" x14ac:dyDescent="0.2">
      <c r="A33" s="743"/>
      <c r="B33" s="744"/>
      <c r="C33" s="744"/>
      <c r="D33" s="744"/>
      <c r="E33" s="744"/>
      <c r="F33" s="744"/>
      <c r="G33" s="744"/>
      <c r="H33" s="744"/>
      <c r="I33" s="744"/>
      <c r="J33" s="744"/>
      <c r="K33" s="744"/>
      <c r="L33" s="745"/>
      <c r="M33" s="767" t="s">
        <v>350</v>
      </c>
      <c r="N33" s="767"/>
      <c r="O33" s="767"/>
      <c r="P33" s="767"/>
      <c r="Q33" s="763"/>
      <c r="R33" s="764"/>
      <c r="S33" s="764"/>
      <c r="T33" s="764"/>
      <c r="U33" s="764"/>
      <c r="V33" s="764"/>
      <c r="W33" s="764"/>
      <c r="X33" s="764"/>
      <c r="Y33" s="764"/>
      <c r="Z33" s="764"/>
      <c r="AA33" s="764"/>
      <c r="AB33" s="764"/>
      <c r="AC33" s="765"/>
      <c r="AD33" s="766" t="s">
        <v>351</v>
      </c>
      <c r="AE33" s="766"/>
      <c r="AF33" s="766"/>
      <c r="AG33" s="766"/>
      <c r="AH33" s="763"/>
      <c r="AI33" s="764"/>
      <c r="AJ33" s="764"/>
      <c r="AK33" s="764"/>
      <c r="AL33" s="764"/>
      <c r="AM33" s="764"/>
      <c r="AN33" s="764"/>
      <c r="AO33" s="764"/>
      <c r="AP33" s="764"/>
      <c r="AQ33" s="764"/>
      <c r="AR33" s="764"/>
      <c r="AS33" s="765"/>
    </row>
    <row r="34" spans="1:45" ht="22.5" customHeight="1" x14ac:dyDescent="0.2">
      <c r="A34" s="767" t="s">
        <v>352</v>
      </c>
      <c r="B34" s="767"/>
      <c r="C34" s="767"/>
      <c r="D34" s="767"/>
      <c r="E34" s="767"/>
      <c r="F34" s="767"/>
      <c r="G34" s="767"/>
      <c r="H34" s="767"/>
      <c r="I34" s="767"/>
      <c r="J34" s="767"/>
      <c r="K34" s="767"/>
      <c r="L34" s="767"/>
      <c r="M34" s="768" t="s">
        <v>598</v>
      </c>
      <c r="N34" s="769"/>
      <c r="O34" s="769"/>
      <c r="P34" s="769"/>
      <c r="Q34" s="770"/>
      <c r="R34" s="770"/>
      <c r="S34" s="770"/>
      <c r="T34" s="770"/>
      <c r="U34" s="771" t="s">
        <v>353</v>
      </c>
      <c r="V34" s="771"/>
      <c r="W34" s="771"/>
      <c r="X34" s="772"/>
      <c r="Y34" s="772"/>
      <c r="Z34" s="772"/>
      <c r="AA34" s="773" t="s">
        <v>354</v>
      </c>
      <c r="AB34" s="773"/>
      <c r="AC34" s="774"/>
      <c r="AD34" s="743" t="s">
        <v>355</v>
      </c>
      <c r="AE34" s="744"/>
      <c r="AF34" s="744"/>
      <c r="AG34" s="744"/>
      <c r="AH34" s="744"/>
      <c r="AI34" s="744"/>
      <c r="AJ34" s="745"/>
      <c r="AK34" s="754"/>
      <c r="AL34" s="755"/>
      <c r="AM34" s="755"/>
      <c r="AN34" s="755"/>
      <c r="AO34" s="755"/>
      <c r="AP34" s="755"/>
      <c r="AQ34" s="756" t="s">
        <v>356</v>
      </c>
      <c r="AR34" s="756"/>
      <c r="AS34" s="757"/>
    </row>
    <row r="35" spans="1:45" ht="50.1" customHeight="1" x14ac:dyDescent="0.2">
      <c r="A35" s="758" t="s">
        <v>568</v>
      </c>
      <c r="B35" s="744"/>
      <c r="C35" s="744"/>
      <c r="D35" s="744"/>
      <c r="E35" s="744"/>
      <c r="F35" s="744"/>
      <c r="G35" s="744"/>
      <c r="H35" s="744"/>
      <c r="I35" s="744"/>
      <c r="J35" s="744"/>
      <c r="K35" s="744"/>
      <c r="L35" s="745"/>
      <c r="M35" s="759"/>
      <c r="N35" s="760"/>
      <c r="O35" s="760"/>
      <c r="P35" s="760"/>
      <c r="Q35" s="760"/>
      <c r="R35" s="760"/>
      <c r="S35" s="760"/>
      <c r="T35" s="760"/>
      <c r="U35" s="760"/>
      <c r="V35" s="760"/>
      <c r="W35" s="760"/>
      <c r="X35" s="760"/>
      <c r="Y35" s="760"/>
      <c r="Z35" s="760"/>
      <c r="AA35" s="760"/>
      <c r="AB35" s="760"/>
      <c r="AC35" s="760"/>
      <c r="AD35" s="760"/>
      <c r="AE35" s="760"/>
      <c r="AF35" s="760"/>
      <c r="AG35" s="760"/>
      <c r="AH35" s="760"/>
      <c r="AI35" s="760"/>
      <c r="AJ35" s="760"/>
      <c r="AK35" s="760"/>
      <c r="AL35" s="760"/>
      <c r="AM35" s="760"/>
      <c r="AN35" s="760"/>
      <c r="AO35" s="760"/>
      <c r="AP35" s="760"/>
      <c r="AQ35" s="760"/>
      <c r="AR35" s="760"/>
      <c r="AS35" s="761"/>
    </row>
    <row r="36" spans="1:45" ht="30" customHeight="1" x14ac:dyDescent="0.2">
      <c r="A36" s="743" t="s">
        <v>357</v>
      </c>
      <c r="B36" s="744"/>
      <c r="C36" s="744"/>
      <c r="D36" s="744"/>
      <c r="E36" s="744"/>
      <c r="F36" s="744"/>
      <c r="G36" s="744"/>
      <c r="H36" s="744"/>
      <c r="I36" s="744"/>
      <c r="J36" s="744"/>
      <c r="K36" s="744"/>
      <c r="L36" s="745"/>
      <c r="M36" s="762" t="s">
        <v>358</v>
      </c>
      <c r="N36" s="762"/>
      <c r="O36" s="762"/>
      <c r="P36" s="762"/>
      <c r="Q36" s="754"/>
      <c r="R36" s="755"/>
      <c r="S36" s="755"/>
      <c r="T36" s="755"/>
      <c r="U36" s="755"/>
      <c r="V36" s="755"/>
      <c r="W36" s="755"/>
      <c r="X36" s="755"/>
      <c r="Y36" s="755"/>
      <c r="Z36" s="755"/>
      <c r="AA36" s="741" t="s">
        <v>356</v>
      </c>
      <c r="AB36" s="741"/>
      <c r="AC36" s="741"/>
      <c r="AD36" s="762" t="s">
        <v>359</v>
      </c>
      <c r="AE36" s="762"/>
      <c r="AF36" s="762"/>
      <c r="AG36" s="762"/>
      <c r="AH36" s="754"/>
      <c r="AI36" s="755"/>
      <c r="AJ36" s="755"/>
      <c r="AK36" s="755"/>
      <c r="AL36" s="755"/>
      <c r="AM36" s="755"/>
      <c r="AN36" s="755"/>
      <c r="AO36" s="755"/>
      <c r="AP36" s="755"/>
      <c r="AQ36" s="741" t="s">
        <v>356</v>
      </c>
      <c r="AR36" s="741"/>
      <c r="AS36" s="742"/>
    </row>
    <row r="37" spans="1:45" ht="30" customHeight="1" x14ac:dyDescent="0.2">
      <c r="A37" s="743"/>
      <c r="B37" s="744"/>
      <c r="C37" s="744"/>
      <c r="D37" s="744"/>
      <c r="E37" s="744"/>
      <c r="F37" s="744"/>
      <c r="G37" s="744"/>
      <c r="H37" s="744"/>
      <c r="I37" s="744"/>
      <c r="J37" s="744"/>
      <c r="K37" s="744"/>
      <c r="L37" s="745"/>
      <c r="M37" s="743" t="s">
        <v>360</v>
      </c>
      <c r="N37" s="744"/>
      <c r="O37" s="744"/>
      <c r="P37" s="745"/>
      <c r="Q37" s="746"/>
      <c r="R37" s="747"/>
      <c r="S37" s="747"/>
      <c r="T37" s="747"/>
      <c r="U37" s="747"/>
      <c r="V37" s="747"/>
      <c r="W37" s="747"/>
      <c r="X37" s="747"/>
      <c r="Y37" s="747"/>
      <c r="Z37" s="747"/>
      <c r="AA37" s="747"/>
      <c r="AB37" s="747"/>
      <c r="AC37" s="747"/>
      <c r="AD37" s="747"/>
      <c r="AE37" s="747"/>
      <c r="AF37" s="747"/>
      <c r="AG37" s="747"/>
      <c r="AH37" s="747"/>
      <c r="AI37" s="747"/>
      <c r="AJ37" s="747"/>
      <c r="AK37" s="747"/>
      <c r="AL37" s="747"/>
      <c r="AM37" s="747"/>
      <c r="AN37" s="747"/>
      <c r="AO37" s="747"/>
      <c r="AP37" s="747"/>
      <c r="AQ37" s="747"/>
      <c r="AR37" s="747"/>
      <c r="AS37" s="748"/>
    </row>
    <row r="38" spans="1:45" ht="30" customHeight="1" x14ac:dyDescent="0.2">
      <c r="A38" s="749" t="s">
        <v>584</v>
      </c>
      <c r="B38" s="750"/>
      <c r="C38" s="750"/>
      <c r="D38" s="750"/>
      <c r="E38" s="750"/>
      <c r="F38" s="750"/>
      <c r="G38" s="750"/>
      <c r="H38" s="750"/>
      <c r="I38" s="750"/>
      <c r="J38" s="750"/>
      <c r="K38" s="750"/>
      <c r="L38" s="750"/>
      <c r="M38" s="750"/>
      <c r="N38" s="750"/>
      <c r="O38" s="750"/>
      <c r="P38" s="750"/>
      <c r="Q38" s="750"/>
      <c r="R38" s="750"/>
      <c r="S38" s="750"/>
      <c r="T38" s="750"/>
      <c r="U38" s="750"/>
      <c r="V38" s="750"/>
      <c r="W38" s="750"/>
      <c r="X38" s="750"/>
      <c r="Y38" s="750"/>
      <c r="Z38" s="750"/>
      <c r="AA38" s="750"/>
      <c r="AB38" s="750"/>
      <c r="AC38" s="750"/>
      <c r="AD38" s="751"/>
      <c r="AE38" s="752" t="s">
        <v>498</v>
      </c>
      <c r="AF38" s="752"/>
      <c r="AG38" s="752"/>
      <c r="AH38" s="752"/>
      <c r="AI38" s="752"/>
      <c r="AJ38" s="752"/>
      <c r="AK38" s="752"/>
      <c r="AL38" s="752"/>
      <c r="AM38" s="752"/>
      <c r="AN38" s="752"/>
      <c r="AO38" s="752"/>
      <c r="AP38" s="752"/>
      <c r="AQ38" s="752"/>
      <c r="AR38" s="752"/>
      <c r="AS38" s="753"/>
    </row>
    <row r="39" spans="1:45" ht="11.2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row>
  </sheetData>
  <sheetProtection password="DDD3" sheet="1" formatCells="0" formatRows="0" insertRows="0" deleteRows="0"/>
  <mergeCells count="130">
    <mergeCell ref="B2:AS2"/>
    <mergeCell ref="A4:C4"/>
    <mergeCell ref="D4:G4"/>
    <mergeCell ref="H4:L4"/>
    <mergeCell ref="M4:AC4"/>
    <mergeCell ref="AD4:AG5"/>
    <mergeCell ref="AH4:AS5"/>
    <mergeCell ref="A5:L5"/>
    <mergeCell ref="M5:AC5"/>
    <mergeCell ref="Q9:AC9"/>
    <mergeCell ref="AD9:AG9"/>
    <mergeCell ref="AH9:AS9"/>
    <mergeCell ref="A10:L10"/>
    <mergeCell ref="M10:P10"/>
    <mergeCell ref="Q10:T10"/>
    <mergeCell ref="U10:W10"/>
    <mergeCell ref="X10:Z10"/>
    <mergeCell ref="AA10:AC10"/>
    <mergeCell ref="AD10:AJ10"/>
    <mergeCell ref="A6:L9"/>
    <mergeCell ref="M6:P6"/>
    <mergeCell ref="Q6:AS6"/>
    <mergeCell ref="M7:P7"/>
    <mergeCell ref="Q7:AC7"/>
    <mergeCell ref="AD7:AG7"/>
    <mergeCell ref="AH7:AS7"/>
    <mergeCell ref="M8:P8"/>
    <mergeCell ref="Q8:AS8"/>
    <mergeCell ref="M9:P9"/>
    <mergeCell ref="AK10:AP10"/>
    <mergeCell ref="AQ10:AS10"/>
    <mergeCell ref="A11:L11"/>
    <mergeCell ref="M11:AS11"/>
    <mergeCell ref="A12:L13"/>
    <mergeCell ref="M12:P12"/>
    <mergeCell ref="Q12:Z12"/>
    <mergeCell ref="AA12:AC12"/>
    <mergeCell ref="AD12:AG12"/>
    <mergeCell ref="AH12:AP12"/>
    <mergeCell ref="AQ12:AS12"/>
    <mergeCell ref="M13:P13"/>
    <mergeCell ref="Q13:AS13"/>
    <mergeCell ref="A14:AD14"/>
    <mergeCell ref="AE14:AS14"/>
    <mergeCell ref="A16:C16"/>
    <mergeCell ref="D16:G16"/>
    <mergeCell ref="H16:L16"/>
    <mergeCell ref="M16:AC16"/>
    <mergeCell ref="AD16:AG17"/>
    <mergeCell ref="M20:P20"/>
    <mergeCell ref="Q20:AS20"/>
    <mergeCell ref="M21:P21"/>
    <mergeCell ref="Q21:AC21"/>
    <mergeCell ref="AD21:AG21"/>
    <mergeCell ref="AH21:AS21"/>
    <mergeCell ref="AH16:AS17"/>
    <mergeCell ref="A17:L17"/>
    <mergeCell ref="M17:AC17"/>
    <mergeCell ref="A18:L21"/>
    <mergeCell ref="M18:P18"/>
    <mergeCell ref="Q18:AS18"/>
    <mergeCell ref="M19:P19"/>
    <mergeCell ref="Q19:AC19"/>
    <mergeCell ref="AD19:AG19"/>
    <mergeCell ref="AH19:AS19"/>
    <mergeCell ref="AD22:AJ22"/>
    <mergeCell ref="AK22:AP22"/>
    <mergeCell ref="AQ22:AS22"/>
    <mergeCell ref="A23:L23"/>
    <mergeCell ref="M23:AS23"/>
    <mergeCell ref="A24:L25"/>
    <mergeCell ref="M24:P24"/>
    <mergeCell ref="Q24:Z24"/>
    <mergeCell ref="AA24:AC24"/>
    <mergeCell ref="AD24:AG24"/>
    <mergeCell ref="A22:L22"/>
    <mergeCell ref="M22:P22"/>
    <mergeCell ref="Q22:T22"/>
    <mergeCell ref="U22:W22"/>
    <mergeCell ref="X22:Z22"/>
    <mergeCell ref="AA22:AC22"/>
    <mergeCell ref="A28:C28"/>
    <mergeCell ref="D28:G28"/>
    <mergeCell ref="H28:L28"/>
    <mergeCell ref="M28:AC28"/>
    <mergeCell ref="AD28:AG29"/>
    <mergeCell ref="AH28:AS29"/>
    <mergeCell ref="A29:L29"/>
    <mergeCell ref="M29:AC29"/>
    <mergeCell ref="AH24:AP24"/>
    <mergeCell ref="AQ24:AS24"/>
    <mergeCell ref="M25:P25"/>
    <mergeCell ref="Q25:AS25"/>
    <mergeCell ref="A26:AD26"/>
    <mergeCell ref="AE26:AS26"/>
    <mergeCell ref="Q33:AC33"/>
    <mergeCell ref="AD33:AG33"/>
    <mergeCell ref="AH33:AS33"/>
    <mergeCell ref="A34:L34"/>
    <mergeCell ref="M34:P34"/>
    <mergeCell ref="Q34:T34"/>
    <mergeCell ref="U34:W34"/>
    <mergeCell ref="X34:Z34"/>
    <mergeCell ref="AA34:AC34"/>
    <mergeCell ref="AD34:AJ34"/>
    <mergeCell ref="A30:L33"/>
    <mergeCell ref="M30:P30"/>
    <mergeCell ref="Q30:AS30"/>
    <mergeCell ref="M31:P31"/>
    <mergeCell ref="Q31:AC31"/>
    <mergeCell ref="AD31:AG31"/>
    <mergeCell ref="AH31:AS31"/>
    <mergeCell ref="M32:P32"/>
    <mergeCell ref="Q32:AS32"/>
    <mergeCell ref="M33:P33"/>
    <mergeCell ref="AQ36:AS36"/>
    <mergeCell ref="M37:P37"/>
    <mergeCell ref="Q37:AS37"/>
    <mergeCell ref="A38:AD38"/>
    <mergeCell ref="AE38:AS38"/>
    <mergeCell ref="AK34:AP34"/>
    <mergeCell ref="AQ34:AS34"/>
    <mergeCell ref="A35:L35"/>
    <mergeCell ref="M35:AS35"/>
    <mergeCell ref="A36:L37"/>
    <mergeCell ref="M36:P36"/>
    <mergeCell ref="Q36:Z36"/>
    <mergeCell ref="AA36:AC36"/>
    <mergeCell ref="AD36:AG36"/>
    <mergeCell ref="AH36:AP36"/>
  </mergeCells>
  <phoneticPr fontId="1"/>
  <conditionalFormatting sqref="AE14:AS14">
    <cfRule type="expression" dxfId="211" priority="3">
      <formula>$AE$14="（選択してください）"</formula>
    </cfRule>
  </conditionalFormatting>
  <conditionalFormatting sqref="AE26:AS26">
    <cfRule type="expression" dxfId="210" priority="2">
      <formula>$AE$26="（選択してください）"</formula>
    </cfRule>
  </conditionalFormatting>
  <conditionalFormatting sqref="AE38:AS38">
    <cfRule type="expression" dxfId="209" priority="1">
      <formula>$AE$38="（選択してください）"</formula>
    </cfRule>
  </conditionalFormatting>
  <dataValidations count="6">
    <dataValidation imeMode="halfAlpha" allowBlank="1" showInputMessage="1" showErrorMessage="1" sqref="Q12:Z12 Q24:Z24 Q36:Z36 AH36:AP36 AH31:AS31 AH24:AP24 AH19:AS19 AH12:AP12 AH7:AS7 AK10:AP10 AK22:AP22 AK34:AP34"/>
    <dataValidation allowBlank="1" showInputMessage="1" showErrorMessage="1" promptTitle="番号を記入してください" prompt="前ページの資金支出明細番号と対応させて記入してください_x000a_" sqref="D4:G4 D16:G16 D28:G28"/>
    <dataValidation imeMode="halfAlpha" allowBlank="1" showInputMessage="1" showErrorMessage="1" promptTitle="購入予定時期は事業終了予定日より前です" prompt="　本事業の終了予定日より後に契約または発注、納品、支払を行った分は助成対象外となります" sqref="Q10:T10 Q22:T22 Q34:T34 X10:Z10 X22:Z22 X34:Z34"/>
    <dataValidation type="list" allowBlank="1" showInputMessage="1" showErrorMessage="1" sqref="AE26:AS26 AE14:AS14 AE38:AS38">
      <formula1>$BC$14:$BC$15</formula1>
    </dataValidation>
    <dataValidation allowBlank="1" showInputMessage="1" showErrorMessage="1" prompt="やむを得ず２社提出できない場合は、その理由を記入してください （ただし、「過去に取引実績があるから」等は不可）_x000a_" sqref="Q37:AS37 Q13:AS13 Q25:AS25"/>
    <dataValidation allowBlank="1" showInputMessage="1" showErrorMessage="1" promptTitle="主に以下の点について明確かつ具体的に記入" prompt="①助成事業遂行にあたっての使用目的_x000a_②レンタル・リースではなく、購入が必要な理由_x000a_" sqref="M11:AS11 M23:AS23 M35:AS35"/>
  </dataValidations>
  <printOptions horizontalCentered="1"/>
  <pageMargins left="0.31496062992125984" right="0.31496062992125984" top="0.37" bottom="0.41" header="0.31496062992125984" footer="0.31496062992125984"/>
  <pageSetup paperSize="9" scale="84" fitToWidth="0" fitToHeight="0" orientation="portrait" r:id="rId1"/>
  <headerFooter>
    <oddFooter>&amp;A</oddFooter>
  </headerFooter>
  <rowBreaks count="1" manualBreakCount="1">
    <brk id="39" max="4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25"/>
  <sheetViews>
    <sheetView view="pageBreakPreview" zoomScaleNormal="130" zoomScaleSheetLayoutView="100" workbookViewId="0">
      <selection activeCell="B4" sqref="B4"/>
    </sheetView>
  </sheetViews>
  <sheetFormatPr defaultColWidth="2.109375" defaultRowHeight="12" x14ac:dyDescent="0.2"/>
  <cols>
    <col min="1" max="1" width="6.44140625" style="76" customWidth="1"/>
    <col min="2" max="2" width="18.77734375" style="76" customWidth="1"/>
    <col min="3" max="3" width="10.77734375" style="76" customWidth="1"/>
    <col min="4" max="4" width="5" style="76" customWidth="1"/>
    <col min="5" max="7" width="14.33203125" style="76" customWidth="1"/>
    <col min="8" max="8" width="16.88671875" style="76" customWidth="1"/>
    <col min="9" max="11" width="2.109375" style="76" customWidth="1"/>
    <col min="12" max="12" width="11.21875" style="76" customWidth="1"/>
    <col min="13" max="13" width="9.44140625" style="76" customWidth="1"/>
    <col min="14" max="14" width="6.21875" style="76" customWidth="1"/>
    <col min="15" max="211" width="2.109375" style="76" customWidth="1"/>
    <col min="212" max="16384" width="2.109375" style="76"/>
  </cols>
  <sheetData>
    <row r="1" spans="1:44" ht="30" customHeight="1" x14ac:dyDescent="0.2">
      <c r="A1" s="261" t="s">
        <v>361</v>
      </c>
      <c r="B1" s="68"/>
      <c r="C1" s="68"/>
      <c r="D1" s="68"/>
      <c r="E1" s="68"/>
      <c r="F1" s="68"/>
      <c r="G1" s="68"/>
      <c r="H1" s="68"/>
    </row>
    <row r="2" spans="1:44" ht="17.25" customHeight="1" x14ac:dyDescent="0.2">
      <c r="A2" s="262"/>
      <c r="B2" s="86"/>
      <c r="C2" s="86"/>
      <c r="D2" s="86"/>
      <c r="E2" s="263"/>
      <c r="F2" s="264"/>
      <c r="G2" s="231"/>
      <c r="H2" s="265" t="s">
        <v>312</v>
      </c>
      <c r="I2" s="75"/>
    </row>
    <row r="3" spans="1:44" ht="67.5" customHeight="1" x14ac:dyDescent="0.2">
      <c r="A3" s="249" t="s">
        <v>313</v>
      </c>
      <c r="B3" s="250" t="s">
        <v>362</v>
      </c>
      <c r="C3" s="250" t="s">
        <v>331</v>
      </c>
      <c r="D3" s="266" t="s">
        <v>117</v>
      </c>
      <c r="E3" s="250" t="s">
        <v>363</v>
      </c>
      <c r="F3" s="250" t="s">
        <v>333</v>
      </c>
      <c r="G3" s="250" t="s">
        <v>364</v>
      </c>
      <c r="H3" s="250" t="s">
        <v>365</v>
      </c>
      <c r="I3" s="133" t="s">
        <v>336</v>
      </c>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row>
    <row r="4" spans="1:44" ht="39.75" customHeight="1" x14ac:dyDescent="0.2">
      <c r="A4" s="326">
        <f>ROW()-ROW(委託・外注費[[#Headers],[番　号]])</f>
        <v>1</v>
      </c>
      <c r="B4" s="362"/>
      <c r="C4" s="90"/>
      <c r="D4" s="356"/>
      <c r="E4" s="91"/>
      <c r="F4" s="260">
        <f>ROUNDDOWN(委託・外注費[[#This Row],[助成対象経費
(A)×(B）
（税抜）]]*1.1,0)</f>
        <v>0</v>
      </c>
      <c r="G4" s="260">
        <f>委託・外注費[[#This Row],[数量(A)]]*委託・外注費[[#This Row],[単価(B)
(税抜)]]</f>
        <v>0</v>
      </c>
      <c r="H4" s="362"/>
      <c r="I4"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4" s="75"/>
      <c r="K4" s="75"/>
      <c r="L4" s="75"/>
      <c r="M4" s="75"/>
      <c r="N4" s="75"/>
      <c r="O4" s="75"/>
      <c r="P4" s="75"/>
      <c r="Q4" s="75"/>
      <c r="R4" s="75"/>
      <c r="S4" s="75"/>
      <c r="T4" s="75"/>
      <c r="U4" s="75"/>
      <c r="V4" s="75"/>
      <c r="W4" s="75"/>
      <c r="X4" s="75"/>
      <c r="Y4" s="75"/>
      <c r="Z4" s="75"/>
    </row>
    <row r="5" spans="1:44" ht="39.75" customHeight="1" x14ac:dyDescent="0.2">
      <c r="A5" s="326">
        <f>ROW()-ROW(委託・外注費[[#Headers],[番　号]])</f>
        <v>2</v>
      </c>
      <c r="B5" s="362"/>
      <c r="C5" s="90"/>
      <c r="D5" s="356"/>
      <c r="E5" s="91"/>
      <c r="F5" s="260">
        <f>ROUNDDOWN(委託・外注費[[#This Row],[助成対象経費
(A)×(B）
（税抜）]]*1.1,0)</f>
        <v>0</v>
      </c>
      <c r="G5" s="260">
        <f>委託・外注費[[#This Row],[数量(A)]]*委託・外注費[[#This Row],[単価(B)
(税抜)]]</f>
        <v>0</v>
      </c>
      <c r="H5" s="362"/>
      <c r="I5"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K5" s="78"/>
      <c r="L5" s="78"/>
    </row>
    <row r="6" spans="1:44" ht="39.75" customHeight="1" x14ac:dyDescent="0.2">
      <c r="A6" s="326">
        <f>ROW()-ROW(委託・外注費[[#Headers],[番　号]])</f>
        <v>3</v>
      </c>
      <c r="B6" s="362"/>
      <c r="C6" s="90"/>
      <c r="D6" s="356"/>
      <c r="E6" s="91"/>
      <c r="F6" s="260">
        <f>ROUNDDOWN(委託・外注費[[#This Row],[助成対象経費
(A)×(B）
（税抜）]]*1.1,0)</f>
        <v>0</v>
      </c>
      <c r="G6" s="260">
        <f>委託・外注費[[#This Row],[数量(A)]]*委託・外注費[[#This Row],[単価(B)
(税抜)]]</f>
        <v>0</v>
      </c>
      <c r="H6" s="362"/>
      <c r="I6"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7" spans="1:44" ht="39.75" customHeight="1" x14ac:dyDescent="0.2">
      <c r="A7" s="326">
        <f>ROW()-ROW(委託・外注費[[#Headers],[番　号]])</f>
        <v>4</v>
      </c>
      <c r="B7" s="362"/>
      <c r="C7" s="90"/>
      <c r="D7" s="356"/>
      <c r="E7" s="91"/>
      <c r="F7" s="260">
        <f>ROUNDDOWN(委託・外注費[[#This Row],[助成対象経費
(A)×(B）
（税抜）]]*1.1,0)</f>
        <v>0</v>
      </c>
      <c r="G7" s="260">
        <f>委託・外注費[[#This Row],[数量(A)]]*委託・外注費[[#This Row],[単価(B)
(税抜)]]</f>
        <v>0</v>
      </c>
      <c r="H7" s="362"/>
      <c r="I7"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8" spans="1:44" ht="39.75" customHeight="1" x14ac:dyDescent="0.2">
      <c r="A8" s="326">
        <f>ROW()-ROW(委託・外注費[[#Headers],[番　号]])</f>
        <v>5</v>
      </c>
      <c r="B8" s="362"/>
      <c r="C8" s="90"/>
      <c r="D8" s="356"/>
      <c r="E8" s="91"/>
      <c r="F8" s="260">
        <f>ROUNDDOWN(委託・外注費[[#This Row],[助成対象経費
(A)×(B）
（税抜）]]*1.1,0)</f>
        <v>0</v>
      </c>
      <c r="G8" s="260">
        <f>委託・外注費[[#This Row],[数量(A)]]*委託・外注費[[#This Row],[単価(B)
(税抜)]]</f>
        <v>0</v>
      </c>
      <c r="H8" s="362"/>
      <c r="I8"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9" spans="1:44" ht="39.75" customHeight="1" x14ac:dyDescent="0.2">
      <c r="A9" s="326">
        <f>ROW()-ROW(委託・外注費[[#Headers],[番　号]])</f>
        <v>6</v>
      </c>
      <c r="B9" s="362"/>
      <c r="C9" s="90"/>
      <c r="D9" s="356"/>
      <c r="E9" s="91"/>
      <c r="F9" s="260">
        <f>ROUNDDOWN(委託・外注費[[#This Row],[助成対象経費
(A)×(B）
（税抜）]]*1.1,0)</f>
        <v>0</v>
      </c>
      <c r="G9" s="260">
        <f>委託・外注費[[#This Row],[数量(A)]]*委託・外注費[[#This Row],[単価(B)
(税抜)]]</f>
        <v>0</v>
      </c>
      <c r="H9" s="362"/>
      <c r="I9"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0" spans="1:44" ht="39.75" customHeight="1" x14ac:dyDescent="0.2">
      <c r="A10" s="326">
        <f>ROW()-ROW(委託・外注費[[#Headers],[番　号]])</f>
        <v>7</v>
      </c>
      <c r="B10" s="362"/>
      <c r="C10" s="90"/>
      <c r="D10" s="356"/>
      <c r="E10" s="91"/>
      <c r="F10" s="260">
        <f>ROUNDDOWN(委託・外注費[[#This Row],[助成対象経費
(A)×(B）
（税抜）]]*1.1,0)</f>
        <v>0</v>
      </c>
      <c r="G10" s="260">
        <f>委託・外注費[[#This Row],[数量(A)]]*委託・外注費[[#This Row],[単価(B)
(税抜)]]</f>
        <v>0</v>
      </c>
      <c r="H10" s="362"/>
      <c r="I10"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1" spans="1:44" ht="39.75" customHeight="1" x14ac:dyDescent="0.2">
      <c r="A11" s="326">
        <f>ROW()-ROW(委託・外注費[[#Headers],[番　号]])</f>
        <v>8</v>
      </c>
      <c r="B11" s="362"/>
      <c r="C11" s="90"/>
      <c r="D11" s="356"/>
      <c r="E11" s="91"/>
      <c r="F11" s="260">
        <f>ROUNDDOWN(委託・外注費[[#This Row],[助成対象経費
(A)×(B）
（税抜）]]*1.1,0)</f>
        <v>0</v>
      </c>
      <c r="G11" s="260">
        <f>委託・外注費[[#This Row],[数量(A)]]*委託・外注費[[#This Row],[単価(B)
(税抜)]]</f>
        <v>0</v>
      </c>
      <c r="H11" s="362"/>
      <c r="I11"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2" spans="1:44" ht="39.75" customHeight="1" x14ac:dyDescent="0.2">
      <c r="A12" s="326">
        <f>ROW()-ROW(委託・外注費[[#Headers],[番　号]])</f>
        <v>9</v>
      </c>
      <c r="B12" s="362"/>
      <c r="C12" s="90"/>
      <c r="D12" s="356"/>
      <c r="E12" s="91"/>
      <c r="F12" s="260">
        <f>ROUNDDOWN(委託・外注費[[#This Row],[助成対象経費
(A)×(B）
（税抜）]]*1.1,0)</f>
        <v>0</v>
      </c>
      <c r="G12" s="260">
        <f>委託・外注費[[#This Row],[数量(A)]]*委託・外注費[[#This Row],[単価(B)
(税抜)]]</f>
        <v>0</v>
      </c>
      <c r="H12" s="362"/>
      <c r="I12"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3" spans="1:44" ht="39.75" customHeight="1" x14ac:dyDescent="0.2">
      <c r="A13" s="326">
        <f>ROW()-ROW(委託・外注費[[#Headers],[番　号]])</f>
        <v>10</v>
      </c>
      <c r="B13" s="362"/>
      <c r="C13" s="90"/>
      <c r="D13" s="356"/>
      <c r="E13" s="91"/>
      <c r="F13" s="260">
        <f>ROUNDDOWN(委託・外注費[[#This Row],[助成対象経費
(A)×(B）
（税抜）]]*1.1,0)</f>
        <v>0</v>
      </c>
      <c r="G13" s="260">
        <f>委託・外注費[[#This Row],[数量(A)]]*委託・外注費[[#This Row],[単価(B)
(税抜)]]</f>
        <v>0</v>
      </c>
      <c r="H13" s="362"/>
      <c r="I13"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4" spans="1:44" ht="39.75" customHeight="1" x14ac:dyDescent="0.2">
      <c r="A14" s="326">
        <f>ROW()-ROW(委託・外注費[[#Headers],[番　号]])</f>
        <v>11</v>
      </c>
      <c r="B14" s="362"/>
      <c r="C14" s="90"/>
      <c r="D14" s="356"/>
      <c r="E14" s="91"/>
      <c r="F14" s="260">
        <f>ROUNDDOWN(委託・外注費[[#This Row],[助成対象経費
(A)×(B）
（税抜）]]*1.1,0)</f>
        <v>0</v>
      </c>
      <c r="G14" s="260">
        <f>委託・外注費[[#This Row],[数量(A)]]*委託・外注費[[#This Row],[単価(B)
(税抜)]]</f>
        <v>0</v>
      </c>
      <c r="H14" s="362"/>
      <c r="I14"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5" spans="1:44" ht="39.75" customHeight="1" x14ac:dyDescent="0.2">
      <c r="A15" s="326">
        <f>ROW()-ROW(委託・外注費[[#Headers],[番　号]])</f>
        <v>12</v>
      </c>
      <c r="B15" s="362"/>
      <c r="C15" s="90"/>
      <c r="D15" s="356"/>
      <c r="E15" s="91"/>
      <c r="F15" s="260">
        <f>ROUNDDOWN(委託・外注費[[#This Row],[助成対象経費
(A)×(B）
（税抜）]]*1.1,0)</f>
        <v>0</v>
      </c>
      <c r="G15" s="260">
        <f>委託・外注費[[#This Row],[数量(A)]]*委託・外注費[[#This Row],[単価(B)
(税抜)]]</f>
        <v>0</v>
      </c>
      <c r="H15" s="362"/>
      <c r="I15"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6" spans="1:44" ht="39.75" customHeight="1" x14ac:dyDescent="0.2">
      <c r="A16" s="326">
        <f>ROW()-ROW(委託・外注費[[#Headers],[番　号]])</f>
        <v>13</v>
      </c>
      <c r="B16" s="362"/>
      <c r="C16" s="90"/>
      <c r="D16" s="356"/>
      <c r="E16" s="91"/>
      <c r="F16" s="260">
        <f>ROUNDDOWN(委託・外注費[[#This Row],[助成対象経費
(A)×(B）
（税抜）]]*1.1,0)</f>
        <v>0</v>
      </c>
      <c r="G16" s="260">
        <f>委託・外注費[[#This Row],[数量(A)]]*委託・外注費[[#This Row],[単価(B)
(税抜)]]</f>
        <v>0</v>
      </c>
      <c r="H16" s="362"/>
      <c r="I16"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7" spans="1:9" ht="39.75" customHeight="1" x14ac:dyDescent="0.2">
      <c r="A17" s="326">
        <f>ROW()-ROW(委託・外注費[[#Headers],[番　号]])</f>
        <v>14</v>
      </c>
      <c r="B17" s="362"/>
      <c r="C17" s="90"/>
      <c r="D17" s="356"/>
      <c r="E17" s="91"/>
      <c r="F17" s="260">
        <f>ROUNDDOWN(委託・外注費[[#This Row],[助成対象経費
(A)×(B）
（税抜）]]*1.1,0)</f>
        <v>0</v>
      </c>
      <c r="G17" s="260">
        <f>委託・外注費[[#This Row],[数量(A)]]*委託・外注費[[#This Row],[単価(B)
(税抜)]]</f>
        <v>0</v>
      </c>
      <c r="H17" s="362"/>
      <c r="I17"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8" spans="1:9" ht="39.75" customHeight="1" x14ac:dyDescent="0.2">
      <c r="A18" s="326">
        <f>ROW()-ROW(委託・外注費[[#Headers],[番　号]])</f>
        <v>15</v>
      </c>
      <c r="B18" s="362"/>
      <c r="C18" s="90"/>
      <c r="D18" s="356"/>
      <c r="E18" s="91"/>
      <c r="F18" s="260">
        <f>ROUNDDOWN(委託・外注費[[#This Row],[助成対象経費
(A)×(B）
（税抜）]]*1.1,0)</f>
        <v>0</v>
      </c>
      <c r="G18" s="260">
        <f>委託・外注費[[#This Row],[数量(A)]]*委託・外注費[[#This Row],[単価(B)
(税抜)]]</f>
        <v>0</v>
      </c>
      <c r="H18" s="362"/>
      <c r="I18"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9" spans="1:9" ht="27" customHeight="1" x14ac:dyDescent="0.2">
      <c r="A19" s="255"/>
      <c r="B19" s="267"/>
      <c r="C19" s="267"/>
      <c r="D19" s="268"/>
      <c r="E19" s="269" t="s">
        <v>337</v>
      </c>
      <c r="F19" s="270">
        <f>SUBTOTAL(109,委託・外注費[助成事業に
要する経費
（税込）])</f>
        <v>0</v>
      </c>
      <c r="G19" s="271">
        <f>SUBTOTAL(109,委託・外注費[助成対象経費
(A)×(B）
（税抜）])</f>
        <v>0</v>
      </c>
      <c r="H19" s="272"/>
      <c r="I19" s="83"/>
    </row>
    <row r="20" spans="1:9" ht="27" customHeight="1" x14ac:dyDescent="0.2"/>
    <row r="21" spans="1:9" ht="27" customHeight="1" x14ac:dyDescent="0.2"/>
    <row r="22" spans="1:9" ht="27" customHeight="1" x14ac:dyDescent="0.2"/>
    <row r="23" spans="1:9" ht="27" customHeight="1" x14ac:dyDescent="0.2"/>
    <row r="24" spans="1:9" ht="27" customHeight="1" x14ac:dyDescent="0.2"/>
    <row r="25" spans="1:9" ht="27" customHeight="1" x14ac:dyDescent="0.2"/>
  </sheetData>
  <sheetProtection password="DDD3" sheet="1" formatCells="0" formatRows="0" insertRows="0" deleteRows="0"/>
  <phoneticPr fontId="1"/>
  <conditionalFormatting sqref="H4:H18 B4:E18">
    <cfRule type="expression" dxfId="208" priority="1">
      <formula>AND(OR($B4&lt;&gt;"",$C4&lt;&gt;"",$D4&lt;&gt;"",$E4&lt;&gt;"",$H4&lt;&gt;""),B4="")</formula>
    </cfRule>
  </conditionalFormatting>
  <dataValidations count="4">
    <dataValidation allowBlank="1" showInputMessage="1" showErrorMessage="1" promptTitle="委託・外注内容を記載してください" prompt="すべての委託・外注内容に対して、それぞれ計画書が必要となります" sqref="B4:B18"/>
    <dataValidation allowBlank="1" showInputMessage="1" showErrorMessage="1" promptTitle="委託・外注先を具体的に記入してください" prompt="未定等不明確の場合は、 申請時点の候補先を記入してください_x000a_" sqref="H4:H18"/>
    <dataValidation type="custom" allowBlank="1" showInputMessage="1" showErrorMessage="1" sqref="I4:I18 F4:G18">
      <formula1>ISERROR(FIND(CHAR(10),F4))</formula1>
    </dataValidation>
    <dataValidation imeMode="halfAlpha" allowBlank="1" showInputMessage="1" showErrorMessage="1" sqref="E4:E18 C4:C18"/>
  </dataValidations>
  <printOptions horizontalCentered="1"/>
  <pageMargins left="0.31496062992125984" right="0.31496062992125984" top="0.55118110236220474" bottom="0.55118110236220474" header="0.31496062992125984" footer="0.31496062992125984"/>
  <pageSetup paperSize="9" scale="86" fitToWidth="0" fitToHeight="0" orientation="portrait" r:id="rId1"/>
  <headerFooter>
    <oddFooter>&amp;A</oddFooter>
  </headerFooter>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F32"/>
  <sheetViews>
    <sheetView view="pageBreakPreview" zoomScaleNormal="130" zoomScaleSheetLayoutView="100" workbookViewId="0">
      <selection activeCell="L4" sqref="L4:V4"/>
    </sheetView>
  </sheetViews>
  <sheetFormatPr defaultColWidth="1.88671875" defaultRowHeight="13.2" x14ac:dyDescent="0.2"/>
  <cols>
    <col min="1" max="9" width="2.77734375" style="39" customWidth="1"/>
    <col min="10" max="10" width="11.21875" style="39" customWidth="1"/>
    <col min="11" max="11" width="9.44140625" style="39" customWidth="1"/>
    <col min="12" max="12" width="6.21875" style="39" customWidth="1"/>
    <col min="13" max="37" width="2.77734375" style="39" customWidth="1"/>
    <col min="38" max="254" width="2.44140625" style="39" customWidth="1"/>
    <col min="255" max="16384" width="1.88671875" style="39"/>
  </cols>
  <sheetData>
    <row r="1" spans="1:58" ht="30" customHeight="1" x14ac:dyDescent="0.2">
      <c r="A1" s="84" t="s">
        <v>366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58" ht="31.5" customHeight="1" x14ac:dyDescent="0.2">
      <c r="A2" s="11"/>
      <c r="B2" s="840" t="s">
        <v>367</v>
      </c>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0"/>
    </row>
    <row r="3" spans="1:58" ht="22.5" customHeight="1" x14ac:dyDescent="0.2">
      <c r="A3" s="11"/>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80"/>
    </row>
    <row r="4" spans="1:58" ht="30" customHeight="1" x14ac:dyDescent="0.2">
      <c r="A4" s="793" t="s">
        <v>368</v>
      </c>
      <c r="B4" s="794"/>
      <c r="C4" s="794"/>
      <c r="D4" s="794"/>
      <c r="E4" s="795"/>
      <c r="F4" s="833" t="s">
        <v>578</v>
      </c>
      <c r="G4" s="834"/>
      <c r="H4" s="834"/>
      <c r="I4" s="835"/>
      <c r="J4" s="827" t="s">
        <v>186</v>
      </c>
      <c r="K4" s="829"/>
      <c r="L4" s="836"/>
      <c r="M4" s="837"/>
      <c r="N4" s="837"/>
      <c r="O4" s="837"/>
      <c r="P4" s="837"/>
      <c r="Q4" s="837"/>
      <c r="R4" s="837"/>
      <c r="S4" s="837"/>
      <c r="T4" s="837"/>
      <c r="U4" s="837"/>
      <c r="V4" s="838"/>
      <c r="W4" s="839" t="s">
        <v>369</v>
      </c>
      <c r="X4" s="828"/>
      <c r="Y4" s="828"/>
      <c r="Z4" s="829"/>
      <c r="AA4" s="833" t="s">
        <v>497</v>
      </c>
      <c r="AB4" s="834"/>
      <c r="AC4" s="834"/>
      <c r="AD4" s="834"/>
      <c r="AE4" s="834"/>
      <c r="AF4" s="834"/>
      <c r="AG4" s="834"/>
      <c r="AH4" s="834"/>
      <c r="AI4" s="834"/>
      <c r="AJ4" s="834"/>
      <c r="AK4" s="835"/>
    </row>
    <row r="5" spans="1:58" ht="30" customHeight="1" x14ac:dyDescent="0.2">
      <c r="A5" s="827" t="s">
        <v>347</v>
      </c>
      <c r="B5" s="828"/>
      <c r="C5" s="828"/>
      <c r="D5" s="828"/>
      <c r="E5" s="828"/>
      <c r="F5" s="828"/>
      <c r="G5" s="828"/>
      <c r="H5" s="828"/>
      <c r="I5" s="829"/>
      <c r="J5" s="815"/>
      <c r="K5" s="816"/>
      <c r="L5" s="816"/>
      <c r="M5" s="816"/>
      <c r="N5" s="816"/>
      <c r="O5" s="816"/>
      <c r="P5" s="816"/>
      <c r="Q5" s="816"/>
      <c r="R5" s="816"/>
      <c r="S5" s="816"/>
      <c r="T5" s="816"/>
      <c r="U5" s="816"/>
      <c r="V5" s="817"/>
      <c r="W5" s="827" t="s">
        <v>348</v>
      </c>
      <c r="X5" s="828"/>
      <c r="Y5" s="828"/>
      <c r="Z5" s="829"/>
      <c r="AA5" s="830"/>
      <c r="AB5" s="831"/>
      <c r="AC5" s="831"/>
      <c r="AD5" s="831"/>
      <c r="AE5" s="831"/>
      <c r="AF5" s="831"/>
      <c r="AG5" s="831"/>
      <c r="AH5" s="831"/>
      <c r="AI5" s="831"/>
      <c r="AJ5" s="831"/>
      <c r="AK5" s="832"/>
    </row>
    <row r="6" spans="1:58" ht="30" customHeight="1" x14ac:dyDescent="0.2">
      <c r="A6" s="827" t="s">
        <v>349</v>
      </c>
      <c r="B6" s="828"/>
      <c r="C6" s="828"/>
      <c r="D6" s="828"/>
      <c r="E6" s="828"/>
      <c r="F6" s="828"/>
      <c r="G6" s="828"/>
      <c r="H6" s="828"/>
      <c r="I6" s="829"/>
      <c r="J6" s="815"/>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row>
    <row r="7" spans="1:58" ht="30" customHeight="1" x14ac:dyDescent="0.2">
      <c r="A7" s="793" t="s">
        <v>350</v>
      </c>
      <c r="B7" s="794"/>
      <c r="C7" s="794"/>
      <c r="D7" s="794"/>
      <c r="E7" s="794"/>
      <c r="F7" s="794"/>
      <c r="G7" s="794"/>
      <c r="H7" s="794"/>
      <c r="I7" s="795"/>
      <c r="J7" s="815"/>
      <c r="K7" s="816"/>
      <c r="L7" s="816"/>
      <c r="M7" s="816"/>
      <c r="N7" s="816"/>
      <c r="O7" s="816"/>
      <c r="P7" s="816"/>
      <c r="Q7" s="816"/>
      <c r="R7" s="816"/>
      <c r="S7" s="816"/>
      <c r="T7" s="816"/>
      <c r="U7" s="816"/>
      <c r="V7" s="817"/>
      <c r="W7" s="818" t="s">
        <v>351</v>
      </c>
      <c r="X7" s="819"/>
      <c r="Y7" s="819"/>
      <c r="Z7" s="820"/>
      <c r="AA7" s="796"/>
      <c r="AB7" s="797"/>
      <c r="AC7" s="797"/>
      <c r="AD7" s="797"/>
      <c r="AE7" s="797"/>
      <c r="AF7" s="797"/>
      <c r="AG7" s="797"/>
      <c r="AH7" s="797"/>
      <c r="AI7" s="797"/>
      <c r="AJ7" s="797"/>
      <c r="AK7" s="798"/>
    </row>
    <row r="8" spans="1:58" ht="48.75" customHeight="1" x14ac:dyDescent="0.2">
      <c r="A8" s="821" t="s">
        <v>370</v>
      </c>
      <c r="B8" s="822"/>
      <c r="C8" s="822"/>
      <c r="D8" s="822"/>
      <c r="E8" s="822"/>
      <c r="F8" s="822"/>
      <c r="G8" s="822"/>
      <c r="H8" s="822"/>
      <c r="I8" s="823"/>
      <c r="J8" s="824"/>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5"/>
      <c r="AK8" s="826"/>
    </row>
    <row r="9" spans="1:58" ht="30" customHeight="1" x14ac:dyDescent="0.2">
      <c r="A9" s="793" t="s">
        <v>371</v>
      </c>
      <c r="B9" s="794"/>
      <c r="C9" s="794"/>
      <c r="D9" s="794"/>
      <c r="E9" s="794"/>
      <c r="F9" s="794"/>
      <c r="G9" s="794"/>
      <c r="H9" s="794"/>
      <c r="I9" s="795"/>
      <c r="J9" s="810" t="s">
        <v>599</v>
      </c>
      <c r="K9" s="811"/>
      <c r="L9" s="811"/>
      <c r="M9" s="812"/>
      <c r="N9" s="812"/>
      <c r="O9" s="813" t="s">
        <v>353</v>
      </c>
      <c r="P9" s="813"/>
      <c r="Q9" s="812"/>
      <c r="R9" s="812"/>
      <c r="S9" s="808" t="s">
        <v>354</v>
      </c>
      <c r="T9" s="808"/>
      <c r="U9" s="813" t="s">
        <v>372</v>
      </c>
      <c r="V9" s="813"/>
      <c r="W9" s="813"/>
      <c r="X9" s="813"/>
      <c r="Y9" s="814" t="s">
        <v>599</v>
      </c>
      <c r="Z9" s="814"/>
      <c r="AA9" s="812"/>
      <c r="AB9" s="812"/>
      <c r="AC9" s="813" t="s">
        <v>353</v>
      </c>
      <c r="AD9" s="813"/>
      <c r="AE9" s="812"/>
      <c r="AF9" s="812"/>
      <c r="AG9" s="808" t="s">
        <v>354</v>
      </c>
      <c r="AH9" s="808"/>
      <c r="AI9" s="808"/>
      <c r="AJ9" s="808"/>
      <c r="AK9" s="809"/>
    </row>
    <row r="10" spans="1:58" ht="30" customHeight="1" x14ac:dyDescent="0.2">
      <c r="A10" s="793" t="s">
        <v>355</v>
      </c>
      <c r="B10" s="794"/>
      <c r="C10" s="794"/>
      <c r="D10" s="794"/>
      <c r="E10" s="794"/>
      <c r="F10" s="794"/>
      <c r="G10" s="794"/>
      <c r="H10" s="794"/>
      <c r="I10" s="795"/>
      <c r="J10" s="805"/>
      <c r="K10" s="805"/>
      <c r="L10" s="805"/>
      <c r="M10" s="805"/>
      <c r="N10" s="805"/>
      <c r="O10" s="805"/>
      <c r="P10" s="805"/>
      <c r="Q10" s="805"/>
      <c r="R10" s="805"/>
      <c r="S10" s="805"/>
      <c r="T10" s="805"/>
      <c r="U10" s="805"/>
      <c r="V10" s="805"/>
      <c r="W10" s="805"/>
      <c r="X10" s="805"/>
      <c r="Y10" s="806" t="s">
        <v>130</v>
      </c>
      <c r="Z10" s="806"/>
      <c r="AA10" s="806"/>
      <c r="AB10" s="806"/>
      <c r="AC10" s="806"/>
      <c r="AD10" s="806"/>
      <c r="AE10" s="806"/>
      <c r="AF10" s="806"/>
      <c r="AG10" s="806"/>
      <c r="AH10" s="806"/>
      <c r="AI10" s="806"/>
      <c r="AJ10" s="806"/>
      <c r="AK10" s="807"/>
    </row>
    <row r="11" spans="1:58" ht="50.1" customHeight="1" x14ac:dyDescent="0.2">
      <c r="A11" s="793" t="s">
        <v>373</v>
      </c>
      <c r="B11" s="794"/>
      <c r="C11" s="794"/>
      <c r="D11" s="794"/>
      <c r="E11" s="794"/>
      <c r="F11" s="794"/>
      <c r="G11" s="794"/>
      <c r="H11" s="794"/>
      <c r="I11" s="795"/>
      <c r="J11" s="796"/>
      <c r="K11" s="797"/>
      <c r="L11" s="797"/>
      <c r="M11" s="797"/>
      <c r="N11" s="797"/>
      <c r="O11" s="797"/>
      <c r="P11" s="797"/>
      <c r="Q11" s="797"/>
      <c r="R11" s="797"/>
      <c r="S11" s="797"/>
      <c r="T11" s="797"/>
      <c r="U11" s="797"/>
      <c r="V11" s="797"/>
      <c r="W11" s="797"/>
      <c r="X11" s="797"/>
      <c r="Y11" s="797"/>
      <c r="Z11" s="797"/>
      <c r="AA11" s="797"/>
      <c r="AB11" s="797"/>
      <c r="AC11" s="797"/>
      <c r="AD11" s="797"/>
      <c r="AE11" s="797"/>
      <c r="AF11" s="797"/>
      <c r="AG11" s="797"/>
      <c r="AH11" s="797"/>
      <c r="AI11" s="797"/>
      <c r="AJ11" s="797"/>
      <c r="AK11" s="798"/>
    </row>
    <row r="12" spans="1:58" ht="50.1" customHeight="1" x14ac:dyDescent="0.2">
      <c r="A12" s="793" t="s">
        <v>374</v>
      </c>
      <c r="B12" s="794"/>
      <c r="C12" s="794"/>
      <c r="D12" s="794"/>
      <c r="E12" s="794"/>
      <c r="F12" s="794"/>
      <c r="G12" s="794"/>
      <c r="H12" s="794"/>
      <c r="I12" s="795"/>
      <c r="J12" s="796"/>
      <c r="K12" s="797"/>
      <c r="L12" s="797"/>
      <c r="M12" s="797"/>
      <c r="N12" s="797"/>
      <c r="O12" s="797"/>
      <c r="P12" s="797"/>
      <c r="Q12" s="797"/>
      <c r="R12" s="797"/>
      <c r="S12" s="797"/>
      <c r="T12" s="797"/>
      <c r="U12" s="797"/>
      <c r="V12" s="797"/>
      <c r="W12" s="797"/>
      <c r="X12" s="797"/>
      <c r="Y12" s="797"/>
      <c r="Z12" s="797"/>
      <c r="AA12" s="797"/>
      <c r="AB12" s="797"/>
      <c r="AC12" s="797"/>
      <c r="AD12" s="797"/>
      <c r="AE12" s="797"/>
      <c r="AF12" s="797"/>
      <c r="AG12" s="797"/>
      <c r="AH12" s="797"/>
      <c r="AI12" s="797"/>
      <c r="AJ12" s="797"/>
      <c r="AK12" s="798"/>
    </row>
    <row r="13" spans="1:58" ht="50.1" customHeight="1" x14ac:dyDescent="0.2">
      <c r="A13" s="793" t="s">
        <v>375</v>
      </c>
      <c r="B13" s="794"/>
      <c r="C13" s="794"/>
      <c r="D13" s="794"/>
      <c r="E13" s="794"/>
      <c r="F13" s="794"/>
      <c r="G13" s="794"/>
      <c r="H13" s="794"/>
      <c r="I13" s="795"/>
      <c r="J13" s="796"/>
      <c r="K13" s="797"/>
      <c r="L13" s="797"/>
      <c r="M13" s="797"/>
      <c r="N13" s="797"/>
      <c r="O13" s="797"/>
      <c r="P13" s="797"/>
      <c r="Q13" s="797"/>
      <c r="R13" s="797"/>
      <c r="S13" s="797"/>
      <c r="T13" s="797"/>
      <c r="U13" s="797"/>
      <c r="V13" s="797"/>
      <c r="W13" s="797"/>
      <c r="X13" s="797"/>
      <c r="Y13" s="797"/>
      <c r="Z13" s="797"/>
      <c r="AA13" s="797"/>
      <c r="AB13" s="797"/>
      <c r="AC13" s="797"/>
      <c r="AD13" s="797"/>
      <c r="AE13" s="797"/>
      <c r="AF13" s="797"/>
      <c r="AG13" s="797"/>
      <c r="AH13" s="797"/>
      <c r="AI13" s="797"/>
      <c r="AJ13" s="797"/>
      <c r="AK13" s="798"/>
    </row>
    <row r="14" spans="1:58" s="68" customFormat="1" ht="30" customHeight="1" x14ac:dyDescent="0.2">
      <c r="A14" s="799" t="s">
        <v>584</v>
      </c>
      <c r="B14" s="800"/>
      <c r="C14" s="800"/>
      <c r="D14" s="800"/>
      <c r="E14" s="800"/>
      <c r="F14" s="800"/>
      <c r="G14" s="800"/>
      <c r="H14" s="800"/>
      <c r="I14" s="800"/>
      <c r="J14" s="800"/>
      <c r="K14" s="800"/>
      <c r="L14" s="800"/>
      <c r="M14" s="800"/>
      <c r="N14" s="800"/>
      <c r="O14" s="800"/>
      <c r="P14" s="800"/>
      <c r="Q14" s="800"/>
      <c r="R14" s="800"/>
      <c r="S14" s="800"/>
      <c r="T14" s="800"/>
      <c r="U14" s="800"/>
      <c r="V14" s="800"/>
      <c r="W14" s="800"/>
      <c r="X14" s="800"/>
      <c r="Y14" s="800"/>
      <c r="Z14" s="800"/>
      <c r="AA14" s="800"/>
      <c r="AB14" s="800"/>
      <c r="AC14" s="800"/>
      <c r="AD14" s="801"/>
      <c r="AE14" s="802" t="s">
        <v>498</v>
      </c>
      <c r="AF14" s="803"/>
      <c r="AG14" s="803"/>
      <c r="AH14" s="803"/>
      <c r="AI14" s="803"/>
      <c r="AJ14" s="803"/>
      <c r="AK14" s="804"/>
      <c r="AL14" s="273"/>
      <c r="AM14" s="273"/>
      <c r="AN14" s="273"/>
      <c r="AO14" s="273"/>
      <c r="AP14" s="374" t="s">
        <v>602</v>
      </c>
      <c r="AQ14" s="374"/>
      <c r="AR14" s="374"/>
      <c r="AS14" s="374"/>
      <c r="AT14" s="374"/>
      <c r="AU14" s="375"/>
      <c r="AV14" s="375"/>
      <c r="AW14" s="375"/>
      <c r="AX14" s="375"/>
      <c r="AY14" s="375"/>
      <c r="AZ14" s="375"/>
      <c r="BA14" s="375"/>
      <c r="BB14" s="375"/>
      <c r="BC14" s="375"/>
      <c r="BD14" s="375" t="s">
        <v>192</v>
      </c>
      <c r="BE14" s="375"/>
      <c r="BF14" s="375"/>
    </row>
    <row r="15" spans="1:58" ht="30.75" customHeight="1" x14ac:dyDescent="0.2">
      <c r="A15" s="274"/>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5"/>
      <c r="AB15" s="275"/>
      <c r="AC15" s="275"/>
      <c r="AD15" s="275"/>
      <c r="AE15" s="275"/>
      <c r="AF15" s="275"/>
      <c r="AG15" s="275"/>
      <c r="AH15" s="275"/>
      <c r="AI15" s="275"/>
      <c r="AJ15" s="275"/>
      <c r="AK15" s="275"/>
      <c r="AL15" s="276"/>
      <c r="AM15" s="276"/>
      <c r="AN15" s="276"/>
      <c r="AO15" s="276"/>
      <c r="AP15" s="376" t="s">
        <v>574</v>
      </c>
      <c r="AQ15" s="376"/>
      <c r="AR15" s="376"/>
      <c r="AS15" s="377"/>
      <c r="AT15" s="377"/>
      <c r="AU15" s="377"/>
      <c r="AV15" s="377"/>
      <c r="AW15" s="377"/>
      <c r="AX15" s="377"/>
      <c r="AY15" s="377"/>
      <c r="AZ15" s="377"/>
      <c r="BA15" s="377"/>
      <c r="BB15" s="377"/>
      <c r="BC15" s="377"/>
      <c r="BD15" s="377"/>
      <c r="BE15" s="377"/>
      <c r="BF15" s="377"/>
    </row>
    <row r="16" spans="1:58" ht="30" customHeight="1" x14ac:dyDescent="0.2">
      <c r="A16" s="793" t="s">
        <v>368</v>
      </c>
      <c r="B16" s="794"/>
      <c r="C16" s="794"/>
      <c r="D16" s="794"/>
      <c r="E16" s="795"/>
      <c r="F16" s="833" t="s">
        <v>579</v>
      </c>
      <c r="G16" s="834"/>
      <c r="H16" s="834"/>
      <c r="I16" s="835"/>
      <c r="J16" s="827" t="s">
        <v>186</v>
      </c>
      <c r="K16" s="829"/>
      <c r="L16" s="836"/>
      <c r="M16" s="837"/>
      <c r="N16" s="837"/>
      <c r="O16" s="837"/>
      <c r="P16" s="837"/>
      <c r="Q16" s="837"/>
      <c r="R16" s="837"/>
      <c r="S16" s="837"/>
      <c r="T16" s="837"/>
      <c r="U16" s="837"/>
      <c r="V16" s="838"/>
      <c r="W16" s="839" t="s">
        <v>369</v>
      </c>
      <c r="X16" s="828"/>
      <c r="Y16" s="828"/>
      <c r="Z16" s="829"/>
      <c r="AA16" s="833" t="s">
        <v>497</v>
      </c>
      <c r="AB16" s="834"/>
      <c r="AC16" s="834"/>
      <c r="AD16" s="834"/>
      <c r="AE16" s="834"/>
      <c r="AF16" s="834"/>
      <c r="AG16" s="834"/>
      <c r="AH16" s="834"/>
      <c r="AI16" s="834"/>
      <c r="AJ16" s="834"/>
      <c r="AK16" s="835"/>
      <c r="AP16" s="377"/>
      <c r="AQ16" s="377"/>
      <c r="AR16" s="377"/>
      <c r="AS16" s="377"/>
      <c r="AT16" s="377"/>
      <c r="AU16" s="377"/>
      <c r="AV16" s="377"/>
      <c r="AW16" s="377"/>
      <c r="AX16" s="377"/>
      <c r="AY16" s="377"/>
      <c r="AZ16" s="377"/>
      <c r="BA16" s="377"/>
      <c r="BB16" s="377"/>
      <c r="BC16" s="377"/>
      <c r="BD16" s="377"/>
      <c r="BE16" s="377"/>
      <c r="BF16" s="377"/>
    </row>
    <row r="17" spans="1:58" ht="30" customHeight="1" x14ac:dyDescent="0.2">
      <c r="A17" s="827" t="s">
        <v>347</v>
      </c>
      <c r="B17" s="828"/>
      <c r="C17" s="828"/>
      <c r="D17" s="828"/>
      <c r="E17" s="828"/>
      <c r="F17" s="828"/>
      <c r="G17" s="828"/>
      <c r="H17" s="828"/>
      <c r="I17" s="829"/>
      <c r="J17" s="815"/>
      <c r="K17" s="816"/>
      <c r="L17" s="816"/>
      <c r="M17" s="816"/>
      <c r="N17" s="816"/>
      <c r="O17" s="816"/>
      <c r="P17" s="816"/>
      <c r="Q17" s="816"/>
      <c r="R17" s="816"/>
      <c r="S17" s="816"/>
      <c r="T17" s="816"/>
      <c r="U17" s="816"/>
      <c r="V17" s="817"/>
      <c r="W17" s="827" t="s">
        <v>348</v>
      </c>
      <c r="X17" s="828"/>
      <c r="Y17" s="828"/>
      <c r="Z17" s="829"/>
      <c r="AA17" s="830"/>
      <c r="AB17" s="831"/>
      <c r="AC17" s="831"/>
      <c r="AD17" s="831"/>
      <c r="AE17" s="831"/>
      <c r="AF17" s="831"/>
      <c r="AG17" s="831"/>
      <c r="AH17" s="831"/>
      <c r="AI17" s="831"/>
      <c r="AJ17" s="831"/>
      <c r="AK17" s="832"/>
      <c r="AP17" s="377"/>
      <c r="AQ17" s="377"/>
      <c r="AR17" s="377"/>
      <c r="AS17" s="377"/>
      <c r="AT17" s="377"/>
      <c r="AU17" s="377"/>
      <c r="AV17" s="377"/>
      <c r="AW17" s="377"/>
      <c r="AX17" s="377"/>
      <c r="AY17" s="377"/>
      <c r="AZ17" s="377"/>
      <c r="BA17" s="377"/>
      <c r="BB17" s="377"/>
      <c r="BC17" s="377"/>
      <c r="BD17" s="377"/>
      <c r="BE17" s="377"/>
      <c r="BF17" s="377"/>
    </row>
    <row r="18" spans="1:58" ht="30" customHeight="1" x14ac:dyDescent="0.2">
      <c r="A18" s="827" t="s">
        <v>349</v>
      </c>
      <c r="B18" s="828"/>
      <c r="C18" s="828"/>
      <c r="D18" s="828"/>
      <c r="E18" s="828"/>
      <c r="F18" s="828"/>
      <c r="G18" s="828"/>
      <c r="H18" s="828"/>
      <c r="I18" s="829"/>
      <c r="J18" s="815"/>
      <c r="K18" s="816"/>
      <c r="L18" s="816"/>
      <c r="M18" s="816"/>
      <c r="N18" s="816"/>
      <c r="O18" s="816"/>
      <c r="P18" s="816"/>
      <c r="Q18" s="816"/>
      <c r="R18" s="816"/>
      <c r="S18" s="816"/>
      <c r="T18" s="816"/>
      <c r="U18" s="816"/>
      <c r="V18" s="816"/>
      <c r="W18" s="816"/>
      <c r="X18" s="816"/>
      <c r="Y18" s="816"/>
      <c r="Z18" s="816"/>
      <c r="AA18" s="816"/>
      <c r="AB18" s="816"/>
      <c r="AC18" s="816"/>
      <c r="AD18" s="816"/>
      <c r="AE18" s="816"/>
      <c r="AF18" s="816"/>
      <c r="AG18" s="816"/>
      <c r="AH18" s="816"/>
      <c r="AI18" s="816"/>
      <c r="AJ18" s="816"/>
      <c r="AK18" s="817"/>
      <c r="AP18" s="377"/>
      <c r="AQ18" s="377"/>
      <c r="AR18" s="377"/>
      <c r="AS18" s="377"/>
      <c r="AT18" s="377"/>
      <c r="AU18" s="377"/>
      <c r="AV18" s="377"/>
      <c r="AW18" s="377"/>
      <c r="AX18" s="377"/>
      <c r="AY18" s="377"/>
      <c r="AZ18" s="377"/>
      <c r="BA18" s="377"/>
      <c r="BB18" s="377"/>
      <c r="BC18" s="377"/>
      <c r="BD18" s="377"/>
      <c r="BE18" s="377"/>
      <c r="BF18" s="377"/>
    </row>
    <row r="19" spans="1:58" ht="30" customHeight="1" x14ac:dyDescent="0.2">
      <c r="A19" s="793" t="s">
        <v>350</v>
      </c>
      <c r="B19" s="794"/>
      <c r="C19" s="794"/>
      <c r="D19" s="794"/>
      <c r="E19" s="794"/>
      <c r="F19" s="794"/>
      <c r="G19" s="794"/>
      <c r="H19" s="794"/>
      <c r="I19" s="795"/>
      <c r="J19" s="815"/>
      <c r="K19" s="816"/>
      <c r="L19" s="816"/>
      <c r="M19" s="816"/>
      <c r="N19" s="816"/>
      <c r="O19" s="816"/>
      <c r="P19" s="816"/>
      <c r="Q19" s="816"/>
      <c r="R19" s="816"/>
      <c r="S19" s="816"/>
      <c r="T19" s="816"/>
      <c r="U19" s="816"/>
      <c r="V19" s="817"/>
      <c r="W19" s="818" t="s">
        <v>351</v>
      </c>
      <c r="X19" s="819"/>
      <c r="Y19" s="819"/>
      <c r="Z19" s="820"/>
      <c r="AA19" s="796"/>
      <c r="AB19" s="797"/>
      <c r="AC19" s="797"/>
      <c r="AD19" s="797"/>
      <c r="AE19" s="797"/>
      <c r="AF19" s="797"/>
      <c r="AG19" s="797"/>
      <c r="AH19" s="797"/>
      <c r="AI19" s="797"/>
      <c r="AJ19" s="797"/>
      <c r="AK19" s="798"/>
      <c r="AP19" s="377"/>
      <c r="AQ19" s="377"/>
      <c r="AR19" s="377"/>
      <c r="AS19" s="377"/>
      <c r="AT19" s="377"/>
      <c r="AU19" s="377"/>
      <c r="AV19" s="377"/>
      <c r="AW19" s="377"/>
      <c r="AX19" s="377"/>
      <c r="AY19" s="377"/>
      <c r="AZ19" s="377"/>
      <c r="BA19" s="377"/>
      <c r="BB19" s="377"/>
      <c r="BC19" s="377"/>
      <c r="BD19" s="377"/>
      <c r="BE19" s="377"/>
      <c r="BF19" s="377"/>
    </row>
    <row r="20" spans="1:58" ht="48.75" customHeight="1" x14ac:dyDescent="0.2">
      <c r="A20" s="821" t="s">
        <v>370</v>
      </c>
      <c r="B20" s="822"/>
      <c r="C20" s="822"/>
      <c r="D20" s="822"/>
      <c r="E20" s="822"/>
      <c r="F20" s="822"/>
      <c r="G20" s="822"/>
      <c r="H20" s="822"/>
      <c r="I20" s="823"/>
      <c r="J20" s="824"/>
      <c r="K20" s="825"/>
      <c r="L20" s="825"/>
      <c r="M20" s="825"/>
      <c r="N20" s="825"/>
      <c r="O20" s="825"/>
      <c r="P20" s="825"/>
      <c r="Q20" s="825"/>
      <c r="R20" s="825"/>
      <c r="S20" s="825"/>
      <c r="T20" s="825"/>
      <c r="U20" s="825"/>
      <c r="V20" s="825"/>
      <c r="W20" s="825"/>
      <c r="X20" s="825"/>
      <c r="Y20" s="825"/>
      <c r="Z20" s="825"/>
      <c r="AA20" s="825"/>
      <c r="AB20" s="825"/>
      <c r="AC20" s="825"/>
      <c r="AD20" s="825"/>
      <c r="AE20" s="825"/>
      <c r="AF20" s="825"/>
      <c r="AG20" s="825"/>
      <c r="AH20" s="825"/>
      <c r="AI20" s="825"/>
      <c r="AJ20" s="825"/>
      <c r="AK20" s="826"/>
      <c r="AP20" s="377"/>
      <c r="AQ20" s="377"/>
      <c r="AR20" s="377"/>
      <c r="AS20" s="377"/>
      <c r="AT20" s="377"/>
      <c r="AU20" s="377"/>
      <c r="AV20" s="377"/>
      <c r="AW20" s="377"/>
      <c r="AX20" s="377"/>
      <c r="AY20" s="377"/>
      <c r="AZ20" s="377"/>
      <c r="BA20" s="377"/>
      <c r="BB20" s="377"/>
      <c r="BC20" s="377"/>
      <c r="BD20" s="377"/>
      <c r="BE20" s="377"/>
      <c r="BF20" s="377"/>
    </row>
    <row r="21" spans="1:58" ht="30" customHeight="1" x14ac:dyDescent="0.2">
      <c r="A21" s="793" t="s">
        <v>371</v>
      </c>
      <c r="B21" s="794"/>
      <c r="C21" s="794"/>
      <c r="D21" s="794"/>
      <c r="E21" s="794"/>
      <c r="F21" s="794"/>
      <c r="G21" s="794"/>
      <c r="H21" s="794"/>
      <c r="I21" s="795"/>
      <c r="J21" s="810" t="s">
        <v>599</v>
      </c>
      <c r="K21" s="811"/>
      <c r="L21" s="811"/>
      <c r="M21" s="812"/>
      <c r="N21" s="812"/>
      <c r="O21" s="813" t="s">
        <v>353</v>
      </c>
      <c r="P21" s="813"/>
      <c r="Q21" s="812"/>
      <c r="R21" s="812"/>
      <c r="S21" s="808" t="s">
        <v>354</v>
      </c>
      <c r="T21" s="808"/>
      <c r="U21" s="813" t="s">
        <v>372</v>
      </c>
      <c r="V21" s="813"/>
      <c r="W21" s="813"/>
      <c r="X21" s="813"/>
      <c r="Y21" s="814" t="s">
        <v>599</v>
      </c>
      <c r="Z21" s="814"/>
      <c r="AA21" s="812"/>
      <c r="AB21" s="812"/>
      <c r="AC21" s="813" t="s">
        <v>353</v>
      </c>
      <c r="AD21" s="813"/>
      <c r="AE21" s="812"/>
      <c r="AF21" s="812"/>
      <c r="AG21" s="808" t="s">
        <v>354</v>
      </c>
      <c r="AH21" s="808"/>
      <c r="AI21" s="808"/>
      <c r="AJ21" s="808"/>
      <c r="AK21" s="809"/>
      <c r="AP21" s="377"/>
      <c r="AQ21" s="377"/>
      <c r="AR21" s="377"/>
      <c r="AS21" s="377"/>
      <c r="AT21" s="377"/>
      <c r="AU21" s="377"/>
      <c r="AV21" s="377"/>
      <c r="AW21" s="377"/>
      <c r="AX21" s="377"/>
      <c r="AY21" s="377"/>
      <c r="AZ21" s="377"/>
      <c r="BA21" s="377"/>
      <c r="BB21" s="377"/>
      <c r="BC21" s="377"/>
      <c r="BD21" s="377"/>
      <c r="BE21" s="377"/>
      <c r="BF21" s="377"/>
    </row>
    <row r="22" spans="1:58" ht="30" customHeight="1" x14ac:dyDescent="0.2">
      <c r="A22" s="793" t="s">
        <v>355</v>
      </c>
      <c r="B22" s="794"/>
      <c r="C22" s="794"/>
      <c r="D22" s="794"/>
      <c r="E22" s="794"/>
      <c r="F22" s="794"/>
      <c r="G22" s="794"/>
      <c r="H22" s="794"/>
      <c r="I22" s="795"/>
      <c r="J22" s="805"/>
      <c r="K22" s="805"/>
      <c r="L22" s="805"/>
      <c r="M22" s="805"/>
      <c r="N22" s="805"/>
      <c r="O22" s="805"/>
      <c r="P22" s="805"/>
      <c r="Q22" s="805"/>
      <c r="R22" s="805"/>
      <c r="S22" s="805"/>
      <c r="T22" s="805"/>
      <c r="U22" s="805"/>
      <c r="V22" s="805"/>
      <c r="W22" s="805"/>
      <c r="X22" s="805"/>
      <c r="Y22" s="806" t="s">
        <v>130</v>
      </c>
      <c r="Z22" s="806"/>
      <c r="AA22" s="806"/>
      <c r="AB22" s="806"/>
      <c r="AC22" s="806"/>
      <c r="AD22" s="806"/>
      <c r="AE22" s="806"/>
      <c r="AF22" s="806"/>
      <c r="AG22" s="806"/>
      <c r="AH22" s="806"/>
      <c r="AI22" s="806"/>
      <c r="AJ22" s="806"/>
      <c r="AK22" s="807"/>
      <c r="AP22" s="377"/>
      <c r="AQ22" s="377"/>
      <c r="AR22" s="377"/>
      <c r="AS22" s="377"/>
      <c r="AT22" s="377"/>
      <c r="AU22" s="377"/>
      <c r="AV22" s="377"/>
      <c r="AW22" s="377"/>
      <c r="AX22" s="377"/>
      <c r="AY22" s="377"/>
      <c r="AZ22" s="377"/>
      <c r="BA22" s="377"/>
      <c r="BB22" s="377"/>
      <c r="BC22" s="377"/>
      <c r="BD22" s="377"/>
      <c r="BE22" s="377"/>
      <c r="BF22" s="377"/>
    </row>
    <row r="23" spans="1:58" ht="50.1" customHeight="1" x14ac:dyDescent="0.2">
      <c r="A23" s="793" t="s">
        <v>373</v>
      </c>
      <c r="B23" s="794"/>
      <c r="C23" s="794"/>
      <c r="D23" s="794"/>
      <c r="E23" s="794"/>
      <c r="F23" s="794"/>
      <c r="G23" s="794"/>
      <c r="H23" s="794"/>
      <c r="I23" s="795"/>
      <c r="J23" s="796"/>
      <c r="K23" s="797"/>
      <c r="L23" s="797"/>
      <c r="M23" s="797"/>
      <c r="N23" s="797"/>
      <c r="O23" s="797"/>
      <c r="P23" s="797"/>
      <c r="Q23" s="797"/>
      <c r="R23" s="797"/>
      <c r="S23" s="797"/>
      <c r="T23" s="797"/>
      <c r="U23" s="797"/>
      <c r="V23" s="797"/>
      <c r="W23" s="797"/>
      <c r="X23" s="797"/>
      <c r="Y23" s="797"/>
      <c r="Z23" s="797"/>
      <c r="AA23" s="797"/>
      <c r="AB23" s="797"/>
      <c r="AC23" s="797"/>
      <c r="AD23" s="797"/>
      <c r="AE23" s="797"/>
      <c r="AF23" s="797"/>
      <c r="AG23" s="797"/>
      <c r="AH23" s="797"/>
      <c r="AI23" s="797"/>
      <c r="AJ23" s="797"/>
      <c r="AK23" s="798"/>
      <c r="AP23" s="377"/>
      <c r="AQ23" s="377"/>
      <c r="AR23" s="377"/>
      <c r="AS23" s="377"/>
      <c r="AT23" s="377"/>
      <c r="AU23" s="377"/>
      <c r="AV23" s="377"/>
      <c r="AW23" s="377"/>
      <c r="AX23" s="377"/>
      <c r="AY23" s="377"/>
      <c r="AZ23" s="377"/>
      <c r="BA23" s="377"/>
      <c r="BB23" s="377"/>
      <c r="BC23" s="377"/>
      <c r="BD23" s="377"/>
      <c r="BE23" s="377"/>
      <c r="BF23" s="377"/>
    </row>
    <row r="24" spans="1:58" ht="50.1" customHeight="1" x14ac:dyDescent="0.2">
      <c r="A24" s="793" t="s">
        <v>374</v>
      </c>
      <c r="B24" s="794"/>
      <c r="C24" s="794"/>
      <c r="D24" s="794"/>
      <c r="E24" s="794"/>
      <c r="F24" s="794"/>
      <c r="G24" s="794"/>
      <c r="H24" s="794"/>
      <c r="I24" s="795"/>
      <c r="J24" s="796"/>
      <c r="K24" s="797"/>
      <c r="L24" s="797"/>
      <c r="M24" s="797"/>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8"/>
      <c r="AP24" s="377"/>
      <c r="AQ24" s="377"/>
      <c r="AR24" s="377"/>
      <c r="AS24" s="377"/>
      <c r="AT24" s="377"/>
      <c r="AU24" s="377"/>
      <c r="AV24" s="377"/>
      <c r="AW24" s="377"/>
      <c r="AX24" s="377"/>
      <c r="AY24" s="377"/>
      <c r="AZ24" s="377"/>
      <c r="BA24" s="377"/>
      <c r="BB24" s="377"/>
      <c r="BC24" s="377"/>
      <c r="BD24" s="377"/>
      <c r="BE24" s="377"/>
      <c r="BF24" s="377"/>
    </row>
    <row r="25" spans="1:58" ht="50.1" customHeight="1" x14ac:dyDescent="0.2">
      <c r="A25" s="793" t="s">
        <v>375</v>
      </c>
      <c r="B25" s="794"/>
      <c r="C25" s="794"/>
      <c r="D25" s="794"/>
      <c r="E25" s="794"/>
      <c r="F25" s="794"/>
      <c r="G25" s="794"/>
      <c r="H25" s="794"/>
      <c r="I25" s="795"/>
      <c r="J25" s="796"/>
      <c r="K25" s="797"/>
      <c r="L25" s="797"/>
      <c r="M25" s="797"/>
      <c r="N25" s="797"/>
      <c r="O25" s="797"/>
      <c r="P25" s="797"/>
      <c r="Q25" s="797"/>
      <c r="R25" s="797"/>
      <c r="S25" s="797"/>
      <c r="T25" s="797"/>
      <c r="U25" s="797"/>
      <c r="V25" s="797"/>
      <c r="W25" s="797"/>
      <c r="X25" s="797"/>
      <c r="Y25" s="797"/>
      <c r="Z25" s="797"/>
      <c r="AA25" s="797"/>
      <c r="AB25" s="797"/>
      <c r="AC25" s="797"/>
      <c r="AD25" s="797"/>
      <c r="AE25" s="797"/>
      <c r="AF25" s="797"/>
      <c r="AG25" s="797"/>
      <c r="AH25" s="797"/>
      <c r="AI25" s="797"/>
      <c r="AJ25" s="797"/>
      <c r="AK25" s="798"/>
      <c r="AP25" s="377"/>
      <c r="AQ25" s="377"/>
      <c r="AR25" s="377"/>
      <c r="AS25" s="377"/>
      <c r="AT25" s="377"/>
      <c r="AU25" s="377"/>
      <c r="AV25" s="377"/>
      <c r="AW25" s="377"/>
      <c r="AX25" s="377"/>
      <c r="AY25" s="377"/>
      <c r="AZ25" s="377"/>
      <c r="BA25" s="377"/>
      <c r="BB25" s="377"/>
      <c r="BC25" s="377"/>
      <c r="BD25" s="377"/>
      <c r="BE25" s="377"/>
      <c r="BF25" s="377"/>
    </row>
    <row r="26" spans="1:58" s="68" customFormat="1" ht="30" customHeight="1" x14ac:dyDescent="0.2">
      <c r="A26" s="799" t="s">
        <v>584</v>
      </c>
      <c r="B26" s="800"/>
      <c r="C26" s="800"/>
      <c r="D26" s="800"/>
      <c r="E26" s="800"/>
      <c r="F26" s="800"/>
      <c r="G26" s="800"/>
      <c r="H26" s="800"/>
      <c r="I26" s="800"/>
      <c r="J26" s="800"/>
      <c r="K26" s="800"/>
      <c r="L26" s="800"/>
      <c r="M26" s="800"/>
      <c r="N26" s="800"/>
      <c r="O26" s="800"/>
      <c r="P26" s="800"/>
      <c r="Q26" s="800"/>
      <c r="R26" s="800"/>
      <c r="S26" s="800"/>
      <c r="T26" s="800"/>
      <c r="U26" s="800"/>
      <c r="V26" s="800"/>
      <c r="W26" s="800"/>
      <c r="X26" s="800"/>
      <c r="Y26" s="800"/>
      <c r="Z26" s="800"/>
      <c r="AA26" s="800"/>
      <c r="AB26" s="800"/>
      <c r="AC26" s="800"/>
      <c r="AD26" s="801"/>
      <c r="AE26" s="802" t="s">
        <v>498</v>
      </c>
      <c r="AF26" s="803"/>
      <c r="AG26" s="803"/>
      <c r="AH26" s="803"/>
      <c r="AI26" s="803"/>
      <c r="AJ26" s="803"/>
      <c r="AK26" s="804"/>
      <c r="AL26" s="273"/>
      <c r="AM26" s="273"/>
      <c r="AN26" s="273"/>
      <c r="AO26" s="273"/>
      <c r="AP26" s="374" t="s">
        <v>192</v>
      </c>
      <c r="AQ26" s="374"/>
      <c r="AR26" s="374"/>
      <c r="AS26" s="374"/>
      <c r="AT26" s="374"/>
      <c r="AU26" s="375"/>
      <c r="AV26" s="375"/>
      <c r="AW26" s="375"/>
      <c r="AX26" s="375"/>
      <c r="AY26" s="375"/>
      <c r="AZ26" s="375"/>
      <c r="BA26" s="375"/>
      <c r="BB26" s="375"/>
      <c r="BC26" s="375"/>
      <c r="BD26" s="375" t="s">
        <v>192</v>
      </c>
      <c r="BE26" s="375"/>
      <c r="BF26" s="375"/>
    </row>
    <row r="32" spans="1:58" x14ac:dyDescent="0.2">
      <c r="B32" s="277"/>
    </row>
  </sheetData>
  <sheetProtection password="DDD3" sheet="1" formatCells="0" formatRows="0" insertRows="0" deleteRows="0"/>
  <mergeCells count="83">
    <mergeCell ref="B2:AJ2"/>
    <mergeCell ref="A4:E4"/>
    <mergeCell ref="F4:I4"/>
    <mergeCell ref="J4:K4"/>
    <mergeCell ref="L4:V4"/>
    <mergeCell ref="W4:Z4"/>
    <mergeCell ref="AA4:AK4"/>
    <mergeCell ref="A5:I5"/>
    <mergeCell ref="J5:V5"/>
    <mergeCell ref="W5:Z5"/>
    <mergeCell ref="AA5:AK5"/>
    <mergeCell ref="A6:I6"/>
    <mergeCell ref="J6:AK6"/>
    <mergeCell ref="A7:I7"/>
    <mergeCell ref="J7:V7"/>
    <mergeCell ref="W7:Z7"/>
    <mergeCell ref="AA7:AK7"/>
    <mergeCell ref="A8:I8"/>
    <mergeCell ref="J8:AK8"/>
    <mergeCell ref="AG9:AK9"/>
    <mergeCell ref="A9:I9"/>
    <mergeCell ref="J9:L9"/>
    <mergeCell ref="M9:N9"/>
    <mergeCell ref="O9:P9"/>
    <mergeCell ref="Q9:R9"/>
    <mergeCell ref="S9:T9"/>
    <mergeCell ref="U9:X9"/>
    <mergeCell ref="Y9:Z9"/>
    <mergeCell ref="AA9:AB9"/>
    <mergeCell ref="AC9:AD9"/>
    <mergeCell ref="AE9:AF9"/>
    <mergeCell ref="Y10:AK10"/>
    <mergeCell ref="A11:I11"/>
    <mergeCell ref="J11:AK11"/>
    <mergeCell ref="A13:I13"/>
    <mergeCell ref="J13:AK13"/>
    <mergeCell ref="A12:I12"/>
    <mergeCell ref="J12:AK12"/>
    <mergeCell ref="A10:I10"/>
    <mergeCell ref="J10:X10"/>
    <mergeCell ref="A14:AD14"/>
    <mergeCell ref="AE14:AK14"/>
    <mergeCell ref="A16:E16"/>
    <mergeCell ref="F16:I16"/>
    <mergeCell ref="J16:K16"/>
    <mergeCell ref="L16:V16"/>
    <mergeCell ref="W16:Z16"/>
    <mergeCell ref="AA16:AK16"/>
    <mergeCell ref="A17:I17"/>
    <mergeCell ref="J17:V17"/>
    <mergeCell ref="W17:Z17"/>
    <mergeCell ref="AA17:AK17"/>
    <mergeCell ref="A18:I18"/>
    <mergeCell ref="J18:AK18"/>
    <mergeCell ref="A19:I19"/>
    <mergeCell ref="J19:V19"/>
    <mergeCell ref="W19:Z19"/>
    <mergeCell ref="AA19:AK19"/>
    <mergeCell ref="A20:I20"/>
    <mergeCell ref="J20:AK20"/>
    <mergeCell ref="AG21:AK21"/>
    <mergeCell ref="A21:I21"/>
    <mergeCell ref="J21:L21"/>
    <mergeCell ref="M21:N21"/>
    <mergeCell ref="O21:P21"/>
    <mergeCell ref="Q21:R21"/>
    <mergeCell ref="S21:T21"/>
    <mergeCell ref="U21:X21"/>
    <mergeCell ref="Y21:Z21"/>
    <mergeCell ref="AA21:AB21"/>
    <mergeCell ref="AC21:AD21"/>
    <mergeCell ref="AE21:AF21"/>
    <mergeCell ref="A25:I25"/>
    <mergeCell ref="J25:AK25"/>
    <mergeCell ref="A26:AD26"/>
    <mergeCell ref="AE26:AK26"/>
    <mergeCell ref="A22:I22"/>
    <mergeCell ref="J22:X22"/>
    <mergeCell ref="Y22:AK22"/>
    <mergeCell ref="A23:I23"/>
    <mergeCell ref="J23:AK23"/>
    <mergeCell ref="A24:I24"/>
    <mergeCell ref="J24:AK24"/>
  </mergeCells>
  <phoneticPr fontId="1"/>
  <conditionalFormatting sqref="AE14:AK14">
    <cfRule type="expression" dxfId="186" priority="2">
      <formula>$AE$14="（選択してください）"</formula>
    </cfRule>
  </conditionalFormatting>
  <conditionalFormatting sqref="AE26:AK26">
    <cfRule type="expression" dxfId="185" priority="1">
      <formula>$AE$26="（選択してください）"</formula>
    </cfRule>
  </conditionalFormatting>
  <dataValidations count="8">
    <dataValidation type="list" allowBlank="1" showInputMessage="1" showErrorMessage="1" sqref="AE14:AK14 AE26:AK26">
      <formula1>$AP$14:$AP$15</formula1>
    </dataValidation>
    <dataValidation imeMode="halfAlpha" allowBlank="1" showInputMessage="1" showErrorMessage="1" sqref="AA5:AK5 AA17:AK17 J10:X10"/>
    <dataValidation imeMode="halfAlpha" allowBlank="1" showInputMessage="1" showErrorMessage="1" sqref="J22:X22"/>
    <dataValidation allowBlank="1" showInputMessage="1" showErrorMessage="1" promptTitle="番号を記入してください" prompt="前ページの資金支出明細番号と対応させて記入してください_x000a_" sqref="F4:I4 F16:I16"/>
    <dataValidation allowBlank="1" showInputMessage="1" showErrorMessage="1" promptTitle="納品予定物を記入してください" prompt="納品物の具体的な内容、媒体を記入してください_x000a_" sqref="J12:AK12 J24:AK24"/>
    <dataValidation allowBlank="1" showInputMessage="1" showErrorMessage="1" prompt="外注（委託）先の選定理由を具体的に記入してください_x000a_" sqref="J13:AK13 J25:AK25"/>
    <dataValidation imeMode="halfAlpha" allowBlank="1" showInputMessage="1" showErrorMessage="1" promptTitle="委託時期は事業終了予定日より前です" prompt="　本事業の終了予定日より後に契約、納品、支払を行った分は助成対象外となります" sqref="M9:N9 Q9:R9 AA9:AB9 AE9:AF9 M21:N21 Q21:R21 AE21:AF21 AA21:AB21"/>
    <dataValidation allowBlank="1" showInputMessage="1" showErrorMessage="1" promptTitle="委託・外注内容を記入してください" prompt="外注（委託）内容を明確に記載してください_x000a_" sqref="J11:AK11 J23:AK23"/>
  </dataValidations>
  <pageMargins left="0.51181102362204722" right="0.51181102362204722" top="0.55118110236220474" bottom="0.55118110236220474" header="0.31496062992125984" footer="0.31496062992125984"/>
  <pageSetup paperSize="9" scale="76" fitToWidth="0" fitToHeight="0"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4"/>
  <sheetViews>
    <sheetView view="pageBreakPreview" zoomScaleNormal="100" zoomScaleSheetLayoutView="100" workbookViewId="0">
      <selection activeCell="B4" sqref="B4"/>
    </sheetView>
  </sheetViews>
  <sheetFormatPr defaultColWidth="2.109375" defaultRowHeight="12" x14ac:dyDescent="0.2"/>
  <cols>
    <col min="1" max="1" width="6.44140625" style="76" customWidth="1"/>
    <col min="2" max="2" width="15" style="76" customWidth="1"/>
    <col min="3" max="5" width="13.77734375" style="76" customWidth="1"/>
    <col min="6" max="6" width="5" style="76" bestFit="1" customWidth="1"/>
    <col min="7" max="7" width="9.33203125" style="76" bestFit="1" customWidth="1"/>
    <col min="8" max="9" width="14.33203125" style="76" customWidth="1"/>
    <col min="10" max="11" width="2.109375" style="76" customWidth="1"/>
    <col min="12" max="12" width="11.21875" style="76" customWidth="1"/>
    <col min="13" max="13" width="9.44140625" style="76" customWidth="1"/>
    <col min="14" max="14" width="6.21875" style="76" customWidth="1"/>
    <col min="15" max="213" width="2.109375" style="76" customWidth="1"/>
    <col min="214" max="16384" width="2.109375" style="76"/>
  </cols>
  <sheetData>
    <row r="1" spans="1:45" ht="30" customHeight="1" x14ac:dyDescent="0.2">
      <c r="A1" s="243" t="s">
        <v>376</v>
      </c>
      <c r="B1" s="85"/>
      <c r="C1" s="85"/>
      <c r="D1" s="85"/>
      <c r="E1" s="85"/>
      <c r="F1" s="85"/>
      <c r="G1" s="85"/>
      <c r="H1" s="280"/>
      <c r="I1" s="68"/>
    </row>
    <row r="2" spans="1:45" ht="15" customHeight="1" x14ac:dyDescent="0.2">
      <c r="A2" s="243"/>
      <c r="B2" s="281"/>
      <c r="C2" s="85"/>
      <c r="D2" s="85"/>
      <c r="E2" s="85"/>
      <c r="F2" s="85"/>
      <c r="G2" s="85"/>
      <c r="H2" s="280"/>
      <c r="I2" s="265" t="s">
        <v>312</v>
      </c>
    </row>
    <row r="3" spans="1:45" ht="67.5" customHeight="1" x14ac:dyDescent="0.2">
      <c r="A3" s="249" t="s">
        <v>313</v>
      </c>
      <c r="B3" s="250" t="s">
        <v>377</v>
      </c>
      <c r="C3" s="250" t="s">
        <v>378</v>
      </c>
      <c r="D3" s="250" t="s">
        <v>379</v>
      </c>
      <c r="E3" s="250" t="s">
        <v>380</v>
      </c>
      <c r="F3" s="250" t="s">
        <v>381</v>
      </c>
      <c r="G3" s="250" t="s">
        <v>363</v>
      </c>
      <c r="H3" s="250" t="s">
        <v>333</v>
      </c>
      <c r="I3" s="250" t="s">
        <v>382</v>
      </c>
      <c r="J3" s="133" t="s">
        <v>336</v>
      </c>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row>
    <row r="4" spans="1:45" ht="39.75" customHeight="1" x14ac:dyDescent="0.2">
      <c r="A4" s="327">
        <f>ROW()-ROW(専門家指導費[[#Headers],[番　号]])</f>
        <v>1</v>
      </c>
      <c r="B4" s="363"/>
      <c r="C4" s="362"/>
      <c r="D4" s="362"/>
      <c r="E4" s="362"/>
      <c r="F4" s="341"/>
      <c r="G4" s="341"/>
      <c r="H4" s="278">
        <f>ROUNDDOWN(専門家指導費[[#This Row],[助成対象経費
(A)×(B)
(税抜)]]*1.1,0)</f>
        <v>0</v>
      </c>
      <c r="I4" s="278">
        <f>専門家指導費[[#This Row],[指導
日数
(A)]]*専門家指導費[[#This Row],[単価(B)
(税抜)]]</f>
        <v>0</v>
      </c>
      <c r="J4"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K4" s="75"/>
      <c r="L4" s="75"/>
      <c r="M4" s="75"/>
      <c r="N4" s="75"/>
      <c r="O4" s="75"/>
      <c r="P4" s="75"/>
      <c r="Q4" s="75"/>
      <c r="R4" s="75"/>
      <c r="S4" s="75"/>
      <c r="T4" s="75"/>
      <c r="U4" s="75"/>
      <c r="V4" s="75"/>
      <c r="W4" s="75"/>
      <c r="X4" s="75"/>
      <c r="Y4" s="75"/>
      <c r="Z4" s="75"/>
      <c r="AA4" s="75"/>
    </row>
    <row r="5" spans="1:45" ht="39.75" customHeight="1" x14ac:dyDescent="0.2">
      <c r="A5" s="327">
        <f>ROW()-ROW(専門家指導費[[#Headers],[番　号]])</f>
        <v>2</v>
      </c>
      <c r="B5" s="363"/>
      <c r="C5" s="362"/>
      <c r="D5" s="362"/>
      <c r="E5" s="362"/>
      <c r="F5" s="341"/>
      <c r="G5" s="341"/>
      <c r="H5" s="278">
        <f>ROUNDDOWN(専門家指導費[[#This Row],[助成対象経費
(A)×(B)
(税抜)]]*1.1,0)</f>
        <v>0</v>
      </c>
      <c r="I5" s="278">
        <f>専門家指導費[[#This Row],[指導
日数
(A)]]*専門家指導費[[#This Row],[単価(B)
(税抜)]]</f>
        <v>0</v>
      </c>
      <c r="J5"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L5" s="78"/>
      <c r="M5" s="78"/>
    </row>
    <row r="6" spans="1:45" ht="39.75" customHeight="1" x14ac:dyDescent="0.2">
      <c r="A6" s="327">
        <f>ROW()-ROW(専門家指導費[[#Headers],[番　号]])</f>
        <v>3</v>
      </c>
      <c r="B6" s="363"/>
      <c r="C6" s="362"/>
      <c r="D6" s="362"/>
      <c r="E6" s="362"/>
      <c r="F6" s="341"/>
      <c r="G6" s="341"/>
      <c r="H6" s="278">
        <f>ROUNDDOWN(専門家指導費[[#This Row],[助成対象経費
(A)×(B)
(税抜)]]*1.1,0)</f>
        <v>0</v>
      </c>
      <c r="I6" s="278">
        <f>専門家指導費[[#This Row],[指導
日数
(A)]]*専門家指導費[[#This Row],[単価(B)
(税抜)]]</f>
        <v>0</v>
      </c>
      <c r="J6"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7" spans="1:45" ht="39.75" customHeight="1" x14ac:dyDescent="0.2">
      <c r="A7" s="327">
        <f>ROW()-ROW(専門家指導費[[#Headers],[番　号]])</f>
        <v>4</v>
      </c>
      <c r="B7" s="363"/>
      <c r="C7" s="362"/>
      <c r="D7" s="362"/>
      <c r="E7" s="362"/>
      <c r="F7" s="341"/>
      <c r="G7" s="341"/>
      <c r="H7" s="278">
        <f>ROUNDDOWN(専門家指導費[[#This Row],[助成対象経費
(A)×(B)
(税抜)]]*1.1,0)</f>
        <v>0</v>
      </c>
      <c r="I7" s="278">
        <f>専門家指導費[[#This Row],[指導
日数
(A)]]*専門家指導費[[#This Row],[単価(B)
(税抜)]]</f>
        <v>0</v>
      </c>
      <c r="J7"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8" spans="1:45" ht="39.75" customHeight="1" x14ac:dyDescent="0.2">
      <c r="A8" s="327">
        <f>ROW()-ROW(専門家指導費[[#Headers],[番　号]])</f>
        <v>5</v>
      </c>
      <c r="B8" s="363"/>
      <c r="C8" s="362"/>
      <c r="D8" s="362"/>
      <c r="E8" s="362"/>
      <c r="F8" s="341"/>
      <c r="G8" s="341"/>
      <c r="H8" s="278">
        <f>ROUNDDOWN(専門家指導費[[#This Row],[助成対象経費
(A)×(B)
(税抜)]]*1.1,0)</f>
        <v>0</v>
      </c>
      <c r="I8" s="278">
        <f>専門家指導費[[#This Row],[指導
日数
(A)]]*専門家指導費[[#This Row],[単価(B)
(税抜)]]</f>
        <v>0</v>
      </c>
      <c r="J8"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9" spans="1:45" ht="39.75" customHeight="1" x14ac:dyDescent="0.2">
      <c r="A9" s="327">
        <f>ROW()-ROW(専門家指導費[[#Headers],[番　号]])</f>
        <v>6</v>
      </c>
      <c r="B9" s="364"/>
      <c r="C9" s="365"/>
      <c r="D9" s="365"/>
      <c r="E9" s="365"/>
      <c r="F9" s="341"/>
      <c r="G9" s="341"/>
      <c r="H9" s="278">
        <f>ROUNDDOWN(専門家指導費[[#This Row],[助成対象経費
(A)×(B)
(税抜)]]*1.1,0)</f>
        <v>0</v>
      </c>
      <c r="I9" s="278">
        <f>専門家指導費[[#This Row],[指導
日数
(A)]]*専門家指導費[[#This Row],[単価(B)
(税抜)]]</f>
        <v>0</v>
      </c>
      <c r="J9"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0" spans="1:45" ht="39.75" customHeight="1" x14ac:dyDescent="0.2">
      <c r="A10" s="327">
        <f>ROW()-ROW(専門家指導費[[#Headers],[番　号]])</f>
        <v>7</v>
      </c>
      <c r="B10" s="364"/>
      <c r="C10" s="365"/>
      <c r="D10" s="365"/>
      <c r="E10" s="365"/>
      <c r="F10" s="341"/>
      <c r="G10" s="341"/>
      <c r="H10" s="278">
        <f>ROUNDDOWN(専門家指導費[[#This Row],[助成対象経費
(A)×(B)
(税抜)]]*1.1,0)</f>
        <v>0</v>
      </c>
      <c r="I10" s="278">
        <f>専門家指導費[[#This Row],[指導
日数
(A)]]*専門家指導費[[#This Row],[単価(B)
(税抜)]]</f>
        <v>0</v>
      </c>
      <c r="J10"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1" spans="1:45" ht="39.75" customHeight="1" x14ac:dyDescent="0.2">
      <c r="A11" s="327">
        <f>ROW()-ROW(専門家指導費[[#Headers],[番　号]])</f>
        <v>8</v>
      </c>
      <c r="B11" s="364"/>
      <c r="C11" s="365"/>
      <c r="D11" s="365"/>
      <c r="E11" s="365"/>
      <c r="F11" s="341"/>
      <c r="G11" s="341"/>
      <c r="H11" s="278">
        <f>ROUNDDOWN(専門家指導費[[#This Row],[助成対象経費
(A)×(B)
(税抜)]]*1.1,0)</f>
        <v>0</v>
      </c>
      <c r="I11" s="278">
        <f>専門家指導費[[#This Row],[指導
日数
(A)]]*専門家指導費[[#This Row],[単価(B)
(税抜)]]</f>
        <v>0</v>
      </c>
      <c r="J11"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2" spans="1:45" ht="39.75" customHeight="1" x14ac:dyDescent="0.2">
      <c r="A12" s="327">
        <f>ROW()-ROW(専門家指導費[[#Headers],[番　号]])</f>
        <v>9</v>
      </c>
      <c r="B12" s="364"/>
      <c r="C12" s="365"/>
      <c r="D12" s="365"/>
      <c r="E12" s="365"/>
      <c r="F12" s="341"/>
      <c r="G12" s="341"/>
      <c r="H12" s="278">
        <f>ROUNDDOWN(専門家指導費[[#This Row],[助成対象経費
(A)×(B)
(税抜)]]*1.1,0)</f>
        <v>0</v>
      </c>
      <c r="I12" s="278">
        <f>専門家指導費[[#This Row],[指導
日数
(A)]]*専門家指導費[[#This Row],[単価(B)
(税抜)]]</f>
        <v>0</v>
      </c>
      <c r="J12"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3" spans="1:45" ht="39.75" customHeight="1" x14ac:dyDescent="0.2">
      <c r="A13" s="328">
        <f>ROW()-ROW(専門家指導費[[#Headers],[番　号]])</f>
        <v>10</v>
      </c>
      <c r="B13" s="366"/>
      <c r="C13" s="367"/>
      <c r="D13" s="367"/>
      <c r="E13" s="367"/>
      <c r="F13" s="342"/>
      <c r="G13" s="342"/>
      <c r="H13" s="279">
        <f>ROUNDDOWN(専門家指導費[[#This Row],[助成対象経費
(A)×(B)
(税抜)]]*1.1,0)</f>
        <v>0</v>
      </c>
      <c r="I13" s="260">
        <f>専門家指導費[[#This Row],[指導
日数
(A)]]*専門家指導費[[#This Row],[単価(B)
(税抜)]]</f>
        <v>0</v>
      </c>
      <c r="J13"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4" spans="1:45" ht="26.25" customHeight="1" x14ac:dyDescent="0.2">
      <c r="A14" s="282"/>
      <c r="B14" s="267"/>
      <c r="C14" s="267"/>
      <c r="D14" s="267"/>
      <c r="E14" s="267"/>
      <c r="F14" s="267"/>
      <c r="G14" s="283" t="s">
        <v>337</v>
      </c>
      <c r="H14" s="270">
        <f>SUBTOTAL(109,専門家指導費[助成事業に
要する経費
（税込）])</f>
        <v>0</v>
      </c>
      <c r="I14" s="271">
        <f>SUBTOTAL(109,専門家指導費[助成対象経費
(A)×(B)
(税抜)])</f>
        <v>0</v>
      </c>
      <c r="J14" s="92"/>
    </row>
  </sheetData>
  <sheetProtection password="DDD3" sheet="1" formatCells="0" formatRows="0" insertRows="0" deleteRows="0"/>
  <phoneticPr fontId="1"/>
  <conditionalFormatting sqref="B4:G13">
    <cfRule type="expression" dxfId="184" priority="1">
      <formula>AND(OR($B4&lt;&gt;"",$C4&lt;&gt;"",$D4&lt;&gt;"",$E4&lt;&gt;"",$F4&lt;&gt;"",$G4&lt;&gt;""),B4="")</formula>
    </cfRule>
  </conditionalFormatting>
  <dataValidations count="2">
    <dataValidation type="custom" allowBlank="1" showInputMessage="1" showErrorMessage="1" sqref="J4:J13">
      <formula1>ISERROR(FIND(CHAR(10),J4))</formula1>
    </dataValidation>
    <dataValidation imeMode="halfAlpha" allowBlank="1" showInputMessage="1" showErrorMessage="1" sqref="F4:G13"/>
  </dataValidations>
  <pageMargins left="0.31496062992125984" right="0.31496062992125984" top="0.55118110236220474" bottom="0.55118110236220474" header="0.31496062992125984" footer="0.31496062992125984"/>
  <pageSetup paperSize="9" scale="92" fitToWidth="0" fitToHeight="0" orientation="portrait" r:id="rId1"/>
  <headerFooter>
    <oddFooter>&amp;A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view="pageBreakPreview" zoomScaleNormal="100" zoomScaleSheetLayoutView="100" workbookViewId="0">
      <selection activeCell="C3" sqref="C3:I3"/>
    </sheetView>
  </sheetViews>
  <sheetFormatPr defaultColWidth="9" defaultRowHeight="15" x14ac:dyDescent="0.2"/>
  <cols>
    <col min="1" max="1" width="5.6640625" style="166" customWidth="1"/>
    <col min="2" max="2" width="9" style="166"/>
    <col min="3" max="3" width="3.6640625" style="166" customWidth="1"/>
    <col min="4" max="4" width="6.21875" style="166" customWidth="1"/>
    <col min="5" max="5" width="5.6640625" style="166" bestFit="1" customWidth="1"/>
    <col min="6" max="6" width="7.44140625" style="166" customWidth="1"/>
    <col min="7" max="9" width="5" style="166" customWidth="1"/>
    <col min="10" max="10" width="7.44140625" style="166" customWidth="1"/>
    <col min="11" max="11" width="11.21875" style="166" customWidth="1"/>
    <col min="12" max="12" width="9.44140625" style="166" customWidth="1"/>
    <col min="13" max="13" width="6.21875" style="166" customWidth="1"/>
    <col min="14" max="14" width="5.109375" style="166" customWidth="1"/>
    <col min="15" max="15" width="3.6640625" style="166" customWidth="1"/>
    <col min="16" max="16" width="7.44140625" style="166" customWidth="1"/>
    <col min="17" max="17" width="4.33203125" style="166" customWidth="1"/>
    <col min="18" max="19" width="5.109375" style="166" customWidth="1"/>
    <col min="20" max="20" width="2.6640625" style="166" customWidth="1"/>
    <col min="21" max="21" width="3.109375" style="166" customWidth="1"/>
    <col min="22" max="22" width="36.6640625" style="166" hidden="1" customWidth="1"/>
    <col min="23" max="23" width="37" style="166" hidden="1" customWidth="1"/>
    <col min="24" max="24" width="38.44140625" style="166" hidden="1" customWidth="1"/>
    <col min="25" max="25" width="38.109375" style="166" hidden="1" customWidth="1"/>
    <col min="26" max="16384" width="9" style="166"/>
  </cols>
  <sheetData>
    <row r="1" spans="1:25" ht="17.100000000000001" customHeight="1" x14ac:dyDescent="0.2">
      <c r="A1" s="412" t="s">
        <v>507</v>
      </c>
      <c r="B1" s="412"/>
      <c r="C1" s="412"/>
      <c r="D1" s="412"/>
      <c r="E1" s="412"/>
      <c r="F1" s="412"/>
      <c r="G1" s="412"/>
      <c r="H1" s="412"/>
      <c r="I1" s="412"/>
      <c r="J1" s="412"/>
      <c r="K1" s="412"/>
      <c r="L1" s="412"/>
      <c r="M1" s="412"/>
      <c r="N1" s="412"/>
      <c r="O1" s="412"/>
      <c r="P1" s="412"/>
      <c r="Q1" s="412"/>
      <c r="R1" s="412"/>
      <c r="S1" s="412"/>
      <c r="V1" s="167" t="s">
        <v>476</v>
      </c>
      <c r="W1" s="167" t="s">
        <v>477</v>
      </c>
      <c r="X1" s="167" t="s">
        <v>478</v>
      </c>
      <c r="Y1" s="167" t="s">
        <v>479</v>
      </c>
    </row>
    <row r="2" spans="1:25" ht="18.75" customHeight="1" x14ac:dyDescent="0.2">
      <c r="A2" s="171" t="s">
        <v>508</v>
      </c>
      <c r="B2" s="172"/>
      <c r="C2" s="172"/>
      <c r="D2" s="172"/>
      <c r="E2" s="172"/>
      <c r="F2" s="172"/>
      <c r="G2" s="172"/>
      <c r="H2" s="172"/>
      <c r="I2" s="172"/>
      <c r="J2" s="172"/>
      <c r="K2" s="172"/>
      <c r="L2" s="172"/>
      <c r="M2" s="172"/>
      <c r="N2" s="172"/>
      <c r="O2" s="172"/>
      <c r="Q2" s="172"/>
      <c r="R2" s="172"/>
      <c r="S2" s="173" t="s">
        <v>563</v>
      </c>
      <c r="V2" s="174" t="s">
        <v>550</v>
      </c>
      <c r="W2" s="169" t="s">
        <v>551</v>
      </c>
      <c r="X2" s="170" t="s">
        <v>552</v>
      </c>
      <c r="Y2" s="170" t="s">
        <v>553</v>
      </c>
    </row>
    <row r="3" spans="1:25" ht="33.75" customHeight="1" x14ac:dyDescent="0.2">
      <c r="A3" s="413" t="s">
        <v>118</v>
      </c>
      <c r="B3" s="413"/>
      <c r="C3" s="414"/>
      <c r="D3" s="414"/>
      <c r="E3" s="414"/>
      <c r="F3" s="414"/>
      <c r="G3" s="414"/>
      <c r="H3" s="414"/>
      <c r="I3" s="414"/>
      <c r="J3" s="409" t="s">
        <v>119</v>
      </c>
      <c r="K3" s="175" t="s">
        <v>118</v>
      </c>
      <c r="L3" s="415"/>
      <c r="M3" s="416"/>
      <c r="N3" s="416"/>
      <c r="O3" s="416"/>
      <c r="P3" s="416"/>
      <c r="Q3" s="416"/>
      <c r="R3" s="416"/>
      <c r="S3" s="417"/>
      <c r="V3" s="174" t="s">
        <v>20</v>
      </c>
      <c r="W3" s="169" t="s">
        <v>21</v>
      </c>
      <c r="X3" s="170" t="s">
        <v>554</v>
      </c>
      <c r="Y3" s="170" t="s">
        <v>22</v>
      </c>
    </row>
    <row r="4" spans="1:25" ht="33.75" customHeight="1" x14ac:dyDescent="0.2">
      <c r="A4" s="418" t="s">
        <v>120</v>
      </c>
      <c r="B4" s="418"/>
      <c r="C4" s="419"/>
      <c r="D4" s="419"/>
      <c r="E4" s="419"/>
      <c r="F4" s="419"/>
      <c r="G4" s="419"/>
      <c r="H4" s="419"/>
      <c r="I4" s="419"/>
      <c r="J4" s="409"/>
      <c r="K4" s="176" t="s">
        <v>121</v>
      </c>
      <c r="L4" s="420"/>
      <c r="M4" s="421"/>
      <c r="N4" s="421"/>
      <c r="O4" s="421"/>
      <c r="P4" s="421"/>
      <c r="Q4" s="421"/>
      <c r="R4" s="421"/>
      <c r="S4" s="422"/>
      <c r="V4" s="174" t="s">
        <v>555</v>
      </c>
      <c r="W4" s="169" t="s">
        <v>23</v>
      </c>
      <c r="X4" s="170" t="s">
        <v>24</v>
      </c>
      <c r="Y4" s="170" t="s">
        <v>25</v>
      </c>
    </row>
    <row r="5" spans="1:25" ht="46.05" customHeight="1" x14ac:dyDescent="0.2">
      <c r="A5" s="407" t="s">
        <v>509</v>
      </c>
      <c r="B5" s="423"/>
      <c r="C5" s="424"/>
      <c r="D5" s="425"/>
      <c r="E5" s="425"/>
      <c r="F5" s="425"/>
      <c r="G5" s="425"/>
      <c r="H5" s="425"/>
      <c r="I5" s="425"/>
      <c r="J5" s="409"/>
      <c r="K5" s="177" t="s">
        <v>122</v>
      </c>
      <c r="L5" s="398"/>
      <c r="M5" s="399"/>
      <c r="N5" s="399"/>
      <c r="O5" s="399"/>
      <c r="P5" s="399"/>
      <c r="Q5" s="399"/>
      <c r="R5" s="399"/>
      <c r="S5" s="400"/>
      <c r="V5" s="174" t="s">
        <v>556</v>
      </c>
      <c r="W5" s="169" t="s">
        <v>26</v>
      </c>
      <c r="X5" s="170" t="s">
        <v>27</v>
      </c>
      <c r="Y5" s="170" t="s">
        <v>28</v>
      </c>
    </row>
    <row r="6" spans="1:25" ht="33.75" customHeight="1" x14ac:dyDescent="0.2">
      <c r="A6" s="401" t="s">
        <v>123</v>
      </c>
      <c r="B6" s="401"/>
      <c r="C6" s="178" t="s">
        <v>124</v>
      </c>
      <c r="D6" s="402"/>
      <c r="E6" s="403"/>
      <c r="F6" s="404"/>
      <c r="G6" s="405"/>
      <c r="H6" s="406"/>
      <c r="I6" s="406"/>
      <c r="J6" s="406"/>
      <c r="K6" s="406"/>
      <c r="L6" s="406"/>
      <c r="M6" s="406"/>
      <c r="N6" s="406"/>
      <c r="O6" s="406"/>
      <c r="P6" s="406"/>
      <c r="Q6" s="406"/>
      <c r="R6" s="406"/>
      <c r="S6" s="406"/>
      <c r="V6" s="174" t="s">
        <v>29</v>
      </c>
      <c r="W6" s="169" t="s">
        <v>30</v>
      </c>
      <c r="X6" s="170" t="s">
        <v>31</v>
      </c>
      <c r="Y6" s="170" t="s">
        <v>32</v>
      </c>
    </row>
    <row r="7" spans="1:25" ht="33.75" customHeight="1" x14ac:dyDescent="0.2">
      <c r="A7" s="407" t="s">
        <v>12</v>
      </c>
      <c r="B7" s="407"/>
      <c r="C7" s="408"/>
      <c r="D7" s="408"/>
      <c r="E7" s="408"/>
      <c r="F7" s="408"/>
      <c r="G7" s="408"/>
      <c r="H7" s="408"/>
      <c r="I7" s="408"/>
      <c r="J7" s="408"/>
      <c r="K7" s="409" t="s">
        <v>510</v>
      </c>
      <c r="L7" s="409"/>
      <c r="M7" s="410"/>
      <c r="N7" s="411"/>
      <c r="O7" s="411"/>
      <c r="P7" s="411"/>
      <c r="Q7" s="411"/>
      <c r="R7" s="411"/>
      <c r="S7" s="411"/>
      <c r="V7" s="166" t="s">
        <v>33</v>
      </c>
      <c r="W7" s="169" t="s">
        <v>34</v>
      </c>
      <c r="X7" s="170" t="s">
        <v>35</v>
      </c>
      <c r="Y7" s="169" t="s">
        <v>36</v>
      </c>
    </row>
    <row r="8" spans="1:25" ht="33.75" customHeight="1" x14ac:dyDescent="0.2">
      <c r="A8" s="401" t="s">
        <v>587</v>
      </c>
      <c r="B8" s="401"/>
      <c r="C8" s="178" t="s">
        <v>124</v>
      </c>
      <c r="D8" s="427"/>
      <c r="E8" s="428"/>
      <c r="F8" s="429"/>
      <c r="G8" s="405"/>
      <c r="H8" s="406"/>
      <c r="I8" s="406"/>
      <c r="J8" s="406"/>
      <c r="K8" s="430"/>
      <c r="L8" s="430"/>
      <c r="M8" s="430"/>
      <c r="N8" s="430"/>
      <c r="O8" s="430"/>
      <c r="P8" s="430"/>
      <c r="Q8" s="430"/>
      <c r="R8" s="430"/>
      <c r="S8" s="430"/>
      <c r="V8" s="174" t="s">
        <v>37</v>
      </c>
      <c r="W8" s="169"/>
      <c r="X8" s="170" t="s">
        <v>557</v>
      </c>
      <c r="Y8" s="170" t="s">
        <v>38</v>
      </c>
    </row>
    <row r="9" spans="1:25" ht="33.75" customHeight="1" x14ac:dyDescent="0.2">
      <c r="A9" s="407" t="s">
        <v>588</v>
      </c>
      <c r="B9" s="407"/>
      <c r="C9" s="408"/>
      <c r="D9" s="408"/>
      <c r="E9" s="408"/>
      <c r="F9" s="408"/>
      <c r="G9" s="408"/>
      <c r="H9" s="408"/>
      <c r="I9" s="408"/>
      <c r="J9" s="408"/>
      <c r="K9" s="431" t="s">
        <v>586</v>
      </c>
      <c r="L9" s="431"/>
      <c r="M9" s="431"/>
      <c r="N9" s="431"/>
      <c r="O9" s="431"/>
      <c r="P9" s="431"/>
      <c r="Q9" s="431"/>
      <c r="R9" s="431"/>
      <c r="S9" s="431"/>
      <c r="V9" s="174" t="s">
        <v>39</v>
      </c>
      <c r="W9" s="169"/>
      <c r="X9" s="170" t="s">
        <v>40</v>
      </c>
      <c r="Y9" s="170" t="s">
        <v>558</v>
      </c>
    </row>
    <row r="10" spans="1:25" ht="33.75" customHeight="1" x14ac:dyDescent="0.2">
      <c r="A10" s="401" t="s">
        <v>125</v>
      </c>
      <c r="B10" s="401"/>
      <c r="C10" s="178" t="s">
        <v>124</v>
      </c>
      <c r="D10" s="402"/>
      <c r="E10" s="403"/>
      <c r="F10" s="404"/>
      <c r="G10" s="405"/>
      <c r="H10" s="406"/>
      <c r="I10" s="406"/>
      <c r="J10" s="406"/>
      <c r="K10" s="406"/>
      <c r="L10" s="406"/>
      <c r="M10" s="406"/>
      <c r="N10" s="406"/>
      <c r="O10" s="406"/>
      <c r="P10" s="406"/>
      <c r="Q10" s="406"/>
      <c r="R10" s="406"/>
      <c r="S10" s="406"/>
      <c r="V10" s="174" t="s">
        <v>41</v>
      </c>
      <c r="W10" s="169"/>
      <c r="X10" s="170" t="s">
        <v>42</v>
      </c>
      <c r="Y10" s="179"/>
    </row>
    <row r="11" spans="1:25" ht="33.75" customHeight="1" x14ac:dyDescent="0.2">
      <c r="A11" s="407" t="s">
        <v>12</v>
      </c>
      <c r="B11" s="407"/>
      <c r="C11" s="408"/>
      <c r="D11" s="408"/>
      <c r="E11" s="408"/>
      <c r="F11" s="408"/>
      <c r="G11" s="408"/>
      <c r="H11" s="408"/>
      <c r="I11" s="408"/>
      <c r="J11" s="408"/>
      <c r="K11" s="426"/>
      <c r="L11" s="426"/>
      <c r="M11" s="426"/>
      <c r="N11" s="426"/>
      <c r="O11" s="426"/>
      <c r="P11" s="426"/>
      <c r="Q11" s="426"/>
      <c r="R11" s="426"/>
      <c r="S11" s="426"/>
      <c r="V11" s="174" t="s">
        <v>43</v>
      </c>
      <c r="W11" s="169"/>
      <c r="X11" s="170" t="s">
        <v>44</v>
      </c>
      <c r="Y11" s="180"/>
    </row>
    <row r="12" spans="1:25" ht="33.75" customHeight="1" x14ac:dyDescent="0.2">
      <c r="A12" s="426" t="s">
        <v>126</v>
      </c>
      <c r="B12" s="426"/>
      <c r="C12" s="413" t="s">
        <v>118</v>
      </c>
      <c r="D12" s="413"/>
      <c r="E12" s="432"/>
      <c r="F12" s="432"/>
      <c r="G12" s="432"/>
      <c r="H12" s="432"/>
      <c r="I12" s="432"/>
      <c r="J12" s="432"/>
      <c r="K12" s="426" t="s">
        <v>511</v>
      </c>
      <c r="L12" s="409"/>
      <c r="M12" s="433"/>
      <c r="N12" s="434"/>
      <c r="O12" s="434"/>
      <c r="P12" s="434"/>
      <c r="Q12" s="434"/>
      <c r="R12" s="434"/>
      <c r="S12" s="434"/>
      <c r="V12" s="174" t="s">
        <v>45</v>
      </c>
      <c r="W12" s="169"/>
      <c r="X12" s="170" t="s">
        <v>46</v>
      </c>
      <c r="Y12" s="179"/>
    </row>
    <row r="13" spans="1:25" ht="33.75" customHeight="1" x14ac:dyDescent="0.2">
      <c r="A13" s="426"/>
      <c r="B13" s="426"/>
      <c r="C13" s="418" t="s">
        <v>121</v>
      </c>
      <c r="D13" s="418"/>
      <c r="E13" s="435"/>
      <c r="F13" s="435"/>
      <c r="G13" s="435"/>
      <c r="H13" s="435"/>
      <c r="I13" s="435"/>
      <c r="J13" s="435"/>
      <c r="K13" s="409"/>
      <c r="L13" s="409"/>
      <c r="M13" s="434"/>
      <c r="N13" s="434"/>
      <c r="O13" s="434"/>
      <c r="P13" s="434"/>
      <c r="Q13" s="434"/>
      <c r="R13" s="434"/>
      <c r="S13" s="434"/>
      <c r="V13" s="174" t="s">
        <v>47</v>
      </c>
      <c r="W13" s="169"/>
      <c r="X13" s="170" t="s">
        <v>48</v>
      </c>
      <c r="Y13" s="179"/>
    </row>
    <row r="14" spans="1:25" ht="33.75" customHeight="1" x14ac:dyDescent="0.2">
      <c r="A14" s="426"/>
      <c r="B14" s="426"/>
      <c r="C14" s="423" t="s">
        <v>512</v>
      </c>
      <c r="D14" s="423"/>
      <c r="E14" s="436"/>
      <c r="F14" s="437"/>
      <c r="G14" s="437"/>
      <c r="H14" s="437"/>
      <c r="I14" s="437"/>
      <c r="J14" s="437"/>
      <c r="K14" s="438"/>
      <c r="L14" s="438"/>
      <c r="M14" s="438"/>
      <c r="N14" s="438"/>
      <c r="O14" s="438"/>
      <c r="P14" s="438"/>
      <c r="Q14" s="438"/>
      <c r="R14" s="438"/>
      <c r="S14" s="438"/>
      <c r="V14" s="174" t="s">
        <v>49</v>
      </c>
      <c r="W14" s="181"/>
      <c r="X14" s="170" t="s">
        <v>50</v>
      </c>
      <c r="Y14" s="179"/>
    </row>
    <row r="15" spans="1:25" ht="33.75" customHeight="1" x14ac:dyDescent="0.2">
      <c r="A15" s="409" t="s">
        <v>127</v>
      </c>
      <c r="B15" s="409"/>
      <c r="C15" s="409" t="s">
        <v>128</v>
      </c>
      <c r="D15" s="409"/>
      <c r="E15" s="447" t="s">
        <v>190</v>
      </c>
      <c r="F15" s="448"/>
      <c r="G15" s="449"/>
      <c r="H15" s="450"/>
      <c r="I15" s="450"/>
      <c r="J15" s="450"/>
      <c r="K15" s="409" t="s">
        <v>129</v>
      </c>
      <c r="L15" s="409"/>
      <c r="M15" s="451"/>
      <c r="N15" s="451"/>
      <c r="O15" s="451"/>
      <c r="P15" s="451"/>
      <c r="Q15" s="451"/>
      <c r="R15" s="452"/>
      <c r="S15" s="182" t="s">
        <v>130</v>
      </c>
      <c r="V15" s="174" t="s">
        <v>51</v>
      </c>
      <c r="W15" s="169"/>
      <c r="X15" s="170" t="s">
        <v>52</v>
      </c>
      <c r="Y15" s="179"/>
    </row>
    <row r="16" spans="1:25" ht="33.75" customHeight="1" x14ac:dyDescent="0.2">
      <c r="A16" s="409"/>
      <c r="B16" s="409"/>
      <c r="C16" s="409" t="s">
        <v>131</v>
      </c>
      <c r="D16" s="409"/>
      <c r="E16" s="447" t="s">
        <v>190</v>
      </c>
      <c r="F16" s="448"/>
      <c r="G16" s="449"/>
      <c r="H16" s="450"/>
      <c r="I16" s="450"/>
      <c r="J16" s="450"/>
      <c r="K16" s="409"/>
      <c r="L16" s="409"/>
      <c r="M16" s="453" t="s">
        <v>513</v>
      </c>
      <c r="N16" s="453"/>
      <c r="O16" s="454"/>
      <c r="P16" s="439"/>
      <c r="Q16" s="440"/>
      <c r="R16" s="441"/>
      <c r="S16" s="183" t="s">
        <v>514</v>
      </c>
      <c r="V16" s="174" t="s">
        <v>53</v>
      </c>
      <c r="W16" s="169"/>
      <c r="X16" s="170" t="s">
        <v>54</v>
      </c>
      <c r="Y16" s="179"/>
    </row>
    <row r="17" spans="1:25" ht="33.75" customHeight="1" x14ac:dyDescent="0.2">
      <c r="A17" s="409" t="s">
        <v>132</v>
      </c>
      <c r="B17" s="409"/>
      <c r="C17" s="442"/>
      <c r="D17" s="442"/>
      <c r="E17" s="442"/>
      <c r="F17" s="443"/>
      <c r="G17" s="444" t="s">
        <v>133</v>
      </c>
      <c r="H17" s="445"/>
      <c r="I17" s="445"/>
      <c r="J17" s="445"/>
      <c r="K17" s="409" t="s">
        <v>134</v>
      </c>
      <c r="L17" s="409"/>
      <c r="M17" s="442"/>
      <c r="N17" s="443"/>
      <c r="O17" s="184" t="s">
        <v>135</v>
      </c>
      <c r="P17" s="444" t="s">
        <v>136</v>
      </c>
      <c r="Q17" s="446"/>
      <c r="R17" s="209"/>
      <c r="S17" s="185" t="s">
        <v>137</v>
      </c>
      <c r="T17" s="186"/>
      <c r="V17" s="174" t="s">
        <v>55</v>
      </c>
      <c r="W17" s="169"/>
      <c r="X17" s="170" t="s">
        <v>56</v>
      </c>
      <c r="Y17" s="179"/>
    </row>
    <row r="18" spans="1:25" ht="41.25" customHeight="1" x14ac:dyDescent="0.2">
      <c r="A18" s="409" t="s">
        <v>138</v>
      </c>
      <c r="B18" s="409"/>
      <c r="C18" s="455"/>
      <c r="D18" s="456"/>
      <c r="E18" s="456"/>
      <c r="F18" s="456"/>
      <c r="G18" s="456"/>
      <c r="H18" s="456"/>
      <c r="I18" s="456"/>
      <c r="J18" s="456"/>
      <c r="K18" s="409" t="s">
        <v>139</v>
      </c>
      <c r="L18" s="187" t="s">
        <v>63</v>
      </c>
      <c r="M18" s="457"/>
      <c r="N18" s="458"/>
      <c r="O18" s="458"/>
      <c r="P18" s="458"/>
      <c r="Q18" s="458"/>
      <c r="R18" s="458"/>
      <c r="S18" s="459"/>
      <c r="T18" s="109"/>
      <c r="V18" s="174" t="s">
        <v>57</v>
      </c>
      <c r="W18" s="169"/>
      <c r="X18" s="170" t="s">
        <v>58</v>
      </c>
      <c r="Y18" s="179"/>
    </row>
    <row r="19" spans="1:25" ht="41.25" customHeight="1" x14ac:dyDescent="0.2">
      <c r="A19" s="409"/>
      <c r="B19" s="409"/>
      <c r="C19" s="456"/>
      <c r="D19" s="456"/>
      <c r="E19" s="456"/>
      <c r="F19" s="456"/>
      <c r="G19" s="456"/>
      <c r="H19" s="456"/>
      <c r="I19" s="456"/>
      <c r="J19" s="456"/>
      <c r="K19" s="409"/>
      <c r="L19" s="188" t="s">
        <v>64</v>
      </c>
      <c r="M19" s="460"/>
      <c r="N19" s="460"/>
      <c r="O19" s="460"/>
      <c r="P19" s="460"/>
      <c r="Q19" s="460"/>
      <c r="R19" s="460"/>
      <c r="S19" s="461"/>
      <c r="V19" s="174" t="s">
        <v>59</v>
      </c>
      <c r="W19" s="169"/>
      <c r="X19" s="170" t="s">
        <v>60</v>
      </c>
      <c r="Y19" s="179"/>
    </row>
    <row r="20" spans="1:25" ht="33.75" customHeight="1" x14ac:dyDescent="0.2">
      <c r="A20" s="409"/>
      <c r="B20" s="409"/>
      <c r="C20" s="456"/>
      <c r="D20" s="456"/>
      <c r="E20" s="456"/>
      <c r="F20" s="456"/>
      <c r="G20" s="456"/>
      <c r="H20" s="456"/>
      <c r="I20" s="456"/>
      <c r="J20" s="456"/>
      <c r="K20" s="426" t="s">
        <v>515</v>
      </c>
      <c r="L20" s="426"/>
      <c r="M20" s="175">
        <v>1</v>
      </c>
      <c r="N20" s="462"/>
      <c r="O20" s="462"/>
      <c r="P20" s="462"/>
      <c r="Q20" s="463"/>
      <c r="R20" s="464"/>
      <c r="S20" s="182" t="s">
        <v>8</v>
      </c>
      <c r="V20" s="166" t="s">
        <v>61</v>
      </c>
      <c r="W20" s="169"/>
      <c r="X20" s="170" t="s">
        <v>62</v>
      </c>
      <c r="Y20" s="179"/>
    </row>
    <row r="21" spans="1:25" ht="33.75" customHeight="1" x14ac:dyDescent="0.2">
      <c r="A21" s="409" t="s">
        <v>140</v>
      </c>
      <c r="B21" s="409"/>
      <c r="C21" s="455"/>
      <c r="D21" s="455"/>
      <c r="E21" s="455"/>
      <c r="F21" s="455"/>
      <c r="G21" s="455"/>
      <c r="H21" s="455"/>
      <c r="I21" s="455"/>
      <c r="J21" s="455"/>
      <c r="K21" s="426"/>
      <c r="L21" s="426"/>
      <c r="M21" s="189">
        <v>2</v>
      </c>
      <c r="N21" s="462"/>
      <c r="O21" s="462"/>
      <c r="P21" s="462"/>
      <c r="Q21" s="463"/>
      <c r="R21" s="464"/>
      <c r="S21" s="190" t="s">
        <v>8</v>
      </c>
      <c r="V21" s="174" t="s">
        <v>65</v>
      </c>
      <c r="W21" s="169"/>
      <c r="X21" s="170" t="s">
        <v>66</v>
      </c>
    </row>
    <row r="22" spans="1:25" ht="33.75" customHeight="1" x14ac:dyDescent="0.2">
      <c r="A22" s="409"/>
      <c r="B22" s="409"/>
      <c r="C22" s="455"/>
      <c r="D22" s="455"/>
      <c r="E22" s="455"/>
      <c r="F22" s="455"/>
      <c r="G22" s="455"/>
      <c r="H22" s="455"/>
      <c r="I22" s="455"/>
      <c r="J22" s="455"/>
      <c r="K22" s="426"/>
      <c r="L22" s="426"/>
      <c r="M22" s="177">
        <v>3</v>
      </c>
      <c r="N22" s="462"/>
      <c r="O22" s="462"/>
      <c r="P22" s="462"/>
      <c r="Q22" s="463"/>
      <c r="R22" s="464"/>
      <c r="S22" s="191" t="s">
        <v>8</v>
      </c>
      <c r="V22" s="174" t="s">
        <v>67</v>
      </c>
      <c r="W22" s="181"/>
      <c r="X22" s="170" t="s">
        <v>68</v>
      </c>
      <c r="Y22" s="179"/>
    </row>
    <row r="23" spans="1:25" ht="35.25" customHeight="1" x14ac:dyDescent="0.2">
      <c r="A23" s="484" t="s">
        <v>141</v>
      </c>
      <c r="B23" s="192" t="s">
        <v>142</v>
      </c>
      <c r="C23" s="466" t="s">
        <v>143</v>
      </c>
      <c r="D23" s="466"/>
      <c r="E23" s="466"/>
      <c r="F23" s="443"/>
      <c r="G23" s="465"/>
      <c r="H23" s="465"/>
      <c r="I23" s="193" t="s">
        <v>8</v>
      </c>
      <c r="J23" s="466" t="s">
        <v>144</v>
      </c>
      <c r="K23" s="466"/>
      <c r="L23" s="443"/>
      <c r="M23" s="465"/>
      <c r="N23" s="194" t="s">
        <v>115</v>
      </c>
      <c r="O23" s="467" t="s">
        <v>145</v>
      </c>
      <c r="P23" s="467"/>
      <c r="Q23" s="468"/>
      <c r="R23" s="469"/>
      <c r="S23" s="195" t="s">
        <v>8</v>
      </c>
      <c r="V23" s="174" t="s">
        <v>69</v>
      </c>
      <c r="W23" s="181"/>
      <c r="X23" s="170" t="s">
        <v>70</v>
      </c>
      <c r="Y23" s="179"/>
    </row>
    <row r="24" spans="1:25" ht="35.25" customHeight="1" x14ac:dyDescent="0.2">
      <c r="A24" s="485"/>
      <c r="B24" s="196" t="s">
        <v>146</v>
      </c>
      <c r="C24" s="470" t="s">
        <v>143</v>
      </c>
      <c r="D24" s="470"/>
      <c r="E24" s="470"/>
      <c r="F24" s="443"/>
      <c r="G24" s="465"/>
      <c r="H24" s="465"/>
      <c r="I24" s="197" t="s">
        <v>8</v>
      </c>
      <c r="J24" s="470" t="s">
        <v>144</v>
      </c>
      <c r="K24" s="470"/>
      <c r="L24" s="443"/>
      <c r="M24" s="465"/>
      <c r="N24" s="198" t="s">
        <v>115</v>
      </c>
      <c r="O24" s="471" t="s">
        <v>145</v>
      </c>
      <c r="P24" s="471"/>
      <c r="Q24" s="468"/>
      <c r="R24" s="469"/>
      <c r="S24" s="197" t="s">
        <v>8</v>
      </c>
      <c r="V24" s="174" t="s">
        <v>71</v>
      </c>
      <c r="X24" s="170" t="s">
        <v>72</v>
      </c>
      <c r="Y24" s="179"/>
    </row>
    <row r="25" spans="1:25" ht="35.25" customHeight="1" x14ac:dyDescent="0.2">
      <c r="A25" s="486"/>
      <c r="B25" s="199" t="s">
        <v>147</v>
      </c>
      <c r="C25" s="466" t="s">
        <v>143</v>
      </c>
      <c r="D25" s="466"/>
      <c r="E25" s="466"/>
      <c r="F25" s="443"/>
      <c r="G25" s="465"/>
      <c r="H25" s="465"/>
      <c r="I25" s="193" t="s">
        <v>8</v>
      </c>
      <c r="J25" s="466" t="s">
        <v>144</v>
      </c>
      <c r="K25" s="466"/>
      <c r="L25" s="443"/>
      <c r="M25" s="465"/>
      <c r="N25" s="200" t="s">
        <v>115</v>
      </c>
      <c r="O25" s="467" t="s">
        <v>145</v>
      </c>
      <c r="P25" s="467"/>
      <c r="Q25" s="468"/>
      <c r="R25" s="469"/>
      <c r="S25" s="193" t="s">
        <v>8</v>
      </c>
      <c r="V25" s="174" t="s">
        <v>73</v>
      </c>
      <c r="W25" s="181"/>
      <c r="X25" s="170" t="s">
        <v>74</v>
      </c>
    </row>
    <row r="26" spans="1:25" ht="24.9" customHeight="1" x14ac:dyDescent="0.2">
      <c r="A26" s="201"/>
      <c r="B26" s="201"/>
      <c r="C26" s="201"/>
      <c r="D26" s="201"/>
      <c r="E26" s="201"/>
      <c r="F26" s="201"/>
      <c r="G26" s="201"/>
      <c r="H26" s="201"/>
      <c r="I26" s="201"/>
      <c r="J26" s="201"/>
      <c r="K26" s="201"/>
      <c r="L26" s="201"/>
      <c r="M26" s="201"/>
      <c r="N26" s="201"/>
      <c r="O26" s="201"/>
      <c r="P26" s="201"/>
      <c r="Q26" s="201"/>
      <c r="R26" s="201"/>
      <c r="S26" s="201"/>
      <c r="V26" s="174" t="s">
        <v>75</v>
      </c>
      <c r="W26" s="181"/>
      <c r="X26" s="170" t="s">
        <v>76</v>
      </c>
      <c r="Y26" s="179"/>
    </row>
    <row r="27" spans="1:25" ht="18.75" customHeight="1" x14ac:dyDescent="0.2">
      <c r="A27" s="202" t="s">
        <v>516</v>
      </c>
      <c r="B27" s="168"/>
      <c r="C27" s="168"/>
      <c r="D27" s="168"/>
      <c r="E27" s="168"/>
      <c r="F27" s="168"/>
      <c r="G27" s="168"/>
      <c r="H27" s="168"/>
      <c r="I27" s="168"/>
      <c r="J27" s="168"/>
      <c r="K27" s="168"/>
      <c r="L27" s="168"/>
      <c r="M27" s="168"/>
      <c r="N27" s="168"/>
      <c r="O27" s="168"/>
      <c r="P27" s="168"/>
      <c r="Q27" s="168"/>
      <c r="R27" s="168"/>
      <c r="S27" s="168"/>
      <c r="V27" s="174" t="s">
        <v>77</v>
      </c>
      <c r="W27" s="181"/>
      <c r="X27" s="170" t="s">
        <v>78</v>
      </c>
      <c r="Y27" s="179"/>
    </row>
    <row r="28" spans="1:25" ht="23.55" customHeight="1" x14ac:dyDescent="0.2">
      <c r="A28" s="475" t="s">
        <v>518</v>
      </c>
      <c r="B28" s="475"/>
      <c r="C28" s="475"/>
      <c r="D28" s="475"/>
      <c r="E28" s="475"/>
      <c r="F28" s="475"/>
      <c r="G28" s="475"/>
      <c r="H28" s="475"/>
      <c r="I28" s="475"/>
      <c r="J28" s="475"/>
      <c r="K28" s="475"/>
      <c r="L28" s="475"/>
      <c r="M28" s="475"/>
      <c r="N28" s="475"/>
      <c r="O28" s="475"/>
      <c r="P28" s="475"/>
      <c r="Q28" s="475"/>
      <c r="R28" s="475"/>
      <c r="S28" s="475"/>
      <c r="V28" s="174" t="s">
        <v>79</v>
      </c>
      <c r="X28" s="170" t="s">
        <v>80</v>
      </c>
      <c r="Y28" s="179"/>
    </row>
    <row r="29" spans="1:25" ht="25.5" customHeight="1" x14ac:dyDescent="0.2">
      <c r="A29" s="476"/>
      <c r="B29" s="476"/>
      <c r="C29" s="476"/>
      <c r="D29" s="476"/>
      <c r="E29" s="476"/>
      <c r="F29" s="476"/>
      <c r="G29" s="476"/>
      <c r="H29" s="476"/>
      <c r="I29" s="476"/>
      <c r="J29" s="476"/>
      <c r="K29" s="476"/>
      <c r="L29" s="476"/>
      <c r="M29" s="476"/>
      <c r="N29" s="476"/>
      <c r="O29" s="476"/>
      <c r="P29" s="476"/>
      <c r="Q29" s="476"/>
      <c r="R29" s="476"/>
      <c r="S29" s="476"/>
      <c r="V29" s="174" t="s">
        <v>81</v>
      </c>
      <c r="W29" s="181"/>
      <c r="X29" s="166" t="s">
        <v>82</v>
      </c>
    </row>
    <row r="30" spans="1:25" ht="33.75" customHeight="1" x14ac:dyDescent="0.2">
      <c r="A30" s="409" t="s">
        <v>148</v>
      </c>
      <c r="B30" s="409"/>
      <c r="C30" s="409"/>
      <c r="D30" s="477"/>
      <c r="E30" s="477"/>
      <c r="F30" s="477"/>
      <c r="G30" s="477"/>
      <c r="H30" s="477"/>
      <c r="I30" s="477"/>
      <c r="J30" s="477"/>
      <c r="K30" s="409" t="s">
        <v>517</v>
      </c>
      <c r="L30" s="409"/>
      <c r="M30" s="478"/>
      <c r="N30" s="478"/>
      <c r="O30" s="478"/>
      <c r="P30" s="478"/>
      <c r="Q30" s="478"/>
      <c r="R30" s="478"/>
      <c r="S30" s="478"/>
      <c r="V30" s="174" t="s">
        <v>83</v>
      </c>
      <c r="W30" s="181"/>
      <c r="X30" s="166" t="s">
        <v>84</v>
      </c>
      <c r="Y30" s="179"/>
    </row>
    <row r="31" spans="1:25" ht="33.75" customHeight="1" x14ac:dyDescent="0.2">
      <c r="A31" s="409" t="s">
        <v>149</v>
      </c>
      <c r="B31" s="409"/>
      <c r="C31" s="409"/>
      <c r="D31" s="203" t="s">
        <v>124</v>
      </c>
      <c r="E31" s="479"/>
      <c r="F31" s="479"/>
      <c r="G31" s="480"/>
      <c r="H31" s="481"/>
      <c r="I31" s="482"/>
      <c r="J31" s="483"/>
      <c r="K31" s="477"/>
      <c r="L31" s="477"/>
      <c r="M31" s="477"/>
      <c r="N31" s="477"/>
      <c r="O31" s="477"/>
      <c r="P31" s="477"/>
      <c r="Q31" s="477"/>
      <c r="R31" s="477"/>
      <c r="S31" s="477"/>
      <c r="V31" s="174" t="s">
        <v>85</v>
      </c>
      <c r="W31" s="181"/>
      <c r="Y31" s="179"/>
    </row>
    <row r="32" spans="1:25" ht="33.75" customHeight="1" x14ac:dyDescent="0.2">
      <c r="A32" s="409" t="s">
        <v>150</v>
      </c>
      <c r="B32" s="409"/>
      <c r="C32" s="409"/>
      <c r="D32" s="409" t="s">
        <v>151</v>
      </c>
      <c r="E32" s="409"/>
      <c r="F32" s="472"/>
      <c r="G32" s="472"/>
      <c r="H32" s="472"/>
      <c r="I32" s="473"/>
      <c r="J32" s="204" t="s">
        <v>152</v>
      </c>
      <c r="K32" s="409" t="s">
        <v>153</v>
      </c>
      <c r="L32" s="409"/>
      <c r="M32" s="433"/>
      <c r="N32" s="433"/>
      <c r="O32" s="433"/>
      <c r="P32" s="433"/>
      <c r="Q32" s="433"/>
      <c r="R32" s="474"/>
      <c r="S32" s="205" t="s">
        <v>154</v>
      </c>
      <c r="V32" s="174" t="s">
        <v>86</v>
      </c>
      <c r="W32" s="181"/>
      <c r="X32" s="179"/>
      <c r="Y32" s="179"/>
    </row>
    <row r="33" spans="22:25" ht="33.75" customHeight="1" x14ac:dyDescent="0.2">
      <c r="V33" s="174" t="s">
        <v>87</v>
      </c>
      <c r="W33" s="181"/>
      <c r="X33" s="180"/>
      <c r="Y33" s="179"/>
    </row>
    <row r="34" spans="22:25" ht="33.75" customHeight="1" x14ac:dyDescent="0.2">
      <c r="V34" s="174" t="s">
        <v>88</v>
      </c>
      <c r="W34" s="181"/>
      <c r="X34" s="179"/>
      <c r="Y34" s="179"/>
    </row>
    <row r="35" spans="22:25" ht="33.75" customHeight="1" x14ac:dyDescent="0.2">
      <c r="V35" s="174" t="s">
        <v>89</v>
      </c>
      <c r="W35" s="181"/>
      <c r="X35" s="179"/>
      <c r="Y35" s="179"/>
    </row>
    <row r="36" spans="22:25" ht="33.75" customHeight="1" x14ac:dyDescent="0.2">
      <c r="V36" s="174" t="s">
        <v>90</v>
      </c>
      <c r="W36" s="181"/>
      <c r="X36" s="179"/>
      <c r="Y36" s="179"/>
    </row>
    <row r="37" spans="22:25" ht="33.75" customHeight="1" x14ac:dyDescent="0.2">
      <c r="V37" s="174" t="s">
        <v>91</v>
      </c>
      <c r="W37" s="181"/>
      <c r="X37" s="179"/>
      <c r="Y37" s="179"/>
    </row>
    <row r="38" spans="22:25" ht="33.75" customHeight="1" x14ac:dyDescent="0.2">
      <c r="V38" s="174" t="s">
        <v>92</v>
      </c>
      <c r="W38" s="181"/>
      <c r="X38" s="179"/>
      <c r="Y38" s="179"/>
    </row>
    <row r="39" spans="22:25" ht="33.75" customHeight="1" x14ac:dyDescent="0.2">
      <c r="V39" s="174" t="s">
        <v>559</v>
      </c>
      <c r="W39" s="181"/>
      <c r="X39" s="179"/>
      <c r="Y39" s="179"/>
    </row>
    <row r="40" spans="22:25" ht="33.75" customHeight="1" x14ac:dyDescent="0.2">
      <c r="V40" s="174" t="s">
        <v>93</v>
      </c>
      <c r="W40" s="181"/>
      <c r="X40" s="179"/>
      <c r="Y40" s="179"/>
    </row>
    <row r="41" spans="22:25" ht="33.75" customHeight="1" x14ac:dyDescent="0.2">
      <c r="V41" s="174" t="s">
        <v>94</v>
      </c>
      <c r="W41" s="181"/>
      <c r="X41" s="179"/>
      <c r="Y41" s="179"/>
    </row>
    <row r="42" spans="22:25" ht="33.75" customHeight="1" x14ac:dyDescent="0.2">
      <c r="V42" s="174" t="s">
        <v>95</v>
      </c>
      <c r="W42" s="181"/>
      <c r="X42" s="179"/>
      <c r="Y42" s="179"/>
    </row>
    <row r="43" spans="22:25" ht="33.75" customHeight="1" x14ac:dyDescent="0.2">
      <c r="V43" s="174" t="s">
        <v>96</v>
      </c>
      <c r="W43" s="181"/>
      <c r="X43" s="179"/>
      <c r="Y43" s="179"/>
    </row>
    <row r="44" spans="22:25" ht="33.75" customHeight="1" x14ac:dyDescent="0.2">
      <c r="V44" s="174" t="s">
        <v>97</v>
      </c>
      <c r="W44" s="181"/>
      <c r="X44" s="179"/>
      <c r="Y44" s="179"/>
    </row>
    <row r="45" spans="22:25" ht="33.75" customHeight="1" x14ac:dyDescent="0.2">
      <c r="V45" s="174" t="s">
        <v>98</v>
      </c>
      <c r="W45" s="181"/>
      <c r="X45" s="179"/>
      <c r="Y45" s="179"/>
    </row>
    <row r="46" spans="22:25" ht="33.75" customHeight="1" x14ac:dyDescent="0.2">
      <c r="V46" s="174" t="s">
        <v>99</v>
      </c>
      <c r="W46" s="181"/>
      <c r="X46" s="179"/>
      <c r="Y46" s="179"/>
    </row>
    <row r="47" spans="22:25" ht="33.75" customHeight="1" x14ac:dyDescent="0.2">
      <c r="V47" s="174" t="s">
        <v>100</v>
      </c>
      <c r="W47" s="181"/>
      <c r="X47" s="179"/>
      <c r="Y47" s="179"/>
    </row>
    <row r="48" spans="22:25" ht="33.75" customHeight="1" x14ac:dyDescent="0.2">
      <c r="V48" s="174" t="s">
        <v>101</v>
      </c>
      <c r="W48" s="181"/>
      <c r="X48" s="179"/>
      <c r="Y48" s="206"/>
    </row>
    <row r="49" spans="22:25" ht="33.75" customHeight="1" x14ac:dyDescent="0.2">
      <c r="V49" s="174" t="s">
        <v>102</v>
      </c>
      <c r="W49" s="181"/>
      <c r="X49" s="179"/>
      <c r="Y49" s="207"/>
    </row>
    <row r="50" spans="22:25" ht="33.75" customHeight="1" x14ac:dyDescent="0.2">
      <c r="V50" s="174" t="s">
        <v>103</v>
      </c>
      <c r="W50" s="181"/>
      <c r="X50" s="179"/>
      <c r="Y50" s="208"/>
    </row>
    <row r="51" spans="22:25" ht="33.75" customHeight="1" x14ac:dyDescent="0.2">
      <c r="V51" s="174" t="s">
        <v>104</v>
      </c>
      <c r="W51" s="181"/>
      <c r="X51" s="179"/>
      <c r="Y51" s="179"/>
    </row>
    <row r="52" spans="22:25" ht="33.75" customHeight="1" x14ac:dyDescent="0.2">
      <c r="V52" s="174" t="s">
        <v>105</v>
      </c>
      <c r="W52" s="181"/>
      <c r="X52" s="179"/>
      <c r="Y52" s="179"/>
    </row>
    <row r="53" spans="22:25" ht="33.75" customHeight="1" x14ac:dyDescent="0.2">
      <c r="V53" s="174" t="s">
        <v>106</v>
      </c>
      <c r="W53" s="181"/>
      <c r="X53" s="179"/>
      <c r="Y53" s="179"/>
    </row>
    <row r="54" spans="22:25" ht="33.75" customHeight="1" x14ac:dyDescent="0.2">
      <c r="V54" s="174" t="s">
        <v>107</v>
      </c>
      <c r="W54" s="181"/>
      <c r="X54" s="179"/>
      <c r="Y54" s="179"/>
    </row>
    <row r="55" spans="22:25" ht="33.75" customHeight="1" x14ac:dyDescent="0.2">
      <c r="V55" s="174" t="s">
        <v>108</v>
      </c>
      <c r="W55" s="181"/>
      <c r="X55" s="179"/>
      <c r="Y55" s="179"/>
    </row>
    <row r="56" spans="22:25" ht="33.75" customHeight="1" x14ac:dyDescent="0.2">
      <c r="V56" s="174" t="s">
        <v>109</v>
      </c>
      <c r="W56" s="181"/>
      <c r="X56" s="179"/>
      <c r="Y56" s="179"/>
    </row>
    <row r="57" spans="22:25" ht="33.75" customHeight="1" x14ac:dyDescent="0.2">
      <c r="V57" s="174" t="s">
        <v>110</v>
      </c>
      <c r="W57" s="181"/>
      <c r="X57" s="179"/>
      <c r="Y57" s="179"/>
    </row>
    <row r="58" spans="22:25" ht="33.75" customHeight="1" x14ac:dyDescent="0.2">
      <c r="V58" s="174" t="s">
        <v>111</v>
      </c>
      <c r="W58" s="181"/>
      <c r="X58" s="179"/>
      <c r="Y58" s="179"/>
    </row>
    <row r="59" spans="22:25" ht="33.75" customHeight="1" x14ac:dyDescent="0.2">
      <c r="V59" s="174" t="s">
        <v>112</v>
      </c>
      <c r="W59" s="181"/>
      <c r="X59" s="179"/>
      <c r="Y59" s="179"/>
    </row>
    <row r="60" spans="22:25" ht="33.75" customHeight="1" x14ac:dyDescent="0.2">
      <c r="V60" s="174" t="s">
        <v>113</v>
      </c>
      <c r="W60" s="181"/>
      <c r="X60" s="179"/>
      <c r="Y60" s="179"/>
    </row>
    <row r="61" spans="22:25" x14ac:dyDescent="0.2">
      <c r="V61" s="174"/>
      <c r="W61" s="181"/>
      <c r="X61" s="179"/>
      <c r="Y61" s="179"/>
    </row>
    <row r="62" spans="22:25" x14ac:dyDescent="0.2">
      <c r="V62" s="174"/>
      <c r="Y62" s="179"/>
    </row>
  </sheetData>
  <sheetProtection password="DDD3" sheet="1" formatCells="0" selectLockedCells="1" sort="0" autoFilter="0" pivotTables="0"/>
  <dataConsolidate/>
  <mergeCells count="103">
    <mergeCell ref="Q25:R25"/>
    <mergeCell ref="Q23:R23"/>
    <mergeCell ref="C24:E24"/>
    <mergeCell ref="F24:H24"/>
    <mergeCell ref="J24:K24"/>
    <mergeCell ref="L24:M24"/>
    <mergeCell ref="O24:P24"/>
    <mergeCell ref="Q24:R24"/>
    <mergeCell ref="A32:C32"/>
    <mergeCell ref="D32:E32"/>
    <mergeCell ref="F32:I32"/>
    <mergeCell ref="K32:L32"/>
    <mergeCell ref="M32:R32"/>
    <mergeCell ref="A28:S29"/>
    <mergeCell ref="A30:C30"/>
    <mergeCell ref="D30:J30"/>
    <mergeCell ref="K30:L30"/>
    <mergeCell ref="M30:S30"/>
    <mergeCell ref="A31:C31"/>
    <mergeCell ref="E31:G31"/>
    <mergeCell ref="H31:I31"/>
    <mergeCell ref="J31:S31"/>
    <mergeCell ref="A23:A25"/>
    <mergeCell ref="C23:E23"/>
    <mergeCell ref="F23:H23"/>
    <mergeCell ref="J23:K23"/>
    <mergeCell ref="L23:M23"/>
    <mergeCell ref="O23:P23"/>
    <mergeCell ref="C25:E25"/>
    <mergeCell ref="F25:H25"/>
    <mergeCell ref="J25:K25"/>
    <mergeCell ref="L25:M25"/>
    <mergeCell ref="O25:P25"/>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P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M16:O16"/>
    <mergeCell ref="A12:B14"/>
    <mergeCell ref="C12:D12"/>
    <mergeCell ref="E12:J12"/>
    <mergeCell ref="K12:L13"/>
    <mergeCell ref="M12:S13"/>
    <mergeCell ref="C13:D13"/>
    <mergeCell ref="E13:J13"/>
    <mergeCell ref="C14:D14"/>
    <mergeCell ref="E14:S14"/>
    <mergeCell ref="A10:B10"/>
    <mergeCell ref="D10:F10"/>
    <mergeCell ref="G10:S10"/>
    <mergeCell ref="A11:B11"/>
    <mergeCell ref="C11:J11"/>
    <mergeCell ref="K11:S11"/>
    <mergeCell ref="A8:B8"/>
    <mergeCell ref="D8:F8"/>
    <mergeCell ref="G8:S8"/>
    <mergeCell ref="A9:B9"/>
    <mergeCell ref="C9:J9"/>
    <mergeCell ref="K9:S9"/>
    <mergeCell ref="L5:S5"/>
    <mergeCell ref="A6:B6"/>
    <mergeCell ref="D6:F6"/>
    <mergeCell ref="G6:S6"/>
    <mergeCell ref="A7:B7"/>
    <mergeCell ref="C7:J7"/>
    <mergeCell ref="K7:L7"/>
    <mergeCell ref="M7:S7"/>
    <mergeCell ref="A1:S1"/>
    <mergeCell ref="A3:B3"/>
    <mergeCell ref="C3:I3"/>
    <mergeCell ref="J3:J5"/>
    <mergeCell ref="L3:S3"/>
    <mergeCell ref="A4:B4"/>
    <mergeCell ref="C4:I4"/>
    <mergeCell ref="L4:S4"/>
    <mergeCell ref="A5:B5"/>
    <mergeCell ref="C5:I5"/>
  </mergeCells>
  <phoneticPr fontId="1"/>
  <dataValidations xWindow="345" yWindow="578" count="17">
    <dataValidation imeMode="halfAlpha" allowBlank="1" showInputMessage="1" showErrorMessage="1" sqref="L23:L25"/>
    <dataValidation allowBlank="1" showErrorMessage="1" promptTitle="主要取引先を上位３位記入してください" prompt="　" sqref="C23:E23"/>
    <dataValidation type="list" allowBlank="1" showInputMessage="1" showErrorMessage="1" promptTitle="都県を選択してください" prompt="首都圏（関東地方１都６県＋山梨県）であれば申請可能です。" sqref="H31">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0:J30"/>
    <dataValidation imeMode="fullKatakana" allowBlank="1" showInputMessage="1" showErrorMessage="1" sqref="C3:I3 L3:S3 E12:J12"/>
    <dataValidation allowBlank="1" showInputMessage="1" showErrorMessage="1" prompt="区市町村以下を記入してください。" sqref="J31:S31"/>
    <dataValidation allowBlank="1" showErrorMessage="1" sqref="G10:S10"/>
    <dataValidation imeMode="hiragana" allowBlank="1" showInputMessage="1" showErrorMessage="1" prompt="和暦で年月日を記入してください。" sqref="G15:J16"/>
    <dataValidation allowBlank="1" showInputMessage="1" showErrorMessage="1" prompt="個人事業者は「屋号」ではなく「代表者名」を記入してください。" sqref="C4:I4"/>
    <dataValidation imeMode="disabled" allowBlank="1" showInputMessage="1" showErrorMessage="1" sqref="D6:F6 C7:J7 M7:S7 E31 R17 M30:S30 D10:F10 E14:S14 M15:R15 P16:R16 C17:F17 C11:J11"/>
    <dataValidation imeMode="disabled" allowBlank="1" showInputMessage="1" showErrorMessage="1" prompt="従業員は、派遣社員やアルバイトを含めた全ての従業員を指します。" sqref="M17:N17"/>
    <dataValidation type="list" allowBlank="1" showInputMessage="1" showErrorMessage="1" prompt="募集要項P.26「日本標準産業分類一覧表」を参照してください。_x000a_大分類から先に選択してください。" sqref="M18:S18">
      <formula1>$V$1:$Y$1</formula1>
    </dataValidation>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type="list" allowBlank="1" showInputMessage="1" showErrorMessage="1" prompt="大分類から先に選択してください。" sqref="M19:S19">
      <formula1>IF($M$18="製造業その他",$V$2:$V$60,IF($M$18="卸売業",$W$2:$W$7,IF($M$18="サービス業",$X$2:$X$30,IF($M$18="小売業",Y2:Y9))))</formula1>
    </dataValidation>
    <dataValidation type="list" allowBlank="1" showInputMessage="1" showErrorMessage="1" prompt="令和４年９月１日時点の組織形態を選択してください。" sqref="C5:I5">
      <formula1>"法人（一財、一社、NPO除く）,個人事業者,中小企業団体等,一般財団法人,一般社団法人,特定非営利活動法人"</formula1>
    </dataValidation>
    <dataValidation imeMode="disabled" allowBlank="1" showInputMessage="1" showErrorMessage="1" prompt="本店所在地が都外の場合のみ記入してください。" sqref="D8:F8 C9:J9"/>
    <dataValidation imeMode="hiragana" allowBlank="1" showInputMessage="1" showErrorMessage="1" prompt="本店所在地が都外の場合のみ記入してください。" sqref="G8:S8"/>
  </dataValidations>
  <pageMargins left="0.59055118110236227" right="0.19685039370078741" top="0.39370078740157483" bottom="0.39370078740157483" header="0.31496062992125984" footer="0.19685039370078741"/>
  <pageSetup paperSize="9" scale="80" fitToWidth="0" fitToHeight="0" orientation="portrait" r:id="rId1"/>
  <headerFooter>
    <oddFoote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Q26"/>
  <sheetViews>
    <sheetView view="pageBreakPreview" zoomScaleNormal="90" zoomScaleSheetLayoutView="100" workbookViewId="0">
      <selection activeCell="AE9" sqref="AE9:AH9"/>
    </sheetView>
  </sheetViews>
  <sheetFormatPr defaultColWidth="1.88671875" defaultRowHeight="12" x14ac:dyDescent="0.2"/>
  <cols>
    <col min="1" max="11" width="2.44140625" style="68" customWidth="1"/>
    <col min="12" max="12" width="8.21875" style="68" customWidth="1"/>
    <col min="13" max="13" width="4.77734375" style="68" customWidth="1"/>
    <col min="14" max="14" width="6.21875" style="68" customWidth="1"/>
    <col min="15" max="32" width="2.44140625" style="68" customWidth="1"/>
    <col min="33" max="33" width="4.77734375" style="68" customWidth="1"/>
    <col min="34" max="34" width="4.21875" style="68" customWidth="1"/>
    <col min="35" max="39" width="2.44140625" style="68" hidden="1" customWidth="1"/>
    <col min="40" max="248" width="2.44140625" style="68" customWidth="1"/>
    <col min="249" max="16384" width="1.88671875" style="68"/>
  </cols>
  <sheetData>
    <row r="1" spans="1:43" ht="30" customHeight="1" x14ac:dyDescent="0.2">
      <c r="A1" s="93" t="s">
        <v>383</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5"/>
      <c r="AF1" s="95"/>
      <c r="AG1" s="95"/>
      <c r="AH1" s="95"/>
      <c r="AI1" s="96"/>
    </row>
    <row r="2" spans="1:43" ht="33" customHeight="1" x14ac:dyDescent="0.2">
      <c r="A2" s="85"/>
      <c r="B2" s="878" t="s">
        <v>384</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row>
    <row r="3" spans="1:43" ht="22.5" customHeight="1" x14ac:dyDescent="0.2">
      <c r="A3" s="841" t="s">
        <v>368</v>
      </c>
      <c r="B3" s="842"/>
      <c r="C3" s="842"/>
      <c r="D3" s="842"/>
      <c r="E3" s="843"/>
      <c r="F3" s="871" t="s">
        <v>575</v>
      </c>
      <c r="G3" s="872"/>
      <c r="H3" s="872"/>
      <c r="I3" s="873"/>
      <c r="J3" s="874" t="s">
        <v>385</v>
      </c>
      <c r="K3" s="874"/>
      <c r="L3" s="874"/>
      <c r="M3" s="874"/>
      <c r="N3" s="844"/>
      <c r="O3" s="845"/>
      <c r="P3" s="845"/>
      <c r="Q3" s="845"/>
      <c r="R3" s="845"/>
      <c r="S3" s="845"/>
      <c r="T3" s="845"/>
      <c r="U3" s="845"/>
      <c r="V3" s="845"/>
      <c r="W3" s="845"/>
      <c r="X3" s="846"/>
      <c r="Y3" s="857" t="s">
        <v>348</v>
      </c>
      <c r="Z3" s="858"/>
      <c r="AA3" s="858"/>
      <c r="AB3" s="859"/>
      <c r="AC3" s="875"/>
      <c r="AD3" s="876"/>
      <c r="AE3" s="876"/>
      <c r="AF3" s="876"/>
      <c r="AG3" s="876"/>
      <c r="AH3" s="877"/>
      <c r="AI3" s="284"/>
      <c r="AJ3" s="285"/>
    </row>
    <row r="4" spans="1:43" ht="22.5" customHeight="1" x14ac:dyDescent="0.2">
      <c r="A4" s="857" t="s">
        <v>386</v>
      </c>
      <c r="B4" s="858"/>
      <c r="C4" s="858"/>
      <c r="D4" s="858"/>
      <c r="E4" s="858"/>
      <c r="F4" s="858"/>
      <c r="G4" s="858"/>
      <c r="H4" s="858"/>
      <c r="I4" s="859"/>
      <c r="J4" s="860"/>
      <c r="K4" s="861"/>
      <c r="L4" s="861"/>
      <c r="M4" s="861"/>
      <c r="N4" s="861"/>
      <c r="O4" s="861"/>
      <c r="P4" s="861"/>
      <c r="Q4" s="861"/>
      <c r="R4" s="861"/>
      <c r="S4" s="861"/>
      <c r="T4" s="861"/>
      <c r="U4" s="861"/>
      <c r="V4" s="861"/>
      <c r="W4" s="861"/>
      <c r="X4" s="861"/>
      <c r="Y4" s="861"/>
      <c r="Z4" s="861"/>
      <c r="AA4" s="861"/>
      <c r="AB4" s="861"/>
      <c r="AC4" s="861"/>
      <c r="AD4" s="861"/>
      <c r="AE4" s="861"/>
      <c r="AF4" s="861"/>
      <c r="AG4" s="861"/>
      <c r="AH4" s="862"/>
      <c r="AI4" s="230"/>
      <c r="AJ4" s="286"/>
    </row>
    <row r="5" spans="1:43" ht="60" customHeight="1" x14ac:dyDescent="0.2">
      <c r="A5" s="863" t="s">
        <v>387</v>
      </c>
      <c r="B5" s="864"/>
      <c r="C5" s="864"/>
      <c r="D5" s="864"/>
      <c r="E5" s="864"/>
      <c r="F5" s="864"/>
      <c r="G5" s="864"/>
      <c r="H5" s="864"/>
      <c r="I5" s="865"/>
      <c r="J5" s="866"/>
      <c r="K5" s="867"/>
      <c r="L5" s="867"/>
      <c r="M5" s="867"/>
      <c r="N5" s="867"/>
      <c r="O5" s="867"/>
      <c r="P5" s="867"/>
      <c r="Q5" s="867"/>
      <c r="R5" s="867"/>
      <c r="S5" s="867"/>
      <c r="T5" s="867"/>
      <c r="U5" s="867"/>
      <c r="V5" s="867"/>
      <c r="W5" s="867"/>
      <c r="X5" s="867"/>
      <c r="Y5" s="867"/>
      <c r="Z5" s="867"/>
      <c r="AA5" s="867"/>
      <c r="AB5" s="867"/>
      <c r="AC5" s="867"/>
      <c r="AD5" s="867"/>
      <c r="AE5" s="867"/>
      <c r="AF5" s="867"/>
      <c r="AG5" s="867"/>
      <c r="AH5" s="868"/>
      <c r="AI5" s="230"/>
      <c r="AJ5" s="286"/>
    </row>
    <row r="6" spans="1:43" ht="22.5" customHeight="1" x14ac:dyDescent="0.2">
      <c r="A6" s="841" t="s">
        <v>371</v>
      </c>
      <c r="B6" s="842"/>
      <c r="C6" s="842"/>
      <c r="D6" s="842"/>
      <c r="E6" s="842"/>
      <c r="F6" s="842"/>
      <c r="G6" s="842"/>
      <c r="H6" s="842"/>
      <c r="I6" s="843"/>
      <c r="J6" s="869" t="s">
        <v>519</v>
      </c>
      <c r="K6" s="870"/>
      <c r="L6" s="870"/>
      <c r="M6" s="870"/>
      <c r="N6" s="870"/>
      <c r="O6" s="852"/>
      <c r="P6" s="852"/>
      <c r="Q6" s="850" t="s">
        <v>353</v>
      </c>
      <c r="R6" s="850"/>
      <c r="S6" s="852"/>
      <c r="T6" s="852"/>
      <c r="U6" s="850" t="s">
        <v>354</v>
      </c>
      <c r="V6" s="850"/>
      <c r="W6" s="850" t="s">
        <v>372</v>
      </c>
      <c r="X6" s="850"/>
      <c r="Y6" s="850"/>
      <c r="Z6" s="850"/>
      <c r="AA6" s="851" t="s">
        <v>519</v>
      </c>
      <c r="AB6" s="851"/>
      <c r="AC6" s="852"/>
      <c r="AD6" s="852"/>
      <c r="AE6" s="850" t="s">
        <v>353</v>
      </c>
      <c r="AF6" s="850"/>
      <c r="AG6" s="357"/>
      <c r="AH6" s="287" t="s">
        <v>354</v>
      </c>
      <c r="AI6" s="230"/>
      <c r="AJ6" s="286"/>
    </row>
    <row r="7" spans="1:43" ht="22.5" customHeight="1" x14ac:dyDescent="0.2">
      <c r="A7" s="841" t="s">
        <v>355</v>
      </c>
      <c r="B7" s="842"/>
      <c r="C7" s="842"/>
      <c r="D7" s="842"/>
      <c r="E7" s="842"/>
      <c r="F7" s="842"/>
      <c r="G7" s="842"/>
      <c r="H7" s="842"/>
      <c r="I7" s="843"/>
      <c r="J7" s="853"/>
      <c r="K7" s="854"/>
      <c r="L7" s="854"/>
      <c r="M7" s="854"/>
      <c r="N7" s="854"/>
      <c r="O7" s="854"/>
      <c r="P7" s="854"/>
      <c r="Q7" s="854"/>
      <c r="R7" s="854"/>
      <c r="S7" s="854"/>
      <c r="T7" s="854"/>
      <c r="U7" s="854"/>
      <c r="V7" s="854"/>
      <c r="W7" s="854"/>
      <c r="X7" s="854"/>
      <c r="Y7" s="854"/>
      <c r="Z7" s="854"/>
      <c r="AA7" s="855" t="s">
        <v>130</v>
      </c>
      <c r="AB7" s="855"/>
      <c r="AC7" s="855"/>
      <c r="AD7" s="855"/>
      <c r="AE7" s="855"/>
      <c r="AF7" s="855"/>
      <c r="AG7" s="855"/>
      <c r="AH7" s="856"/>
      <c r="AI7" s="230"/>
      <c r="AJ7" s="286"/>
    </row>
    <row r="8" spans="1:43" ht="60" customHeight="1" x14ac:dyDescent="0.2">
      <c r="A8" s="841" t="s">
        <v>388</v>
      </c>
      <c r="B8" s="842"/>
      <c r="C8" s="842"/>
      <c r="D8" s="842"/>
      <c r="E8" s="842"/>
      <c r="F8" s="842"/>
      <c r="G8" s="842"/>
      <c r="H8" s="842"/>
      <c r="I8" s="843"/>
      <c r="J8" s="844"/>
      <c r="K8" s="845"/>
      <c r="L8" s="845"/>
      <c r="M8" s="845"/>
      <c r="N8" s="845"/>
      <c r="O8" s="845"/>
      <c r="P8" s="845"/>
      <c r="Q8" s="845"/>
      <c r="R8" s="845"/>
      <c r="S8" s="845"/>
      <c r="T8" s="845"/>
      <c r="U8" s="845"/>
      <c r="V8" s="845"/>
      <c r="W8" s="845"/>
      <c r="X8" s="845"/>
      <c r="Y8" s="845"/>
      <c r="Z8" s="845"/>
      <c r="AA8" s="845"/>
      <c r="AB8" s="845"/>
      <c r="AC8" s="845"/>
      <c r="AD8" s="845"/>
      <c r="AE8" s="845"/>
      <c r="AF8" s="845"/>
      <c r="AG8" s="845"/>
      <c r="AH8" s="846"/>
      <c r="AI8" s="230"/>
      <c r="AJ8" s="286"/>
    </row>
    <row r="9" spans="1:43" ht="32.25" customHeight="1" x14ac:dyDescent="0.2">
      <c r="A9" s="799" t="s">
        <v>584</v>
      </c>
      <c r="B9" s="800"/>
      <c r="C9" s="800"/>
      <c r="D9" s="800"/>
      <c r="E9" s="800"/>
      <c r="F9" s="800"/>
      <c r="G9" s="800"/>
      <c r="H9" s="800"/>
      <c r="I9" s="800"/>
      <c r="J9" s="800"/>
      <c r="K9" s="800"/>
      <c r="L9" s="800"/>
      <c r="M9" s="800"/>
      <c r="N9" s="800"/>
      <c r="O9" s="800"/>
      <c r="P9" s="800"/>
      <c r="Q9" s="800"/>
      <c r="R9" s="800"/>
      <c r="S9" s="800"/>
      <c r="T9" s="800"/>
      <c r="U9" s="800"/>
      <c r="V9" s="800"/>
      <c r="W9" s="800"/>
      <c r="X9" s="800"/>
      <c r="Y9" s="800"/>
      <c r="Z9" s="800"/>
      <c r="AA9" s="800"/>
      <c r="AB9" s="800"/>
      <c r="AC9" s="800"/>
      <c r="AD9" s="801"/>
      <c r="AE9" s="847" t="s">
        <v>498</v>
      </c>
      <c r="AF9" s="848"/>
      <c r="AG9" s="848"/>
      <c r="AH9" s="849"/>
      <c r="AI9" s="288"/>
      <c r="AJ9" s="289"/>
      <c r="AQ9" s="68" t="s">
        <v>603</v>
      </c>
    </row>
    <row r="10" spans="1:43" ht="30" customHeight="1" x14ac:dyDescent="0.2">
      <c r="A10" s="231"/>
      <c r="B10" s="231"/>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Q10" s="68" t="s">
        <v>573</v>
      </c>
    </row>
    <row r="11" spans="1:43" ht="22.5" customHeight="1" x14ac:dyDescent="0.2">
      <c r="A11" s="841" t="s">
        <v>368</v>
      </c>
      <c r="B11" s="842"/>
      <c r="C11" s="842"/>
      <c r="D11" s="842"/>
      <c r="E11" s="843"/>
      <c r="F11" s="871" t="s">
        <v>576</v>
      </c>
      <c r="G11" s="872"/>
      <c r="H11" s="872"/>
      <c r="I11" s="873"/>
      <c r="J11" s="874" t="s">
        <v>385</v>
      </c>
      <c r="K11" s="874"/>
      <c r="L11" s="874"/>
      <c r="M11" s="874"/>
      <c r="N11" s="844"/>
      <c r="O11" s="845"/>
      <c r="P11" s="845"/>
      <c r="Q11" s="845"/>
      <c r="R11" s="845"/>
      <c r="S11" s="845"/>
      <c r="T11" s="845"/>
      <c r="U11" s="845"/>
      <c r="V11" s="845"/>
      <c r="W11" s="845"/>
      <c r="X11" s="846"/>
      <c r="Y11" s="857" t="s">
        <v>348</v>
      </c>
      <c r="Z11" s="858"/>
      <c r="AA11" s="858"/>
      <c r="AB11" s="859"/>
      <c r="AC11" s="875"/>
      <c r="AD11" s="876"/>
      <c r="AE11" s="876"/>
      <c r="AF11" s="876"/>
      <c r="AG11" s="876"/>
      <c r="AH11" s="877"/>
      <c r="AI11" s="284"/>
      <c r="AJ11" s="285"/>
    </row>
    <row r="12" spans="1:43" ht="23.25" customHeight="1" x14ac:dyDescent="0.2">
      <c r="A12" s="857" t="s">
        <v>386</v>
      </c>
      <c r="B12" s="858"/>
      <c r="C12" s="858"/>
      <c r="D12" s="858"/>
      <c r="E12" s="858"/>
      <c r="F12" s="858"/>
      <c r="G12" s="858"/>
      <c r="H12" s="858"/>
      <c r="I12" s="859"/>
      <c r="J12" s="860"/>
      <c r="K12" s="861"/>
      <c r="L12" s="861"/>
      <c r="M12" s="861"/>
      <c r="N12" s="861"/>
      <c r="O12" s="861"/>
      <c r="P12" s="861"/>
      <c r="Q12" s="861"/>
      <c r="R12" s="861"/>
      <c r="S12" s="861"/>
      <c r="T12" s="861"/>
      <c r="U12" s="861"/>
      <c r="V12" s="861"/>
      <c r="W12" s="861"/>
      <c r="X12" s="861"/>
      <c r="Y12" s="861"/>
      <c r="Z12" s="861"/>
      <c r="AA12" s="861"/>
      <c r="AB12" s="861"/>
      <c r="AC12" s="861"/>
      <c r="AD12" s="861"/>
      <c r="AE12" s="861"/>
      <c r="AF12" s="861"/>
      <c r="AG12" s="861"/>
      <c r="AH12" s="862"/>
      <c r="AI12" s="230"/>
      <c r="AJ12" s="286"/>
    </row>
    <row r="13" spans="1:43" ht="60" customHeight="1" x14ac:dyDescent="0.2">
      <c r="A13" s="863" t="s">
        <v>387</v>
      </c>
      <c r="B13" s="864"/>
      <c r="C13" s="864"/>
      <c r="D13" s="864"/>
      <c r="E13" s="864"/>
      <c r="F13" s="864"/>
      <c r="G13" s="864"/>
      <c r="H13" s="864"/>
      <c r="I13" s="865"/>
      <c r="J13" s="866"/>
      <c r="K13" s="867"/>
      <c r="L13" s="867"/>
      <c r="M13" s="867"/>
      <c r="N13" s="867"/>
      <c r="O13" s="867"/>
      <c r="P13" s="867"/>
      <c r="Q13" s="867"/>
      <c r="R13" s="867"/>
      <c r="S13" s="867"/>
      <c r="T13" s="867"/>
      <c r="U13" s="867"/>
      <c r="V13" s="867"/>
      <c r="W13" s="867"/>
      <c r="X13" s="867"/>
      <c r="Y13" s="867"/>
      <c r="Z13" s="867"/>
      <c r="AA13" s="867"/>
      <c r="AB13" s="867"/>
      <c r="AC13" s="867"/>
      <c r="AD13" s="867"/>
      <c r="AE13" s="867"/>
      <c r="AF13" s="867"/>
      <c r="AG13" s="867"/>
      <c r="AH13" s="868"/>
      <c r="AI13" s="230"/>
      <c r="AJ13" s="286"/>
    </row>
    <row r="14" spans="1:43" ht="22.5" customHeight="1" x14ac:dyDescent="0.2">
      <c r="A14" s="841" t="s">
        <v>371</v>
      </c>
      <c r="B14" s="842"/>
      <c r="C14" s="842"/>
      <c r="D14" s="842"/>
      <c r="E14" s="842"/>
      <c r="F14" s="842"/>
      <c r="G14" s="842"/>
      <c r="H14" s="842"/>
      <c r="I14" s="843"/>
      <c r="J14" s="869" t="s">
        <v>519</v>
      </c>
      <c r="K14" s="870"/>
      <c r="L14" s="870"/>
      <c r="M14" s="870"/>
      <c r="N14" s="870"/>
      <c r="O14" s="852"/>
      <c r="P14" s="852"/>
      <c r="Q14" s="850" t="s">
        <v>353</v>
      </c>
      <c r="R14" s="850"/>
      <c r="S14" s="852"/>
      <c r="T14" s="852"/>
      <c r="U14" s="850" t="s">
        <v>354</v>
      </c>
      <c r="V14" s="850"/>
      <c r="W14" s="850" t="s">
        <v>372</v>
      </c>
      <c r="X14" s="850"/>
      <c r="Y14" s="850"/>
      <c r="Z14" s="850"/>
      <c r="AA14" s="851" t="s">
        <v>519</v>
      </c>
      <c r="AB14" s="851"/>
      <c r="AC14" s="852"/>
      <c r="AD14" s="852"/>
      <c r="AE14" s="850" t="s">
        <v>353</v>
      </c>
      <c r="AF14" s="850"/>
      <c r="AG14" s="357"/>
      <c r="AH14" s="287" t="s">
        <v>354</v>
      </c>
      <c r="AI14" s="230"/>
      <c r="AJ14" s="286"/>
    </row>
    <row r="15" spans="1:43" ht="21.75" customHeight="1" x14ac:dyDescent="0.2">
      <c r="A15" s="841" t="s">
        <v>355</v>
      </c>
      <c r="B15" s="842"/>
      <c r="C15" s="842"/>
      <c r="D15" s="842"/>
      <c r="E15" s="842"/>
      <c r="F15" s="842"/>
      <c r="G15" s="842"/>
      <c r="H15" s="842"/>
      <c r="I15" s="843"/>
      <c r="J15" s="853"/>
      <c r="K15" s="854"/>
      <c r="L15" s="854"/>
      <c r="M15" s="854"/>
      <c r="N15" s="854"/>
      <c r="O15" s="854"/>
      <c r="P15" s="854"/>
      <c r="Q15" s="854"/>
      <c r="R15" s="854"/>
      <c r="S15" s="854"/>
      <c r="T15" s="854"/>
      <c r="U15" s="854"/>
      <c r="V15" s="854"/>
      <c r="W15" s="854"/>
      <c r="X15" s="854"/>
      <c r="Y15" s="854"/>
      <c r="Z15" s="854"/>
      <c r="AA15" s="855" t="s">
        <v>130</v>
      </c>
      <c r="AB15" s="855"/>
      <c r="AC15" s="855"/>
      <c r="AD15" s="855"/>
      <c r="AE15" s="855"/>
      <c r="AF15" s="855"/>
      <c r="AG15" s="855"/>
      <c r="AH15" s="856"/>
      <c r="AI15" s="230"/>
      <c r="AJ15" s="286"/>
    </row>
    <row r="16" spans="1:43" ht="60" customHeight="1" x14ac:dyDescent="0.2">
      <c r="A16" s="841" t="s">
        <v>388</v>
      </c>
      <c r="B16" s="842"/>
      <c r="C16" s="842"/>
      <c r="D16" s="842"/>
      <c r="E16" s="842"/>
      <c r="F16" s="842"/>
      <c r="G16" s="842"/>
      <c r="H16" s="842"/>
      <c r="I16" s="843"/>
      <c r="J16" s="844"/>
      <c r="K16" s="845"/>
      <c r="L16" s="845"/>
      <c r="M16" s="845"/>
      <c r="N16" s="845"/>
      <c r="O16" s="845"/>
      <c r="P16" s="845"/>
      <c r="Q16" s="845"/>
      <c r="R16" s="845"/>
      <c r="S16" s="845"/>
      <c r="T16" s="845"/>
      <c r="U16" s="845"/>
      <c r="V16" s="845"/>
      <c r="W16" s="845"/>
      <c r="X16" s="845"/>
      <c r="Y16" s="845"/>
      <c r="Z16" s="845"/>
      <c r="AA16" s="845"/>
      <c r="AB16" s="845"/>
      <c r="AC16" s="845"/>
      <c r="AD16" s="845"/>
      <c r="AE16" s="845"/>
      <c r="AF16" s="845"/>
      <c r="AG16" s="845"/>
      <c r="AH16" s="846"/>
      <c r="AI16" s="230"/>
      <c r="AJ16" s="286"/>
    </row>
    <row r="17" spans="1:36" ht="32.25" customHeight="1" x14ac:dyDescent="0.2">
      <c r="A17" s="799" t="s">
        <v>584</v>
      </c>
      <c r="B17" s="800"/>
      <c r="C17" s="800"/>
      <c r="D17" s="800"/>
      <c r="E17" s="800"/>
      <c r="F17" s="800"/>
      <c r="G17" s="800"/>
      <c r="H17" s="800"/>
      <c r="I17" s="800"/>
      <c r="J17" s="800"/>
      <c r="K17" s="800"/>
      <c r="L17" s="800"/>
      <c r="M17" s="800"/>
      <c r="N17" s="800"/>
      <c r="O17" s="800"/>
      <c r="P17" s="800"/>
      <c r="Q17" s="800"/>
      <c r="R17" s="800"/>
      <c r="S17" s="800"/>
      <c r="T17" s="800"/>
      <c r="U17" s="800"/>
      <c r="V17" s="800"/>
      <c r="W17" s="800"/>
      <c r="X17" s="800"/>
      <c r="Y17" s="800"/>
      <c r="Z17" s="800"/>
      <c r="AA17" s="800"/>
      <c r="AB17" s="800"/>
      <c r="AC17" s="800"/>
      <c r="AD17" s="801"/>
      <c r="AE17" s="847" t="s">
        <v>498</v>
      </c>
      <c r="AF17" s="848"/>
      <c r="AG17" s="848"/>
      <c r="AH17" s="849"/>
      <c r="AI17" s="288"/>
      <c r="AJ17" s="289"/>
    </row>
    <row r="18" spans="1:36" ht="30" customHeight="1" x14ac:dyDescent="0.2">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row>
    <row r="19" spans="1:36" ht="22.5" customHeight="1" x14ac:dyDescent="0.2">
      <c r="A19" s="841" t="s">
        <v>368</v>
      </c>
      <c r="B19" s="842"/>
      <c r="C19" s="842"/>
      <c r="D19" s="842"/>
      <c r="E19" s="843"/>
      <c r="F19" s="871" t="s">
        <v>577</v>
      </c>
      <c r="G19" s="872"/>
      <c r="H19" s="872"/>
      <c r="I19" s="873"/>
      <c r="J19" s="874" t="s">
        <v>385</v>
      </c>
      <c r="K19" s="874"/>
      <c r="L19" s="874"/>
      <c r="M19" s="874"/>
      <c r="N19" s="844"/>
      <c r="O19" s="845"/>
      <c r="P19" s="845"/>
      <c r="Q19" s="845"/>
      <c r="R19" s="845"/>
      <c r="S19" s="845"/>
      <c r="T19" s="845"/>
      <c r="U19" s="845"/>
      <c r="V19" s="845"/>
      <c r="W19" s="845"/>
      <c r="X19" s="846"/>
      <c r="Y19" s="857" t="s">
        <v>348</v>
      </c>
      <c r="Z19" s="858"/>
      <c r="AA19" s="858"/>
      <c r="AB19" s="859"/>
      <c r="AC19" s="875"/>
      <c r="AD19" s="876"/>
      <c r="AE19" s="876"/>
      <c r="AF19" s="876"/>
      <c r="AG19" s="876"/>
      <c r="AH19" s="877"/>
      <c r="AI19" s="284"/>
      <c r="AJ19" s="285"/>
    </row>
    <row r="20" spans="1:36" ht="25.5" customHeight="1" x14ac:dyDescent="0.2">
      <c r="A20" s="857" t="s">
        <v>386</v>
      </c>
      <c r="B20" s="858"/>
      <c r="C20" s="858"/>
      <c r="D20" s="858"/>
      <c r="E20" s="858"/>
      <c r="F20" s="858"/>
      <c r="G20" s="858"/>
      <c r="H20" s="858"/>
      <c r="I20" s="859"/>
      <c r="J20" s="860"/>
      <c r="K20" s="861"/>
      <c r="L20" s="861"/>
      <c r="M20" s="861"/>
      <c r="N20" s="861"/>
      <c r="O20" s="861"/>
      <c r="P20" s="861"/>
      <c r="Q20" s="861"/>
      <c r="R20" s="861"/>
      <c r="S20" s="861"/>
      <c r="T20" s="861"/>
      <c r="U20" s="861"/>
      <c r="V20" s="861"/>
      <c r="W20" s="861"/>
      <c r="X20" s="861"/>
      <c r="Y20" s="861"/>
      <c r="Z20" s="861"/>
      <c r="AA20" s="861"/>
      <c r="AB20" s="861"/>
      <c r="AC20" s="861"/>
      <c r="AD20" s="861"/>
      <c r="AE20" s="861"/>
      <c r="AF20" s="861"/>
      <c r="AG20" s="861"/>
      <c r="AH20" s="862"/>
      <c r="AI20" s="230"/>
      <c r="AJ20" s="286"/>
    </row>
    <row r="21" spans="1:36" ht="60" customHeight="1" x14ac:dyDescent="0.2">
      <c r="A21" s="863" t="s">
        <v>387</v>
      </c>
      <c r="B21" s="864"/>
      <c r="C21" s="864"/>
      <c r="D21" s="864"/>
      <c r="E21" s="864"/>
      <c r="F21" s="864"/>
      <c r="G21" s="864"/>
      <c r="H21" s="864"/>
      <c r="I21" s="865"/>
      <c r="J21" s="866"/>
      <c r="K21" s="867"/>
      <c r="L21" s="867"/>
      <c r="M21" s="867"/>
      <c r="N21" s="867"/>
      <c r="O21" s="867"/>
      <c r="P21" s="867"/>
      <c r="Q21" s="867"/>
      <c r="R21" s="867"/>
      <c r="S21" s="867"/>
      <c r="T21" s="867"/>
      <c r="U21" s="867"/>
      <c r="V21" s="867"/>
      <c r="W21" s="867"/>
      <c r="X21" s="867"/>
      <c r="Y21" s="867"/>
      <c r="Z21" s="867"/>
      <c r="AA21" s="867"/>
      <c r="AB21" s="867"/>
      <c r="AC21" s="867"/>
      <c r="AD21" s="867"/>
      <c r="AE21" s="867"/>
      <c r="AF21" s="867"/>
      <c r="AG21" s="867"/>
      <c r="AH21" s="868"/>
      <c r="AI21" s="230"/>
      <c r="AJ21" s="286"/>
    </row>
    <row r="22" spans="1:36" ht="22.5" customHeight="1" x14ac:dyDescent="0.2">
      <c r="A22" s="841" t="s">
        <v>371</v>
      </c>
      <c r="B22" s="842"/>
      <c r="C22" s="842"/>
      <c r="D22" s="842"/>
      <c r="E22" s="842"/>
      <c r="F22" s="842"/>
      <c r="G22" s="842"/>
      <c r="H22" s="842"/>
      <c r="I22" s="843"/>
      <c r="J22" s="869" t="s">
        <v>519</v>
      </c>
      <c r="K22" s="870"/>
      <c r="L22" s="870"/>
      <c r="M22" s="870"/>
      <c r="N22" s="870"/>
      <c r="O22" s="852"/>
      <c r="P22" s="852"/>
      <c r="Q22" s="850" t="s">
        <v>353</v>
      </c>
      <c r="R22" s="850"/>
      <c r="S22" s="852"/>
      <c r="T22" s="852"/>
      <c r="U22" s="850" t="s">
        <v>354</v>
      </c>
      <c r="V22" s="850"/>
      <c r="W22" s="850" t="s">
        <v>372</v>
      </c>
      <c r="X22" s="850"/>
      <c r="Y22" s="850"/>
      <c r="Z22" s="850"/>
      <c r="AA22" s="851" t="s">
        <v>519</v>
      </c>
      <c r="AB22" s="851"/>
      <c r="AC22" s="852"/>
      <c r="AD22" s="852"/>
      <c r="AE22" s="850" t="s">
        <v>353</v>
      </c>
      <c r="AF22" s="850"/>
      <c r="AG22" s="357"/>
      <c r="AH22" s="287" t="s">
        <v>354</v>
      </c>
      <c r="AI22" s="230"/>
      <c r="AJ22" s="286"/>
    </row>
    <row r="23" spans="1:36" ht="23.25" customHeight="1" x14ac:dyDescent="0.2">
      <c r="A23" s="841" t="s">
        <v>355</v>
      </c>
      <c r="B23" s="842"/>
      <c r="C23" s="842"/>
      <c r="D23" s="842"/>
      <c r="E23" s="842"/>
      <c r="F23" s="842"/>
      <c r="G23" s="842"/>
      <c r="H23" s="842"/>
      <c r="I23" s="843"/>
      <c r="J23" s="853"/>
      <c r="K23" s="854"/>
      <c r="L23" s="854"/>
      <c r="M23" s="854"/>
      <c r="N23" s="854"/>
      <c r="O23" s="854"/>
      <c r="P23" s="854"/>
      <c r="Q23" s="854"/>
      <c r="R23" s="854"/>
      <c r="S23" s="854"/>
      <c r="T23" s="854"/>
      <c r="U23" s="854"/>
      <c r="V23" s="854"/>
      <c r="W23" s="854"/>
      <c r="X23" s="854"/>
      <c r="Y23" s="854"/>
      <c r="Z23" s="854"/>
      <c r="AA23" s="855" t="s">
        <v>130</v>
      </c>
      <c r="AB23" s="855"/>
      <c r="AC23" s="855"/>
      <c r="AD23" s="855"/>
      <c r="AE23" s="855"/>
      <c r="AF23" s="855"/>
      <c r="AG23" s="855"/>
      <c r="AH23" s="856"/>
      <c r="AI23" s="230"/>
      <c r="AJ23" s="286"/>
    </row>
    <row r="24" spans="1:36" ht="60" customHeight="1" x14ac:dyDescent="0.2">
      <c r="A24" s="841" t="s">
        <v>388</v>
      </c>
      <c r="B24" s="842"/>
      <c r="C24" s="842"/>
      <c r="D24" s="842"/>
      <c r="E24" s="842"/>
      <c r="F24" s="842"/>
      <c r="G24" s="842"/>
      <c r="H24" s="842"/>
      <c r="I24" s="843"/>
      <c r="J24" s="844"/>
      <c r="K24" s="845"/>
      <c r="L24" s="845"/>
      <c r="M24" s="845"/>
      <c r="N24" s="845"/>
      <c r="O24" s="845"/>
      <c r="P24" s="845"/>
      <c r="Q24" s="845"/>
      <c r="R24" s="845"/>
      <c r="S24" s="845"/>
      <c r="T24" s="845"/>
      <c r="U24" s="845"/>
      <c r="V24" s="845"/>
      <c r="W24" s="845"/>
      <c r="X24" s="845"/>
      <c r="Y24" s="845"/>
      <c r="Z24" s="845"/>
      <c r="AA24" s="845"/>
      <c r="AB24" s="845"/>
      <c r="AC24" s="845"/>
      <c r="AD24" s="845"/>
      <c r="AE24" s="845"/>
      <c r="AF24" s="845"/>
      <c r="AG24" s="845"/>
      <c r="AH24" s="846"/>
      <c r="AI24" s="230"/>
      <c r="AJ24" s="286"/>
    </row>
    <row r="25" spans="1:36" ht="36.75" customHeight="1" x14ac:dyDescent="0.2">
      <c r="A25" s="799" t="s">
        <v>584</v>
      </c>
      <c r="B25" s="800"/>
      <c r="C25" s="800"/>
      <c r="D25" s="800"/>
      <c r="E25" s="800"/>
      <c r="F25" s="800"/>
      <c r="G25" s="800"/>
      <c r="H25" s="800"/>
      <c r="I25" s="800"/>
      <c r="J25" s="800"/>
      <c r="K25" s="800"/>
      <c r="L25" s="800"/>
      <c r="M25" s="800"/>
      <c r="N25" s="800"/>
      <c r="O25" s="800"/>
      <c r="P25" s="800"/>
      <c r="Q25" s="800"/>
      <c r="R25" s="800"/>
      <c r="S25" s="800"/>
      <c r="T25" s="800"/>
      <c r="U25" s="800"/>
      <c r="V25" s="800"/>
      <c r="W25" s="800"/>
      <c r="X25" s="800"/>
      <c r="Y25" s="800"/>
      <c r="Z25" s="800"/>
      <c r="AA25" s="800"/>
      <c r="AB25" s="800"/>
      <c r="AC25" s="800"/>
      <c r="AD25" s="801"/>
      <c r="AE25" s="847" t="s">
        <v>498</v>
      </c>
      <c r="AF25" s="848"/>
      <c r="AG25" s="848"/>
      <c r="AH25" s="849"/>
      <c r="AI25" s="288"/>
      <c r="AJ25" s="289"/>
    </row>
    <row r="26" spans="1:36" ht="15" customHeight="1" x14ac:dyDescent="0.2">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row>
  </sheetData>
  <sheetProtection password="DDD3" sheet="1" formatCells="0" formatRows="0" insertRows="0" deleteRows="0"/>
  <dataConsolidate/>
  <mergeCells count="82">
    <mergeCell ref="B2:AH2"/>
    <mergeCell ref="A3:E3"/>
    <mergeCell ref="F3:I3"/>
    <mergeCell ref="J3:M3"/>
    <mergeCell ref="N3:X3"/>
    <mergeCell ref="Y3:AB3"/>
    <mergeCell ref="AC3:AH3"/>
    <mergeCell ref="A4:I4"/>
    <mergeCell ref="J4:AH4"/>
    <mergeCell ref="A5:I5"/>
    <mergeCell ref="J5:AH5"/>
    <mergeCell ref="A6:I6"/>
    <mergeCell ref="J6:N6"/>
    <mergeCell ref="O6:P6"/>
    <mergeCell ref="Q6:R6"/>
    <mergeCell ref="S6:T6"/>
    <mergeCell ref="U6:V6"/>
    <mergeCell ref="W6:Z6"/>
    <mergeCell ref="AA6:AB6"/>
    <mergeCell ref="AC6:AD6"/>
    <mergeCell ref="AE6:AF6"/>
    <mergeCell ref="A7:I7"/>
    <mergeCell ref="J7:Z7"/>
    <mergeCell ref="AA7:AH7"/>
    <mergeCell ref="A8:I8"/>
    <mergeCell ref="J8:AH8"/>
    <mergeCell ref="A9:AD9"/>
    <mergeCell ref="AE9:AH9"/>
    <mergeCell ref="A11:E11"/>
    <mergeCell ref="F11:I11"/>
    <mergeCell ref="J11:M11"/>
    <mergeCell ref="N11:X11"/>
    <mergeCell ref="Y11:AB11"/>
    <mergeCell ref="AC11:AH11"/>
    <mergeCell ref="A12:I12"/>
    <mergeCell ref="J12:AH12"/>
    <mergeCell ref="A13:I13"/>
    <mergeCell ref="J13:AH13"/>
    <mergeCell ref="A14:I14"/>
    <mergeCell ref="J14:N14"/>
    <mergeCell ref="O14:P14"/>
    <mergeCell ref="Q14:R14"/>
    <mergeCell ref="S14:T14"/>
    <mergeCell ref="U14:V14"/>
    <mergeCell ref="W14:Z14"/>
    <mergeCell ref="AA14:AB14"/>
    <mergeCell ref="AC14:AD14"/>
    <mergeCell ref="AE14:AF14"/>
    <mergeCell ref="A15:I15"/>
    <mergeCell ref="J15:Z15"/>
    <mergeCell ref="AA15:AH15"/>
    <mergeCell ref="A16:I16"/>
    <mergeCell ref="J16:AH16"/>
    <mergeCell ref="A17:AD17"/>
    <mergeCell ref="AE17:AH17"/>
    <mergeCell ref="A19:E19"/>
    <mergeCell ref="F19:I19"/>
    <mergeCell ref="J19:M19"/>
    <mergeCell ref="N19:X19"/>
    <mergeCell ref="Y19:AB19"/>
    <mergeCell ref="AC19:AH19"/>
    <mergeCell ref="A20:I20"/>
    <mergeCell ref="J20:AH20"/>
    <mergeCell ref="A21:I21"/>
    <mergeCell ref="J21:AH21"/>
    <mergeCell ref="A22:I22"/>
    <mergeCell ref="J22:N22"/>
    <mergeCell ref="O22:P22"/>
    <mergeCell ref="Q22:R22"/>
    <mergeCell ref="S22:T22"/>
    <mergeCell ref="U22:V22"/>
    <mergeCell ref="A24:I24"/>
    <mergeCell ref="J24:AH24"/>
    <mergeCell ref="A25:AD25"/>
    <mergeCell ref="AE25:AH25"/>
    <mergeCell ref="W22:Z22"/>
    <mergeCell ref="AA22:AB22"/>
    <mergeCell ref="AC22:AD22"/>
    <mergeCell ref="AE22:AF22"/>
    <mergeCell ref="A23:I23"/>
    <mergeCell ref="J23:Z23"/>
    <mergeCell ref="AA23:AH23"/>
  </mergeCells>
  <phoneticPr fontId="1"/>
  <conditionalFormatting sqref="AE9:AH9">
    <cfRule type="expression" dxfId="160" priority="3">
      <formula>$AE$9="（選択してください）"</formula>
    </cfRule>
  </conditionalFormatting>
  <conditionalFormatting sqref="AE17:AH17">
    <cfRule type="expression" dxfId="159" priority="2">
      <formula>$AE$17="（選択してください）"</formula>
    </cfRule>
  </conditionalFormatting>
  <conditionalFormatting sqref="AE25:AH25">
    <cfRule type="expression" dxfId="158" priority="1">
      <formula>$AE$25="（選択してください）"</formula>
    </cfRule>
  </conditionalFormatting>
  <dataValidations count="5">
    <dataValidation type="list" allowBlank="1" showInputMessage="1" showErrorMessage="1" sqref="AE17:AH17 AE9:AH9 AE25:AH25">
      <formula1>$AQ$9:$AQ$10</formula1>
    </dataValidation>
    <dataValidation imeMode="halfAlpha" allowBlank="1" showInputMessage="1" showErrorMessage="1" sqref="AC19:AH19 AC11:AH11 AC3:AH3 J7:Z7 J15:Z15 J23:Z23"/>
    <dataValidation allowBlank="1" showInputMessage="1" showErrorMessage="1" promptTitle="番号を記入してください" prompt="前ページの資金支出明細番号と対応させて記入してください_x000a_" sqref="F3:I3 F11:I11 F19:I19"/>
    <dataValidation imeMode="halfAlpha" allowBlank="1" showInputMessage="1" showErrorMessage="1" promptTitle="契約期間は事業終了予定日より前です" prompt="本事業の終了予定日より後に契約、納品、支払を行った分は助成対象外となります" sqref="O6:P6 S6:T6 AC6:AD6 AG6 O14:P14 S14:T14 AC14:AD14 AG14 O22:P22 S22:T22 AC22:AD22 AG22"/>
    <dataValidation allowBlank="1" showInputMessage="1" showErrorMessage="1" promptTitle="指導内容を記入してください" prompt="①助成事業における指導内容を明確に記入すること_x000a_②指導を受け入れる必要性についても具体的に記入_x000a_" sqref="J8:AH8 J16:AH16 J24:AH24"/>
  </dataValidations>
  <printOptions horizontalCentered="1"/>
  <pageMargins left="0.31496062992125984" right="0.31496062992125984" top="0.55118110236220474" bottom="0.55118110236220474" header="0.31496062992125984" footer="0.31496062992125984"/>
  <pageSetup paperSize="9" scale="84" fitToWidth="0" fitToHeight="0" orientation="portrait" r:id="rId1"/>
  <headerFooter>
    <oddFooter>&amp;A</oddFooter>
  </headerFooter>
  <colBreaks count="1" manualBreakCount="1">
    <brk id="3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7.88671875" style="129" customWidth="1"/>
    <col min="3" max="3" width="16" style="129" customWidth="1"/>
    <col min="4" max="4" width="6.21875" style="129" customWidth="1"/>
    <col min="5" max="5" width="11.88671875" style="129" customWidth="1"/>
    <col min="6" max="7" width="13.109375" style="129" customWidth="1"/>
    <col min="8" max="8" width="12.44140625" style="129" customWidth="1"/>
    <col min="9" max="9" width="2.44140625" style="76" customWidth="1"/>
    <col min="10" max="10" width="11.21875" style="76" customWidth="1"/>
    <col min="11" max="11" width="9.44140625" style="76" customWidth="1"/>
    <col min="12" max="12" width="6.21875" style="76" customWidth="1"/>
    <col min="13" max="211" width="2.109375" style="76" customWidth="1"/>
    <col min="212" max="16384" width="2.109375" style="76"/>
  </cols>
  <sheetData>
    <row r="1" spans="1:26" ht="19.5" customHeight="1" x14ac:dyDescent="0.2">
      <c r="A1" s="738" t="s">
        <v>389</v>
      </c>
      <c r="B1" s="738"/>
      <c r="C1" s="738"/>
      <c r="D1" s="738"/>
      <c r="E1" s="738"/>
      <c r="F1" s="738"/>
      <c r="G1" s="738"/>
      <c r="H1" s="226"/>
    </row>
    <row r="2" spans="1:26" ht="15" customHeight="1" x14ac:dyDescent="0.2">
      <c r="A2" s="226"/>
      <c r="B2" s="739"/>
      <c r="C2" s="740"/>
      <c r="D2" s="740"/>
      <c r="E2" s="740"/>
      <c r="F2" s="740"/>
      <c r="G2" s="740"/>
      <c r="H2" s="227" t="s">
        <v>312</v>
      </c>
    </row>
    <row r="3" spans="1:26" ht="67.5" customHeight="1" x14ac:dyDescent="0.2">
      <c r="A3" s="228" t="s">
        <v>313</v>
      </c>
      <c r="B3" s="228" t="s">
        <v>390</v>
      </c>
      <c r="C3" s="228" t="s">
        <v>391</v>
      </c>
      <c r="D3" s="228" t="s">
        <v>392</v>
      </c>
      <c r="E3" s="228" t="s">
        <v>393</v>
      </c>
      <c r="F3" s="228" t="s">
        <v>320</v>
      </c>
      <c r="G3" s="228" t="s">
        <v>321</v>
      </c>
      <c r="H3" s="228" t="s">
        <v>394</v>
      </c>
      <c r="I3" s="130" t="s">
        <v>323</v>
      </c>
      <c r="J3" s="77"/>
    </row>
    <row r="4" spans="1:26" ht="40.049999999999997" customHeight="1" x14ac:dyDescent="0.2">
      <c r="A4" s="329">
        <f>ROW()-ROW(賃借費[[#Headers],[番　号]])</f>
        <v>1</v>
      </c>
      <c r="B4" s="362"/>
      <c r="C4" s="362"/>
      <c r="D4" s="97"/>
      <c r="E4" s="98"/>
      <c r="F4" s="238">
        <f>ROUNDDOWN(賃借費[[#This Row],[助成対象経費
(A)×(B)
（税抜）]]*1.1,0)</f>
        <v>0</v>
      </c>
      <c r="G4" s="238">
        <f>賃借費[[#This Row],[月数
(A)]]*賃借費[[#This Row],[月額賃料(B)
（税抜）]]</f>
        <v>0</v>
      </c>
      <c r="H4" s="362"/>
      <c r="I4"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4" s="74"/>
      <c r="K4" s="75"/>
      <c r="L4" s="75"/>
      <c r="M4" s="75"/>
      <c r="N4" s="75"/>
      <c r="O4" s="75"/>
      <c r="P4" s="75"/>
      <c r="Q4" s="75"/>
      <c r="R4" s="75"/>
      <c r="S4" s="75"/>
      <c r="T4" s="75"/>
      <c r="U4" s="75"/>
      <c r="V4" s="75"/>
      <c r="W4" s="75"/>
      <c r="X4" s="75"/>
      <c r="Y4" s="75"/>
      <c r="Z4" s="75"/>
    </row>
    <row r="5" spans="1:26" ht="40.049999999999997" customHeight="1" x14ac:dyDescent="0.2">
      <c r="A5" s="329">
        <f>ROW()-ROW(賃借費[[#Headers],[番　号]])</f>
        <v>2</v>
      </c>
      <c r="B5" s="362"/>
      <c r="C5" s="362"/>
      <c r="D5" s="97"/>
      <c r="E5" s="98"/>
      <c r="F5" s="238">
        <f>ROUNDDOWN(賃借費[[#This Row],[助成対象経費
(A)×(B)
（税抜）]]*1.1,0)</f>
        <v>0</v>
      </c>
      <c r="G5" s="238">
        <f>賃借費[[#This Row],[月数
(A)]]*賃借費[[#This Row],[月額賃料(B)
（税抜）]]</f>
        <v>0</v>
      </c>
      <c r="H5" s="362"/>
      <c r="I5"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5" s="77"/>
      <c r="K5" s="78"/>
      <c r="L5" s="78"/>
    </row>
    <row r="6" spans="1:26" ht="40.049999999999997" customHeight="1" x14ac:dyDescent="0.2">
      <c r="A6" s="329">
        <f>ROW()-ROW(賃借費[[#Headers],[番　号]])</f>
        <v>3</v>
      </c>
      <c r="B6" s="362"/>
      <c r="C6" s="362"/>
      <c r="D6" s="97"/>
      <c r="E6" s="98"/>
      <c r="F6" s="238">
        <f>ROUNDDOWN(賃借費[[#This Row],[助成対象経費
(A)×(B)
（税抜）]]*1.1,0)</f>
        <v>0</v>
      </c>
      <c r="G6" s="238">
        <f>賃借費[[#This Row],[月数
(A)]]*賃借費[[#This Row],[月額賃料(B)
（税抜）]]</f>
        <v>0</v>
      </c>
      <c r="H6" s="362"/>
      <c r="I6"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6" s="77"/>
    </row>
    <row r="7" spans="1:26" ht="40.049999999999997" customHeight="1" x14ac:dyDescent="0.2">
      <c r="A7" s="329">
        <f>ROW()-ROW(賃借費[[#Headers],[番　号]])</f>
        <v>4</v>
      </c>
      <c r="B7" s="362"/>
      <c r="C7" s="362"/>
      <c r="D7" s="97"/>
      <c r="E7" s="98"/>
      <c r="F7" s="238">
        <f>ROUNDDOWN(賃借費[[#This Row],[助成対象経費
(A)×(B)
（税抜）]]*1.1,0)</f>
        <v>0</v>
      </c>
      <c r="G7" s="238">
        <f>賃借費[[#This Row],[月数
(A)]]*賃借費[[#This Row],[月額賃料(B)
（税抜）]]</f>
        <v>0</v>
      </c>
      <c r="H7" s="362"/>
      <c r="I7"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8" spans="1:26" ht="40.049999999999997" customHeight="1" x14ac:dyDescent="0.2">
      <c r="A8" s="329">
        <f>ROW()-ROW(賃借費[[#Headers],[番　号]])</f>
        <v>5</v>
      </c>
      <c r="B8" s="362"/>
      <c r="C8" s="362"/>
      <c r="D8" s="97"/>
      <c r="E8" s="98"/>
      <c r="F8" s="238">
        <f>ROUNDDOWN(賃借費[[#This Row],[助成対象経費
(A)×(B)
（税抜）]]*1.1,0)</f>
        <v>0</v>
      </c>
      <c r="G8" s="238">
        <f>賃借費[[#This Row],[月数
(A)]]*賃借費[[#This Row],[月額賃料(B)
（税抜）]]</f>
        <v>0</v>
      </c>
      <c r="H8" s="362"/>
      <c r="I8"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9" spans="1:26" ht="40.049999999999997" customHeight="1" x14ac:dyDescent="0.2">
      <c r="A9" s="329">
        <f>ROW()-ROW(賃借費[[#Headers],[番　号]])</f>
        <v>6</v>
      </c>
      <c r="B9" s="362"/>
      <c r="C9" s="362"/>
      <c r="D9" s="97"/>
      <c r="E9" s="98"/>
      <c r="F9" s="238">
        <f>ROUNDDOWN(賃借費[[#This Row],[助成対象経費
(A)×(B)
（税抜）]]*1.1,0)</f>
        <v>0</v>
      </c>
      <c r="G9" s="238">
        <f>賃借費[[#This Row],[月数
(A)]]*賃借費[[#This Row],[月額賃料(B)
（税抜）]]</f>
        <v>0</v>
      </c>
      <c r="H9" s="362"/>
      <c r="I9"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0" spans="1:26" ht="40.049999999999997" customHeight="1" x14ac:dyDescent="0.2">
      <c r="A10" s="329">
        <f>ROW()-ROW(賃借費[[#Headers],[番　号]])</f>
        <v>7</v>
      </c>
      <c r="B10" s="362"/>
      <c r="C10" s="362"/>
      <c r="D10" s="97"/>
      <c r="E10" s="98"/>
      <c r="F10" s="238">
        <f>ROUNDDOWN(賃借費[[#This Row],[助成対象経費
(A)×(B)
（税抜）]]*1.1,0)</f>
        <v>0</v>
      </c>
      <c r="G10" s="238">
        <f>賃借費[[#This Row],[月数
(A)]]*賃借費[[#This Row],[月額賃料(B)
（税抜）]]</f>
        <v>0</v>
      </c>
      <c r="H10" s="362"/>
      <c r="I10"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1" spans="1:26" ht="40.049999999999997" customHeight="1" x14ac:dyDescent="0.2">
      <c r="A11" s="329">
        <f>ROW()-ROW(賃借費[[#Headers],[番　号]])</f>
        <v>8</v>
      </c>
      <c r="B11" s="362"/>
      <c r="C11" s="362"/>
      <c r="D11" s="97"/>
      <c r="E11" s="98"/>
      <c r="F11" s="238">
        <f>ROUNDDOWN(賃借費[[#This Row],[助成対象経費
(A)×(B)
（税抜）]]*1.1,0)</f>
        <v>0</v>
      </c>
      <c r="G11" s="238">
        <f>賃借費[[#This Row],[月数
(A)]]*賃借費[[#This Row],[月額賃料(B)
（税抜）]]</f>
        <v>0</v>
      </c>
      <c r="H11" s="362"/>
      <c r="I11"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2" spans="1:26" ht="40.049999999999997" customHeight="1" x14ac:dyDescent="0.2">
      <c r="A12" s="329">
        <f>ROW()-ROW(賃借費[[#Headers],[番　号]])</f>
        <v>9</v>
      </c>
      <c r="B12" s="362"/>
      <c r="C12" s="362"/>
      <c r="D12" s="97"/>
      <c r="E12" s="98"/>
      <c r="F12" s="239">
        <f>ROUNDDOWN(賃借費[[#This Row],[助成対象経費
(A)×(B)
（税抜）]]*1.1,0)</f>
        <v>0</v>
      </c>
      <c r="G12" s="238">
        <f>賃借費[[#This Row],[月数
(A)]]*賃借費[[#This Row],[月額賃料(B)
（税抜）]]</f>
        <v>0</v>
      </c>
      <c r="H12" s="362"/>
      <c r="I12"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3" spans="1:26" ht="40.049999999999997" customHeight="1" x14ac:dyDescent="0.2">
      <c r="A13" s="329">
        <f>ROW()-ROW(賃借費[[#Headers],[番　号]])</f>
        <v>10</v>
      </c>
      <c r="B13" s="362"/>
      <c r="C13" s="362"/>
      <c r="D13" s="97"/>
      <c r="E13" s="98"/>
      <c r="F13" s="239">
        <f>ROUNDDOWN(賃借費[[#This Row],[助成対象経費
(A)×(B)
（税抜）]]*1.1,0)</f>
        <v>0</v>
      </c>
      <c r="G13" s="238">
        <f>賃借費[[#This Row],[月数
(A)]]*賃借費[[#This Row],[月額賃料(B)
（税抜）]]</f>
        <v>0</v>
      </c>
      <c r="H13" s="362"/>
      <c r="I13"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4" spans="1:26" ht="26.25" customHeight="1" x14ac:dyDescent="0.2">
      <c r="A14" s="290"/>
      <c r="B14" s="291"/>
      <c r="C14" s="291"/>
      <c r="D14" s="291"/>
      <c r="E14" s="234" t="s">
        <v>324</v>
      </c>
      <c r="F14" s="235">
        <f>SUBTOTAL(109,賃借費[助成事業に
要する経費
（税込）])</f>
        <v>0</v>
      </c>
      <c r="G14" s="235">
        <f>SUBTOTAL(109,賃借費[助成対象経費
(A)×(B)
（税抜）])</f>
        <v>0</v>
      </c>
      <c r="H14" s="292"/>
      <c r="I14" s="79"/>
    </row>
    <row r="15" spans="1:26" ht="27" customHeight="1" x14ac:dyDescent="0.2"/>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G1"/>
    <mergeCell ref="B2:G2"/>
  </mergeCells>
  <phoneticPr fontId="1"/>
  <conditionalFormatting sqref="H4:H13 B4:E13">
    <cfRule type="expression" dxfId="157" priority="1">
      <formula>AND(OR($B4&lt;&gt;"",$C4&lt;&gt;"",$D4&lt;&gt;"",$E4&lt;&gt;""),B4="")</formula>
    </cfRule>
  </conditionalFormatting>
  <dataValidations count="5">
    <dataValidation allowBlank="1" showInputMessage="1" showErrorMessage="1" promptTitle="契約予定先を記入してください" prompt="未定等不明確の場合は、 申請時点の候補先を記入してください_x000a_" sqref="H4:H13"/>
    <dataValidation imeMode="halfAlpha" allowBlank="1" showInputMessage="1" showErrorMessage="1" promptTitle="礼金・仲介料・敷金・共益費などは対象外です" prompt="月額賃料を記入してください" sqref="E4:E13"/>
    <dataValidation allowBlank="1" showInputMessage="1" showErrorMessage="1" promptTitle="場所・延床面積を必ず記入してください" prompt="例：貸倉庫（昭島市・200㎡）_x000a_" sqref="B4:B13"/>
    <dataValidation imeMode="halfAlpha" allowBlank="1" showInputMessage="1" showErrorMessage="1" sqref="D4:D13"/>
    <dataValidation type="custom" allowBlank="1" showInputMessage="1" showErrorMessage="1" sqref="I4:I13">
      <formula1>ISERROR(FIND(CHAR(10),I4))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7.88671875" style="129" customWidth="1"/>
    <col min="3" max="3" width="11.33203125" style="129" customWidth="1"/>
    <col min="4" max="4" width="6.21875" style="129" customWidth="1"/>
    <col min="5" max="5" width="11.88671875" style="129" customWidth="1"/>
    <col min="6" max="7" width="13.109375" style="129" customWidth="1"/>
    <col min="8" max="8" width="14.109375" style="129" customWidth="1"/>
    <col min="9" max="9" width="2.44140625" style="76" customWidth="1"/>
    <col min="10" max="10" width="11.21875" style="76" customWidth="1"/>
    <col min="11" max="11" width="9.44140625" style="76" customWidth="1"/>
    <col min="12" max="12" width="6.21875" style="76" customWidth="1"/>
    <col min="13" max="211" width="2.109375" style="76" customWidth="1"/>
    <col min="212" max="16384" width="2.109375" style="76"/>
  </cols>
  <sheetData>
    <row r="1" spans="1:26" ht="15" customHeight="1" x14ac:dyDescent="0.2">
      <c r="A1" s="738" t="s">
        <v>395</v>
      </c>
      <c r="B1" s="738"/>
      <c r="C1" s="738"/>
      <c r="D1" s="738"/>
      <c r="E1" s="738"/>
      <c r="F1" s="738"/>
      <c r="G1" s="738"/>
      <c r="H1" s="226"/>
    </row>
    <row r="2" spans="1:26" ht="15" customHeight="1" x14ac:dyDescent="0.2">
      <c r="A2" s="226"/>
      <c r="B2" s="739"/>
      <c r="C2" s="740"/>
      <c r="D2" s="740"/>
      <c r="E2" s="740"/>
      <c r="F2" s="740"/>
      <c r="G2" s="740"/>
      <c r="H2" s="227" t="s">
        <v>312</v>
      </c>
    </row>
    <row r="3" spans="1:26" ht="67.5" customHeight="1" x14ac:dyDescent="0.2">
      <c r="A3" s="228" t="s">
        <v>313</v>
      </c>
      <c r="B3" s="228" t="s">
        <v>396</v>
      </c>
      <c r="C3" s="228" t="s">
        <v>397</v>
      </c>
      <c r="D3" s="228" t="s">
        <v>398</v>
      </c>
      <c r="E3" s="228" t="s">
        <v>319</v>
      </c>
      <c r="F3" s="228" t="s">
        <v>320</v>
      </c>
      <c r="G3" s="228" t="s">
        <v>321</v>
      </c>
      <c r="H3" s="228" t="s">
        <v>399</v>
      </c>
      <c r="I3" s="130" t="s">
        <v>323</v>
      </c>
      <c r="J3" s="77"/>
    </row>
    <row r="4" spans="1:26" ht="40.049999999999997" customHeight="1" x14ac:dyDescent="0.2">
      <c r="A4" s="330">
        <f>ROW()-ROW(産業財産権出願・導入費[[#Headers],[番　号]])</f>
        <v>1</v>
      </c>
      <c r="B4" s="362"/>
      <c r="C4" s="362"/>
      <c r="D4" s="97"/>
      <c r="E4" s="98"/>
      <c r="F4" s="238">
        <f>ROUNDDOWN(産業財産権出願・導入費[[#This Row],[助成対象経費
(A)×(B)
（税抜）]]*1.1,0)</f>
        <v>0</v>
      </c>
      <c r="G4" s="238">
        <f>産業財産権出願・導入費[[#This Row],[数量
(A)]]*産業財産権出願・導入費[[#This Row],[単価(B)
（税抜）]]</f>
        <v>0</v>
      </c>
      <c r="H4" s="362"/>
      <c r="I4"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4" s="74"/>
      <c r="K4" s="75"/>
      <c r="L4" s="75"/>
      <c r="M4" s="75"/>
      <c r="N4" s="75"/>
      <c r="O4" s="75"/>
      <c r="P4" s="75"/>
      <c r="Q4" s="75"/>
      <c r="R4" s="75"/>
      <c r="S4" s="75"/>
      <c r="T4" s="75"/>
      <c r="U4" s="75"/>
      <c r="V4" s="75"/>
      <c r="W4" s="75"/>
      <c r="X4" s="75"/>
      <c r="Y4" s="75"/>
      <c r="Z4" s="75"/>
    </row>
    <row r="5" spans="1:26" ht="40.049999999999997" customHeight="1" x14ac:dyDescent="0.2">
      <c r="A5" s="330">
        <f>ROW()-ROW(産業財産権出願・導入費[[#Headers],[番　号]])</f>
        <v>2</v>
      </c>
      <c r="B5" s="362"/>
      <c r="C5" s="362"/>
      <c r="D5" s="97"/>
      <c r="E5" s="98"/>
      <c r="F5" s="238">
        <f>ROUNDDOWN(産業財産権出願・導入費[[#This Row],[助成対象経費
(A)×(B)
（税抜）]]*1.1,0)</f>
        <v>0</v>
      </c>
      <c r="G5" s="238">
        <f>産業財産権出願・導入費[[#This Row],[数量
(A)]]*産業財産権出願・導入費[[#This Row],[単価(B)
（税抜）]]</f>
        <v>0</v>
      </c>
      <c r="H5" s="362"/>
      <c r="I5"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5" s="77"/>
      <c r="K5" s="78"/>
      <c r="L5" s="78"/>
    </row>
    <row r="6" spans="1:26" ht="40.049999999999997" customHeight="1" x14ac:dyDescent="0.2">
      <c r="A6" s="330">
        <f>ROW()-ROW(産業財産権出願・導入費[[#Headers],[番　号]])</f>
        <v>3</v>
      </c>
      <c r="B6" s="362"/>
      <c r="C6" s="362"/>
      <c r="D6" s="97"/>
      <c r="E6" s="98"/>
      <c r="F6" s="238">
        <f>ROUNDDOWN(産業財産権出願・導入費[[#This Row],[助成対象経費
(A)×(B)
（税抜）]]*1.1,0)</f>
        <v>0</v>
      </c>
      <c r="G6" s="238">
        <f>産業財産権出願・導入費[[#This Row],[数量
(A)]]*産業財産権出願・導入費[[#This Row],[単価(B)
（税抜）]]</f>
        <v>0</v>
      </c>
      <c r="H6" s="362"/>
      <c r="I6"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6" s="77"/>
    </row>
    <row r="7" spans="1:26" ht="40.049999999999997" customHeight="1" x14ac:dyDescent="0.2">
      <c r="A7" s="330">
        <f>ROW()-ROW(産業財産権出願・導入費[[#Headers],[番　号]])</f>
        <v>4</v>
      </c>
      <c r="B7" s="362"/>
      <c r="C7" s="362"/>
      <c r="D7" s="97"/>
      <c r="E7" s="98"/>
      <c r="F7" s="238">
        <f>ROUNDDOWN(産業財産権出願・導入費[[#This Row],[助成対象経費
(A)×(B)
（税抜）]]*1.1,0)</f>
        <v>0</v>
      </c>
      <c r="G7" s="238">
        <f>産業財産権出願・導入費[[#This Row],[数量
(A)]]*産業財産権出願・導入費[[#This Row],[単価(B)
（税抜）]]</f>
        <v>0</v>
      </c>
      <c r="H7" s="362"/>
      <c r="I7"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8" spans="1:26" ht="40.049999999999997" customHeight="1" x14ac:dyDescent="0.2">
      <c r="A8" s="330">
        <f>ROW()-ROW(産業財産権出願・導入費[[#Headers],[番　号]])</f>
        <v>5</v>
      </c>
      <c r="B8" s="362"/>
      <c r="C8" s="362"/>
      <c r="D8" s="97"/>
      <c r="E8" s="98"/>
      <c r="F8" s="238">
        <f>ROUNDDOWN(産業財産権出願・導入費[[#This Row],[助成対象経費
(A)×(B)
（税抜）]]*1.1,0)</f>
        <v>0</v>
      </c>
      <c r="G8" s="238">
        <f>産業財産権出願・導入費[[#This Row],[数量
(A)]]*産業財産権出願・導入費[[#This Row],[単価(B)
（税抜）]]</f>
        <v>0</v>
      </c>
      <c r="H8" s="362"/>
      <c r="I8"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9" spans="1:26" ht="40.049999999999997" customHeight="1" x14ac:dyDescent="0.2">
      <c r="A9" s="330">
        <f>ROW()-ROW(産業財産権出願・導入費[[#Headers],[番　号]])</f>
        <v>6</v>
      </c>
      <c r="B9" s="365"/>
      <c r="C9" s="362"/>
      <c r="D9" s="97"/>
      <c r="E9" s="98"/>
      <c r="F9" s="238">
        <f>ROUNDDOWN(産業財産権出願・導入費[[#This Row],[助成対象経費
(A)×(B)
（税抜）]]*1.1,0)</f>
        <v>0</v>
      </c>
      <c r="G9" s="238">
        <f>産業財産権出願・導入費[[#This Row],[数量
(A)]]*産業財産権出願・導入費[[#This Row],[単価(B)
（税抜）]]</f>
        <v>0</v>
      </c>
      <c r="H9" s="362"/>
      <c r="I9"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0" spans="1:26" ht="40.049999999999997" customHeight="1" x14ac:dyDescent="0.2">
      <c r="A10" s="330">
        <f>ROW()-ROW(産業財産権出願・導入費[[#Headers],[番　号]])</f>
        <v>7</v>
      </c>
      <c r="B10" s="365"/>
      <c r="C10" s="362"/>
      <c r="D10" s="97"/>
      <c r="E10" s="98"/>
      <c r="F10" s="238">
        <f>ROUNDDOWN(産業財産権出願・導入費[[#This Row],[助成対象経費
(A)×(B)
（税抜）]]*1.1,0)</f>
        <v>0</v>
      </c>
      <c r="G10" s="238">
        <f>産業財産権出願・導入費[[#This Row],[数量
(A)]]*産業財産権出願・導入費[[#This Row],[単価(B)
（税抜）]]</f>
        <v>0</v>
      </c>
      <c r="H10" s="362"/>
      <c r="I10"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1" spans="1:26" ht="40.049999999999997" customHeight="1" x14ac:dyDescent="0.2">
      <c r="A11" s="330">
        <f>ROW()-ROW(産業財産権出願・導入費[[#Headers],[番　号]])</f>
        <v>8</v>
      </c>
      <c r="B11" s="365"/>
      <c r="C11" s="362"/>
      <c r="D11" s="97"/>
      <c r="E11" s="98"/>
      <c r="F11" s="238">
        <f>ROUNDDOWN(産業財産権出願・導入費[[#This Row],[助成対象経費
(A)×(B)
（税抜）]]*1.1,0)</f>
        <v>0</v>
      </c>
      <c r="G11" s="238">
        <f>産業財産権出願・導入費[[#This Row],[数量
(A)]]*産業財産権出願・導入費[[#This Row],[単価(B)
（税抜）]]</f>
        <v>0</v>
      </c>
      <c r="H11" s="362"/>
      <c r="I11"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2" spans="1:26" ht="40.049999999999997" customHeight="1" x14ac:dyDescent="0.2">
      <c r="A12" s="330">
        <f>ROW()-ROW(産業財産権出願・導入費[[#Headers],[番　号]])</f>
        <v>9</v>
      </c>
      <c r="B12" s="367"/>
      <c r="C12" s="362"/>
      <c r="D12" s="97"/>
      <c r="E12" s="98"/>
      <c r="F12" s="239">
        <f>ROUNDDOWN(産業財産権出願・導入費[[#This Row],[助成対象経費
(A)×(B)
（税抜）]]*1.1,0)</f>
        <v>0</v>
      </c>
      <c r="G12" s="238">
        <f>産業財産権出願・導入費[[#This Row],[数量
(A)]]*産業財産権出願・導入費[[#This Row],[単価(B)
（税抜）]]</f>
        <v>0</v>
      </c>
      <c r="H12" s="362"/>
      <c r="I12"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3" spans="1:26" ht="40.049999999999997" customHeight="1" x14ac:dyDescent="0.2">
      <c r="A13" s="330">
        <f>ROW()-ROW(産業財産権出願・導入費[[#Headers],[番　号]])</f>
        <v>10</v>
      </c>
      <c r="B13" s="367"/>
      <c r="C13" s="362"/>
      <c r="D13" s="97"/>
      <c r="E13" s="98"/>
      <c r="F13" s="239">
        <f>ROUNDDOWN(産業財産権出願・導入費[[#This Row],[助成対象経費
(A)×(B)
（税抜）]]*1.1,0)</f>
        <v>0</v>
      </c>
      <c r="G13" s="238">
        <f>産業財産権出願・導入費[[#This Row],[数量
(A)]]*産業財産権出願・導入費[[#This Row],[単価(B)
（税抜）]]</f>
        <v>0</v>
      </c>
      <c r="H13" s="362"/>
      <c r="I13"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4" spans="1:26" ht="26.25" customHeight="1" x14ac:dyDescent="0.2">
      <c r="A14" s="290"/>
      <c r="B14" s="291"/>
      <c r="C14" s="291"/>
      <c r="D14" s="291"/>
      <c r="E14" s="234" t="s">
        <v>324</v>
      </c>
      <c r="F14" s="235">
        <f>SUBTOTAL(109,産業財産権出願・導入費[助成事業に
要する経費
（税込）])</f>
        <v>0</v>
      </c>
      <c r="G14" s="235">
        <f>SUBTOTAL(109,産業財産権出願・導入費[助成対象経費
(A)×(B)
（税抜）])</f>
        <v>0</v>
      </c>
      <c r="H14" s="292"/>
      <c r="I14" s="79"/>
    </row>
    <row r="15" spans="1:26" ht="27" customHeight="1" x14ac:dyDescent="0.2">
      <c r="F15" s="134"/>
      <c r="G15" s="134"/>
    </row>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G1"/>
    <mergeCell ref="B2:G2"/>
  </mergeCells>
  <phoneticPr fontId="1"/>
  <conditionalFormatting sqref="B4:E13 H4:H13">
    <cfRule type="expression" dxfId="135" priority="1">
      <formula>AND(OR($B4&lt;&gt;"",$C4&lt;&gt;"",$D4&lt;&gt;"",$E4&lt;&gt;""),B4="")</formula>
    </cfRule>
  </conditionalFormatting>
  <dataValidations xWindow="521" yWindow="778" count="5">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imeMode="halfAlpha" allowBlank="1" showInputMessage="1" showErrorMessage="1" sqref="E4:E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4"/>
  <sheetViews>
    <sheetView view="pageBreakPreview" zoomScaleNormal="100" zoomScaleSheetLayoutView="100" workbookViewId="0">
      <selection activeCell="B4" sqref="B4"/>
    </sheetView>
  </sheetViews>
  <sheetFormatPr defaultColWidth="2.109375" defaultRowHeight="12" x14ac:dyDescent="0.2"/>
  <cols>
    <col min="1" max="1" width="6.44140625" style="76" customWidth="1"/>
    <col min="2" max="5" width="13.6640625" style="76" customWidth="1"/>
    <col min="6" max="7" width="8.6640625" style="76" customWidth="1"/>
    <col min="8" max="9" width="14.33203125" style="76" customWidth="1"/>
    <col min="10" max="11" width="2.109375" style="76" customWidth="1"/>
    <col min="12" max="12" width="11.21875" style="76" customWidth="1"/>
    <col min="13" max="13" width="9.44140625" style="76" customWidth="1"/>
    <col min="14" max="14" width="6.21875" style="76" customWidth="1"/>
    <col min="15" max="213" width="2.109375" style="76" customWidth="1"/>
    <col min="214" max="16384" width="2.109375" style="76"/>
  </cols>
  <sheetData>
    <row r="1" spans="1:45" ht="30" customHeight="1" x14ac:dyDescent="0.2">
      <c r="A1" s="243" t="s">
        <v>400</v>
      </c>
      <c r="B1" s="85"/>
      <c r="C1" s="85"/>
      <c r="D1" s="85"/>
      <c r="E1" s="85"/>
      <c r="F1" s="85"/>
      <c r="G1" s="85"/>
      <c r="H1" s="280"/>
      <c r="I1" s="68"/>
    </row>
    <row r="2" spans="1:45" ht="27.75" customHeight="1" x14ac:dyDescent="0.2">
      <c r="A2" s="243"/>
      <c r="B2" s="879" t="s">
        <v>401</v>
      </c>
      <c r="C2" s="879"/>
      <c r="D2" s="879"/>
      <c r="E2" s="879"/>
      <c r="F2" s="879"/>
      <c r="G2" s="879"/>
      <c r="H2" s="879"/>
      <c r="I2" s="265" t="s">
        <v>312</v>
      </c>
    </row>
    <row r="3" spans="1:45" ht="67.5" customHeight="1" x14ac:dyDescent="0.2">
      <c r="A3" s="249" t="s">
        <v>313</v>
      </c>
      <c r="B3" s="250" t="s">
        <v>402</v>
      </c>
      <c r="C3" s="250" t="s">
        <v>403</v>
      </c>
      <c r="D3" s="250" t="s">
        <v>404</v>
      </c>
      <c r="E3" s="250" t="s">
        <v>405</v>
      </c>
      <c r="F3" s="250" t="s">
        <v>406</v>
      </c>
      <c r="G3" s="250" t="s">
        <v>363</v>
      </c>
      <c r="H3" s="250" t="s">
        <v>407</v>
      </c>
      <c r="I3" s="250" t="s">
        <v>408</v>
      </c>
      <c r="J3" s="133" t="s">
        <v>336</v>
      </c>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row>
    <row r="4" spans="1:45" ht="39.75" customHeight="1" x14ac:dyDescent="0.2">
      <c r="A4" s="331">
        <f>ROW()-ROW(直接人件費[[#Headers],[番　号]])</f>
        <v>1</v>
      </c>
      <c r="B4" s="362"/>
      <c r="C4" s="362"/>
      <c r="D4" s="70"/>
      <c r="E4" s="362"/>
      <c r="F4" s="90"/>
      <c r="G4" s="90"/>
      <c r="H4" s="278">
        <f>ROUNDDOWN(直接人件費[[#This Row],[助成対象経費
(A)×(B)
]]*1,0)</f>
        <v>0</v>
      </c>
      <c r="I4" s="278">
        <f>直接人件費[[#This Row],[従事時間
(A)]]*直接人件費[[#This Row],[単価(B)
(税抜)]]</f>
        <v>0</v>
      </c>
      <c r="J4"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4" s="75"/>
      <c r="L4" s="75"/>
      <c r="M4" s="75"/>
      <c r="N4" s="75"/>
      <c r="O4" s="75"/>
      <c r="P4" s="75"/>
      <c r="Q4" s="75"/>
      <c r="R4" s="75"/>
      <c r="S4" s="75"/>
      <c r="T4" s="75"/>
      <c r="U4" s="75"/>
      <c r="V4" s="75"/>
      <c r="W4" s="75"/>
      <c r="X4" s="75"/>
      <c r="Y4" s="75"/>
      <c r="Z4" s="75"/>
      <c r="AA4" s="75"/>
    </row>
    <row r="5" spans="1:45" ht="39.75" customHeight="1" x14ac:dyDescent="0.2">
      <c r="A5" s="331">
        <f>ROW()-ROW(直接人件費[[#Headers],[番　号]])</f>
        <v>2</v>
      </c>
      <c r="B5" s="362"/>
      <c r="C5" s="362"/>
      <c r="D5" s="70"/>
      <c r="E5" s="362"/>
      <c r="F5" s="90"/>
      <c r="G5" s="90"/>
      <c r="H5" s="278">
        <f>ROUNDDOWN(直接人件費[[#This Row],[助成対象経費
(A)×(B)
]]*1,0)</f>
        <v>0</v>
      </c>
      <c r="I5" s="278">
        <f>直接人件費[[#This Row],[従事時間
(A)]]*直接人件費[[#This Row],[単価(B)
(税抜)]]</f>
        <v>0</v>
      </c>
      <c r="J5"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L5" s="78"/>
      <c r="M5" s="78"/>
    </row>
    <row r="6" spans="1:45" ht="39.75" customHeight="1" x14ac:dyDescent="0.2">
      <c r="A6" s="331">
        <f>ROW()-ROW(直接人件費[[#Headers],[番　号]])</f>
        <v>3</v>
      </c>
      <c r="B6" s="362"/>
      <c r="C6" s="362"/>
      <c r="D6" s="70"/>
      <c r="E6" s="362"/>
      <c r="F6" s="90"/>
      <c r="G6" s="90"/>
      <c r="H6" s="278">
        <f>ROUNDDOWN(直接人件費[[#This Row],[助成対象経費
(A)×(B)
]]*1,0)</f>
        <v>0</v>
      </c>
      <c r="I6" s="278">
        <f>直接人件費[[#This Row],[従事時間
(A)]]*直接人件費[[#This Row],[単価(B)
(税抜)]]</f>
        <v>0</v>
      </c>
      <c r="J6"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7" spans="1:45" ht="39.75" customHeight="1" x14ac:dyDescent="0.2">
      <c r="A7" s="331">
        <f>ROW()-ROW(直接人件費[[#Headers],[番　号]])</f>
        <v>4</v>
      </c>
      <c r="B7" s="362"/>
      <c r="C7" s="362"/>
      <c r="D7" s="70"/>
      <c r="E7" s="362"/>
      <c r="F7" s="90"/>
      <c r="G7" s="90"/>
      <c r="H7" s="278">
        <f>ROUNDDOWN(直接人件費[[#This Row],[助成対象経費
(A)×(B)
]]*1,0)</f>
        <v>0</v>
      </c>
      <c r="I7" s="278">
        <f>直接人件費[[#This Row],[従事時間
(A)]]*直接人件費[[#This Row],[単価(B)
(税抜)]]</f>
        <v>0</v>
      </c>
      <c r="J7"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8" spans="1:45" ht="39.75" customHeight="1" x14ac:dyDescent="0.2">
      <c r="A8" s="331">
        <f>ROW()-ROW(直接人件費[[#Headers],[番　号]])</f>
        <v>5</v>
      </c>
      <c r="B8" s="362"/>
      <c r="C8" s="362"/>
      <c r="D8" s="70"/>
      <c r="E8" s="362"/>
      <c r="F8" s="90"/>
      <c r="G8" s="90"/>
      <c r="H8" s="278">
        <f>ROUNDDOWN(直接人件費[[#This Row],[助成対象経費
(A)×(B)
]]*1,0)</f>
        <v>0</v>
      </c>
      <c r="I8" s="278">
        <f>直接人件費[[#This Row],[従事時間
(A)]]*直接人件費[[#This Row],[単価(B)
(税抜)]]</f>
        <v>0</v>
      </c>
      <c r="J8"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9" spans="1:45" ht="39.75" customHeight="1" x14ac:dyDescent="0.2">
      <c r="A9" s="331">
        <f>ROW()-ROW(直接人件費[[#Headers],[番　号]])</f>
        <v>6</v>
      </c>
      <c r="B9" s="362"/>
      <c r="C9" s="365"/>
      <c r="D9" s="70"/>
      <c r="E9" s="362"/>
      <c r="F9" s="90"/>
      <c r="G9" s="90"/>
      <c r="H9" s="278">
        <f>ROUNDDOWN(直接人件費[[#This Row],[助成対象経費
(A)×(B)
]]*1,0)</f>
        <v>0</v>
      </c>
      <c r="I9" s="278">
        <f>直接人件費[[#This Row],[従事時間
(A)]]*直接人件費[[#This Row],[単価(B)
(税抜)]]</f>
        <v>0</v>
      </c>
      <c r="J9"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0" spans="1:45" ht="39.75" customHeight="1" x14ac:dyDescent="0.2">
      <c r="A10" s="331">
        <f>ROW()-ROW(直接人件費[[#Headers],[番　号]])</f>
        <v>7</v>
      </c>
      <c r="B10" s="362"/>
      <c r="C10" s="365"/>
      <c r="D10" s="70"/>
      <c r="E10" s="362"/>
      <c r="F10" s="90"/>
      <c r="G10" s="90"/>
      <c r="H10" s="278">
        <f>ROUNDDOWN(直接人件費[[#This Row],[助成対象経費
(A)×(B)
]]*1,0)</f>
        <v>0</v>
      </c>
      <c r="I10" s="278">
        <f>直接人件費[[#This Row],[従事時間
(A)]]*直接人件費[[#This Row],[単価(B)
(税抜)]]</f>
        <v>0</v>
      </c>
      <c r="J10"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1" spans="1:45" ht="39.75" customHeight="1" x14ac:dyDescent="0.2">
      <c r="A11" s="331">
        <f>ROW()-ROW(直接人件費[[#Headers],[番　号]])</f>
        <v>8</v>
      </c>
      <c r="B11" s="362"/>
      <c r="C11" s="365"/>
      <c r="D11" s="70"/>
      <c r="E11" s="362"/>
      <c r="F11" s="90"/>
      <c r="G11" s="90"/>
      <c r="H11" s="278">
        <f>ROUNDDOWN(直接人件費[[#This Row],[助成対象経費
(A)×(B)
]]*1,0)</f>
        <v>0</v>
      </c>
      <c r="I11" s="278">
        <f>直接人件費[[#This Row],[従事時間
(A)]]*直接人件費[[#This Row],[単価(B)
(税抜)]]</f>
        <v>0</v>
      </c>
      <c r="J11"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2" spans="1:45" ht="39.75" customHeight="1" x14ac:dyDescent="0.2">
      <c r="A12" s="331">
        <f>ROW()-ROW(直接人件費[[#Headers],[番　号]])</f>
        <v>9</v>
      </c>
      <c r="B12" s="362"/>
      <c r="C12" s="365"/>
      <c r="D12" s="70"/>
      <c r="E12" s="362"/>
      <c r="F12" s="90"/>
      <c r="G12" s="90"/>
      <c r="H12" s="278">
        <f>ROUNDDOWN(直接人件費[[#This Row],[助成対象経費
(A)×(B)
]]*1,0)</f>
        <v>0</v>
      </c>
      <c r="I12" s="278">
        <f>直接人件費[[#This Row],[従事時間
(A)]]*直接人件費[[#This Row],[単価(B)
(税抜)]]</f>
        <v>0</v>
      </c>
      <c r="J12"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3" spans="1:45" ht="39.75" customHeight="1" x14ac:dyDescent="0.2">
      <c r="A13" s="331">
        <f>ROW()-ROW(直接人件費[[#Headers],[番　号]])</f>
        <v>10</v>
      </c>
      <c r="B13" s="362"/>
      <c r="C13" s="367"/>
      <c r="D13" s="70"/>
      <c r="E13" s="362"/>
      <c r="F13" s="90"/>
      <c r="G13" s="90"/>
      <c r="H13" s="279">
        <f>ROUNDDOWN(直接人件費[[#This Row],[助成対象経費
(A)×(B)
]]*1,0)</f>
        <v>0</v>
      </c>
      <c r="I13" s="260">
        <f>直接人件費[[#This Row],[従事時間
(A)]]*直接人件費[[#This Row],[単価(B)
(税抜)]]</f>
        <v>0</v>
      </c>
      <c r="J13"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4" spans="1:45" ht="26.25" customHeight="1" x14ac:dyDescent="0.2">
      <c r="A14" s="282"/>
      <c r="B14" s="267"/>
      <c r="C14" s="267"/>
      <c r="D14" s="267"/>
      <c r="E14" s="267"/>
      <c r="F14" s="267"/>
      <c r="G14" s="269" t="s">
        <v>337</v>
      </c>
      <c r="H14" s="270">
        <f>SUBTOTAL(109,直接人件費[助成事業に
要する経費
])</f>
        <v>0</v>
      </c>
      <c r="I14" s="271">
        <f>SUBTOTAL(109,直接人件費[助成対象経費
(A)×(B)
])</f>
        <v>0</v>
      </c>
      <c r="J14" s="92"/>
    </row>
  </sheetData>
  <sheetProtection password="DDD3" sheet="1" formatCells="0" formatRows="0" insertRows="0" deleteRows="0"/>
  <mergeCells count="1">
    <mergeCell ref="B2:H2"/>
  </mergeCells>
  <phoneticPr fontId="1"/>
  <conditionalFormatting sqref="B4:G13">
    <cfRule type="expression" dxfId="113" priority="1">
      <formula>AND(OR($B4&lt;&gt;"",$C4&lt;&gt;"",$D4&lt;&gt;"",$E4&lt;&gt;"",$F4&lt;&gt;"",$G4&lt;&gt;""),B4="")</formula>
    </cfRule>
  </conditionalFormatting>
  <dataValidations count="5">
    <dataValidation type="whole" imeMode="halfAlpha" operator="lessThanOrEqual" allowBlank="1" showInputMessage="1" showErrorMessage="1" promptTitle="計上できる上限は1人につき1日8時間、年間1800時間です" prompt="助成対象期間に応じて上限が異なります_x000a_最長（1年10か月）の場合、上限は3300時間_x000a_1年6ヶ月の場合、上限は2700時間_x000a_1年の場合、上限は1800時間" sqref="F4:F13">
      <formula1>3300</formula1>
    </dataValidation>
    <dataValidation allowBlank="1" showInputMessage="1" showErrorMessage="1" promptTitle="製品・サービスの開発・改良に直接従事する内容のみ対象です" prompt="販路開拓に係る業務や、開発・改良に直接関係ない業務に係る内容は計上できません" sqref="E4:E13"/>
    <dataValidation type="list" allowBlank="1" showInputMessage="1" showErrorMessage="1" sqref="D4:D13">
      <formula1>"役員,正社員"</formula1>
    </dataValidation>
    <dataValidation allowBlank="1" showInputMessage="1" showErrorMessage="1" promptTitle="対象となるのは役員、正社員の方です" prompt="パート・アルバイト等の方は対象にはなりません" sqref="B4:B13"/>
    <dataValidation type="custom" allowBlank="1" showInputMessage="1" showErrorMessage="1" sqref="J4:J13">
      <formula1>ISERROR(FIND(CHAR(10),J4))</formula1>
    </dataValidation>
  </dataValidations>
  <pageMargins left="0.31496062992125984" right="0.31496062992125984" top="0.55118110236220474" bottom="0.55118110236220474" header="0.31496062992125984" footer="0.31496062992125984"/>
  <pageSetup paperSize="9" scale="92" fitToWidth="0" fitToHeight="0" orientation="portrait" r:id="rId1"/>
  <headerFooter>
    <oddFooter>&amp;A</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imeMode="halfAlpha" allowBlank="1" showInputMessage="1" showErrorMessage="1" promptTitle="募集要項「人件費単価一覧表」から単価を算出して選択してください" prompt="報酬月額605千円以上の場合、上限の単価5,170円となります">
          <x14:formula1>
            <xm:f>人件費単価一覧表!$B$2:$B$27</xm:f>
          </x14:formula1>
          <xm:sqref>G4:G13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3.77734375" style="129" customWidth="1"/>
    <col min="3" max="3" width="10.6640625" style="129" customWidth="1"/>
    <col min="4" max="4" width="7" style="129" bestFit="1" customWidth="1"/>
    <col min="5" max="5" width="4.33203125" style="129" customWidth="1"/>
    <col min="6" max="6" width="11.88671875" style="129" customWidth="1"/>
    <col min="7" max="8" width="13.109375" style="129" customWidth="1"/>
    <col min="9" max="9" width="12.44140625" style="129" customWidth="1"/>
    <col min="10" max="10" width="2.44140625" style="76" customWidth="1"/>
    <col min="11" max="11" width="11.21875" style="76" customWidth="1"/>
    <col min="12" max="12" width="9.44140625" style="76" customWidth="1"/>
    <col min="13" max="13" width="6.21875" style="76" customWidth="1"/>
    <col min="14" max="212" width="2.109375" style="76" customWidth="1"/>
    <col min="213" max="16384" width="2.109375" style="76"/>
  </cols>
  <sheetData>
    <row r="1" spans="1:27" ht="15" customHeight="1" x14ac:dyDescent="0.2">
      <c r="A1" s="738" t="s">
        <v>409</v>
      </c>
      <c r="B1" s="738"/>
      <c r="C1" s="738"/>
      <c r="D1" s="738"/>
      <c r="E1" s="738"/>
      <c r="F1" s="738"/>
      <c r="G1" s="738"/>
      <c r="H1" s="738"/>
      <c r="I1" s="226"/>
    </row>
    <row r="2" spans="1:27" ht="15" customHeight="1" x14ac:dyDescent="0.2">
      <c r="A2" s="226"/>
      <c r="B2" s="739"/>
      <c r="C2" s="740"/>
      <c r="D2" s="740"/>
      <c r="E2" s="740"/>
      <c r="F2" s="740"/>
      <c r="G2" s="740"/>
      <c r="H2" s="740"/>
      <c r="I2" s="227" t="s">
        <v>312</v>
      </c>
    </row>
    <row r="3" spans="1:27" ht="67.5" customHeight="1" x14ac:dyDescent="0.2">
      <c r="A3" s="228" t="s">
        <v>313</v>
      </c>
      <c r="B3" s="228" t="s">
        <v>410</v>
      </c>
      <c r="C3" s="228" t="s">
        <v>583</v>
      </c>
      <c r="D3" s="228" t="s">
        <v>317</v>
      </c>
      <c r="E3" s="229" t="s">
        <v>318</v>
      </c>
      <c r="F3" s="228" t="s">
        <v>319</v>
      </c>
      <c r="G3" s="228" t="s">
        <v>320</v>
      </c>
      <c r="H3" s="228" t="s">
        <v>321</v>
      </c>
      <c r="I3" s="228" t="s">
        <v>415</v>
      </c>
      <c r="J3" s="130" t="s">
        <v>323</v>
      </c>
      <c r="K3" s="77"/>
    </row>
    <row r="4" spans="1:27" ht="40.049999999999997" customHeight="1" x14ac:dyDescent="0.2">
      <c r="A4" s="332">
        <f>ROW()-ROW(広告費[[#Headers],[番　号]])</f>
        <v>1</v>
      </c>
      <c r="B4" s="363"/>
      <c r="C4" s="362"/>
      <c r="D4" s="341"/>
      <c r="E4" s="99"/>
      <c r="F4" s="98"/>
      <c r="G4" s="238">
        <f>ROUNDDOWN(広告費[[#This Row],[助成対象経費
(A)×(B)
（税抜）]]*1.1,0)</f>
        <v>0</v>
      </c>
      <c r="H4" s="238">
        <f>広告費[[#This Row],[数量
(A)]]*広告費[[#This Row],[単価(B)
（税抜）]]</f>
        <v>0</v>
      </c>
      <c r="I4" s="362"/>
      <c r="J4"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4" s="74"/>
      <c r="L4" s="75"/>
      <c r="M4" s="75"/>
      <c r="N4" s="75"/>
      <c r="O4" s="75"/>
      <c r="P4" s="75"/>
      <c r="Q4" s="75"/>
      <c r="R4" s="75"/>
      <c r="S4" s="75"/>
      <c r="T4" s="75"/>
      <c r="U4" s="75"/>
      <c r="V4" s="75"/>
      <c r="W4" s="75"/>
      <c r="X4" s="75"/>
      <c r="Y4" s="75"/>
      <c r="Z4" s="75"/>
      <c r="AA4" s="75"/>
    </row>
    <row r="5" spans="1:27" ht="40.049999999999997" customHeight="1" x14ac:dyDescent="0.2">
      <c r="A5" s="332">
        <f>ROW()-ROW(広告費[[#Headers],[番　号]])</f>
        <v>2</v>
      </c>
      <c r="B5" s="363"/>
      <c r="C5" s="362"/>
      <c r="D5" s="341"/>
      <c r="E5" s="99"/>
      <c r="F5" s="98"/>
      <c r="G5" s="238">
        <f>ROUNDDOWN(広告費[[#This Row],[助成対象経費
(A)×(B)
（税抜）]]*1.1,0)</f>
        <v>0</v>
      </c>
      <c r="H5" s="238">
        <f>広告費[[#This Row],[数量
(A)]]*広告費[[#This Row],[単価(B)
（税抜）]]</f>
        <v>0</v>
      </c>
      <c r="I5" s="362"/>
      <c r="J5"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5" s="77"/>
      <c r="L5" s="78"/>
      <c r="M5" s="78"/>
    </row>
    <row r="6" spans="1:27" ht="40.049999999999997" customHeight="1" x14ac:dyDescent="0.2">
      <c r="A6" s="332">
        <f>ROW()-ROW(広告費[[#Headers],[番　号]])</f>
        <v>3</v>
      </c>
      <c r="B6" s="363"/>
      <c r="C6" s="362"/>
      <c r="D6" s="341"/>
      <c r="E6" s="99"/>
      <c r="F6" s="98"/>
      <c r="G6" s="238">
        <f>ROUNDDOWN(広告費[[#This Row],[助成対象経費
(A)×(B)
（税抜）]]*1.1,0)</f>
        <v>0</v>
      </c>
      <c r="H6" s="238">
        <f>広告費[[#This Row],[数量
(A)]]*広告費[[#This Row],[単価(B)
（税抜）]]</f>
        <v>0</v>
      </c>
      <c r="I6" s="362"/>
      <c r="J6"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6" s="77"/>
    </row>
    <row r="7" spans="1:27" ht="40.049999999999997" customHeight="1" x14ac:dyDescent="0.2">
      <c r="A7" s="332">
        <f>ROW()-ROW(広告費[[#Headers],[番　号]])</f>
        <v>4</v>
      </c>
      <c r="B7" s="363"/>
      <c r="C7" s="362"/>
      <c r="D7" s="341"/>
      <c r="E7" s="99"/>
      <c r="F7" s="98"/>
      <c r="G7" s="238">
        <f>ROUNDDOWN(広告費[[#This Row],[助成対象経費
(A)×(B)
（税抜）]]*1.1,0)</f>
        <v>0</v>
      </c>
      <c r="H7" s="238">
        <f>広告費[[#This Row],[数量
(A)]]*広告費[[#This Row],[単価(B)
（税抜）]]</f>
        <v>0</v>
      </c>
      <c r="I7" s="362"/>
      <c r="J7"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8" spans="1:27" ht="40.049999999999997" customHeight="1" x14ac:dyDescent="0.2">
      <c r="A8" s="332">
        <f>ROW()-ROW(広告費[[#Headers],[番　号]])</f>
        <v>5</v>
      </c>
      <c r="B8" s="363"/>
      <c r="C8" s="362"/>
      <c r="D8" s="341"/>
      <c r="E8" s="99"/>
      <c r="F8" s="98"/>
      <c r="G8" s="238">
        <f>ROUNDDOWN(広告費[[#This Row],[助成対象経費
(A)×(B)
（税抜）]]*1.1,0)</f>
        <v>0</v>
      </c>
      <c r="H8" s="238">
        <f>広告費[[#This Row],[数量
(A)]]*広告費[[#This Row],[単価(B)
（税抜）]]</f>
        <v>0</v>
      </c>
      <c r="I8" s="362"/>
      <c r="J8"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9" spans="1:27" ht="40.049999999999997" customHeight="1" x14ac:dyDescent="0.2">
      <c r="A9" s="332">
        <f>ROW()-ROW(広告費[[#Headers],[番　号]])</f>
        <v>6</v>
      </c>
      <c r="B9" s="363"/>
      <c r="C9" s="362"/>
      <c r="D9" s="341"/>
      <c r="E9" s="99"/>
      <c r="F9" s="98"/>
      <c r="G9" s="238">
        <f>ROUNDDOWN(広告費[[#This Row],[助成対象経費
(A)×(B)
（税抜）]]*1.1,0)</f>
        <v>0</v>
      </c>
      <c r="H9" s="238">
        <f>広告費[[#This Row],[数量
(A)]]*広告費[[#This Row],[単価(B)
（税抜）]]</f>
        <v>0</v>
      </c>
      <c r="I9" s="362"/>
      <c r="J9"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0" spans="1:27" ht="40.049999999999997" customHeight="1" x14ac:dyDescent="0.2">
      <c r="A10" s="332">
        <f>ROW()-ROW(広告費[[#Headers],[番　号]])</f>
        <v>7</v>
      </c>
      <c r="B10" s="363"/>
      <c r="C10" s="362"/>
      <c r="D10" s="341"/>
      <c r="E10" s="99"/>
      <c r="F10" s="98"/>
      <c r="G10" s="238">
        <f>ROUNDDOWN(広告費[[#This Row],[助成対象経費
(A)×(B)
（税抜）]]*1.1,0)</f>
        <v>0</v>
      </c>
      <c r="H10" s="238">
        <f>広告費[[#This Row],[数量
(A)]]*広告費[[#This Row],[単価(B)
（税抜）]]</f>
        <v>0</v>
      </c>
      <c r="I10" s="362"/>
      <c r="J10"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1" spans="1:27" ht="40.049999999999997" customHeight="1" x14ac:dyDescent="0.2">
      <c r="A11" s="332">
        <f>ROW()-ROW(広告費[[#Headers],[番　号]])</f>
        <v>8</v>
      </c>
      <c r="B11" s="363"/>
      <c r="C11" s="362"/>
      <c r="D11" s="341"/>
      <c r="E11" s="99"/>
      <c r="F11" s="98"/>
      <c r="G11" s="238">
        <f>ROUNDDOWN(広告費[[#This Row],[助成対象経費
(A)×(B)
（税抜）]]*1.1,0)</f>
        <v>0</v>
      </c>
      <c r="H11" s="238">
        <f>広告費[[#This Row],[数量
(A)]]*広告費[[#This Row],[単価(B)
（税抜）]]</f>
        <v>0</v>
      </c>
      <c r="I11" s="362"/>
      <c r="J11"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2" spans="1:27" ht="40.049999999999997" customHeight="1" x14ac:dyDescent="0.2">
      <c r="A12" s="332">
        <f>ROW()-ROW(広告費[[#Headers],[番　号]])</f>
        <v>9</v>
      </c>
      <c r="B12" s="363"/>
      <c r="C12" s="362"/>
      <c r="D12" s="341"/>
      <c r="E12" s="100"/>
      <c r="F12" s="98"/>
      <c r="G12" s="239">
        <f>ROUNDDOWN(広告費[[#This Row],[助成対象経費
(A)×(B)
（税抜）]]*1.1,0)</f>
        <v>0</v>
      </c>
      <c r="H12" s="238">
        <f>広告費[[#This Row],[数量
(A)]]*広告費[[#This Row],[単価(B)
（税抜）]]</f>
        <v>0</v>
      </c>
      <c r="I12" s="362"/>
      <c r="J12"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3" spans="1:27" ht="40.049999999999997" customHeight="1" x14ac:dyDescent="0.2">
      <c r="A13" s="332">
        <f>ROW()-ROW(広告費[[#Headers],[番　号]])</f>
        <v>10</v>
      </c>
      <c r="B13" s="363"/>
      <c r="C13" s="362"/>
      <c r="D13" s="341"/>
      <c r="E13" s="100"/>
      <c r="F13" s="98"/>
      <c r="G13" s="239">
        <f>ROUNDDOWN(広告費[[#This Row],[助成対象経費
(A)×(B)
（税抜）]]*1.1,0)</f>
        <v>0</v>
      </c>
      <c r="H13" s="238">
        <f>広告費[[#This Row],[数量
(A)]]*広告費[[#This Row],[単価(B)
（税抜）]]</f>
        <v>0</v>
      </c>
      <c r="I13" s="362"/>
      <c r="J13"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4" spans="1:27" ht="26.25" customHeight="1" x14ac:dyDescent="0.2">
      <c r="A14" s="290"/>
      <c r="B14" s="291"/>
      <c r="C14" s="291"/>
      <c r="D14" s="291"/>
      <c r="E14" s="291"/>
      <c r="F14" s="293" t="s">
        <v>324</v>
      </c>
      <c r="G14" s="235">
        <f>SUBTOTAL(109,広告費[助成事業に
要する経費
（税込）])</f>
        <v>0</v>
      </c>
      <c r="H14" s="235">
        <f>SUBTOTAL(109,広告費[助成対象経費
(A)×(B)
（税抜）])</f>
        <v>0</v>
      </c>
      <c r="I14" s="292"/>
      <c r="J14" s="79"/>
    </row>
    <row r="15" spans="1:27" ht="27" customHeight="1" x14ac:dyDescent="0.2"/>
    <row r="16" spans="1:27"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H1"/>
    <mergeCell ref="B2:H2"/>
  </mergeCells>
  <phoneticPr fontId="1"/>
  <conditionalFormatting sqref="B4:F13 I4:I13">
    <cfRule type="expression" dxfId="89" priority="1">
      <formula>AND(OR($B4&lt;&gt;"",$C4&lt;&gt;"",$D4&lt;&gt;"",$E4&lt;&gt;"",$F4&lt;&gt;""),B4="")</formula>
    </cfRule>
  </conditionalFormatting>
  <dataValidations count="4">
    <dataValidation allowBlank="1" showInputMessage="1" showErrorMessage="1" promptTitle="具体的に記載してください" prompt="未定等不明確の場合は、 申請時点の候補先を記入してください" sqref="I4:I13"/>
    <dataValidation type="list" allowBlank="1" showInputMessage="1" showErrorMessage="1" promptTitle="広告種別を選択してください" prompt="_x000a_" sqref="B4:B13">
      <formula1>"パンフレット,チラシ,ホームページ,新聞広告,雑誌広告,その他紙媒体広告,WEB広告,PR動画"</formula1>
    </dataValidation>
    <dataValidation imeMode="halfAlpha" allowBlank="1" showInputMessage="1" showErrorMessage="1" sqref="F4:F13"/>
    <dataValidation type="custom" allowBlank="1" showInputMessage="1" showErrorMessage="1" sqref="J4:J13">
      <formula1>ISERROR(FIND(CHAR(10),J4))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3.77734375" style="129" customWidth="1"/>
    <col min="3" max="3" width="10.6640625" style="129" customWidth="1"/>
    <col min="4" max="4" width="15.88671875" style="129" customWidth="1"/>
    <col min="5" max="5" width="6.21875" style="129" customWidth="1"/>
    <col min="6" max="6" width="4.33203125" style="129" customWidth="1"/>
    <col min="7" max="7" width="11.88671875" style="129" customWidth="1"/>
    <col min="8" max="9" width="13.109375" style="129" customWidth="1"/>
    <col min="10" max="10" width="12.44140625" style="129" customWidth="1"/>
    <col min="11" max="11" width="2.44140625" style="76" customWidth="1"/>
    <col min="12" max="12" width="11.21875" style="76" customWidth="1"/>
    <col min="13" max="13" width="9.44140625" style="76" customWidth="1"/>
    <col min="14" max="14" width="6.21875" style="76" customWidth="1"/>
    <col min="15" max="213" width="2.109375" style="76" customWidth="1"/>
    <col min="214" max="16384" width="2.109375" style="76"/>
  </cols>
  <sheetData>
    <row r="1" spans="1:28" ht="15" customHeight="1" x14ac:dyDescent="0.2">
      <c r="A1" s="738" t="s">
        <v>411</v>
      </c>
      <c r="B1" s="738"/>
      <c r="C1" s="738"/>
      <c r="D1" s="738"/>
      <c r="E1" s="738"/>
      <c r="F1" s="738"/>
      <c r="G1" s="738"/>
      <c r="H1" s="738"/>
      <c r="I1" s="738"/>
      <c r="J1" s="226"/>
    </row>
    <row r="2" spans="1:28" ht="15" customHeight="1" x14ac:dyDescent="0.2">
      <c r="A2" s="226"/>
      <c r="B2" s="739"/>
      <c r="C2" s="740"/>
      <c r="D2" s="740"/>
      <c r="E2" s="740"/>
      <c r="F2" s="740"/>
      <c r="G2" s="740"/>
      <c r="H2" s="740"/>
      <c r="I2" s="740"/>
      <c r="J2" s="227" t="s">
        <v>312</v>
      </c>
    </row>
    <row r="3" spans="1:28" ht="67.5" customHeight="1" x14ac:dyDescent="0.2">
      <c r="A3" s="228" t="s">
        <v>313</v>
      </c>
      <c r="B3" s="228" t="s">
        <v>412</v>
      </c>
      <c r="C3" s="228" t="s">
        <v>413</v>
      </c>
      <c r="D3" s="228" t="s">
        <v>414</v>
      </c>
      <c r="E3" s="228" t="s">
        <v>317</v>
      </c>
      <c r="F3" s="229" t="s">
        <v>318</v>
      </c>
      <c r="G3" s="228" t="s">
        <v>319</v>
      </c>
      <c r="H3" s="228" t="s">
        <v>320</v>
      </c>
      <c r="I3" s="228" t="s">
        <v>321</v>
      </c>
      <c r="J3" s="228" t="s">
        <v>415</v>
      </c>
      <c r="K3" s="130" t="s">
        <v>323</v>
      </c>
      <c r="L3" s="77"/>
    </row>
    <row r="4" spans="1:28" ht="40.049999999999997" customHeight="1" x14ac:dyDescent="0.2">
      <c r="A4" s="333">
        <f>ROW()-ROW(展示会等参加費[[#Headers],[番　号]])</f>
        <v>1</v>
      </c>
      <c r="B4" s="362"/>
      <c r="C4" s="362"/>
      <c r="D4" s="362"/>
      <c r="E4" s="97"/>
      <c r="F4" s="99"/>
      <c r="G4" s="98"/>
      <c r="H4" s="238">
        <f>ROUNDDOWN(展示会等参加費[[#This Row],[助成対象経費
(A)×(B)
（税抜）]]*1.1,0)</f>
        <v>0</v>
      </c>
      <c r="I4" s="238">
        <f>展示会等参加費[[#This Row],[数量
(A)]]*展示会等参加費[[#This Row],[単価(B)
（税抜）]]</f>
        <v>0</v>
      </c>
      <c r="J4" s="362"/>
      <c r="K4"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4" s="74"/>
      <c r="M4" s="75"/>
      <c r="N4" s="75"/>
      <c r="O4" s="75"/>
      <c r="P4" s="75"/>
      <c r="Q4" s="75"/>
      <c r="R4" s="75"/>
      <c r="S4" s="75"/>
      <c r="T4" s="75"/>
      <c r="U4" s="75"/>
      <c r="V4" s="75"/>
      <c r="W4" s="75"/>
      <c r="X4" s="75"/>
      <c r="Y4" s="75"/>
      <c r="Z4" s="75"/>
      <c r="AA4" s="75"/>
      <c r="AB4" s="75"/>
    </row>
    <row r="5" spans="1:28" ht="40.049999999999997" customHeight="1" x14ac:dyDescent="0.2">
      <c r="A5" s="333">
        <f>ROW()-ROW(展示会等参加費[[#Headers],[番　号]])</f>
        <v>2</v>
      </c>
      <c r="B5" s="362"/>
      <c r="C5" s="362"/>
      <c r="D5" s="362"/>
      <c r="E5" s="97"/>
      <c r="F5" s="99"/>
      <c r="G5" s="98"/>
      <c r="H5" s="238">
        <f>ROUNDDOWN(展示会等参加費[[#This Row],[助成対象経費
(A)×(B)
（税抜）]]*1.1,0)</f>
        <v>0</v>
      </c>
      <c r="I5" s="238">
        <f>展示会等参加費[[#This Row],[数量
(A)]]*展示会等参加費[[#This Row],[単価(B)
（税抜）]]</f>
        <v>0</v>
      </c>
      <c r="J5" s="362"/>
      <c r="K5"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5" s="77"/>
      <c r="M5" s="78"/>
      <c r="N5" s="78"/>
    </row>
    <row r="6" spans="1:28" ht="40.049999999999997" customHeight="1" x14ac:dyDescent="0.2">
      <c r="A6" s="333">
        <f>ROW()-ROW(展示会等参加費[[#Headers],[番　号]])</f>
        <v>3</v>
      </c>
      <c r="B6" s="362"/>
      <c r="C6" s="362"/>
      <c r="D6" s="362"/>
      <c r="E6" s="97"/>
      <c r="F6" s="99"/>
      <c r="G6" s="98"/>
      <c r="H6" s="238">
        <f>ROUNDDOWN(展示会等参加費[[#This Row],[助成対象経費
(A)×(B)
（税抜）]]*1.1,0)</f>
        <v>0</v>
      </c>
      <c r="I6" s="238">
        <f>展示会等参加費[[#This Row],[数量
(A)]]*展示会等参加費[[#This Row],[単価(B)
（税抜）]]</f>
        <v>0</v>
      </c>
      <c r="J6" s="362"/>
      <c r="K6"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6" s="77"/>
    </row>
    <row r="7" spans="1:28" ht="40.049999999999997" customHeight="1" x14ac:dyDescent="0.2">
      <c r="A7" s="333">
        <f>ROW()-ROW(展示会等参加費[[#Headers],[番　号]])</f>
        <v>4</v>
      </c>
      <c r="B7" s="362"/>
      <c r="C7" s="362"/>
      <c r="D7" s="362"/>
      <c r="E7" s="97"/>
      <c r="F7" s="99"/>
      <c r="G7" s="98"/>
      <c r="H7" s="238">
        <f>ROUNDDOWN(展示会等参加費[[#This Row],[助成対象経費
(A)×(B)
（税抜）]]*1.1,0)</f>
        <v>0</v>
      </c>
      <c r="I7" s="238">
        <f>展示会等参加費[[#This Row],[数量
(A)]]*展示会等参加費[[#This Row],[単価(B)
（税抜）]]</f>
        <v>0</v>
      </c>
      <c r="J7" s="362"/>
      <c r="K7"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8" spans="1:28" ht="40.049999999999997" customHeight="1" x14ac:dyDescent="0.2">
      <c r="A8" s="333">
        <f>ROW()-ROW(展示会等参加費[[#Headers],[番　号]])</f>
        <v>5</v>
      </c>
      <c r="B8" s="362"/>
      <c r="C8" s="362"/>
      <c r="D8" s="362"/>
      <c r="E8" s="97"/>
      <c r="F8" s="99"/>
      <c r="G8" s="98"/>
      <c r="H8" s="238">
        <f>ROUNDDOWN(展示会等参加費[[#This Row],[助成対象経費
(A)×(B)
（税抜）]]*1.1,0)</f>
        <v>0</v>
      </c>
      <c r="I8" s="238">
        <f>展示会等参加費[[#This Row],[数量
(A)]]*展示会等参加費[[#This Row],[単価(B)
（税抜）]]</f>
        <v>0</v>
      </c>
      <c r="J8" s="362"/>
      <c r="K8"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9" spans="1:28" ht="40.049999999999997" customHeight="1" x14ac:dyDescent="0.2">
      <c r="A9" s="333">
        <f>ROW()-ROW(展示会等参加費[[#Headers],[番　号]])</f>
        <v>6</v>
      </c>
      <c r="B9" s="362"/>
      <c r="C9" s="362"/>
      <c r="D9" s="362"/>
      <c r="E9" s="97"/>
      <c r="F9" s="99"/>
      <c r="G9" s="98"/>
      <c r="H9" s="238">
        <f>ROUNDDOWN(展示会等参加費[[#This Row],[助成対象経費
(A)×(B)
（税抜）]]*1.1,0)</f>
        <v>0</v>
      </c>
      <c r="I9" s="238">
        <f>展示会等参加費[[#This Row],[数量
(A)]]*展示会等参加費[[#This Row],[単価(B)
（税抜）]]</f>
        <v>0</v>
      </c>
      <c r="J9" s="362"/>
      <c r="K9"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0" spans="1:28" ht="40.049999999999997" customHeight="1" x14ac:dyDescent="0.2">
      <c r="A10" s="333">
        <f>ROW()-ROW(展示会等参加費[[#Headers],[番　号]])</f>
        <v>7</v>
      </c>
      <c r="B10" s="362"/>
      <c r="C10" s="362"/>
      <c r="D10" s="362"/>
      <c r="E10" s="97"/>
      <c r="F10" s="99"/>
      <c r="G10" s="98"/>
      <c r="H10" s="238">
        <f>ROUNDDOWN(展示会等参加費[[#This Row],[助成対象経費
(A)×(B)
（税抜）]]*1.1,0)</f>
        <v>0</v>
      </c>
      <c r="I10" s="238">
        <f>展示会等参加費[[#This Row],[数量
(A)]]*展示会等参加費[[#This Row],[単価(B)
（税抜）]]</f>
        <v>0</v>
      </c>
      <c r="J10" s="362"/>
      <c r="K10"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1" spans="1:28" ht="40.049999999999997" customHeight="1" x14ac:dyDescent="0.2">
      <c r="A11" s="333">
        <f>ROW()-ROW(展示会等参加費[[#Headers],[番　号]])</f>
        <v>8</v>
      </c>
      <c r="B11" s="362"/>
      <c r="C11" s="362"/>
      <c r="D11" s="362"/>
      <c r="E11" s="97"/>
      <c r="F11" s="99"/>
      <c r="G11" s="98"/>
      <c r="H11" s="238">
        <f>ROUNDDOWN(展示会等参加費[[#This Row],[助成対象経費
(A)×(B)
（税抜）]]*1.1,0)</f>
        <v>0</v>
      </c>
      <c r="I11" s="238">
        <f>展示会等参加費[[#This Row],[数量
(A)]]*展示会等参加費[[#This Row],[単価(B)
（税抜）]]</f>
        <v>0</v>
      </c>
      <c r="J11" s="362"/>
      <c r="K11"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2" spans="1:28" ht="40.049999999999997" customHeight="1" x14ac:dyDescent="0.2">
      <c r="A12" s="333">
        <f>ROW()-ROW(展示会等参加費[[#Headers],[番　号]])</f>
        <v>9</v>
      </c>
      <c r="B12" s="362"/>
      <c r="C12" s="362"/>
      <c r="D12" s="362"/>
      <c r="E12" s="97"/>
      <c r="F12" s="100"/>
      <c r="G12" s="98"/>
      <c r="H12" s="239">
        <f>ROUNDDOWN(展示会等参加費[[#This Row],[助成対象経費
(A)×(B)
（税抜）]]*1.1,0)</f>
        <v>0</v>
      </c>
      <c r="I12" s="238">
        <f>展示会等参加費[[#This Row],[数量
(A)]]*展示会等参加費[[#This Row],[単価(B)
（税抜）]]</f>
        <v>0</v>
      </c>
      <c r="J12" s="362"/>
      <c r="K12"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3" spans="1:28" ht="40.049999999999997" customHeight="1" x14ac:dyDescent="0.2">
      <c r="A13" s="333">
        <f>ROW()-ROW(展示会等参加費[[#Headers],[番　号]])</f>
        <v>10</v>
      </c>
      <c r="B13" s="362"/>
      <c r="C13" s="362"/>
      <c r="D13" s="362"/>
      <c r="E13" s="97"/>
      <c r="F13" s="100"/>
      <c r="G13" s="98"/>
      <c r="H13" s="239">
        <f>ROUNDDOWN(展示会等参加費[[#This Row],[助成対象経費
(A)×(B)
（税抜）]]*1.1,0)</f>
        <v>0</v>
      </c>
      <c r="I13" s="238">
        <f>展示会等参加費[[#This Row],[数量
(A)]]*展示会等参加費[[#This Row],[単価(B)
（税抜）]]</f>
        <v>0</v>
      </c>
      <c r="J13" s="362"/>
      <c r="K13"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4" spans="1:28" ht="26.25" customHeight="1" x14ac:dyDescent="0.2">
      <c r="A14" s="290"/>
      <c r="B14" s="291"/>
      <c r="C14" s="291"/>
      <c r="D14" s="291"/>
      <c r="E14" s="291"/>
      <c r="F14" s="291"/>
      <c r="G14" s="293" t="s">
        <v>324</v>
      </c>
      <c r="H14" s="235">
        <f>SUBTOTAL(109,展示会等参加費[助成事業に
要する経費
（税込）])</f>
        <v>0</v>
      </c>
      <c r="I14" s="235">
        <f>SUBTOTAL(109,展示会等参加費[助成対象経費
(A)×(B)
（税抜）])</f>
        <v>0</v>
      </c>
      <c r="J14" s="292"/>
      <c r="K14" s="79"/>
    </row>
    <row r="15" spans="1:28" ht="27" customHeight="1" x14ac:dyDescent="0.2"/>
    <row r="16" spans="1:28"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I1"/>
    <mergeCell ref="B2:I2"/>
  </mergeCells>
  <phoneticPr fontId="1"/>
  <conditionalFormatting sqref="J4:J13 B4:G13">
    <cfRule type="expression" dxfId="65" priority="1">
      <formula>AND(OR($B4&lt;&gt;"",$C4&lt;&gt;"",$D4&lt;&gt;"",$E4&lt;&gt;"",$F4&lt;&gt;"",$G4&lt;&gt;""),B4="")</formula>
    </cfRule>
  </conditionalFormatting>
  <dataValidations count="5">
    <dataValidation imeMode="halfAlpha" allowBlank="1" showInputMessage="1" showErrorMessage="1" sqref="E5:E13"/>
    <dataValidation imeMode="halfAlpha" allowBlank="1" showInputMessage="1" showErrorMessage="1" promptTitle="展示会等出展に要する経費の1回の総額を記入してください" prompt="対象経費は1出展小間料、2資材費、3輸送費、4通訳費です（オンライン展示会は1出展小間料のみ）。" sqref="G4:G13"/>
    <dataValidation allowBlank="1" showInputMessage="1" showErrorMessage="1" prompt="未定等不明確の場合は、 申請時点の候補先を記入してください_x000a_" sqref="J4:J13"/>
    <dataValidation allowBlank="1" showInputMessage="1" showErrorMessage="1" prompt="例：令和６年８月21日～23日_x000a_" sqref="D4:D13"/>
    <dataValidation type="custom" allowBlank="1" showInputMessage="1" showErrorMessage="1" sqref="K4:K13">
      <formula1>ISERROR(FIND(CHAR(10),K4))</formula1>
    </dataValidation>
  </dataValidations>
  <printOptions horizontalCentered="1"/>
  <pageMargins left="0.51181102362204722" right="0.51181102362204722" top="0.55118110236220474" bottom="0.55118110236220474" header="0.31496062992125984" footer="0.31496062992125984"/>
  <pageSetup paperSize="9" scale="87" fitToWidth="0" fitToHeight="0" orientation="portrait" r:id="rId1"/>
  <headerFooter>
    <oddFooter>&amp;A</oddFooter>
  </headerFooter>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3.77734375" style="129" customWidth="1"/>
    <col min="3" max="3" width="10.6640625" style="129" customWidth="1"/>
    <col min="4" max="4" width="6.21875" style="129" customWidth="1"/>
    <col min="5" max="5" width="4.33203125" style="129" customWidth="1"/>
    <col min="6" max="6" width="11.88671875" style="129" customWidth="1"/>
    <col min="7" max="8" width="13.109375" style="129" customWidth="1"/>
    <col min="9" max="9" width="12.44140625" style="129" customWidth="1"/>
    <col min="10" max="10" width="2.44140625" style="76" customWidth="1"/>
    <col min="11" max="11" width="11.21875" style="76" customWidth="1"/>
    <col min="12" max="12" width="9.44140625" style="76" customWidth="1"/>
    <col min="13" max="13" width="6.21875" style="76" customWidth="1"/>
    <col min="14" max="212" width="2.109375" style="76" customWidth="1"/>
    <col min="213" max="16384" width="2.109375" style="76"/>
  </cols>
  <sheetData>
    <row r="1" spans="1:27" ht="15" customHeight="1" x14ac:dyDescent="0.2">
      <c r="A1" s="738" t="s">
        <v>416</v>
      </c>
      <c r="B1" s="738"/>
      <c r="C1" s="738"/>
      <c r="D1" s="738"/>
      <c r="E1" s="738"/>
      <c r="F1" s="738"/>
      <c r="G1" s="738"/>
      <c r="H1" s="738"/>
      <c r="I1" s="226"/>
    </row>
    <row r="2" spans="1:27" ht="15" customHeight="1" x14ac:dyDescent="0.2">
      <c r="A2" s="226"/>
      <c r="B2" s="739"/>
      <c r="C2" s="740"/>
      <c r="D2" s="740"/>
      <c r="E2" s="740"/>
      <c r="F2" s="740"/>
      <c r="G2" s="740"/>
      <c r="H2" s="740"/>
      <c r="I2" s="227" t="s">
        <v>312</v>
      </c>
    </row>
    <row r="3" spans="1:27" ht="67.5" customHeight="1" x14ac:dyDescent="0.2">
      <c r="A3" s="228" t="s">
        <v>313</v>
      </c>
      <c r="B3" s="228" t="s">
        <v>417</v>
      </c>
      <c r="C3" s="228" t="s">
        <v>413</v>
      </c>
      <c r="D3" s="228" t="s">
        <v>317</v>
      </c>
      <c r="E3" s="229" t="s">
        <v>318</v>
      </c>
      <c r="F3" s="228" t="s">
        <v>319</v>
      </c>
      <c r="G3" s="228" t="s">
        <v>320</v>
      </c>
      <c r="H3" s="228" t="s">
        <v>321</v>
      </c>
      <c r="I3" s="228" t="s">
        <v>415</v>
      </c>
      <c r="J3" s="130" t="s">
        <v>323</v>
      </c>
      <c r="K3" s="77"/>
    </row>
    <row r="4" spans="1:27" ht="40.049999999999997" customHeight="1" x14ac:dyDescent="0.2">
      <c r="A4" s="334">
        <f>ROW()-ROW(イベント開催費[[#Headers],[番　号]])</f>
        <v>1</v>
      </c>
      <c r="B4" s="362"/>
      <c r="C4" s="362"/>
      <c r="D4" s="97"/>
      <c r="E4" s="99"/>
      <c r="F4" s="98"/>
      <c r="G4" s="238">
        <f>ROUNDDOWN(イベント開催費[[#This Row],[助成対象経費
(A)×(B)
（税抜）]]*1.1,0)</f>
        <v>0</v>
      </c>
      <c r="H4" s="238">
        <f>イベント開催費[[#This Row],[数量
(A)]]*イベント開催費[[#This Row],[単価(B)
（税抜）]]</f>
        <v>0</v>
      </c>
      <c r="I4" s="362"/>
      <c r="J4"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4" s="74"/>
      <c r="L4" s="75"/>
      <c r="M4" s="75"/>
      <c r="N4" s="75"/>
      <c r="O4" s="75"/>
      <c r="P4" s="75"/>
      <c r="Q4" s="75"/>
      <c r="R4" s="75"/>
      <c r="S4" s="75"/>
      <c r="T4" s="75"/>
      <c r="U4" s="75"/>
      <c r="V4" s="75"/>
      <c r="W4" s="75"/>
      <c r="X4" s="75"/>
      <c r="Y4" s="75"/>
      <c r="Z4" s="75"/>
      <c r="AA4" s="75"/>
    </row>
    <row r="5" spans="1:27" ht="40.049999999999997" customHeight="1" x14ac:dyDescent="0.2">
      <c r="A5" s="334">
        <f>ROW()-ROW(イベント開催費[[#Headers],[番　号]])</f>
        <v>2</v>
      </c>
      <c r="B5" s="362"/>
      <c r="C5" s="362"/>
      <c r="D5" s="97"/>
      <c r="E5" s="99"/>
      <c r="F5" s="98"/>
      <c r="G5" s="238">
        <f>ROUNDDOWN(イベント開催費[[#This Row],[助成対象経費
(A)×(B)
（税抜）]]*1.1,0)</f>
        <v>0</v>
      </c>
      <c r="H5" s="238">
        <f>イベント開催費[[#This Row],[数量
(A)]]*イベント開催費[[#This Row],[単価(B)
（税抜）]]</f>
        <v>0</v>
      </c>
      <c r="I5" s="362"/>
      <c r="J5"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5" s="77"/>
      <c r="L5" s="78"/>
      <c r="M5" s="78"/>
    </row>
    <row r="6" spans="1:27" ht="40.049999999999997" customHeight="1" x14ac:dyDescent="0.2">
      <c r="A6" s="334">
        <f>ROW()-ROW(イベント開催費[[#Headers],[番　号]])</f>
        <v>3</v>
      </c>
      <c r="B6" s="362"/>
      <c r="C6" s="362"/>
      <c r="D6" s="97"/>
      <c r="E6" s="99"/>
      <c r="F6" s="98"/>
      <c r="G6" s="238">
        <f>ROUNDDOWN(イベント開催費[[#This Row],[助成対象経費
(A)×(B)
（税抜）]]*1.1,0)</f>
        <v>0</v>
      </c>
      <c r="H6" s="238">
        <f>イベント開催費[[#This Row],[数量
(A)]]*イベント開催費[[#This Row],[単価(B)
（税抜）]]</f>
        <v>0</v>
      </c>
      <c r="I6" s="362"/>
      <c r="J6"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6" s="77"/>
    </row>
    <row r="7" spans="1:27" ht="40.049999999999997" customHeight="1" x14ac:dyDescent="0.2">
      <c r="A7" s="334">
        <f>ROW()-ROW(イベント開催費[[#Headers],[番　号]])</f>
        <v>4</v>
      </c>
      <c r="B7" s="362"/>
      <c r="C7" s="362"/>
      <c r="D7" s="97"/>
      <c r="E7" s="99"/>
      <c r="F7" s="98"/>
      <c r="G7" s="238">
        <f>ROUNDDOWN(イベント開催費[[#This Row],[助成対象経費
(A)×(B)
（税抜）]]*1.1,0)</f>
        <v>0</v>
      </c>
      <c r="H7" s="238">
        <f>イベント開催費[[#This Row],[数量
(A)]]*イベント開催費[[#This Row],[単価(B)
（税抜）]]</f>
        <v>0</v>
      </c>
      <c r="I7" s="362"/>
      <c r="J7"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8" spans="1:27" ht="40.049999999999997" customHeight="1" x14ac:dyDescent="0.2">
      <c r="A8" s="334">
        <f>ROW()-ROW(イベント開催費[[#Headers],[番　号]])</f>
        <v>5</v>
      </c>
      <c r="B8" s="362"/>
      <c r="C8" s="362"/>
      <c r="D8" s="97"/>
      <c r="E8" s="99"/>
      <c r="F8" s="98"/>
      <c r="G8" s="238">
        <f>ROUNDDOWN(イベント開催費[[#This Row],[助成対象経費
(A)×(B)
（税抜）]]*1.1,0)</f>
        <v>0</v>
      </c>
      <c r="H8" s="238">
        <f>イベント開催費[[#This Row],[数量
(A)]]*イベント開催費[[#This Row],[単価(B)
（税抜）]]</f>
        <v>0</v>
      </c>
      <c r="I8" s="362"/>
      <c r="J8"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9" spans="1:27" ht="40.049999999999997" customHeight="1" x14ac:dyDescent="0.2">
      <c r="A9" s="334">
        <f>ROW()-ROW(イベント開催費[[#Headers],[番　号]])</f>
        <v>6</v>
      </c>
      <c r="B9" s="362"/>
      <c r="C9" s="362"/>
      <c r="D9" s="97"/>
      <c r="E9" s="99"/>
      <c r="F9" s="98"/>
      <c r="G9" s="238">
        <f>ROUNDDOWN(イベント開催費[[#This Row],[助成対象経費
(A)×(B)
（税抜）]]*1.1,0)</f>
        <v>0</v>
      </c>
      <c r="H9" s="238">
        <f>イベント開催費[[#This Row],[数量
(A)]]*イベント開催費[[#This Row],[単価(B)
（税抜）]]</f>
        <v>0</v>
      </c>
      <c r="I9" s="362"/>
      <c r="J9"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0" spans="1:27" ht="40.049999999999997" customHeight="1" x14ac:dyDescent="0.2">
      <c r="A10" s="334">
        <f>ROW()-ROW(イベント開催費[[#Headers],[番　号]])</f>
        <v>7</v>
      </c>
      <c r="B10" s="362"/>
      <c r="C10" s="362"/>
      <c r="D10" s="97"/>
      <c r="E10" s="99"/>
      <c r="F10" s="98"/>
      <c r="G10" s="238">
        <f>ROUNDDOWN(イベント開催費[[#This Row],[助成対象経費
(A)×(B)
（税抜）]]*1.1,0)</f>
        <v>0</v>
      </c>
      <c r="H10" s="238">
        <f>イベント開催費[[#This Row],[数量
(A)]]*イベント開催費[[#This Row],[単価(B)
（税抜）]]</f>
        <v>0</v>
      </c>
      <c r="I10" s="362"/>
      <c r="J10"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1" spans="1:27" ht="40.049999999999997" customHeight="1" x14ac:dyDescent="0.2">
      <c r="A11" s="334">
        <f>ROW()-ROW(イベント開催費[[#Headers],[番　号]])</f>
        <v>8</v>
      </c>
      <c r="B11" s="362"/>
      <c r="C11" s="362"/>
      <c r="D11" s="97"/>
      <c r="E11" s="99"/>
      <c r="F11" s="98"/>
      <c r="G11" s="238">
        <f>ROUNDDOWN(イベント開催費[[#This Row],[助成対象経費
(A)×(B)
（税抜）]]*1.1,0)</f>
        <v>0</v>
      </c>
      <c r="H11" s="238">
        <f>イベント開催費[[#This Row],[数量
(A)]]*イベント開催費[[#This Row],[単価(B)
（税抜）]]</f>
        <v>0</v>
      </c>
      <c r="I11" s="362"/>
      <c r="J11"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2" spans="1:27" ht="40.049999999999997" customHeight="1" x14ac:dyDescent="0.2">
      <c r="A12" s="334">
        <f>ROW()-ROW(イベント開催費[[#Headers],[番　号]])</f>
        <v>9</v>
      </c>
      <c r="B12" s="362"/>
      <c r="C12" s="362"/>
      <c r="D12" s="97"/>
      <c r="E12" s="100"/>
      <c r="F12" s="98"/>
      <c r="G12" s="239">
        <f>ROUNDDOWN(イベント開催費[[#This Row],[助成対象経費
(A)×(B)
（税抜）]]*1.1,0)</f>
        <v>0</v>
      </c>
      <c r="H12" s="238">
        <f>イベント開催費[[#This Row],[数量
(A)]]*イベント開催費[[#This Row],[単価(B)
（税抜）]]</f>
        <v>0</v>
      </c>
      <c r="I12" s="362"/>
      <c r="J12"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3" spans="1:27" ht="40.049999999999997" customHeight="1" x14ac:dyDescent="0.2">
      <c r="A13" s="334">
        <f>ROW()-ROW(イベント開催費[[#Headers],[番　号]])</f>
        <v>10</v>
      </c>
      <c r="B13" s="362"/>
      <c r="C13" s="362"/>
      <c r="D13" s="97"/>
      <c r="E13" s="100"/>
      <c r="F13" s="98"/>
      <c r="G13" s="239">
        <f>ROUNDDOWN(イベント開催費[[#This Row],[助成対象経費
(A)×(B)
（税抜）]]*1.1,0)</f>
        <v>0</v>
      </c>
      <c r="H13" s="238">
        <f>イベント開催費[[#This Row],[数量
(A)]]*イベント開催費[[#This Row],[単価(B)
（税抜）]]</f>
        <v>0</v>
      </c>
      <c r="I13" s="362"/>
      <c r="J13"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4" spans="1:27" ht="26.25" customHeight="1" x14ac:dyDescent="0.2">
      <c r="A14" s="290"/>
      <c r="B14" s="291"/>
      <c r="C14" s="291"/>
      <c r="D14" s="291"/>
      <c r="E14" s="291"/>
      <c r="F14" s="293" t="s">
        <v>324</v>
      </c>
      <c r="G14" s="235">
        <f>SUBTOTAL(109,イベント開催費[助成事業に
要する経費
（税込）])</f>
        <v>0</v>
      </c>
      <c r="H14" s="235">
        <f>SUBTOTAL(109,イベント開催費[助成対象経費
(A)×(B)
（税抜）])</f>
        <v>0</v>
      </c>
      <c r="I14" s="292"/>
      <c r="J14" s="79"/>
    </row>
    <row r="15" spans="1:27" ht="27" customHeight="1" x14ac:dyDescent="0.2"/>
    <row r="16" spans="1:27"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H1"/>
    <mergeCell ref="B2:H2"/>
  </mergeCells>
  <phoneticPr fontId="1"/>
  <conditionalFormatting sqref="I4:I13 B4:F13">
    <cfRule type="expression" dxfId="39" priority="1">
      <formula>AND(OR($B4&lt;&gt;"",$C4&lt;&gt;"",$D4&lt;&gt;"",$E4&lt;&gt;"",$F4&lt;&gt;""),B4="")</formula>
    </cfRule>
  </conditionalFormatting>
  <dataValidations count="5">
    <dataValidation imeMode="halfAlpha" allowBlank="1" showInputMessage="1" showErrorMessage="1" promptTitle="イベント開催1回あたりの対象経費の総額を記入してください" prompt="対象経費は、1会場借上費用、2資材費、3輸送費、4通訳費です" sqref="F4:F13"/>
    <dataValidation allowBlank="1" showInputMessage="1" showErrorMessage="1" promptTitle="すべての実施イベントに対して、それぞれ計画書が必要となります" prompt="　" sqref="B4:B13"/>
    <dataValidation type="custom" allowBlank="1" showInputMessage="1" showErrorMessage="1" sqref="J4:J13">
      <formula1>ISERROR(FIND(CHAR(10),J4))</formula1>
    </dataValidation>
    <dataValidation imeMode="halfAlpha" allowBlank="1" showInputMessage="1" showErrorMessage="1" sqref="D4:D13"/>
    <dataValidation allowBlank="1" showInputMessage="1" showErrorMessage="1" prompt="未定等不明確の場合は、 申請時点の候補先を記入してください_x000a_" sqref="I4:I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E62"/>
  <sheetViews>
    <sheetView showZeros="0" view="pageBreakPreview" zoomScaleNormal="100" zoomScaleSheetLayoutView="100" workbookViewId="0"/>
  </sheetViews>
  <sheetFormatPr defaultColWidth="2.109375" defaultRowHeight="13.2" x14ac:dyDescent="0.2"/>
  <cols>
    <col min="1" max="50" width="1.88671875" style="11" customWidth="1"/>
    <col min="51" max="55" width="2.109375" style="11"/>
    <col min="56" max="56" width="2.109375" style="11" customWidth="1"/>
    <col min="57" max="57" width="2.109375" style="11"/>
    <col min="58" max="264" width="2.109375" style="294"/>
    <col min="265" max="265" width="2.109375" style="294" customWidth="1"/>
    <col min="266" max="282" width="2.109375" style="294"/>
    <col min="283" max="285" width="2.109375" style="294" customWidth="1"/>
    <col min="286" max="296" width="2.109375" style="294"/>
    <col min="297" max="297" width="2.109375" style="294" customWidth="1"/>
    <col min="298" max="311" width="2.109375" style="294"/>
    <col min="312" max="312" width="2.109375" style="294" customWidth="1"/>
    <col min="313" max="520" width="2.109375" style="294"/>
    <col min="521" max="521" width="2.109375" style="294" customWidth="1"/>
    <col min="522" max="538" width="2.109375" style="294"/>
    <col min="539" max="541" width="2.109375" style="294" customWidth="1"/>
    <col min="542" max="552" width="2.109375" style="294"/>
    <col min="553" max="553" width="2.109375" style="294" customWidth="1"/>
    <col min="554" max="567" width="2.109375" style="294"/>
    <col min="568" max="568" width="2.109375" style="294" customWidth="1"/>
    <col min="569" max="776" width="2.109375" style="294"/>
    <col min="777" max="777" width="2.109375" style="294" customWidth="1"/>
    <col min="778" max="794" width="2.109375" style="294"/>
    <col min="795" max="797" width="2.109375" style="294" customWidth="1"/>
    <col min="798" max="808" width="2.109375" style="294"/>
    <col min="809" max="809" width="2.109375" style="294" customWidth="1"/>
    <col min="810" max="823" width="2.109375" style="294"/>
    <col min="824" max="824" width="2.109375" style="294" customWidth="1"/>
    <col min="825" max="1032" width="2.109375" style="294"/>
    <col min="1033" max="1033" width="2.109375" style="294" customWidth="1"/>
    <col min="1034" max="1050" width="2.109375" style="294"/>
    <col min="1051" max="1053" width="2.109375" style="294" customWidth="1"/>
    <col min="1054" max="1064" width="2.109375" style="294"/>
    <col min="1065" max="1065" width="2.109375" style="294" customWidth="1"/>
    <col min="1066" max="1079" width="2.109375" style="294"/>
    <col min="1080" max="1080" width="2.109375" style="294" customWidth="1"/>
    <col min="1081" max="1288" width="2.109375" style="294"/>
    <col min="1289" max="1289" width="2.109375" style="294" customWidth="1"/>
    <col min="1290" max="1306" width="2.109375" style="294"/>
    <col min="1307" max="1309" width="2.109375" style="294" customWidth="1"/>
    <col min="1310" max="1320" width="2.109375" style="294"/>
    <col min="1321" max="1321" width="2.109375" style="294" customWidth="1"/>
    <col min="1322" max="1335" width="2.109375" style="294"/>
    <col min="1336" max="1336" width="2.109375" style="294" customWidth="1"/>
    <col min="1337" max="1544" width="2.109375" style="294"/>
    <col min="1545" max="1545" width="2.109375" style="294" customWidth="1"/>
    <col min="1546" max="1562" width="2.109375" style="294"/>
    <col min="1563" max="1565" width="2.109375" style="294" customWidth="1"/>
    <col min="1566" max="1576" width="2.109375" style="294"/>
    <col min="1577" max="1577" width="2.109375" style="294" customWidth="1"/>
    <col min="1578" max="1591" width="2.109375" style="294"/>
    <col min="1592" max="1592" width="2.109375" style="294" customWidth="1"/>
    <col min="1593" max="1800" width="2.109375" style="294"/>
    <col min="1801" max="1801" width="2.109375" style="294" customWidth="1"/>
    <col min="1802" max="1818" width="2.109375" style="294"/>
    <col min="1819" max="1821" width="2.109375" style="294" customWidth="1"/>
    <col min="1822" max="1832" width="2.109375" style="294"/>
    <col min="1833" max="1833" width="2.109375" style="294" customWidth="1"/>
    <col min="1834" max="1847" width="2.109375" style="294"/>
    <col min="1848" max="1848" width="2.109375" style="294" customWidth="1"/>
    <col min="1849" max="2056" width="2.109375" style="294"/>
    <col min="2057" max="2057" width="2.109375" style="294" customWidth="1"/>
    <col min="2058" max="2074" width="2.109375" style="294"/>
    <col min="2075" max="2077" width="2.109375" style="294" customWidth="1"/>
    <col min="2078" max="2088" width="2.109375" style="294"/>
    <col min="2089" max="2089" width="2.109375" style="294" customWidth="1"/>
    <col min="2090" max="2103" width="2.109375" style="294"/>
    <col min="2104" max="2104" width="2.109375" style="294" customWidth="1"/>
    <col min="2105" max="2312" width="2.109375" style="294"/>
    <col min="2313" max="2313" width="2.109375" style="294" customWidth="1"/>
    <col min="2314" max="2330" width="2.109375" style="294"/>
    <col min="2331" max="2333" width="2.109375" style="294" customWidth="1"/>
    <col min="2334" max="2344" width="2.109375" style="294"/>
    <col min="2345" max="2345" width="2.109375" style="294" customWidth="1"/>
    <col min="2346" max="2359" width="2.109375" style="294"/>
    <col min="2360" max="2360" width="2.109375" style="294" customWidth="1"/>
    <col min="2361" max="2568" width="2.109375" style="294"/>
    <col min="2569" max="2569" width="2.109375" style="294" customWidth="1"/>
    <col min="2570" max="2586" width="2.109375" style="294"/>
    <col min="2587" max="2589" width="2.109375" style="294" customWidth="1"/>
    <col min="2590" max="2600" width="2.109375" style="294"/>
    <col min="2601" max="2601" width="2.109375" style="294" customWidth="1"/>
    <col min="2602" max="2615" width="2.109375" style="294"/>
    <col min="2616" max="2616" width="2.109375" style="294" customWidth="1"/>
    <col min="2617" max="2824" width="2.109375" style="294"/>
    <col min="2825" max="2825" width="2.109375" style="294" customWidth="1"/>
    <col min="2826" max="2842" width="2.109375" style="294"/>
    <col min="2843" max="2845" width="2.109375" style="294" customWidth="1"/>
    <col min="2846" max="2856" width="2.109375" style="294"/>
    <col min="2857" max="2857" width="2.109375" style="294" customWidth="1"/>
    <col min="2858" max="2871" width="2.109375" style="294"/>
    <col min="2872" max="2872" width="2.109375" style="294" customWidth="1"/>
    <col min="2873" max="3080" width="2.109375" style="294"/>
    <col min="3081" max="3081" width="2.109375" style="294" customWidth="1"/>
    <col min="3082" max="3098" width="2.109375" style="294"/>
    <col min="3099" max="3101" width="2.109375" style="294" customWidth="1"/>
    <col min="3102" max="3112" width="2.109375" style="294"/>
    <col min="3113" max="3113" width="2.109375" style="294" customWidth="1"/>
    <col min="3114" max="3127" width="2.109375" style="294"/>
    <col min="3128" max="3128" width="2.109375" style="294" customWidth="1"/>
    <col min="3129" max="3336" width="2.109375" style="294"/>
    <col min="3337" max="3337" width="2.109375" style="294" customWidth="1"/>
    <col min="3338" max="3354" width="2.109375" style="294"/>
    <col min="3355" max="3357" width="2.109375" style="294" customWidth="1"/>
    <col min="3358" max="3368" width="2.109375" style="294"/>
    <col min="3369" max="3369" width="2.109375" style="294" customWidth="1"/>
    <col min="3370" max="3383" width="2.109375" style="294"/>
    <col min="3384" max="3384" width="2.109375" style="294" customWidth="1"/>
    <col min="3385" max="3592" width="2.109375" style="294"/>
    <col min="3593" max="3593" width="2.109375" style="294" customWidth="1"/>
    <col min="3594" max="3610" width="2.109375" style="294"/>
    <col min="3611" max="3613" width="2.109375" style="294" customWidth="1"/>
    <col min="3614" max="3624" width="2.109375" style="294"/>
    <col min="3625" max="3625" width="2.109375" style="294" customWidth="1"/>
    <col min="3626" max="3639" width="2.109375" style="294"/>
    <col min="3640" max="3640" width="2.109375" style="294" customWidth="1"/>
    <col min="3641" max="3848" width="2.109375" style="294"/>
    <col min="3849" max="3849" width="2.109375" style="294" customWidth="1"/>
    <col min="3850" max="3866" width="2.109375" style="294"/>
    <col min="3867" max="3869" width="2.109375" style="294" customWidth="1"/>
    <col min="3870" max="3880" width="2.109375" style="294"/>
    <col min="3881" max="3881" width="2.109375" style="294" customWidth="1"/>
    <col min="3882" max="3895" width="2.109375" style="294"/>
    <col min="3896" max="3896" width="2.109375" style="294" customWidth="1"/>
    <col min="3897" max="4104" width="2.109375" style="294"/>
    <col min="4105" max="4105" width="2.109375" style="294" customWidth="1"/>
    <col min="4106" max="4122" width="2.109375" style="294"/>
    <col min="4123" max="4125" width="2.109375" style="294" customWidth="1"/>
    <col min="4126" max="4136" width="2.109375" style="294"/>
    <col min="4137" max="4137" width="2.109375" style="294" customWidth="1"/>
    <col min="4138" max="4151" width="2.109375" style="294"/>
    <col min="4152" max="4152" width="2.109375" style="294" customWidth="1"/>
    <col min="4153" max="4360" width="2.109375" style="294"/>
    <col min="4361" max="4361" width="2.109375" style="294" customWidth="1"/>
    <col min="4362" max="4378" width="2.109375" style="294"/>
    <col min="4379" max="4381" width="2.109375" style="294" customWidth="1"/>
    <col min="4382" max="4392" width="2.109375" style="294"/>
    <col min="4393" max="4393" width="2.109375" style="294" customWidth="1"/>
    <col min="4394" max="4407" width="2.109375" style="294"/>
    <col min="4408" max="4408" width="2.109375" style="294" customWidth="1"/>
    <col min="4409" max="4616" width="2.109375" style="294"/>
    <col min="4617" max="4617" width="2.109375" style="294" customWidth="1"/>
    <col min="4618" max="4634" width="2.109375" style="294"/>
    <col min="4635" max="4637" width="2.109375" style="294" customWidth="1"/>
    <col min="4638" max="4648" width="2.109375" style="294"/>
    <col min="4649" max="4649" width="2.109375" style="294" customWidth="1"/>
    <col min="4650" max="4663" width="2.109375" style="294"/>
    <col min="4664" max="4664" width="2.109375" style="294" customWidth="1"/>
    <col min="4665" max="4872" width="2.109375" style="294"/>
    <col min="4873" max="4873" width="2.109375" style="294" customWidth="1"/>
    <col min="4874" max="4890" width="2.109375" style="294"/>
    <col min="4891" max="4893" width="2.109375" style="294" customWidth="1"/>
    <col min="4894" max="4904" width="2.109375" style="294"/>
    <col min="4905" max="4905" width="2.109375" style="294" customWidth="1"/>
    <col min="4906" max="4919" width="2.109375" style="294"/>
    <col min="4920" max="4920" width="2.109375" style="294" customWidth="1"/>
    <col min="4921" max="5128" width="2.109375" style="294"/>
    <col min="5129" max="5129" width="2.109375" style="294" customWidth="1"/>
    <col min="5130" max="5146" width="2.109375" style="294"/>
    <col min="5147" max="5149" width="2.109375" style="294" customWidth="1"/>
    <col min="5150" max="5160" width="2.109375" style="294"/>
    <col min="5161" max="5161" width="2.109375" style="294" customWidth="1"/>
    <col min="5162" max="5175" width="2.109375" style="294"/>
    <col min="5176" max="5176" width="2.109375" style="294" customWidth="1"/>
    <col min="5177" max="5384" width="2.109375" style="294"/>
    <col min="5385" max="5385" width="2.109375" style="294" customWidth="1"/>
    <col min="5386" max="5402" width="2.109375" style="294"/>
    <col min="5403" max="5405" width="2.109375" style="294" customWidth="1"/>
    <col min="5406" max="5416" width="2.109375" style="294"/>
    <col min="5417" max="5417" width="2.109375" style="294" customWidth="1"/>
    <col min="5418" max="5431" width="2.109375" style="294"/>
    <col min="5432" max="5432" width="2.109375" style="294" customWidth="1"/>
    <col min="5433" max="5640" width="2.109375" style="294"/>
    <col min="5641" max="5641" width="2.109375" style="294" customWidth="1"/>
    <col min="5642" max="5658" width="2.109375" style="294"/>
    <col min="5659" max="5661" width="2.109375" style="294" customWidth="1"/>
    <col min="5662" max="5672" width="2.109375" style="294"/>
    <col min="5673" max="5673" width="2.109375" style="294" customWidth="1"/>
    <col min="5674" max="5687" width="2.109375" style="294"/>
    <col min="5688" max="5688" width="2.109375" style="294" customWidth="1"/>
    <col min="5689" max="5896" width="2.109375" style="294"/>
    <col min="5897" max="5897" width="2.109375" style="294" customWidth="1"/>
    <col min="5898" max="5914" width="2.109375" style="294"/>
    <col min="5915" max="5917" width="2.109375" style="294" customWidth="1"/>
    <col min="5918" max="5928" width="2.109375" style="294"/>
    <col min="5929" max="5929" width="2.109375" style="294" customWidth="1"/>
    <col min="5930" max="5943" width="2.109375" style="294"/>
    <col min="5944" max="5944" width="2.109375" style="294" customWidth="1"/>
    <col min="5945" max="6152" width="2.109375" style="294"/>
    <col min="6153" max="6153" width="2.109375" style="294" customWidth="1"/>
    <col min="6154" max="6170" width="2.109375" style="294"/>
    <col min="6171" max="6173" width="2.109375" style="294" customWidth="1"/>
    <col min="6174" max="6184" width="2.109375" style="294"/>
    <col min="6185" max="6185" width="2.109375" style="294" customWidth="1"/>
    <col min="6186" max="6199" width="2.109375" style="294"/>
    <col min="6200" max="6200" width="2.109375" style="294" customWidth="1"/>
    <col min="6201" max="6408" width="2.109375" style="294"/>
    <col min="6409" max="6409" width="2.109375" style="294" customWidth="1"/>
    <col min="6410" max="6426" width="2.109375" style="294"/>
    <col min="6427" max="6429" width="2.109375" style="294" customWidth="1"/>
    <col min="6430" max="6440" width="2.109375" style="294"/>
    <col min="6441" max="6441" width="2.109375" style="294" customWidth="1"/>
    <col min="6442" max="6455" width="2.109375" style="294"/>
    <col min="6456" max="6456" width="2.109375" style="294" customWidth="1"/>
    <col min="6457" max="6664" width="2.109375" style="294"/>
    <col min="6665" max="6665" width="2.109375" style="294" customWidth="1"/>
    <col min="6666" max="6682" width="2.109375" style="294"/>
    <col min="6683" max="6685" width="2.109375" style="294" customWidth="1"/>
    <col min="6686" max="6696" width="2.109375" style="294"/>
    <col min="6697" max="6697" width="2.109375" style="294" customWidth="1"/>
    <col min="6698" max="6711" width="2.109375" style="294"/>
    <col min="6712" max="6712" width="2.109375" style="294" customWidth="1"/>
    <col min="6713" max="6920" width="2.109375" style="294"/>
    <col min="6921" max="6921" width="2.109375" style="294" customWidth="1"/>
    <col min="6922" max="6938" width="2.109375" style="294"/>
    <col min="6939" max="6941" width="2.109375" style="294" customWidth="1"/>
    <col min="6942" max="6952" width="2.109375" style="294"/>
    <col min="6953" max="6953" width="2.109375" style="294" customWidth="1"/>
    <col min="6954" max="6967" width="2.109375" style="294"/>
    <col min="6968" max="6968" width="2.109375" style="294" customWidth="1"/>
    <col min="6969" max="7176" width="2.109375" style="294"/>
    <col min="7177" max="7177" width="2.109375" style="294" customWidth="1"/>
    <col min="7178" max="7194" width="2.109375" style="294"/>
    <col min="7195" max="7197" width="2.109375" style="294" customWidth="1"/>
    <col min="7198" max="7208" width="2.109375" style="294"/>
    <col min="7209" max="7209" width="2.109375" style="294" customWidth="1"/>
    <col min="7210" max="7223" width="2.109375" style="294"/>
    <col min="7224" max="7224" width="2.109375" style="294" customWidth="1"/>
    <col min="7225" max="7432" width="2.109375" style="294"/>
    <col min="7433" max="7433" width="2.109375" style="294" customWidth="1"/>
    <col min="7434" max="7450" width="2.109375" style="294"/>
    <col min="7451" max="7453" width="2.109375" style="294" customWidth="1"/>
    <col min="7454" max="7464" width="2.109375" style="294"/>
    <col min="7465" max="7465" width="2.109375" style="294" customWidth="1"/>
    <col min="7466" max="7479" width="2.109375" style="294"/>
    <col min="7480" max="7480" width="2.109375" style="294" customWidth="1"/>
    <col min="7481" max="7688" width="2.109375" style="294"/>
    <col min="7689" max="7689" width="2.109375" style="294" customWidth="1"/>
    <col min="7690" max="7706" width="2.109375" style="294"/>
    <col min="7707" max="7709" width="2.109375" style="294" customWidth="1"/>
    <col min="7710" max="7720" width="2.109375" style="294"/>
    <col min="7721" max="7721" width="2.109375" style="294" customWidth="1"/>
    <col min="7722" max="7735" width="2.109375" style="294"/>
    <col min="7736" max="7736" width="2.109375" style="294" customWidth="1"/>
    <col min="7737" max="7944" width="2.109375" style="294"/>
    <col min="7945" max="7945" width="2.109375" style="294" customWidth="1"/>
    <col min="7946" max="7962" width="2.109375" style="294"/>
    <col min="7963" max="7965" width="2.109375" style="294" customWidth="1"/>
    <col min="7966" max="7976" width="2.109375" style="294"/>
    <col min="7977" max="7977" width="2.109375" style="294" customWidth="1"/>
    <col min="7978" max="7991" width="2.109375" style="294"/>
    <col min="7992" max="7992" width="2.109375" style="294" customWidth="1"/>
    <col min="7993" max="8200" width="2.109375" style="294"/>
    <col min="8201" max="8201" width="2.109375" style="294" customWidth="1"/>
    <col min="8202" max="8218" width="2.109375" style="294"/>
    <col min="8219" max="8221" width="2.109375" style="294" customWidth="1"/>
    <col min="8222" max="8232" width="2.109375" style="294"/>
    <col min="8233" max="8233" width="2.109375" style="294" customWidth="1"/>
    <col min="8234" max="8247" width="2.109375" style="294"/>
    <col min="8248" max="8248" width="2.109375" style="294" customWidth="1"/>
    <col min="8249" max="8456" width="2.109375" style="294"/>
    <col min="8457" max="8457" width="2.109375" style="294" customWidth="1"/>
    <col min="8458" max="8474" width="2.109375" style="294"/>
    <col min="8475" max="8477" width="2.109375" style="294" customWidth="1"/>
    <col min="8478" max="8488" width="2.109375" style="294"/>
    <col min="8489" max="8489" width="2.109375" style="294" customWidth="1"/>
    <col min="8490" max="8503" width="2.109375" style="294"/>
    <col min="8504" max="8504" width="2.109375" style="294" customWidth="1"/>
    <col min="8505" max="8712" width="2.109375" style="294"/>
    <col min="8713" max="8713" width="2.109375" style="294" customWidth="1"/>
    <col min="8714" max="8730" width="2.109375" style="294"/>
    <col min="8731" max="8733" width="2.109375" style="294" customWidth="1"/>
    <col min="8734" max="8744" width="2.109375" style="294"/>
    <col min="8745" max="8745" width="2.109375" style="294" customWidth="1"/>
    <col min="8746" max="8759" width="2.109375" style="294"/>
    <col min="8760" max="8760" width="2.109375" style="294" customWidth="1"/>
    <col min="8761" max="8968" width="2.109375" style="294"/>
    <col min="8969" max="8969" width="2.109375" style="294" customWidth="1"/>
    <col min="8970" max="8986" width="2.109375" style="294"/>
    <col min="8987" max="8989" width="2.109375" style="294" customWidth="1"/>
    <col min="8990" max="9000" width="2.109375" style="294"/>
    <col min="9001" max="9001" width="2.109375" style="294" customWidth="1"/>
    <col min="9002" max="9015" width="2.109375" style="294"/>
    <col min="9016" max="9016" width="2.109375" style="294" customWidth="1"/>
    <col min="9017" max="9224" width="2.109375" style="294"/>
    <col min="9225" max="9225" width="2.109375" style="294" customWidth="1"/>
    <col min="9226" max="9242" width="2.109375" style="294"/>
    <col min="9243" max="9245" width="2.109375" style="294" customWidth="1"/>
    <col min="9246" max="9256" width="2.109375" style="294"/>
    <col min="9257" max="9257" width="2.109375" style="294" customWidth="1"/>
    <col min="9258" max="9271" width="2.109375" style="294"/>
    <col min="9272" max="9272" width="2.109375" style="294" customWidth="1"/>
    <col min="9273" max="9480" width="2.109375" style="294"/>
    <col min="9481" max="9481" width="2.109375" style="294" customWidth="1"/>
    <col min="9482" max="9498" width="2.109375" style="294"/>
    <col min="9499" max="9501" width="2.109375" style="294" customWidth="1"/>
    <col min="9502" max="9512" width="2.109375" style="294"/>
    <col min="9513" max="9513" width="2.109375" style="294" customWidth="1"/>
    <col min="9514" max="9527" width="2.109375" style="294"/>
    <col min="9528" max="9528" width="2.109375" style="294" customWidth="1"/>
    <col min="9529" max="9736" width="2.109375" style="294"/>
    <col min="9737" max="9737" width="2.109375" style="294" customWidth="1"/>
    <col min="9738" max="9754" width="2.109375" style="294"/>
    <col min="9755" max="9757" width="2.109375" style="294" customWidth="1"/>
    <col min="9758" max="9768" width="2.109375" style="294"/>
    <col min="9769" max="9769" width="2.109375" style="294" customWidth="1"/>
    <col min="9770" max="9783" width="2.109375" style="294"/>
    <col min="9784" max="9784" width="2.109375" style="294" customWidth="1"/>
    <col min="9785" max="9992" width="2.109375" style="294"/>
    <col min="9993" max="9993" width="2.109375" style="294" customWidth="1"/>
    <col min="9994" max="10010" width="2.109375" style="294"/>
    <col min="10011" max="10013" width="2.109375" style="294" customWidth="1"/>
    <col min="10014" max="10024" width="2.109375" style="294"/>
    <col min="10025" max="10025" width="2.109375" style="294" customWidth="1"/>
    <col min="10026" max="10039" width="2.109375" style="294"/>
    <col min="10040" max="10040" width="2.109375" style="294" customWidth="1"/>
    <col min="10041" max="10248" width="2.109375" style="294"/>
    <col min="10249" max="10249" width="2.109375" style="294" customWidth="1"/>
    <col min="10250" max="10266" width="2.109375" style="294"/>
    <col min="10267" max="10269" width="2.109375" style="294" customWidth="1"/>
    <col min="10270" max="10280" width="2.109375" style="294"/>
    <col min="10281" max="10281" width="2.109375" style="294" customWidth="1"/>
    <col min="10282" max="10295" width="2.109375" style="294"/>
    <col min="10296" max="10296" width="2.109375" style="294" customWidth="1"/>
    <col min="10297" max="10504" width="2.109375" style="294"/>
    <col min="10505" max="10505" width="2.109375" style="294" customWidth="1"/>
    <col min="10506" max="10522" width="2.109375" style="294"/>
    <col min="10523" max="10525" width="2.109375" style="294" customWidth="1"/>
    <col min="10526" max="10536" width="2.109375" style="294"/>
    <col min="10537" max="10537" width="2.109375" style="294" customWidth="1"/>
    <col min="10538" max="10551" width="2.109375" style="294"/>
    <col min="10552" max="10552" width="2.109375" style="294" customWidth="1"/>
    <col min="10553" max="10760" width="2.109375" style="294"/>
    <col min="10761" max="10761" width="2.109375" style="294" customWidth="1"/>
    <col min="10762" max="10778" width="2.109375" style="294"/>
    <col min="10779" max="10781" width="2.109375" style="294" customWidth="1"/>
    <col min="10782" max="10792" width="2.109375" style="294"/>
    <col min="10793" max="10793" width="2.109375" style="294" customWidth="1"/>
    <col min="10794" max="10807" width="2.109375" style="294"/>
    <col min="10808" max="10808" width="2.109375" style="294" customWidth="1"/>
    <col min="10809" max="11016" width="2.109375" style="294"/>
    <col min="11017" max="11017" width="2.109375" style="294" customWidth="1"/>
    <col min="11018" max="11034" width="2.109375" style="294"/>
    <col min="11035" max="11037" width="2.109375" style="294" customWidth="1"/>
    <col min="11038" max="11048" width="2.109375" style="294"/>
    <col min="11049" max="11049" width="2.109375" style="294" customWidth="1"/>
    <col min="11050" max="11063" width="2.109375" style="294"/>
    <col min="11064" max="11064" width="2.109375" style="294" customWidth="1"/>
    <col min="11065" max="11272" width="2.109375" style="294"/>
    <col min="11273" max="11273" width="2.109375" style="294" customWidth="1"/>
    <col min="11274" max="11290" width="2.109375" style="294"/>
    <col min="11291" max="11293" width="2.109375" style="294" customWidth="1"/>
    <col min="11294" max="11304" width="2.109375" style="294"/>
    <col min="11305" max="11305" width="2.109375" style="294" customWidth="1"/>
    <col min="11306" max="11319" width="2.109375" style="294"/>
    <col min="11320" max="11320" width="2.109375" style="294" customWidth="1"/>
    <col min="11321" max="11528" width="2.109375" style="294"/>
    <col min="11529" max="11529" width="2.109375" style="294" customWidth="1"/>
    <col min="11530" max="11546" width="2.109375" style="294"/>
    <col min="11547" max="11549" width="2.109375" style="294" customWidth="1"/>
    <col min="11550" max="11560" width="2.109375" style="294"/>
    <col min="11561" max="11561" width="2.109375" style="294" customWidth="1"/>
    <col min="11562" max="11575" width="2.109375" style="294"/>
    <col min="11576" max="11576" width="2.109375" style="294" customWidth="1"/>
    <col min="11577" max="11784" width="2.109375" style="294"/>
    <col min="11785" max="11785" width="2.109375" style="294" customWidth="1"/>
    <col min="11786" max="11802" width="2.109375" style="294"/>
    <col min="11803" max="11805" width="2.109375" style="294" customWidth="1"/>
    <col min="11806" max="11816" width="2.109375" style="294"/>
    <col min="11817" max="11817" width="2.109375" style="294" customWidth="1"/>
    <col min="11818" max="11831" width="2.109375" style="294"/>
    <col min="11832" max="11832" width="2.109375" style="294" customWidth="1"/>
    <col min="11833" max="12040" width="2.109375" style="294"/>
    <col min="12041" max="12041" width="2.109375" style="294" customWidth="1"/>
    <col min="12042" max="12058" width="2.109375" style="294"/>
    <col min="12059" max="12061" width="2.109375" style="294" customWidth="1"/>
    <col min="12062" max="12072" width="2.109375" style="294"/>
    <col min="12073" max="12073" width="2.109375" style="294" customWidth="1"/>
    <col min="12074" max="12087" width="2.109375" style="294"/>
    <col min="12088" max="12088" width="2.109375" style="294" customWidth="1"/>
    <col min="12089" max="12296" width="2.109375" style="294"/>
    <col min="12297" max="12297" width="2.109375" style="294" customWidth="1"/>
    <col min="12298" max="12314" width="2.109375" style="294"/>
    <col min="12315" max="12317" width="2.109375" style="294" customWidth="1"/>
    <col min="12318" max="12328" width="2.109375" style="294"/>
    <col min="12329" max="12329" width="2.109375" style="294" customWidth="1"/>
    <col min="12330" max="12343" width="2.109375" style="294"/>
    <col min="12344" max="12344" width="2.109375" style="294" customWidth="1"/>
    <col min="12345" max="12552" width="2.109375" style="294"/>
    <col min="12553" max="12553" width="2.109375" style="294" customWidth="1"/>
    <col min="12554" max="12570" width="2.109375" style="294"/>
    <col min="12571" max="12573" width="2.109375" style="294" customWidth="1"/>
    <col min="12574" max="12584" width="2.109375" style="294"/>
    <col min="12585" max="12585" width="2.109375" style="294" customWidth="1"/>
    <col min="12586" max="12599" width="2.109375" style="294"/>
    <col min="12600" max="12600" width="2.109375" style="294" customWidth="1"/>
    <col min="12601" max="12808" width="2.109375" style="294"/>
    <col min="12809" max="12809" width="2.109375" style="294" customWidth="1"/>
    <col min="12810" max="12826" width="2.109375" style="294"/>
    <col min="12827" max="12829" width="2.109375" style="294" customWidth="1"/>
    <col min="12830" max="12840" width="2.109375" style="294"/>
    <col min="12841" max="12841" width="2.109375" style="294" customWidth="1"/>
    <col min="12842" max="12855" width="2.109375" style="294"/>
    <col min="12856" max="12856" width="2.109375" style="294" customWidth="1"/>
    <col min="12857" max="13064" width="2.109375" style="294"/>
    <col min="13065" max="13065" width="2.109375" style="294" customWidth="1"/>
    <col min="13066" max="13082" width="2.109375" style="294"/>
    <col min="13083" max="13085" width="2.109375" style="294" customWidth="1"/>
    <col min="13086" max="13096" width="2.109375" style="294"/>
    <col min="13097" max="13097" width="2.109375" style="294" customWidth="1"/>
    <col min="13098" max="13111" width="2.109375" style="294"/>
    <col min="13112" max="13112" width="2.109375" style="294" customWidth="1"/>
    <col min="13113" max="13320" width="2.109375" style="294"/>
    <col min="13321" max="13321" width="2.109375" style="294" customWidth="1"/>
    <col min="13322" max="13338" width="2.109375" style="294"/>
    <col min="13339" max="13341" width="2.109375" style="294" customWidth="1"/>
    <col min="13342" max="13352" width="2.109375" style="294"/>
    <col min="13353" max="13353" width="2.109375" style="294" customWidth="1"/>
    <col min="13354" max="13367" width="2.109375" style="294"/>
    <col min="13368" max="13368" width="2.109375" style="294" customWidth="1"/>
    <col min="13369" max="13576" width="2.109375" style="294"/>
    <col min="13577" max="13577" width="2.109375" style="294" customWidth="1"/>
    <col min="13578" max="13594" width="2.109375" style="294"/>
    <col min="13595" max="13597" width="2.109375" style="294" customWidth="1"/>
    <col min="13598" max="13608" width="2.109375" style="294"/>
    <col min="13609" max="13609" width="2.109375" style="294" customWidth="1"/>
    <col min="13610" max="13623" width="2.109375" style="294"/>
    <col min="13624" max="13624" width="2.109375" style="294" customWidth="1"/>
    <col min="13625" max="13832" width="2.109375" style="294"/>
    <col min="13833" max="13833" width="2.109375" style="294" customWidth="1"/>
    <col min="13834" max="13850" width="2.109375" style="294"/>
    <col min="13851" max="13853" width="2.109375" style="294" customWidth="1"/>
    <col min="13854" max="13864" width="2.109375" style="294"/>
    <col min="13865" max="13865" width="2.109375" style="294" customWidth="1"/>
    <col min="13866" max="13879" width="2.109375" style="294"/>
    <col min="13880" max="13880" width="2.109375" style="294" customWidth="1"/>
    <col min="13881" max="14088" width="2.109375" style="294"/>
    <col min="14089" max="14089" width="2.109375" style="294" customWidth="1"/>
    <col min="14090" max="14106" width="2.109375" style="294"/>
    <col min="14107" max="14109" width="2.109375" style="294" customWidth="1"/>
    <col min="14110" max="14120" width="2.109375" style="294"/>
    <col min="14121" max="14121" width="2.109375" style="294" customWidth="1"/>
    <col min="14122" max="14135" width="2.109375" style="294"/>
    <col min="14136" max="14136" width="2.109375" style="294" customWidth="1"/>
    <col min="14137" max="14344" width="2.109375" style="294"/>
    <col min="14345" max="14345" width="2.109375" style="294" customWidth="1"/>
    <col min="14346" max="14362" width="2.109375" style="294"/>
    <col min="14363" max="14365" width="2.109375" style="294" customWidth="1"/>
    <col min="14366" max="14376" width="2.109375" style="294"/>
    <col min="14377" max="14377" width="2.109375" style="294" customWidth="1"/>
    <col min="14378" max="14391" width="2.109375" style="294"/>
    <col min="14392" max="14392" width="2.109375" style="294" customWidth="1"/>
    <col min="14393" max="14600" width="2.109375" style="294"/>
    <col min="14601" max="14601" width="2.109375" style="294" customWidth="1"/>
    <col min="14602" max="14618" width="2.109375" style="294"/>
    <col min="14619" max="14621" width="2.109375" style="294" customWidth="1"/>
    <col min="14622" max="14632" width="2.109375" style="294"/>
    <col min="14633" max="14633" width="2.109375" style="294" customWidth="1"/>
    <col min="14634" max="14647" width="2.109375" style="294"/>
    <col min="14648" max="14648" width="2.109375" style="294" customWidth="1"/>
    <col min="14649" max="14856" width="2.109375" style="294"/>
    <col min="14857" max="14857" width="2.109375" style="294" customWidth="1"/>
    <col min="14858" max="14874" width="2.109375" style="294"/>
    <col min="14875" max="14877" width="2.109375" style="294" customWidth="1"/>
    <col min="14878" max="14888" width="2.109375" style="294"/>
    <col min="14889" max="14889" width="2.109375" style="294" customWidth="1"/>
    <col min="14890" max="14903" width="2.109375" style="294"/>
    <col min="14904" max="14904" width="2.109375" style="294" customWidth="1"/>
    <col min="14905" max="15112" width="2.109375" style="294"/>
    <col min="15113" max="15113" width="2.109375" style="294" customWidth="1"/>
    <col min="15114" max="15130" width="2.109375" style="294"/>
    <col min="15131" max="15133" width="2.109375" style="294" customWidth="1"/>
    <col min="15134" max="15144" width="2.109375" style="294"/>
    <col min="15145" max="15145" width="2.109375" style="294" customWidth="1"/>
    <col min="15146" max="15159" width="2.109375" style="294"/>
    <col min="15160" max="15160" width="2.109375" style="294" customWidth="1"/>
    <col min="15161" max="15368" width="2.109375" style="294"/>
    <col min="15369" max="15369" width="2.109375" style="294" customWidth="1"/>
    <col min="15370" max="15386" width="2.109375" style="294"/>
    <col min="15387" max="15389" width="2.109375" style="294" customWidth="1"/>
    <col min="15390" max="15400" width="2.109375" style="294"/>
    <col min="15401" max="15401" width="2.109375" style="294" customWidth="1"/>
    <col min="15402" max="15415" width="2.109375" style="294"/>
    <col min="15416" max="15416" width="2.109375" style="294" customWidth="1"/>
    <col min="15417" max="15624" width="2.109375" style="294"/>
    <col min="15625" max="15625" width="2.109375" style="294" customWidth="1"/>
    <col min="15626" max="15642" width="2.109375" style="294"/>
    <col min="15643" max="15645" width="2.109375" style="294" customWidth="1"/>
    <col min="15646" max="15656" width="2.109375" style="294"/>
    <col min="15657" max="15657" width="2.109375" style="294" customWidth="1"/>
    <col min="15658" max="15671" width="2.109375" style="294"/>
    <col min="15672" max="15672" width="2.109375" style="294" customWidth="1"/>
    <col min="15673" max="15880" width="2.109375" style="294"/>
    <col min="15881" max="15881" width="2.109375" style="294" customWidth="1"/>
    <col min="15882" max="15898" width="2.109375" style="294"/>
    <col min="15899" max="15901" width="2.109375" style="294" customWidth="1"/>
    <col min="15902" max="15912" width="2.109375" style="294"/>
    <col min="15913" max="15913" width="2.109375" style="294" customWidth="1"/>
    <col min="15914" max="15927" width="2.109375" style="294"/>
    <col min="15928" max="15928" width="2.109375" style="294" customWidth="1"/>
    <col min="15929" max="16136" width="2.109375" style="294"/>
    <col min="16137" max="16137" width="2.109375" style="294" customWidth="1"/>
    <col min="16138" max="16154" width="2.109375" style="294"/>
    <col min="16155" max="16157" width="2.109375" style="294" customWidth="1"/>
    <col min="16158" max="16168" width="2.109375" style="294"/>
    <col min="16169" max="16169" width="2.109375" style="294" customWidth="1"/>
    <col min="16170" max="16183" width="2.109375" style="294"/>
    <col min="16184" max="16184" width="2.109375" style="294" customWidth="1"/>
    <col min="16185" max="16384" width="2.109375" style="294"/>
  </cols>
  <sheetData>
    <row r="1" spans="1:239" s="28" customFormat="1" x14ac:dyDescent="0.2">
      <c r="A1" s="243" t="s">
        <v>418</v>
      </c>
    </row>
    <row r="2" spans="1:239" x14ac:dyDescent="0.2">
      <c r="A2" s="11" t="s">
        <v>419</v>
      </c>
    </row>
    <row r="3" spans="1:239" s="85" customFormat="1" ht="15" customHeight="1" x14ac:dyDescent="0.2">
      <c r="A3" s="295"/>
      <c r="B3" s="94"/>
      <c r="C3" s="296" t="s">
        <v>420</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5"/>
      <c r="AL3" s="95"/>
      <c r="AM3" s="95"/>
      <c r="AN3" s="95"/>
      <c r="AO3" s="95"/>
      <c r="AP3" s="95"/>
      <c r="AQ3" s="95"/>
      <c r="AR3" s="95"/>
      <c r="AS3" s="95"/>
      <c r="AT3" s="95"/>
    </row>
    <row r="4" spans="1:239" s="277" customFormat="1" ht="13.5" customHeight="1" x14ac:dyDescent="0.2">
      <c r="A4" s="297"/>
      <c r="B4" s="894" t="s">
        <v>421</v>
      </c>
      <c r="C4" s="895"/>
      <c r="D4" s="895"/>
      <c r="E4" s="895"/>
      <c r="F4" s="895"/>
      <c r="G4" s="895"/>
      <c r="H4" s="895"/>
      <c r="I4" s="895"/>
      <c r="J4" s="895"/>
      <c r="K4" s="895"/>
      <c r="L4" s="895"/>
      <c r="M4" s="895"/>
      <c r="N4" s="896"/>
      <c r="O4" s="955" t="s">
        <v>422</v>
      </c>
      <c r="P4" s="956"/>
      <c r="Q4" s="957"/>
      <c r="R4" s="961" t="s">
        <v>571</v>
      </c>
      <c r="S4" s="962"/>
      <c r="T4" s="962"/>
      <c r="U4" s="965" t="s">
        <v>423</v>
      </c>
      <c r="V4" s="966"/>
      <c r="W4" s="966"/>
      <c r="X4" s="966"/>
      <c r="Y4" s="967"/>
      <c r="Z4" s="973"/>
      <c r="AA4" s="927"/>
      <c r="AB4" s="927"/>
      <c r="AC4" s="927"/>
      <c r="AD4" s="927"/>
      <c r="AE4" s="927"/>
      <c r="AF4" s="927"/>
      <c r="AG4" s="927"/>
      <c r="AH4" s="927"/>
      <c r="AI4" s="927"/>
      <c r="AJ4" s="927"/>
      <c r="AK4" s="927"/>
      <c r="AL4" s="927"/>
      <c r="AM4" s="927"/>
      <c r="AN4" s="927"/>
      <c r="AO4" s="927"/>
      <c r="AP4" s="927"/>
      <c r="AQ4" s="927"/>
      <c r="AR4" s="927"/>
      <c r="AS4" s="927"/>
      <c r="AT4" s="927"/>
      <c r="AU4" s="927"/>
      <c r="AV4" s="927"/>
      <c r="AW4" s="928"/>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c r="CY4" s="294"/>
      <c r="CZ4" s="294"/>
      <c r="DA4" s="294"/>
      <c r="DB4" s="294"/>
      <c r="DC4" s="294"/>
      <c r="DD4" s="294"/>
      <c r="DE4" s="294"/>
      <c r="DF4" s="294"/>
      <c r="DG4" s="294"/>
      <c r="DH4" s="294"/>
      <c r="DI4" s="294"/>
      <c r="DJ4" s="294"/>
      <c r="DK4" s="294"/>
      <c r="DL4" s="294"/>
      <c r="DM4" s="294"/>
      <c r="DN4" s="294"/>
      <c r="DO4" s="294"/>
      <c r="DP4" s="294"/>
      <c r="DQ4" s="294"/>
      <c r="DR4" s="294"/>
      <c r="DS4" s="294"/>
      <c r="DT4" s="294"/>
      <c r="DU4" s="294"/>
      <c r="DV4" s="294"/>
      <c r="DW4" s="294"/>
      <c r="DX4" s="294"/>
      <c r="DY4" s="294"/>
      <c r="DZ4" s="294"/>
      <c r="EA4" s="294"/>
      <c r="EB4" s="294"/>
      <c r="EC4" s="294"/>
      <c r="ED4" s="294"/>
      <c r="EE4" s="294"/>
      <c r="EF4" s="294"/>
      <c r="EG4" s="294"/>
      <c r="EH4" s="294"/>
      <c r="EI4" s="294"/>
      <c r="EJ4" s="294"/>
      <c r="EK4" s="294"/>
      <c r="EL4" s="294"/>
      <c r="EM4" s="294"/>
      <c r="EN4" s="294"/>
      <c r="EO4" s="294"/>
      <c r="EP4" s="294"/>
      <c r="EQ4" s="294"/>
      <c r="ER4" s="294"/>
      <c r="ES4" s="294"/>
      <c r="ET4" s="294"/>
      <c r="EU4" s="294"/>
      <c r="EV4" s="294"/>
      <c r="EW4" s="294"/>
      <c r="EX4" s="294"/>
      <c r="EY4" s="294"/>
      <c r="EZ4" s="294"/>
      <c r="FA4" s="294"/>
      <c r="FB4" s="294"/>
      <c r="FC4" s="294"/>
      <c r="FD4" s="294"/>
      <c r="FE4" s="294"/>
      <c r="FF4" s="294"/>
      <c r="FG4" s="294"/>
      <c r="FH4" s="294"/>
      <c r="FI4" s="294"/>
      <c r="FJ4" s="294"/>
      <c r="FK4" s="294"/>
      <c r="FL4" s="294"/>
      <c r="FM4" s="294"/>
      <c r="FN4" s="294"/>
      <c r="FO4" s="294"/>
      <c r="FP4" s="294"/>
      <c r="FQ4" s="294"/>
      <c r="FR4" s="294"/>
      <c r="FS4" s="294"/>
      <c r="FT4" s="294"/>
      <c r="FU4" s="294"/>
      <c r="FV4" s="294"/>
      <c r="FW4" s="294"/>
      <c r="FX4" s="294"/>
      <c r="FY4" s="294"/>
      <c r="FZ4" s="294"/>
      <c r="GA4" s="294"/>
      <c r="GB4" s="294"/>
      <c r="GC4" s="294"/>
      <c r="GD4" s="294"/>
      <c r="GE4" s="294"/>
      <c r="GF4" s="294"/>
      <c r="GG4" s="294"/>
      <c r="GH4" s="294"/>
      <c r="GI4" s="294"/>
      <c r="GJ4" s="294"/>
      <c r="GK4" s="294"/>
      <c r="GL4" s="294"/>
      <c r="GM4" s="294"/>
      <c r="GN4" s="294"/>
      <c r="GO4" s="294"/>
      <c r="GP4" s="294"/>
      <c r="GQ4" s="294"/>
      <c r="GR4" s="294"/>
      <c r="GS4" s="294"/>
      <c r="GT4" s="294"/>
      <c r="GU4" s="294"/>
      <c r="GV4" s="294"/>
      <c r="GW4" s="294"/>
      <c r="GX4" s="294"/>
      <c r="GY4" s="294"/>
      <c r="GZ4" s="294"/>
      <c r="HA4" s="294"/>
      <c r="HB4" s="294"/>
      <c r="HC4" s="294"/>
      <c r="HD4" s="294"/>
      <c r="HE4" s="294"/>
      <c r="HF4" s="294"/>
      <c r="HG4" s="294"/>
      <c r="HH4" s="294"/>
      <c r="HI4" s="294"/>
      <c r="HJ4" s="294"/>
      <c r="HK4" s="294"/>
      <c r="HL4" s="294"/>
      <c r="HM4" s="294"/>
      <c r="HN4" s="294"/>
      <c r="HO4" s="294"/>
      <c r="HP4" s="294"/>
      <c r="HQ4" s="294"/>
      <c r="HR4" s="294"/>
      <c r="HS4" s="294"/>
      <c r="HT4" s="294"/>
      <c r="HU4" s="294"/>
      <c r="HV4" s="294"/>
      <c r="HW4" s="294"/>
      <c r="HX4" s="294"/>
      <c r="HY4" s="294"/>
      <c r="HZ4" s="294"/>
      <c r="IA4" s="294"/>
      <c r="IB4" s="294"/>
      <c r="IC4" s="294"/>
      <c r="ID4" s="294"/>
      <c r="IE4" s="294"/>
    </row>
    <row r="5" spans="1:239" s="11" customFormat="1" ht="13.5" customHeight="1" x14ac:dyDescent="0.2">
      <c r="A5" s="66"/>
      <c r="B5" s="900"/>
      <c r="C5" s="901"/>
      <c r="D5" s="901"/>
      <c r="E5" s="901"/>
      <c r="F5" s="901"/>
      <c r="G5" s="901"/>
      <c r="H5" s="901"/>
      <c r="I5" s="901"/>
      <c r="J5" s="901"/>
      <c r="K5" s="901"/>
      <c r="L5" s="901"/>
      <c r="M5" s="901"/>
      <c r="N5" s="902"/>
      <c r="O5" s="958"/>
      <c r="P5" s="959"/>
      <c r="Q5" s="960"/>
      <c r="R5" s="963"/>
      <c r="S5" s="964"/>
      <c r="T5" s="964"/>
      <c r="U5" s="968"/>
      <c r="V5" s="969"/>
      <c r="W5" s="969"/>
      <c r="X5" s="969"/>
      <c r="Y5" s="970"/>
      <c r="Z5" s="974"/>
      <c r="AA5" s="930"/>
      <c r="AB5" s="930"/>
      <c r="AC5" s="930"/>
      <c r="AD5" s="930"/>
      <c r="AE5" s="930"/>
      <c r="AF5" s="930"/>
      <c r="AG5" s="930"/>
      <c r="AH5" s="930"/>
      <c r="AI5" s="930"/>
      <c r="AJ5" s="930"/>
      <c r="AK5" s="930"/>
      <c r="AL5" s="930"/>
      <c r="AM5" s="930"/>
      <c r="AN5" s="930"/>
      <c r="AO5" s="930"/>
      <c r="AP5" s="930"/>
      <c r="AQ5" s="930"/>
      <c r="AR5" s="930"/>
      <c r="AS5" s="930"/>
      <c r="AT5" s="930"/>
      <c r="AU5" s="930"/>
      <c r="AV5" s="930"/>
      <c r="AW5" s="931"/>
    </row>
    <row r="6" spans="1:239" s="11" customFormat="1" ht="13.5" customHeight="1" x14ac:dyDescent="0.2">
      <c r="A6" s="66"/>
      <c r="B6" s="920" t="s">
        <v>424</v>
      </c>
      <c r="C6" s="921"/>
      <c r="D6" s="921"/>
      <c r="E6" s="921"/>
      <c r="F6" s="921"/>
      <c r="G6" s="921"/>
      <c r="H6" s="921"/>
      <c r="I6" s="921"/>
      <c r="J6" s="921"/>
      <c r="K6" s="921"/>
      <c r="L6" s="921"/>
      <c r="M6" s="921"/>
      <c r="N6" s="922"/>
      <c r="O6" s="926"/>
      <c r="P6" s="927"/>
      <c r="Q6" s="927"/>
      <c r="R6" s="927"/>
      <c r="S6" s="927"/>
      <c r="T6" s="927"/>
      <c r="U6" s="927"/>
      <c r="V6" s="927"/>
      <c r="W6" s="927"/>
      <c r="X6" s="927"/>
      <c r="Y6" s="927"/>
      <c r="Z6" s="927"/>
      <c r="AA6" s="927"/>
      <c r="AB6" s="927"/>
      <c r="AC6" s="927"/>
      <c r="AD6" s="927"/>
      <c r="AE6" s="927"/>
      <c r="AF6" s="927"/>
      <c r="AG6" s="927"/>
      <c r="AH6" s="927"/>
      <c r="AI6" s="927"/>
      <c r="AJ6" s="927"/>
      <c r="AK6" s="927"/>
      <c r="AL6" s="927"/>
      <c r="AM6" s="927"/>
      <c r="AN6" s="927"/>
      <c r="AO6" s="927"/>
      <c r="AP6" s="927"/>
      <c r="AQ6" s="927"/>
      <c r="AR6" s="927"/>
      <c r="AS6" s="927"/>
      <c r="AT6" s="927"/>
      <c r="AU6" s="927"/>
      <c r="AV6" s="927"/>
      <c r="AW6" s="928"/>
    </row>
    <row r="7" spans="1:239" s="11" customFormat="1" ht="13.5" customHeight="1" x14ac:dyDescent="0.2">
      <c r="A7" s="66"/>
      <c r="B7" s="932"/>
      <c r="C7" s="933"/>
      <c r="D7" s="933"/>
      <c r="E7" s="933"/>
      <c r="F7" s="933"/>
      <c r="G7" s="933"/>
      <c r="H7" s="933"/>
      <c r="I7" s="933"/>
      <c r="J7" s="933"/>
      <c r="K7" s="933"/>
      <c r="L7" s="933"/>
      <c r="M7" s="933"/>
      <c r="N7" s="934"/>
      <c r="O7" s="943"/>
      <c r="P7" s="944"/>
      <c r="Q7" s="944"/>
      <c r="R7" s="944"/>
      <c r="S7" s="944"/>
      <c r="T7" s="944"/>
      <c r="U7" s="944"/>
      <c r="V7" s="944"/>
      <c r="W7" s="944"/>
      <c r="X7" s="944"/>
      <c r="Y7" s="944"/>
      <c r="Z7" s="944"/>
      <c r="AA7" s="944"/>
      <c r="AB7" s="944"/>
      <c r="AC7" s="944"/>
      <c r="AD7" s="944"/>
      <c r="AE7" s="944"/>
      <c r="AF7" s="944"/>
      <c r="AG7" s="944"/>
      <c r="AH7" s="944"/>
      <c r="AI7" s="944"/>
      <c r="AJ7" s="944"/>
      <c r="AK7" s="944"/>
      <c r="AL7" s="944"/>
      <c r="AM7" s="944"/>
      <c r="AN7" s="944"/>
      <c r="AO7" s="944"/>
      <c r="AP7" s="944"/>
      <c r="AQ7" s="944"/>
      <c r="AR7" s="944"/>
      <c r="AS7" s="944"/>
      <c r="AT7" s="944"/>
      <c r="AU7" s="944"/>
      <c r="AV7" s="944"/>
      <c r="AW7" s="945"/>
    </row>
    <row r="8" spans="1:239" s="11" customFormat="1" ht="13.5" customHeight="1" x14ac:dyDescent="0.2">
      <c r="A8" s="66"/>
      <c r="B8" s="932"/>
      <c r="C8" s="933"/>
      <c r="D8" s="933"/>
      <c r="E8" s="933"/>
      <c r="F8" s="933"/>
      <c r="G8" s="933"/>
      <c r="H8" s="933"/>
      <c r="I8" s="933"/>
      <c r="J8" s="933"/>
      <c r="K8" s="933"/>
      <c r="L8" s="933"/>
      <c r="M8" s="933"/>
      <c r="N8" s="934"/>
      <c r="O8" s="943"/>
      <c r="P8" s="944"/>
      <c r="Q8" s="944"/>
      <c r="R8" s="944"/>
      <c r="S8" s="944"/>
      <c r="T8" s="944"/>
      <c r="U8" s="944"/>
      <c r="V8" s="944"/>
      <c r="W8" s="944"/>
      <c r="X8" s="944"/>
      <c r="Y8" s="944"/>
      <c r="Z8" s="944"/>
      <c r="AA8" s="944"/>
      <c r="AB8" s="944"/>
      <c r="AC8" s="944"/>
      <c r="AD8" s="944"/>
      <c r="AE8" s="944"/>
      <c r="AF8" s="944"/>
      <c r="AG8" s="944"/>
      <c r="AH8" s="944"/>
      <c r="AI8" s="944"/>
      <c r="AJ8" s="944"/>
      <c r="AK8" s="944"/>
      <c r="AL8" s="944"/>
      <c r="AM8" s="944"/>
      <c r="AN8" s="944"/>
      <c r="AO8" s="944"/>
      <c r="AP8" s="944"/>
      <c r="AQ8" s="944"/>
      <c r="AR8" s="944"/>
      <c r="AS8" s="944"/>
      <c r="AT8" s="944"/>
      <c r="AU8" s="944"/>
      <c r="AV8" s="944"/>
      <c r="AW8" s="945"/>
    </row>
    <row r="9" spans="1:239" s="11" customFormat="1" ht="13.5" customHeight="1" x14ac:dyDescent="0.2">
      <c r="A9" s="66"/>
      <c r="B9" s="932"/>
      <c r="C9" s="933"/>
      <c r="D9" s="933"/>
      <c r="E9" s="933"/>
      <c r="F9" s="933"/>
      <c r="G9" s="933"/>
      <c r="H9" s="933"/>
      <c r="I9" s="933"/>
      <c r="J9" s="933"/>
      <c r="K9" s="933"/>
      <c r="L9" s="933"/>
      <c r="M9" s="933"/>
      <c r="N9" s="934"/>
      <c r="O9" s="943"/>
      <c r="P9" s="944"/>
      <c r="Q9" s="944"/>
      <c r="R9" s="944"/>
      <c r="S9" s="944"/>
      <c r="T9" s="944"/>
      <c r="U9" s="944"/>
      <c r="V9" s="944"/>
      <c r="W9" s="944"/>
      <c r="X9" s="944"/>
      <c r="Y9" s="944"/>
      <c r="Z9" s="944"/>
      <c r="AA9" s="944"/>
      <c r="AB9" s="944"/>
      <c r="AC9" s="944"/>
      <c r="AD9" s="944"/>
      <c r="AE9" s="944"/>
      <c r="AF9" s="944"/>
      <c r="AG9" s="944"/>
      <c r="AH9" s="944"/>
      <c r="AI9" s="944"/>
      <c r="AJ9" s="944"/>
      <c r="AK9" s="944"/>
      <c r="AL9" s="944"/>
      <c r="AM9" s="944"/>
      <c r="AN9" s="944"/>
      <c r="AO9" s="944"/>
      <c r="AP9" s="944"/>
      <c r="AQ9" s="944"/>
      <c r="AR9" s="944"/>
      <c r="AS9" s="944"/>
      <c r="AT9" s="944"/>
      <c r="AU9" s="944"/>
      <c r="AV9" s="944"/>
      <c r="AW9" s="945"/>
    </row>
    <row r="10" spans="1:239" s="11" customFormat="1" ht="13.5" customHeight="1" x14ac:dyDescent="0.2">
      <c r="A10" s="66"/>
      <c r="B10" s="923"/>
      <c r="C10" s="924"/>
      <c r="D10" s="924"/>
      <c r="E10" s="924"/>
      <c r="F10" s="924"/>
      <c r="G10" s="924"/>
      <c r="H10" s="924"/>
      <c r="I10" s="924"/>
      <c r="J10" s="924"/>
      <c r="K10" s="924"/>
      <c r="L10" s="924"/>
      <c r="M10" s="924"/>
      <c r="N10" s="925"/>
      <c r="O10" s="929"/>
      <c r="P10" s="930"/>
      <c r="Q10" s="930"/>
      <c r="R10" s="930"/>
      <c r="S10" s="930"/>
      <c r="T10" s="930"/>
      <c r="U10" s="930"/>
      <c r="V10" s="930"/>
      <c r="W10" s="930"/>
      <c r="X10" s="930"/>
      <c r="Y10" s="930"/>
      <c r="Z10" s="930"/>
      <c r="AA10" s="930"/>
      <c r="AB10" s="930"/>
      <c r="AC10" s="930"/>
      <c r="AD10" s="930"/>
      <c r="AE10" s="930"/>
      <c r="AF10" s="930"/>
      <c r="AG10" s="930"/>
      <c r="AH10" s="930"/>
      <c r="AI10" s="930"/>
      <c r="AJ10" s="930"/>
      <c r="AK10" s="930"/>
      <c r="AL10" s="930"/>
      <c r="AM10" s="930"/>
      <c r="AN10" s="930"/>
      <c r="AO10" s="930"/>
      <c r="AP10" s="930"/>
      <c r="AQ10" s="930"/>
      <c r="AR10" s="930"/>
      <c r="AS10" s="930"/>
      <c r="AT10" s="930"/>
      <c r="AU10" s="930"/>
      <c r="AV10" s="930"/>
      <c r="AW10" s="931"/>
    </row>
    <row r="11" spans="1:239" s="11" customFormat="1" ht="13.5" customHeight="1" x14ac:dyDescent="0.2">
      <c r="A11" s="66"/>
      <c r="B11" s="920" t="s">
        <v>425</v>
      </c>
      <c r="C11" s="921"/>
      <c r="D11" s="921"/>
      <c r="E11" s="921"/>
      <c r="F11" s="921"/>
      <c r="G11" s="921"/>
      <c r="H11" s="921"/>
      <c r="I11" s="921"/>
      <c r="J11" s="921"/>
      <c r="K11" s="921"/>
      <c r="L11" s="921"/>
      <c r="M11" s="921"/>
      <c r="N11" s="922"/>
      <c r="O11" s="926"/>
      <c r="P11" s="927"/>
      <c r="Q11" s="927"/>
      <c r="R11" s="927"/>
      <c r="S11" s="927"/>
      <c r="T11" s="927"/>
      <c r="U11" s="927"/>
      <c r="V11" s="927"/>
      <c r="W11" s="927"/>
      <c r="X11" s="927"/>
      <c r="Y11" s="927"/>
      <c r="Z11" s="927"/>
      <c r="AA11" s="927"/>
      <c r="AB11" s="927"/>
      <c r="AC11" s="927"/>
      <c r="AD11" s="927"/>
      <c r="AE11" s="927"/>
      <c r="AF11" s="927"/>
      <c r="AG11" s="927"/>
      <c r="AH11" s="927"/>
      <c r="AI11" s="927"/>
      <c r="AJ11" s="927"/>
      <c r="AK11" s="927"/>
      <c r="AL11" s="927"/>
      <c r="AM11" s="927"/>
      <c r="AN11" s="927"/>
      <c r="AO11" s="927"/>
      <c r="AP11" s="927"/>
      <c r="AQ11" s="927"/>
      <c r="AR11" s="927"/>
      <c r="AS11" s="927"/>
      <c r="AT11" s="927"/>
      <c r="AU11" s="927"/>
      <c r="AV11" s="927"/>
      <c r="AW11" s="928"/>
    </row>
    <row r="12" spans="1:239" s="11" customFormat="1" ht="13.5" customHeight="1" x14ac:dyDescent="0.2">
      <c r="A12" s="66"/>
      <c r="B12" s="923"/>
      <c r="C12" s="924"/>
      <c r="D12" s="924"/>
      <c r="E12" s="924"/>
      <c r="F12" s="924"/>
      <c r="G12" s="924"/>
      <c r="H12" s="924"/>
      <c r="I12" s="924"/>
      <c r="J12" s="924"/>
      <c r="K12" s="924"/>
      <c r="L12" s="924"/>
      <c r="M12" s="924"/>
      <c r="N12" s="925"/>
      <c r="O12" s="929"/>
      <c r="P12" s="930"/>
      <c r="Q12" s="930"/>
      <c r="R12" s="930"/>
      <c r="S12" s="930"/>
      <c r="T12" s="930"/>
      <c r="U12" s="930"/>
      <c r="V12" s="930"/>
      <c r="W12" s="930"/>
      <c r="X12" s="930"/>
      <c r="Y12" s="930"/>
      <c r="Z12" s="930"/>
      <c r="AA12" s="930"/>
      <c r="AB12" s="930"/>
      <c r="AC12" s="930"/>
      <c r="AD12" s="930"/>
      <c r="AE12" s="930"/>
      <c r="AF12" s="930"/>
      <c r="AG12" s="930"/>
      <c r="AH12" s="930"/>
      <c r="AI12" s="930"/>
      <c r="AJ12" s="930"/>
      <c r="AK12" s="930"/>
      <c r="AL12" s="930"/>
      <c r="AM12" s="930"/>
      <c r="AN12" s="930"/>
      <c r="AO12" s="930"/>
      <c r="AP12" s="930"/>
      <c r="AQ12" s="930"/>
      <c r="AR12" s="930"/>
      <c r="AS12" s="930"/>
      <c r="AT12" s="930"/>
      <c r="AU12" s="930"/>
      <c r="AV12" s="930"/>
      <c r="AW12" s="931"/>
    </row>
    <row r="13" spans="1:239" s="11" customFormat="1" ht="13.5" customHeight="1" x14ac:dyDescent="0.2">
      <c r="A13" s="66"/>
      <c r="B13" s="920" t="s">
        <v>426</v>
      </c>
      <c r="C13" s="921"/>
      <c r="D13" s="921"/>
      <c r="E13" s="921"/>
      <c r="F13" s="921"/>
      <c r="G13" s="921"/>
      <c r="H13" s="921"/>
      <c r="I13" s="921"/>
      <c r="J13" s="921"/>
      <c r="K13" s="921"/>
      <c r="L13" s="921"/>
      <c r="M13" s="921"/>
      <c r="N13" s="922"/>
      <c r="O13" s="920" t="s">
        <v>427</v>
      </c>
      <c r="P13" s="921"/>
      <c r="Q13" s="921"/>
      <c r="R13" s="935"/>
      <c r="S13" s="939"/>
      <c r="T13" s="904"/>
      <c r="U13" s="904"/>
      <c r="V13" s="904"/>
      <c r="W13" s="904"/>
      <c r="X13" s="904"/>
      <c r="Y13" s="904"/>
      <c r="Z13" s="904"/>
      <c r="AA13" s="904"/>
      <c r="AB13" s="904"/>
      <c r="AC13" s="904"/>
      <c r="AD13" s="904"/>
      <c r="AE13" s="904"/>
      <c r="AF13" s="904"/>
      <c r="AG13" s="904"/>
      <c r="AH13" s="904"/>
      <c r="AI13" s="904"/>
      <c r="AJ13" s="904"/>
      <c r="AK13" s="904"/>
      <c r="AL13" s="904"/>
      <c r="AM13" s="904"/>
      <c r="AN13" s="904"/>
      <c r="AO13" s="904"/>
      <c r="AP13" s="904"/>
      <c r="AQ13" s="904"/>
      <c r="AR13" s="904"/>
      <c r="AS13" s="904"/>
      <c r="AT13" s="904"/>
      <c r="AU13" s="904"/>
      <c r="AV13" s="904"/>
      <c r="AW13" s="905"/>
    </row>
    <row r="14" spans="1:239" s="11" customFormat="1" ht="13.5" customHeight="1" x14ac:dyDescent="0.2">
      <c r="A14" s="66"/>
      <c r="B14" s="932"/>
      <c r="C14" s="933"/>
      <c r="D14" s="933"/>
      <c r="E14" s="933"/>
      <c r="F14" s="933"/>
      <c r="G14" s="933"/>
      <c r="H14" s="933"/>
      <c r="I14" s="933"/>
      <c r="J14" s="933"/>
      <c r="K14" s="933"/>
      <c r="L14" s="933"/>
      <c r="M14" s="933"/>
      <c r="N14" s="934"/>
      <c r="O14" s="936"/>
      <c r="P14" s="937"/>
      <c r="Q14" s="937"/>
      <c r="R14" s="938"/>
      <c r="S14" s="940"/>
      <c r="T14" s="941"/>
      <c r="U14" s="941"/>
      <c r="V14" s="941"/>
      <c r="W14" s="941"/>
      <c r="X14" s="941"/>
      <c r="Y14" s="941"/>
      <c r="Z14" s="941"/>
      <c r="AA14" s="941"/>
      <c r="AB14" s="941"/>
      <c r="AC14" s="941"/>
      <c r="AD14" s="941"/>
      <c r="AE14" s="941"/>
      <c r="AF14" s="941"/>
      <c r="AG14" s="941"/>
      <c r="AH14" s="941"/>
      <c r="AI14" s="941"/>
      <c r="AJ14" s="941"/>
      <c r="AK14" s="941"/>
      <c r="AL14" s="941"/>
      <c r="AM14" s="941"/>
      <c r="AN14" s="941"/>
      <c r="AO14" s="941"/>
      <c r="AP14" s="941"/>
      <c r="AQ14" s="941"/>
      <c r="AR14" s="941"/>
      <c r="AS14" s="941"/>
      <c r="AT14" s="941"/>
      <c r="AU14" s="941"/>
      <c r="AV14" s="941"/>
      <c r="AW14" s="942"/>
    </row>
    <row r="15" spans="1:239" s="11" customFormat="1" ht="13.5" customHeight="1" x14ac:dyDescent="0.2">
      <c r="A15" s="66"/>
      <c r="B15" s="932"/>
      <c r="C15" s="933"/>
      <c r="D15" s="933"/>
      <c r="E15" s="933"/>
      <c r="F15" s="933"/>
      <c r="G15" s="933"/>
      <c r="H15" s="933"/>
      <c r="I15" s="933"/>
      <c r="J15" s="933"/>
      <c r="K15" s="933"/>
      <c r="L15" s="933"/>
      <c r="M15" s="933"/>
      <c r="N15" s="934"/>
      <c r="O15" s="920" t="s">
        <v>428</v>
      </c>
      <c r="P15" s="921"/>
      <c r="Q15" s="921"/>
      <c r="R15" s="935"/>
      <c r="S15" s="939"/>
      <c r="T15" s="904"/>
      <c r="U15" s="904"/>
      <c r="V15" s="904"/>
      <c r="W15" s="904"/>
      <c r="X15" s="904"/>
      <c r="Y15" s="904"/>
      <c r="Z15" s="904"/>
      <c r="AA15" s="904"/>
      <c r="AB15" s="904"/>
      <c r="AC15" s="904"/>
      <c r="AD15" s="904"/>
      <c r="AE15" s="904"/>
      <c r="AF15" s="904"/>
      <c r="AG15" s="904"/>
      <c r="AH15" s="904"/>
      <c r="AI15" s="904"/>
      <c r="AJ15" s="904"/>
      <c r="AK15" s="904"/>
      <c r="AL15" s="904"/>
      <c r="AM15" s="904"/>
      <c r="AN15" s="904"/>
      <c r="AO15" s="904"/>
      <c r="AP15" s="904"/>
      <c r="AQ15" s="904"/>
      <c r="AR15" s="904"/>
      <c r="AS15" s="904"/>
      <c r="AT15" s="904"/>
      <c r="AU15" s="904"/>
      <c r="AV15" s="904"/>
      <c r="AW15" s="905"/>
    </row>
    <row r="16" spans="1:239" s="11" customFormat="1" ht="13.5" customHeight="1" x14ac:dyDescent="0.2">
      <c r="A16" s="66"/>
      <c r="B16" s="923"/>
      <c r="C16" s="924"/>
      <c r="D16" s="924"/>
      <c r="E16" s="924"/>
      <c r="F16" s="924"/>
      <c r="G16" s="924"/>
      <c r="H16" s="924"/>
      <c r="I16" s="924"/>
      <c r="J16" s="924"/>
      <c r="K16" s="924"/>
      <c r="L16" s="924"/>
      <c r="M16" s="924"/>
      <c r="N16" s="925"/>
      <c r="O16" s="936"/>
      <c r="P16" s="937"/>
      <c r="Q16" s="937"/>
      <c r="R16" s="938"/>
      <c r="S16" s="940"/>
      <c r="T16" s="941"/>
      <c r="U16" s="941"/>
      <c r="V16" s="941"/>
      <c r="W16" s="941"/>
      <c r="X16" s="941"/>
      <c r="Y16" s="941"/>
      <c r="Z16" s="941"/>
      <c r="AA16" s="941"/>
      <c r="AB16" s="941"/>
      <c r="AC16" s="941"/>
      <c r="AD16" s="941"/>
      <c r="AE16" s="941"/>
      <c r="AF16" s="941"/>
      <c r="AG16" s="941"/>
      <c r="AH16" s="941"/>
      <c r="AI16" s="941"/>
      <c r="AJ16" s="941"/>
      <c r="AK16" s="941"/>
      <c r="AL16" s="941"/>
      <c r="AM16" s="941"/>
      <c r="AN16" s="941"/>
      <c r="AO16" s="941"/>
      <c r="AP16" s="941"/>
      <c r="AQ16" s="941"/>
      <c r="AR16" s="941"/>
      <c r="AS16" s="941"/>
      <c r="AT16" s="941"/>
      <c r="AU16" s="941"/>
      <c r="AV16" s="941"/>
      <c r="AW16" s="942"/>
    </row>
    <row r="17" spans="1:49" s="11" customFormat="1" ht="13.5" customHeight="1" x14ac:dyDescent="0.2">
      <c r="A17" s="66"/>
      <c r="B17" s="920" t="s">
        <v>429</v>
      </c>
      <c r="C17" s="921"/>
      <c r="D17" s="921"/>
      <c r="E17" s="921"/>
      <c r="F17" s="921"/>
      <c r="G17" s="921"/>
      <c r="H17" s="921"/>
      <c r="I17" s="921"/>
      <c r="J17" s="921"/>
      <c r="K17" s="921"/>
      <c r="L17" s="921"/>
      <c r="M17" s="921"/>
      <c r="N17" s="922"/>
      <c r="O17" s="890" t="s">
        <v>519</v>
      </c>
      <c r="P17" s="891"/>
      <c r="Q17" s="891"/>
      <c r="R17" s="891"/>
      <c r="S17" s="891"/>
      <c r="T17" s="888"/>
      <c r="U17" s="888"/>
      <c r="V17" s="888"/>
      <c r="W17" s="880" t="s">
        <v>353</v>
      </c>
      <c r="X17" s="880"/>
      <c r="Y17" s="888"/>
      <c r="Z17" s="888"/>
      <c r="AA17" s="880" t="s">
        <v>354</v>
      </c>
      <c r="AB17" s="880"/>
      <c r="AC17" s="880" t="s">
        <v>430</v>
      </c>
      <c r="AD17" s="880"/>
      <c r="AE17" s="880"/>
      <c r="AF17" s="880"/>
      <c r="AG17" s="880"/>
      <c r="AH17" s="880"/>
      <c r="AI17" s="880"/>
      <c r="AJ17" s="880"/>
      <c r="AK17" s="880"/>
      <c r="AL17" s="880"/>
      <c r="AM17" s="880"/>
      <c r="AN17" s="880"/>
      <c r="AO17" s="880"/>
      <c r="AP17" s="880"/>
      <c r="AQ17" s="880"/>
      <c r="AR17" s="880"/>
      <c r="AS17" s="880"/>
      <c r="AT17" s="880"/>
      <c r="AU17" s="880"/>
      <c r="AV17" s="880"/>
      <c r="AW17" s="912"/>
    </row>
    <row r="18" spans="1:49" s="11" customFormat="1" ht="13.5" customHeight="1" x14ac:dyDescent="0.2">
      <c r="A18" s="66"/>
      <c r="B18" s="923"/>
      <c r="C18" s="924"/>
      <c r="D18" s="924"/>
      <c r="E18" s="924"/>
      <c r="F18" s="924"/>
      <c r="G18" s="924"/>
      <c r="H18" s="924"/>
      <c r="I18" s="924"/>
      <c r="J18" s="924"/>
      <c r="K18" s="924"/>
      <c r="L18" s="924"/>
      <c r="M18" s="924"/>
      <c r="N18" s="925"/>
      <c r="O18" s="892"/>
      <c r="P18" s="893"/>
      <c r="Q18" s="893"/>
      <c r="R18" s="893"/>
      <c r="S18" s="893"/>
      <c r="T18" s="889"/>
      <c r="U18" s="889"/>
      <c r="V18" s="889"/>
      <c r="W18" s="881"/>
      <c r="X18" s="881"/>
      <c r="Y18" s="889"/>
      <c r="Z18" s="889"/>
      <c r="AA18" s="881"/>
      <c r="AB18" s="881"/>
      <c r="AC18" s="881"/>
      <c r="AD18" s="881"/>
      <c r="AE18" s="881"/>
      <c r="AF18" s="881"/>
      <c r="AG18" s="881"/>
      <c r="AH18" s="881"/>
      <c r="AI18" s="881"/>
      <c r="AJ18" s="881"/>
      <c r="AK18" s="881"/>
      <c r="AL18" s="881"/>
      <c r="AM18" s="881"/>
      <c r="AN18" s="881"/>
      <c r="AO18" s="881"/>
      <c r="AP18" s="881"/>
      <c r="AQ18" s="881"/>
      <c r="AR18" s="881"/>
      <c r="AS18" s="881"/>
      <c r="AT18" s="881"/>
      <c r="AU18" s="881"/>
      <c r="AV18" s="881"/>
      <c r="AW18" s="913"/>
    </row>
    <row r="19" spans="1:49" s="11" customFormat="1" ht="13.5" customHeight="1" x14ac:dyDescent="0.2">
      <c r="A19" s="66"/>
      <c r="B19" s="894" t="s">
        <v>431</v>
      </c>
      <c r="C19" s="895"/>
      <c r="D19" s="895"/>
      <c r="E19" s="895"/>
      <c r="F19" s="895"/>
      <c r="G19" s="895"/>
      <c r="H19" s="895"/>
      <c r="I19" s="895"/>
      <c r="J19" s="895"/>
      <c r="K19" s="895"/>
      <c r="L19" s="895"/>
      <c r="M19" s="895"/>
      <c r="N19" s="896"/>
      <c r="O19" s="914" t="s">
        <v>432</v>
      </c>
      <c r="P19" s="915"/>
      <c r="Q19" s="915"/>
      <c r="R19" s="915"/>
      <c r="S19" s="918">
        <f>AK22+AK23+AK24+AK25</f>
        <v>0</v>
      </c>
      <c r="T19" s="918"/>
      <c r="U19" s="918"/>
      <c r="V19" s="918"/>
      <c r="W19" s="918"/>
      <c r="X19" s="918"/>
      <c r="Y19" s="918"/>
      <c r="Z19" s="918"/>
      <c r="AA19" s="918"/>
      <c r="AB19" s="918"/>
      <c r="AC19" s="918"/>
      <c r="AD19" s="918"/>
      <c r="AE19" s="880" t="s">
        <v>356</v>
      </c>
      <c r="AF19" s="880"/>
      <c r="AG19" s="882" t="s">
        <v>433</v>
      </c>
      <c r="AH19" s="882"/>
      <c r="AI19" s="882"/>
      <c r="AJ19" s="882"/>
      <c r="AK19" s="882"/>
      <c r="AL19" s="882"/>
      <c r="AM19" s="882"/>
      <c r="AN19" s="882"/>
      <c r="AO19" s="882"/>
      <c r="AP19" s="882"/>
      <c r="AQ19" s="882"/>
      <c r="AR19" s="882"/>
      <c r="AS19" s="882"/>
      <c r="AT19" s="882"/>
      <c r="AU19" s="882"/>
      <c r="AV19" s="882"/>
      <c r="AW19" s="883"/>
    </row>
    <row r="20" spans="1:49" s="11" customFormat="1" ht="13.5" customHeight="1" x14ac:dyDescent="0.2">
      <c r="A20" s="66"/>
      <c r="B20" s="897"/>
      <c r="C20" s="898"/>
      <c r="D20" s="898"/>
      <c r="E20" s="898"/>
      <c r="F20" s="898"/>
      <c r="G20" s="898"/>
      <c r="H20" s="898"/>
      <c r="I20" s="898"/>
      <c r="J20" s="898"/>
      <c r="K20" s="898"/>
      <c r="L20" s="898"/>
      <c r="M20" s="898"/>
      <c r="N20" s="899"/>
      <c r="O20" s="916"/>
      <c r="P20" s="917"/>
      <c r="Q20" s="917"/>
      <c r="R20" s="917"/>
      <c r="S20" s="919"/>
      <c r="T20" s="919"/>
      <c r="U20" s="919"/>
      <c r="V20" s="919"/>
      <c r="W20" s="919"/>
      <c r="X20" s="919"/>
      <c r="Y20" s="919"/>
      <c r="Z20" s="919"/>
      <c r="AA20" s="919"/>
      <c r="AB20" s="919"/>
      <c r="AC20" s="919"/>
      <c r="AD20" s="919"/>
      <c r="AE20" s="881"/>
      <c r="AF20" s="881"/>
      <c r="AG20" s="884"/>
      <c r="AH20" s="884"/>
      <c r="AI20" s="884"/>
      <c r="AJ20" s="884"/>
      <c r="AK20" s="884"/>
      <c r="AL20" s="884"/>
      <c r="AM20" s="884"/>
      <c r="AN20" s="884"/>
      <c r="AO20" s="884"/>
      <c r="AP20" s="884"/>
      <c r="AQ20" s="884"/>
      <c r="AR20" s="884"/>
      <c r="AS20" s="884"/>
      <c r="AT20" s="884"/>
      <c r="AU20" s="884"/>
      <c r="AV20" s="884"/>
      <c r="AW20" s="885"/>
    </row>
    <row r="21" spans="1:49" s="11" customFormat="1" ht="13.5" customHeight="1" x14ac:dyDescent="0.2">
      <c r="A21" s="66"/>
      <c r="B21" s="897"/>
      <c r="C21" s="898"/>
      <c r="D21" s="898"/>
      <c r="E21" s="898"/>
      <c r="F21" s="898"/>
      <c r="G21" s="898"/>
      <c r="H21" s="898"/>
      <c r="I21" s="898"/>
      <c r="J21" s="898"/>
      <c r="K21" s="898"/>
      <c r="L21" s="898"/>
      <c r="M21" s="898"/>
      <c r="N21" s="899"/>
      <c r="O21" s="298"/>
      <c r="P21" s="299"/>
      <c r="Q21" s="299"/>
      <c r="R21" s="299"/>
      <c r="S21" s="299"/>
      <c r="T21" s="299"/>
      <c r="U21" s="299"/>
      <c r="V21" s="299"/>
      <c r="W21" s="299"/>
      <c r="X21" s="299"/>
      <c r="Y21" s="299"/>
      <c r="Z21" s="300" t="s">
        <v>434</v>
      </c>
      <c r="AA21" s="299"/>
      <c r="AB21" s="299"/>
      <c r="AC21" s="299"/>
      <c r="AD21" s="299"/>
      <c r="AE21" s="301"/>
      <c r="AF21" s="301"/>
      <c r="AG21" s="301"/>
      <c r="AH21" s="301"/>
      <c r="AI21" s="301"/>
      <c r="AJ21" s="301"/>
      <c r="AK21" s="301"/>
      <c r="AL21" s="301"/>
      <c r="AM21" s="301"/>
      <c r="AN21" s="301"/>
      <c r="AO21" s="301"/>
      <c r="AP21" s="301"/>
      <c r="AQ21" s="301"/>
      <c r="AR21" s="301"/>
      <c r="AS21" s="301"/>
      <c r="AT21" s="301"/>
      <c r="AU21" s="301"/>
      <c r="AV21" s="301"/>
      <c r="AW21" s="302"/>
    </row>
    <row r="22" spans="1:49" s="11" customFormat="1" ht="13.5" customHeight="1" x14ac:dyDescent="0.2">
      <c r="A22" s="66"/>
      <c r="B22" s="897"/>
      <c r="C22" s="898"/>
      <c r="D22" s="898"/>
      <c r="E22" s="898"/>
      <c r="F22" s="898"/>
      <c r="G22" s="898"/>
      <c r="H22" s="898"/>
      <c r="I22" s="898"/>
      <c r="J22" s="898"/>
      <c r="K22" s="898"/>
      <c r="L22" s="898"/>
      <c r="M22" s="898"/>
      <c r="N22" s="899"/>
      <c r="O22" s="298"/>
      <c r="P22" s="299"/>
      <c r="Q22" s="299"/>
      <c r="R22" s="299"/>
      <c r="S22" s="299"/>
      <c r="T22" s="299"/>
      <c r="U22" s="299"/>
      <c r="V22" s="277"/>
      <c r="W22" s="299"/>
      <c r="X22" s="277"/>
      <c r="Y22" s="299"/>
      <c r="Z22" s="299"/>
      <c r="AA22" s="277"/>
      <c r="AB22" s="303" t="s">
        <v>435</v>
      </c>
      <c r="AC22" s="303"/>
      <c r="AD22" s="301"/>
      <c r="AE22" s="301"/>
      <c r="AF22" s="301"/>
      <c r="AG22" s="277"/>
      <c r="AH22" s="277"/>
      <c r="AI22" s="277"/>
      <c r="AJ22" s="301"/>
      <c r="AK22" s="886"/>
      <c r="AL22" s="886"/>
      <c r="AM22" s="886"/>
      <c r="AN22" s="886"/>
      <c r="AO22" s="886"/>
      <c r="AP22" s="301" t="s">
        <v>436</v>
      </c>
      <c r="AQ22" s="304" t="s">
        <v>433</v>
      </c>
      <c r="AR22" s="304"/>
      <c r="AS22" s="304"/>
      <c r="AT22" s="304"/>
      <c r="AU22" s="304"/>
      <c r="AV22" s="277"/>
      <c r="AW22" s="302"/>
    </row>
    <row r="23" spans="1:49" s="11" customFormat="1" ht="13.5" customHeight="1" x14ac:dyDescent="0.2">
      <c r="A23" s="66"/>
      <c r="B23" s="897"/>
      <c r="C23" s="898"/>
      <c r="D23" s="898"/>
      <c r="E23" s="898"/>
      <c r="F23" s="898"/>
      <c r="G23" s="898"/>
      <c r="H23" s="898"/>
      <c r="I23" s="898"/>
      <c r="J23" s="898"/>
      <c r="K23" s="898"/>
      <c r="L23" s="898"/>
      <c r="M23" s="898"/>
      <c r="N23" s="899"/>
      <c r="O23" s="298"/>
      <c r="P23" s="299"/>
      <c r="Q23" s="299"/>
      <c r="R23" s="299"/>
      <c r="S23" s="299"/>
      <c r="T23" s="299"/>
      <c r="U23" s="299"/>
      <c r="V23" s="299"/>
      <c r="W23" s="299"/>
      <c r="X23" s="299"/>
      <c r="Y23" s="299"/>
      <c r="Z23" s="299"/>
      <c r="AA23" s="299"/>
      <c r="AB23" s="303" t="s">
        <v>437</v>
      </c>
      <c r="AC23" s="303"/>
      <c r="AD23" s="301"/>
      <c r="AE23" s="301"/>
      <c r="AF23" s="301"/>
      <c r="AG23" s="277"/>
      <c r="AH23" s="277"/>
      <c r="AI23" s="277"/>
      <c r="AJ23" s="301"/>
      <c r="AK23" s="886"/>
      <c r="AL23" s="886"/>
      <c r="AM23" s="886"/>
      <c r="AN23" s="886"/>
      <c r="AO23" s="886"/>
      <c r="AP23" s="301" t="s">
        <v>436</v>
      </c>
      <c r="AQ23" s="304" t="s">
        <v>433</v>
      </c>
      <c r="AR23" s="304"/>
      <c r="AS23" s="304"/>
      <c r="AT23" s="304"/>
      <c r="AU23" s="304"/>
      <c r="AV23" s="277"/>
      <c r="AW23" s="302"/>
    </row>
    <row r="24" spans="1:49" s="11" customFormat="1" ht="13.5" customHeight="1" x14ac:dyDescent="0.2">
      <c r="A24" s="66"/>
      <c r="B24" s="897"/>
      <c r="C24" s="898"/>
      <c r="D24" s="898"/>
      <c r="E24" s="898"/>
      <c r="F24" s="898"/>
      <c r="G24" s="898"/>
      <c r="H24" s="898"/>
      <c r="I24" s="898"/>
      <c r="J24" s="898"/>
      <c r="K24" s="898"/>
      <c r="L24" s="898"/>
      <c r="M24" s="898"/>
      <c r="N24" s="899"/>
      <c r="O24" s="298"/>
      <c r="P24" s="299"/>
      <c r="Q24" s="299"/>
      <c r="R24" s="299"/>
      <c r="S24" s="299"/>
      <c r="T24" s="299"/>
      <c r="U24" s="299"/>
      <c r="V24" s="299"/>
      <c r="W24" s="299"/>
      <c r="X24" s="299"/>
      <c r="Y24" s="299"/>
      <c r="Z24" s="299"/>
      <c r="AA24" s="299"/>
      <c r="AB24" s="303" t="s">
        <v>438</v>
      </c>
      <c r="AC24" s="303"/>
      <c r="AD24" s="301"/>
      <c r="AE24" s="301"/>
      <c r="AF24" s="301"/>
      <c r="AG24" s="277"/>
      <c r="AH24" s="277"/>
      <c r="AI24" s="277"/>
      <c r="AJ24" s="301"/>
      <c r="AK24" s="886"/>
      <c r="AL24" s="886"/>
      <c r="AM24" s="886"/>
      <c r="AN24" s="886"/>
      <c r="AO24" s="886"/>
      <c r="AP24" s="301" t="s">
        <v>436</v>
      </c>
      <c r="AQ24" s="304" t="s">
        <v>433</v>
      </c>
      <c r="AR24" s="305"/>
      <c r="AS24" s="304"/>
      <c r="AT24" s="304"/>
      <c r="AU24" s="304"/>
      <c r="AV24" s="277"/>
      <c r="AW24" s="302"/>
    </row>
    <row r="25" spans="1:49" s="11" customFormat="1" ht="13.5" customHeight="1" x14ac:dyDescent="0.2">
      <c r="A25" s="66"/>
      <c r="B25" s="897"/>
      <c r="C25" s="898"/>
      <c r="D25" s="898"/>
      <c r="E25" s="898"/>
      <c r="F25" s="898"/>
      <c r="G25" s="898"/>
      <c r="H25" s="898"/>
      <c r="I25" s="898"/>
      <c r="J25" s="898"/>
      <c r="K25" s="898"/>
      <c r="L25" s="898"/>
      <c r="M25" s="898"/>
      <c r="N25" s="899"/>
      <c r="O25" s="298"/>
      <c r="P25" s="299"/>
      <c r="Q25" s="299"/>
      <c r="R25" s="299"/>
      <c r="S25" s="299"/>
      <c r="T25" s="299"/>
      <c r="U25" s="299"/>
      <c r="V25" s="299"/>
      <c r="W25" s="299"/>
      <c r="X25" s="299"/>
      <c r="Y25" s="299"/>
      <c r="Z25" s="299"/>
      <c r="AA25" s="299"/>
      <c r="AB25" s="303" t="s">
        <v>439</v>
      </c>
      <c r="AC25" s="303"/>
      <c r="AD25" s="301"/>
      <c r="AE25" s="301"/>
      <c r="AF25" s="301"/>
      <c r="AG25" s="277"/>
      <c r="AH25" s="277"/>
      <c r="AI25" s="277"/>
      <c r="AJ25" s="301"/>
      <c r="AK25" s="886"/>
      <c r="AL25" s="886"/>
      <c r="AM25" s="886"/>
      <c r="AN25" s="886"/>
      <c r="AO25" s="886"/>
      <c r="AP25" s="301" t="s">
        <v>436</v>
      </c>
      <c r="AQ25" s="304" t="s">
        <v>433</v>
      </c>
      <c r="AR25" s="304"/>
      <c r="AS25" s="304"/>
      <c r="AT25" s="304"/>
      <c r="AU25" s="304"/>
      <c r="AV25" s="277"/>
      <c r="AW25" s="302"/>
    </row>
    <row r="26" spans="1:49" s="11" customFormat="1" ht="13.5" customHeight="1" x14ac:dyDescent="0.2">
      <c r="A26" s="66"/>
      <c r="B26" s="897"/>
      <c r="C26" s="898"/>
      <c r="D26" s="898"/>
      <c r="E26" s="898"/>
      <c r="F26" s="898"/>
      <c r="G26" s="898"/>
      <c r="H26" s="898"/>
      <c r="I26" s="898"/>
      <c r="J26" s="898"/>
      <c r="K26" s="898"/>
      <c r="L26" s="898"/>
      <c r="M26" s="898"/>
      <c r="N26" s="899"/>
      <c r="O26" s="298"/>
      <c r="P26" s="299"/>
      <c r="Q26" s="299"/>
      <c r="R26" s="299"/>
      <c r="S26" s="299"/>
      <c r="T26" s="299"/>
      <c r="U26" s="299"/>
      <c r="V26" s="299"/>
      <c r="W26" s="299"/>
      <c r="X26" s="299"/>
      <c r="Y26" s="299"/>
      <c r="Z26" s="299"/>
      <c r="AA26" s="299"/>
      <c r="AB26" s="303"/>
      <c r="AC26" s="303"/>
      <c r="AD26" s="301"/>
      <c r="AE26" s="301"/>
      <c r="AF26" s="301"/>
      <c r="AG26" s="277"/>
      <c r="AH26" s="277"/>
      <c r="AI26" s="277"/>
      <c r="AJ26" s="301"/>
      <c r="AK26" s="887"/>
      <c r="AL26" s="887"/>
      <c r="AM26" s="887"/>
      <c r="AN26" s="887"/>
      <c r="AO26" s="887"/>
      <c r="AP26" s="301"/>
      <c r="AQ26" s="304"/>
      <c r="AR26" s="304"/>
      <c r="AS26" s="304"/>
      <c r="AT26" s="304"/>
      <c r="AU26" s="304"/>
      <c r="AV26" s="277"/>
      <c r="AW26" s="302"/>
    </row>
    <row r="27" spans="1:49" s="11" customFormat="1" ht="13.5" customHeight="1" x14ac:dyDescent="0.2">
      <c r="A27" s="66"/>
      <c r="B27" s="900"/>
      <c r="C27" s="901"/>
      <c r="D27" s="901"/>
      <c r="E27" s="901"/>
      <c r="F27" s="901"/>
      <c r="G27" s="901"/>
      <c r="H27" s="901"/>
      <c r="I27" s="901"/>
      <c r="J27" s="901"/>
      <c r="K27" s="901"/>
      <c r="L27" s="901"/>
      <c r="M27" s="901"/>
      <c r="N27" s="902"/>
      <c r="O27" s="298"/>
      <c r="P27" s="299"/>
      <c r="Q27" s="299"/>
      <c r="R27" s="299"/>
      <c r="S27" s="299"/>
      <c r="T27" s="299"/>
      <c r="U27" s="299"/>
      <c r="V27" s="299"/>
      <c r="W27" s="299"/>
      <c r="X27" s="299"/>
      <c r="Y27" s="299"/>
      <c r="Z27" s="299"/>
      <c r="AA27" s="299"/>
      <c r="AB27" s="299"/>
      <c r="AC27" s="299"/>
      <c r="AD27" s="299"/>
      <c r="AE27" s="277"/>
      <c r="AF27" s="277"/>
      <c r="AG27" s="277"/>
      <c r="AH27" s="277"/>
      <c r="AI27" s="277"/>
      <c r="AJ27" s="277"/>
      <c r="AK27" s="887"/>
      <c r="AL27" s="887"/>
      <c r="AM27" s="887"/>
      <c r="AN27" s="887"/>
      <c r="AO27" s="887"/>
      <c r="AP27" s="301"/>
      <c r="AQ27" s="304"/>
      <c r="AR27" s="306"/>
      <c r="AS27" s="306"/>
      <c r="AT27" s="306"/>
      <c r="AU27" s="306"/>
      <c r="AV27" s="301"/>
      <c r="AW27" s="302"/>
    </row>
    <row r="28" spans="1:49" s="11" customFormat="1" ht="13.5" customHeight="1" x14ac:dyDescent="0.2">
      <c r="A28" s="66"/>
      <c r="B28" s="946" t="s">
        <v>440</v>
      </c>
      <c r="C28" s="947"/>
      <c r="D28" s="947"/>
      <c r="E28" s="947"/>
      <c r="F28" s="947"/>
      <c r="G28" s="947"/>
      <c r="H28" s="947"/>
      <c r="I28" s="947"/>
      <c r="J28" s="947"/>
      <c r="K28" s="947"/>
      <c r="L28" s="947"/>
      <c r="M28" s="947"/>
      <c r="N28" s="948"/>
      <c r="O28" s="903"/>
      <c r="P28" s="904"/>
      <c r="Q28" s="904"/>
      <c r="R28" s="904"/>
      <c r="S28" s="904"/>
      <c r="T28" s="904"/>
      <c r="U28" s="904"/>
      <c r="V28" s="904"/>
      <c r="W28" s="904"/>
      <c r="X28" s="904"/>
      <c r="Y28" s="904"/>
      <c r="Z28" s="904"/>
      <c r="AA28" s="904"/>
      <c r="AB28" s="904"/>
      <c r="AC28" s="904"/>
      <c r="AD28" s="904"/>
      <c r="AE28" s="904"/>
      <c r="AF28" s="904"/>
      <c r="AG28" s="904"/>
      <c r="AH28" s="904"/>
      <c r="AI28" s="904"/>
      <c r="AJ28" s="904"/>
      <c r="AK28" s="904"/>
      <c r="AL28" s="904"/>
      <c r="AM28" s="904"/>
      <c r="AN28" s="904"/>
      <c r="AO28" s="904"/>
      <c r="AP28" s="904"/>
      <c r="AQ28" s="904"/>
      <c r="AR28" s="904"/>
      <c r="AS28" s="904"/>
      <c r="AT28" s="904"/>
      <c r="AU28" s="904"/>
      <c r="AV28" s="904"/>
      <c r="AW28" s="905"/>
    </row>
    <row r="29" spans="1:49" s="11" customFormat="1" ht="13.5" customHeight="1" x14ac:dyDescent="0.2">
      <c r="A29" s="66"/>
      <c r="B29" s="949"/>
      <c r="C29" s="950"/>
      <c r="D29" s="950"/>
      <c r="E29" s="950"/>
      <c r="F29" s="950"/>
      <c r="G29" s="950"/>
      <c r="H29" s="950"/>
      <c r="I29" s="950"/>
      <c r="J29" s="950"/>
      <c r="K29" s="950"/>
      <c r="L29" s="950"/>
      <c r="M29" s="950"/>
      <c r="N29" s="951"/>
      <c r="O29" s="906"/>
      <c r="P29" s="907"/>
      <c r="Q29" s="907"/>
      <c r="R29" s="907"/>
      <c r="S29" s="907"/>
      <c r="T29" s="907"/>
      <c r="U29" s="907"/>
      <c r="V29" s="907"/>
      <c r="W29" s="907"/>
      <c r="X29" s="907"/>
      <c r="Y29" s="907"/>
      <c r="Z29" s="907"/>
      <c r="AA29" s="907"/>
      <c r="AB29" s="907"/>
      <c r="AC29" s="907"/>
      <c r="AD29" s="907"/>
      <c r="AE29" s="907"/>
      <c r="AF29" s="907"/>
      <c r="AG29" s="907"/>
      <c r="AH29" s="907"/>
      <c r="AI29" s="907"/>
      <c r="AJ29" s="907"/>
      <c r="AK29" s="907"/>
      <c r="AL29" s="907"/>
      <c r="AM29" s="907"/>
      <c r="AN29" s="907"/>
      <c r="AO29" s="907"/>
      <c r="AP29" s="907"/>
      <c r="AQ29" s="907"/>
      <c r="AR29" s="907"/>
      <c r="AS29" s="907"/>
      <c r="AT29" s="907"/>
      <c r="AU29" s="907"/>
      <c r="AV29" s="907"/>
      <c r="AW29" s="908"/>
    </row>
    <row r="30" spans="1:49" s="11" customFormat="1" ht="13.5" customHeight="1" x14ac:dyDescent="0.2">
      <c r="A30" s="66"/>
      <c r="B30" s="949"/>
      <c r="C30" s="950"/>
      <c r="D30" s="950"/>
      <c r="E30" s="950"/>
      <c r="F30" s="950"/>
      <c r="G30" s="950"/>
      <c r="H30" s="950"/>
      <c r="I30" s="950"/>
      <c r="J30" s="950"/>
      <c r="K30" s="950"/>
      <c r="L30" s="950"/>
      <c r="M30" s="950"/>
      <c r="N30" s="951"/>
      <c r="O30" s="906"/>
      <c r="P30" s="907"/>
      <c r="Q30" s="907"/>
      <c r="R30" s="907"/>
      <c r="S30" s="907"/>
      <c r="T30" s="907"/>
      <c r="U30" s="907"/>
      <c r="V30" s="907"/>
      <c r="W30" s="907"/>
      <c r="X30" s="907"/>
      <c r="Y30" s="907"/>
      <c r="Z30" s="907"/>
      <c r="AA30" s="907"/>
      <c r="AB30" s="907"/>
      <c r="AC30" s="907"/>
      <c r="AD30" s="907"/>
      <c r="AE30" s="907"/>
      <c r="AF30" s="907"/>
      <c r="AG30" s="907"/>
      <c r="AH30" s="907"/>
      <c r="AI30" s="907"/>
      <c r="AJ30" s="907"/>
      <c r="AK30" s="907"/>
      <c r="AL30" s="907"/>
      <c r="AM30" s="907"/>
      <c r="AN30" s="907"/>
      <c r="AO30" s="907"/>
      <c r="AP30" s="907"/>
      <c r="AQ30" s="907"/>
      <c r="AR30" s="907"/>
      <c r="AS30" s="907"/>
      <c r="AT30" s="907"/>
      <c r="AU30" s="907"/>
      <c r="AV30" s="907"/>
      <c r="AW30" s="908"/>
    </row>
    <row r="31" spans="1:49" s="11" customFormat="1" ht="13.5" customHeight="1" x14ac:dyDescent="0.2">
      <c r="A31" s="66"/>
      <c r="B31" s="949"/>
      <c r="C31" s="950"/>
      <c r="D31" s="950"/>
      <c r="E31" s="950"/>
      <c r="F31" s="950"/>
      <c r="G31" s="950"/>
      <c r="H31" s="950"/>
      <c r="I31" s="950"/>
      <c r="J31" s="950"/>
      <c r="K31" s="950"/>
      <c r="L31" s="950"/>
      <c r="M31" s="950"/>
      <c r="N31" s="951"/>
      <c r="O31" s="906"/>
      <c r="P31" s="907"/>
      <c r="Q31" s="907"/>
      <c r="R31" s="907"/>
      <c r="S31" s="907"/>
      <c r="T31" s="907"/>
      <c r="U31" s="907"/>
      <c r="V31" s="907"/>
      <c r="W31" s="907"/>
      <c r="X31" s="907"/>
      <c r="Y31" s="907"/>
      <c r="Z31" s="907"/>
      <c r="AA31" s="907"/>
      <c r="AB31" s="907"/>
      <c r="AC31" s="907"/>
      <c r="AD31" s="907"/>
      <c r="AE31" s="907"/>
      <c r="AF31" s="907"/>
      <c r="AG31" s="907"/>
      <c r="AH31" s="907"/>
      <c r="AI31" s="907"/>
      <c r="AJ31" s="907"/>
      <c r="AK31" s="907"/>
      <c r="AL31" s="907"/>
      <c r="AM31" s="907"/>
      <c r="AN31" s="907"/>
      <c r="AO31" s="907"/>
      <c r="AP31" s="907"/>
      <c r="AQ31" s="907"/>
      <c r="AR31" s="907"/>
      <c r="AS31" s="907"/>
      <c r="AT31" s="907"/>
      <c r="AU31" s="907"/>
      <c r="AV31" s="907"/>
      <c r="AW31" s="908"/>
    </row>
    <row r="32" spans="1:49" s="11" customFormat="1" ht="13.5" customHeight="1" x14ac:dyDescent="0.2">
      <c r="A32" s="66"/>
      <c r="B32" s="952"/>
      <c r="C32" s="953"/>
      <c r="D32" s="953"/>
      <c r="E32" s="953"/>
      <c r="F32" s="953"/>
      <c r="G32" s="953"/>
      <c r="H32" s="953"/>
      <c r="I32" s="953"/>
      <c r="J32" s="953"/>
      <c r="K32" s="953"/>
      <c r="L32" s="953"/>
      <c r="M32" s="953"/>
      <c r="N32" s="954"/>
      <c r="O32" s="909"/>
      <c r="P32" s="910"/>
      <c r="Q32" s="910"/>
      <c r="R32" s="910"/>
      <c r="S32" s="910"/>
      <c r="T32" s="910"/>
      <c r="U32" s="910"/>
      <c r="V32" s="910"/>
      <c r="W32" s="910"/>
      <c r="X32" s="910"/>
      <c r="Y32" s="910"/>
      <c r="Z32" s="910"/>
      <c r="AA32" s="910"/>
      <c r="AB32" s="910"/>
      <c r="AC32" s="910"/>
      <c r="AD32" s="910"/>
      <c r="AE32" s="910"/>
      <c r="AF32" s="910"/>
      <c r="AG32" s="910"/>
      <c r="AH32" s="910"/>
      <c r="AI32" s="910"/>
      <c r="AJ32" s="910"/>
      <c r="AK32" s="910"/>
      <c r="AL32" s="910"/>
      <c r="AM32" s="910"/>
      <c r="AN32" s="910"/>
      <c r="AO32" s="910"/>
      <c r="AP32" s="910"/>
      <c r="AQ32" s="910"/>
      <c r="AR32" s="910"/>
      <c r="AS32" s="910"/>
      <c r="AT32" s="910"/>
      <c r="AU32" s="910"/>
      <c r="AV32" s="910"/>
      <c r="AW32" s="911"/>
    </row>
    <row r="33" spans="2:49" x14ac:dyDescent="0.2">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row>
    <row r="34" spans="2:49" ht="13.35" customHeight="1" x14ac:dyDescent="0.2">
      <c r="B34" s="894" t="s">
        <v>421</v>
      </c>
      <c r="C34" s="895"/>
      <c r="D34" s="895"/>
      <c r="E34" s="895"/>
      <c r="F34" s="895"/>
      <c r="G34" s="895"/>
      <c r="H34" s="895"/>
      <c r="I34" s="895"/>
      <c r="J34" s="895"/>
      <c r="K34" s="895"/>
      <c r="L34" s="895"/>
      <c r="M34" s="895"/>
      <c r="N34" s="896"/>
      <c r="O34" s="955" t="s">
        <v>422</v>
      </c>
      <c r="P34" s="956"/>
      <c r="Q34" s="957"/>
      <c r="R34" s="961" t="s">
        <v>572</v>
      </c>
      <c r="S34" s="962"/>
      <c r="T34" s="962"/>
      <c r="U34" s="965" t="s">
        <v>423</v>
      </c>
      <c r="V34" s="966"/>
      <c r="W34" s="966"/>
      <c r="X34" s="966"/>
      <c r="Y34" s="967"/>
      <c r="Z34" s="927"/>
      <c r="AA34" s="927"/>
      <c r="AB34" s="927"/>
      <c r="AC34" s="927"/>
      <c r="AD34" s="927"/>
      <c r="AE34" s="927"/>
      <c r="AF34" s="927"/>
      <c r="AG34" s="927"/>
      <c r="AH34" s="927"/>
      <c r="AI34" s="927"/>
      <c r="AJ34" s="927"/>
      <c r="AK34" s="927"/>
      <c r="AL34" s="927"/>
      <c r="AM34" s="927"/>
      <c r="AN34" s="927"/>
      <c r="AO34" s="927"/>
      <c r="AP34" s="927"/>
      <c r="AQ34" s="927"/>
      <c r="AR34" s="927"/>
      <c r="AS34" s="927"/>
      <c r="AT34" s="927"/>
      <c r="AU34" s="927"/>
      <c r="AV34" s="927"/>
      <c r="AW34" s="971"/>
    </row>
    <row r="35" spans="2:49" x14ac:dyDescent="0.2">
      <c r="B35" s="900"/>
      <c r="C35" s="901"/>
      <c r="D35" s="901"/>
      <c r="E35" s="901"/>
      <c r="F35" s="901"/>
      <c r="G35" s="901"/>
      <c r="H35" s="901"/>
      <c r="I35" s="901"/>
      <c r="J35" s="901"/>
      <c r="K35" s="901"/>
      <c r="L35" s="901"/>
      <c r="M35" s="901"/>
      <c r="N35" s="902"/>
      <c r="O35" s="958"/>
      <c r="P35" s="959"/>
      <c r="Q35" s="960"/>
      <c r="R35" s="963"/>
      <c r="S35" s="964"/>
      <c r="T35" s="964"/>
      <c r="U35" s="968"/>
      <c r="V35" s="969"/>
      <c r="W35" s="969"/>
      <c r="X35" s="969"/>
      <c r="Y35" s="970"/>
      <c r="Z35" s="930"/>
      <c r="AA35" s="930"/>
      <c r="AB35" s="930"/>
      <c r="AC35" s="930"/>
      <c r="AD35" s="930"/>
      <c r="AE35" s="930"/>
      <c r="AF35" s="930"/>
      <c r="AG35" s="930"/>
      <c r="AH35" s="930"/>
      <c r="AI35" s="930"/>
      <c r="AJ35" s="930"/>
      <c r="AK35" s="930"/>
      <c r="AL35" s="930"/>
      <c r="AM35" s="930"/>
      <c r="AN35" s="930"/>
      <c r="AO35" s="930"/>
      <c r="AP35" s="930"/>
      <c r="AQ35" s="930"/>
      <c r="AR35" s="930"/>
      <c r="AS35" s="930"/>
      <c r="AT35" s="930"/>
      <c r="AU35" s="930"/>
      <c r="AV35" s="930"/>
      <c r="AW35" s="972"/>
    </row>
    <row r="36" spans="2:49" x14ac:dyDescent="0.2">
      <c r="B36" s="920" t="s">
        <v>424</v>
      </c>
      <c r="C36" s="921"/>
      <c r="D36" s="921"/>
      <c r="E36" s="921"/>
      <c r="F36" s="921"/>
      <c r="G36" s="921"/>
      <c r="H36" s="921"/>
      <c r="I36" s="921"/>
      <c r="J36" s="921"/>
      <c r="K36" s="921"/>
      <c r="L36" s="921"/>
      <c r="M36" s="921"/>
      <c r="N36" s="922"/>
      <c r="O36" s="926"/>
      <c r="P36" s="927"/>
      <c r="Q36" s="927"/>
      <c r="R36" s="927"/>
      <c r="S36" s="927"/>
      <c r="T36" s="927"/>
      <c r="U36" s="927"/>
      <c r="V36" s="927"/>
      <c r="W36" s="927"/>
      <c r="X36" s="927"/>
      <c r="Y36" s="927"/>
      <c r="Z36" s="927"/>
      <c r="AA36" s="927"/>
      <c r="AB36" s="927"/>
      <c r="AC36" s="927"/>
      <c r="AD36" s="927"/>
      <c r="AE36" s="927"/>
      <c r="AF36" s="927"/>
      <c r="AG36" s="927"/>
      <c r="AH36" s="927"/>
      <c r="AI36" s="927"/>
      <c r="AJ36" s="927"/>
      <c r="AK36" s="927"/>
      <c r="AL36" s="927"/>
      <c r="AM36" s="927"/>
      <c r="AN36" s="927"/>
      <c r="AO36" s="927"/>
      <c r="AP36" s="927"/>
      <c r="AQ36" s="927"/>
      <c r="AR36" s="927"/>
      <c r="AS36" s="927"/>
      <c r="AT36" s="927"/>
      <c r="AU36" s="927"/>
      <c r="AV36" s="927"/>
      <c r="AW36" s="928"/>
    </row>
    <row r="37" spans="2:49" x14ac:dyDescent="0.2">
      <c r="B37" s="932"/>
      <c r="C37" s="933"/>
      <c r="D37" s="933"/>
      <c r="E37" s="933"/>
      <c r="F37" s="933"/>
      <c r="G37" s="933"/>
      <c r="H37" s="933"/>
      <c r="I37" s="933"/>
      <c r="J37" s="933"/>
      <c r="K37" s="933"/>
      <c r="L37" s="933"/>
      <c r="M37" s="933"/>
      <c r="N37" s="934"/>
      <c r="O37" s="943"/>
      <c r="P37" s="944"/>
      <c r="Q37" s="944"/>
      <c r="R37" s="944"/>
      <c r="S37" s="944"/>
      <c r="T37" s="944"/>
      <c r="U37" s="944"/>
      <c r="V37" s="944"/>
      <c r="W37" s="944"/>
      <c r="X37" s="944"/>
      <c r="Y37" s="944"/>
      <c r="Z37" s="944"/>
      <c r="AA37" s="944"/>
      <c r="AB37" s="944"/>
      <c r="AC37" s="944"/>
      <c r="AD37" s="944"/>
      <c r="AE37" s="944"/>
      <c r="AF37" s="944"/>
      <c r="AG37" s="944"/>
      <c r="AH37" s="944"/>
      <c r="AI37" s="944"/>
      <c r="AJ37" s="944"/>
      <c r="AK37" s="944"/>
      <c r="AL37" s="944"/>
      <c r="AM37" s="944"/>
      <c r="AN37" s="944"/>
      <c r="AO37" s="944"/>
      <c r="AP37" s="944"/>
      <c r="AQ37" s="944"/>
      <c r="AR37" s="944"/>
      <c r="AS37" s="944"/>
      <c r="AT37" s="944"/>
      <c r="AU37" s="944"/>
      <c r="AV37" s="944"/>
      <c r="AW37" s="945"/>
    </row>
    <row r="38" spans="2:49" x14ac:dyDescent="0.2">
      <c r="B38" s="932"/>
      <c r="C38" s="933"/>
      <c r="D38" s="933"/>
      <c r="E38" s="933"/>
      <c r="F38" s="933"/>
      <c r="G38" s="933"/>
      <c r="H38" s="933"/>
      <c r="I38" s="933"/>
      <c r="J38" s="933"/>
      <c r="K38" s="933"/>
      <c r="L38" s="933"/>
      <c r="M38" s="933"/>
      <c r="N38" s="934"/>
      <c r="O38" s="943"/>
      <c r="P38" s="944"/>
      <c r="Q38" s="944"/>
      <c r="R38" s="944"/>
      <c r="S38" s="944"/>
      <c r="T38" s="944"/>
      <c r="U38" s="944"/>
      <c r="V38" s="944"/>
      <c r="W38" s="944"/>
      <c r="X38" s="944"/>
      <c r="Y38" s="944"/>
      <c r="Z38" s="944"/>
      <c r="AA38" s="944"/>
      <c r="AB38" s="944"/>
      <c r="AC38" s="944"/>
      <c r="AD38" s="944"/>
      <c r="AE38" s="944"/>
      <c r="AF38" s="944"/>
      <c r="AG38" s="944"/>
      <c r="AH38" s="944"/>
      <c r="AI38" s="944"/>
      <c r="AJ38" s="944"/>
      <c r="AK38" s="944"/>
      <c r="AL38" s="944"/>
      <c r="AM38" s="944"/>
      <c r="AN38" s="944"/>
      <c r="AO38" s="944"/>
      <c r="AP38" s="944"/>
      <c r="AQ38" s="944"/>
      <c r="AR38" s="944"/>
      <c r="AS38" s="944"/>
      <c r="AT38" s="944"/>
      <c r="AU38" s="944"/>
      <c r="AV38" s="944"/>
      <c r="AW38" s="945"/>
    </row>
    <row r="39" spans="2:49" x14ac:dyDescent="0.2">
      <c r="B39" s="932"/>
      <c r="C39" s="933"/>
      <c r="D39" s="933"/>
      <c r="E39" s="933"/>
      <c r="F39" s="933"/>
      <c r="G39" s="933"/>
      <c r="H39" s="933"/>
      <c r="I39" s="933"/>
      <c r="J39" s="933"/>
      <c r="K39" s="933"/>
      <c r="L39" s="933"/>
      <c r="M39" s="933"/>
      <c r="N39" s="934"/>
      <c r="O39" s="943"/>
      <c r="P39" s="944"/>
      <c r="Q39" s="944"/>
      <c r="R39" s="944"/>
      <c r="S39" s="944"/>
      <c r="T39" s="944"/>
      <c r="U39" s="944"/>
      <c r="V39" s="944"/>
      <c r="W39" s="944"/>
      <c r="X39" s="944"/>
      <c r="Y39" s="944"/>
      <c r="Z39" s="944"/>
      <c r="AA39" s="944"/>
      <c r="AB39" s="944"/>
      <c r="AC39" s="944"/>
      <c r="AD39" s="944"/>
      <c r="AE39" s="944"/>
      <c r="AF39" s="944"/>
      <c r="AG39" s="944"/>
      <c r="AH39" s="944"/>
      <c r="AI39" s="944"/>
      <c r="AJ39" s="944"/>
      <c r="AK39" s="944"/>
      <c r="AL39" s="944"/>
      <c r="AM39" s="944"/>
      <c r="AN39" s="944"/>
      <c r="AO39" s="944"/>
      <c r="AP39" s="944"/>
      <c r="AQ39" s="944"/>
      <c r="AR39" s="944"/>
      <c r="AS39" s="944"/>
      <c r="AT39" s="944"/>
      <c r="AU39" s="944"/>
      <c r="AV39" s="944"/>
      <c r="AW39" s="945"/>
    </row>
    <row r="40" spans="2:49" x14ac:dyDescent="0.2">
      <c r="B40" s="923"/>
      <c r="C40" s="924"/>
      <c r="D40" s="924"/>
      <c r="E40" s="924"/>
      <c r="F40" s="924"/>
      <c r="G40" s="924"/>
      <c r="H40" s="924"/>
      <c r="I40" s="924"/>
      <c r="J40" s="924"/>
      <c r="K40" s="924"/>
      <c r="L40" s="924"/>
      <c r="M40" s="924"/>
      <c r="N40" s="925"/>
      <c r="O40" s="929"/>
      <c r="P40" s="930"/>
      <c r="Q40" s="930"/>
      <c r="R40" s="930"/>
      <c r="S40" s="930"/>
      <c r="T40" s="930"/>
      <c r="U40" s="930"/>
      <c r="V40" s="930"/>
      <c r="W40" s="930"/>
      <c r="X40" s="930"/>
      <c r="Y40" s="930"/>
      <c r="Z40" s="930"/>
      <c r="AA40" s="930"/>
      <c r="AB40" s="930"/>
      <c r="AC40" s="930"/>
      <c r="AD40" s="930"/>
      <c r="AE40" s="930"/>
      <c r="AF40" s="930"/>
      <c r="AG40" s="930"/>
      <c r="AH40" s="930"/>
      <c r="AI40" s="930"/>
      <c r="AJ40" s="930"/>
      <c r="AK40" s="930"/>
      <c r="AL40" s="930"/>
      <c r="AM40" s="930"/>
      <c r="AN40" s="930"/>
      <c r="AO40" s="930"/>
      <c r="AP40" s="930"/>
      <c r="AQ40" s="930"/>
      <c r="AR40" s="930"/>
      <c r="AS40" s="930"/>
      <c r="AT40" s="930"/>
      <c r="AU40" s="930"/>
      <c r="AV40" s="930"/>
      <c r="AW40" s="931"/>
    </row>
    <row r="41" spans="2:49" x14ac:dyDescent="0.2">
      <c r="B41" s="920" t="s">
        <v>425</v>
      </c>
      <c r="C41" s="921"/>
      <c r="D41" s="921"/>
      <c r="E41" s="921"/>
      <c r="F41" s="921"/>
      <c r="G41" s="921"/>
      <c r="H41" s="921"/>
      <c r="I41" s="921"/>
      <c r="J41" s="921"/>
      <c r="K41" s="921"/>
      <c r="L41" s="921"/>
      <c r="M41" s="921"/>
      <c r="N41" s="922"/>
      <c r="O41" s="926"/>
      <c r="P41" s="927"/>
      <c r="Q41" s="927"/>
      <c r="R41" s="927"/>
      <c r="S41" s="927"/>
      <c r="T41" s="927"/>
      <c r="U41" s="927"/>
      <c r="V41" s="927"/>
      <c r="W41" s="927"/>
      <c r="X41" s="927"/>
      <c r="Y41" s="927"/>
      <c r="Z41" s="927"/>
      <c r="AA41" s="927"/>
      <c r="AB41" s="927"/>
      <c r="AC41" s="927"/>
      <c r="AD41" s="927"/>
      <c r="AE41" s="927"/>
      <c r="AF41" s="927"/>
      <c r="AG41" s="927"/>
      <c r="AH41" s="927"/>
      <c r="AI41" s="927"/>
      <c r="AJ41" s="927"/>
      <c r="AK41" s="927"/>
      <c r="AL41" s="927"/>
      <c r="AM41" s="927"/>
      <c r="AN41" s="927"/>
      <c r="AO41" s="927"/>
      <c r="AP41" s="927"/>
      <c r="AQ41" s="927"/>
      <c r="AR41" s="927"/>
      <c r="AS41" s="927"/>
      <c r="AT41" s="927"/>
      <c r="AU41" s="927"/>
      <c r="AV41" s="927"/>
      <c r="AW41" s="928"/>
    </row>
    <row r="42" spans="2:49" x14ac:dyDescent="0.2">
      <c r="B42" s="923"/>
      <c r="C42" s="924"/>
      <c r="D42" s="924"/>
      <c r="E42" s="924"/>
      <c r="F42" s="924"/>
      <c r="G42" s="924"/>
      <c r="H42" s="924"/>
      <c r="I42" s="924"/>
      <c r="J42" s="924"/>
      <c r="K42" s="924"/>
      <c r="L42" s="924"/>
      <c r="M42" s="924"/>
      <c r="N42" s="925"/>
      <c r="O42" s="929"/>
      <c r="P42" s="930"/>
      <c r="Q42" s="930"/>
      <c r="R42" s="930"/>
      <c r="S42" s="930"/>
      <c r="T42" s="930"/>
      <c r="U42" s="930"/>
      <c r="V42" s="930"/>
      <c r="W42" s="930"/>
      <c r="X42" s="930"/>
      <c r="Y42" s="930"/>
      <c r="Z42" s="930"/>
      <c r="AA42" s="930"/>
      <c r="AB42" s="930"/>
      <c r="AC42" s="930"/>
      <c r="AD42" s="930"/>
      <c r="AE42" s="930"/>
      <c r="AF42" s="930"/>
      <c r="AG42" s="930"/>
      <c r="AH42" s="930"/>
      <c r="AI42" s="930"/>
      <c r="AJ42" s="930"/>
      <c r="AK42" s="930"/>
      <c r="AL42" s="930"/>
      <c r="AM42" s="930"/>
      <c r="AN42" s="930"/>
      <c r="AO42" s="930"/>
      <c r="AP42" s="930"/>
      <c r="AQ42" s="930"/>
      <c r="AR42" s="930"/>
      <c r="AS42" s="930"/>
      <c r="AT42" s="930"/>
      <c r="AU42" s="930"/>
      <c r="AV42" s="930"/>
      <c r="AW42" s="931"/>
    </row>
    <row r="43" spans="2:49" x14ac:dyDescent="0.2">
      <c r="B43" s="920" t="s">
        <v>426</v>
      </c>
      <c r="C43" s="921"/>
      <c r="D43" s="921"/>
      <c r="E43" s="921"/>
      <c r="F43" s="921"/>
      <c r="G43" s="921"/>
      <c r="H43" s="921"/>
      <c r="I43" s="921"/>
      <c r="J43" s="921"/>
      <c r="K43" s="921"/>
      <c r="L43" s="921"/>
      <c r="M43" s="921"/>
      <c r="N43" s="922"/>
      <c r="O43" s="920" t="s">
        <v>427</v>
      </c>
      <c r="P43" s="921"/>
      <c r="Q43" s="921"/>
      <c r="R43" s="935"/>
      <c r="S43" s="939"/>
      <c r="T43" s="904"/>
      <c r="U43" s="904"/>
      <c r="V43" s="904"/>
      <c r="W43" s="904"/>
      <c r="X43" s="904"/>
      <c r="Y43" s="904"/>
      <c r="Z43" s="904"/>
      <c r="AA43" s="904"/>
      <c r="AB43" s="904"/>
      <c r="AC43" s="904"/>
      <c r="AD43" s="904"/>
      <c r="AE43" s="904"/>
      <c r="AF43" s="904"/>
      <c r="AG43" s="904"/>
      <c r="AH43" s="904"/>
      <c r="AI43" s="904"/>
      <c r="AJ43" s="904"/>
      <c r="AK43" s="904"/>
      <c r="AL43" s="904"/>
      <c r="AM43" s="904"/>
      <c r="AN43" s="904"/>
      <c r="AO43" s="904"/>
      <c r="AP43" s="904"/>
      <c r="AQ43" s="904"/>
      <c r="AR43" s="904"/>
      <c r="AS43" s="904"/>
      <c r="AT43" s="904"/>
      <c r="AU43" s="904"/>
      <c r="AV43" s="904"/>
      <c r="AW43" s="905"/>
    </row>
    <row r="44" spans="2:49" x14ac:dyDescent="0.2">
      <c r="B44" s="932"/>
      <c r="C44" s="933"/>
      <c r="D44" s="933"/>
      <c r="E44" s="933"/>
      <c r="F44" s="933"/>
      <c r="G44" s="933"/>
      <c r="H44" s="933"/>
      <c r="I44" s="933"/>
      <c r="J44" s="933"/>
      <c r="K44" s="933"/>
      <c r="L44" s="933"/>
      <c r="M44" s="933"/>
      <c r="N44" s="934"/>
      <c r="O44" s="936"/>
      <c r="P44" s="937"/>
      <c r="Q44" s="937"/>
      <c r="R44" s="938"/>
      <c r="S44" s="940"/>
      <c r="T44" s="941"/>
      <c r="U44" s="941"/>
      <c r="V44" s="941"/>
      <c r="W44" s="941"/>
      <c r="X44" s="941"/>
      <c r="Y44" s="941"/>
      <c r="Z44" s="941"/>
      <c r="AA44" s="941"/>
      <c r="AB44" s="941"/>
      <c r="AC44" s="941"/>
      <c r="AD44" s="941"/>
      <c r="AE44" s="941"/>
      <c r="AF44" s="941"/>
      <c r="AG44" s="941"/>
      <c r="AH44" s="941"/>
      <c r="AI44" s="941"/>
      <c r="AJ44" s="941"/>
      <c r="AK44" s="941"/>
      <c r="AL44" s="941"/>
      <c r="AM44" s="941"/>
      <c r="AN44" s="941"/>
      <c r="AO44" s="941"/>
      <c r="AP44" s="941"/>
      <c r="AQ44" s="941"/>
      <c r="AR44" s="941"/>
      <c r="AS44" s="941"/>
      <c r="AT44" s="941"/>
      <c r="AU44" s="941"/>
      <c r="AV44" s="941"/>
      <c r="AW44" s="942"/>
    </row>
    <row r="45" spans="2:49" x14ac:dyDescent="0.2">
      <c r="B45" s="932"/>
      <c r="C45" s="933"/>
      <c r="D45" s="933"/>
      <c r="E45" s="933"/>
      <c r="F45" s="933"/>
      <c r="G45" s="933"/>
      <c r="H45" s="933"/>
      <c r="I45" s="933"/>
      <c r="J45" s="933"/>
      <c r="K45" s="933"/>
      <c r="L45" s="933"/>
      <c r="M45" s="933"/>
      <c r="N45" s="934"/>
      <c r="O45" s="920" t="s">
        <v>428</v>
      </c>
      <c r="P45" s="921"/>
      <c r="Q45" s="921"/>
      <c r="R45" s="935"/>
      <c r="S45" s="939"/>
      <c r="T45" s="904"/>
      <c r="U45" s="904"/>
      <c r="V45" s="904"/>
      <c r="W45" s="904"/>
      <c r="X45" s="904"/>
      <c r="Y45" s="904"/>
      <c r="Z45" s="904"/>
      <c r="AA45" s="904"/>
      <c r="AB45" s="904"/>
      <c r="AC45" s="904"/>
      <c r="AD45" s="904"/>
      <c r="AE45" s="904"/>
      <c r="AF45" s="904"/>
      <c r="AG45" s="904"/>
      <c r="AH45" s="904"/>
      <c r="AI45" s="904"/>
      <c r="AJ45" s="904"/>
      <c r="AK45" s="904"/>
      <c r="AL45" s="904"/>
      <c r="AM45" s="904"/>
      <c r="AN45" s="904"/>
      <c r="AO45" s="904"/>
      <c r="AP45" s="904"/>
      <c r="AQ45" s="904"/>
      <c r="AR45" s="904"/>
      <c r="AS45" s="904"/>
      <c r="AT45" s="904"/>
      <c r="AU45" s="904"/>
      <c r="AV45" s="904"/>
      <c r="AW45" s="905"/>
    </row>
    <row r="46" spans="2:49" x14ac:dyDescent="0.2">
      <c r="B46" s="923"/>
      <c r="C46" s="924"/>
      <c r="D46" s="924"/>
      <c r="E46" s="924"/>
      <c r="F46" s="924"/>
      <c r="G46" s="924"/>
      <c r="H46" s="924"/>
      <c r="I46" s="924"/>
      <c r="J46" s="924"/>
      <c r="K46" s="924"/>
      <c r="L46" s="924"/>
      <c r="M46" s="924"/>
      <c r="N46" s="925"/>
      <c r="O46" s="936"/>
      <c r="P46" s="937"/>
      <c r="Q46" s="937"/>
      <c r="R46" s="938"/>
      <c r="S46" s="940"/>
      <c r="T46" s="941"/>
      <c r="U46" s="941"/>
      <c r="V46" s="941"/>
      <c r="W46" s="941"/>
      <c r="X46" s="941"/>
      <c r="Y46" s="941"/>
      <c r="Z46" s="941"/>
      <c r="AA46" s="941"/>
      <c r="AB46" s="941"/>
      <c r="AC46" s="941"/>
      <c r="AD46" s="941"/>
      <c r="AE46" s="941"/>
      <c r="AF46" s="941"/>
      <c r="AG46" s="941"/>
      <c r="AH46" s="941"/>
      <c r="AI46" s="941"/>
      <c r="AJ46" s="941"/>
      <c r="AK46" s="941"/>
      <c r="AL46" s="941"/>
      <c r="AM46" s="941"/>
      <c r="AN46" s="941"/>
      <c r="AO46" s="941"/>
      <c r="AP46" s="941"/>
      <c r="AQ46" s="941"/>
      <c r="AR46" s="941"/>
      <c r="AS46" s="941"/>
      <c r="AT46" s="941"/>
      <c r="AU46" s="941"/>
      <c r="AV46" s="941"/>
      <c r="AW46" s="942"/>
    </row>
    <row r="47" spans="2:49" x14ac:dyDescent="0.2">
      <c r="B47" s="920" t="s">
        <v>429</v>
      </c>
      <c r="C47" s="921"/>
      <c r="D47" s="921"/>
      <c r="E47" s="921"/>
      <c r="F47" s="921"/>
      <c r="G47" s="921"/>
      <c r="H47" s="921"/>
      <c r="I47" s="921"/>
      <c r="J47" s="921"/>
      <c r="K47" s="921"/>
      <c r="L47" s="921"/>
      <c r="M47" s="921"/>
      <c r="N47" s="922"/>
      <c r="O47" s="890" t="s">
        <v>519</v>
      </c>
      <c r="P47" s="891"/>
      <c r="Q47" s="891"/>
      <c r="R47" s="891"/>
      <c r="S47" s="891"/>
      <c r="T47" s="888"/>
      <c r="U47" s="888"/>
      <c r="V47" s="888"/>
      <c r="W47" s="880" t="s">
        <v>353</v>
      </c>
      <c r="X47" s="880"/>
      <c r="Y47" s="888"/>
      <c r="Z47" s="888"/>
      <c r="AA47" s="880" t="s">
        <v>354</v>
      </c>
      <c r="AB47" s="880"/>
      <c r="AC47" s="880" t="s">
        <v>430</v>
      </c>
      <c r="AD47" s="880"/>
      <c r="AE47" s="880"/>
      <c r="AF47" s="880"/>
      <c r="AG47" s="880"/>
      <c r="AH47" s="880"/>
      <c r="AI47" s="880"/>
      <c r="AJ47" s="880"/>
      <c r="AK47" s="880"/>
      <c r="AL47" s="880"/>
      <c r="AM47" s="880"/>
      <c r="AN47" s="880"/>
      <c r="AO47" s="880"/>
      <c r="AP47" s="880"/>
      <c r="AQ47" s="880"/>
      <c r="AR47" s="880"/>
      <c r="AS47" s="880"/>
      <c r="AT47" s="880"/>
      <c r="AU47" s="880"/>
      <c r="AV47" s="880"/>
      <c r="AW47" s="912"/>
    </row>
    <row r="48" spans="2:49" x14ac:dyDescent="0.2">
      <c r="B48" s="923"/>
      <c r="C48" s="924"/>
      <c r="D48" s="924"/>
      <c r="E48" s="924"/>
      <c r="F48" s="924"/>
      <c r="G48" s="924"/>
      <c r="H48" s="924"/>
      <c r="I48" s="924"/>
      <c r="J48" s="924"/>
      <c r="K48" s="924"/>
      <c r="L48" s="924"/>
      <c r="M48" s="924"/>
      <c r="N48" s="925"/>
      <c r="O48" s="892"/>
      <c r="P48" s="893"/>
      <c r="Q48" s="893"/>
      <c r="R48" s="893"/>
      <c r="S48" s="893"/>
      <c r="T48" s="889"/>
      <c r="U48" s="889"/>
      <c r="V48" s="889"/>
      <c r="W48" s="881"/>
      <c r="X48" s="881"/>
      <c r="Y48" s="889"/>
      <c r="Z48" s="889"/>
      <c r="AA48" s="881"/>
      <c r="AB48" s="881"/>
      <c r="AC48" s="881"/>
      <c r="AD48" s="881"/>
      <c r="AE48" s="881"/>
      <c r="AF48" s="881"/>
      <c r="AG48" s="881"/>
      <c r="AH48" s="881"/>
      <c r="AI48" s="881"/>
      <c r="AJ48" s="881"/>
      <c r="AK48" s="881"/>
      <c r="AL48" s="881"/>
      <c r="AM48" s="881"/>
      <c r="AN48" s="881"/>
      <c r="AO48" s="881"/>
      <c r="AP48" s="881"/>
      <c r="AQ48" s="881"/>
      <c r="AR48" s="881"/>
      <c r="AS48" s="881"/>
      <c r="AT48" s="881"/>
      <c r="AU48" s="881"/>
      <c r="AV48" s="881"/>
      <c r="AW48" s="913"/>
    </row>
    <row r="49" spans="2:49" ht="13.35" customHeight="1" x14ac:dyDescent="0.2">
      <c r="B49" s="894" t="s">
        <v>431</v>
      </c>
      <c r="C49" s="895"/>
      <c r="D49" s="895"/>
      <c r="E49" s="895"/>
      <c r="F49" s="895"/>
      <c r="G49" s="895"/>
      <c r="H49" s="895"/>
      <c r="I49" s="895"/>
      <c r="J49" s="895"/>
      <c r="K49" s="895"/>
      <c r="L49" s="895"/>
      <c r="M49" s="895"/>
      <c r="N49" s="896"/>
      <c r="O49" s="914" t="s">
        <v>432</v>
      </c>
      <c r="P49" s="915"/>
      <c r="Q49" s="915"/>
      <c r="R49" s="915"/>
      <c r="S49" s="918">
        <f>AK52+AK53+AK54+AK55</f>
        <v>0</v>
      </c>
      <c r="T49" s="918"/>
      <c r="U49" s="918"/>
      <c r="V49" s="918"/>
      <c r="W49" s="918"/>
      <c r="X49" s="918"/>
      <c r="Y49" s="918"/>
      <c r="Z49" s="918"/>
      <c r="AA49" s="918"/>
      <c r="AB49" s="918"/>
      <c r="AC49" s="918"/>
      <c r="AD49" s="918"/>
      <c r="AE49" s="880" t="s">
        <v>356</v>
      </c>
      <c r="AF49" s="880"/>
      <c r="AG49" s="882" t="s">
        <v>433</v>
      </c>
      <c r="AH49" s="882"/>
      <c r="AI49" s="882"/>
      <c r="AJ49" s="882"/>
      <c r="AK49" s="882"/>
      <c r="AL49" s="882"/>
      <c r="AM49" s="882"/>
      <c r="AN49" s="882"/>
      <c r="AO49" s="882"/>
      <c r="AP49" s="882"/>
      <c r="AQ49" s="882"/>
      <c r="AR49" s="882"/>
      <c r="AS49" s="882"/>
      <c r="AT49" s="882"/>
      <c r="AU49" s="882"/>
      <c r="AV49" s="882"/>
      <c r="AW49" s="883"/>
    </row>
    <row r="50" spans="2:49" x14ac:dyDescent="0.2">
      <c r="B50" s="897"/>
      <c r="C50" s="898"/>
      <c r="D50" s="898"/>
      <c r="E50" s="898"/>
      <c r="F50" s="898"/>
      <c r="G50" s="898"/>
      <c r="H50" s="898"/>
      <c r="I50" s="898"/>
      <c r="J50" s="898"/>
      <c r="K50" s="898"/>
      <c r="L50" s="898"/>
      <c r="M50" s="898"/>
      <c r="N50" s="899"/>
      <c r="O50" s="916"/>
      <c r="P50" s="917"/>
      <c r="Q50" s="917"/>
      <c r="R50" s="917"/>
      <c r="S50" s="919"/>
      <c r="T50" s="919"/>
      <c r="U50" s="919"/>
      <c r="V50" s="919"/>
      <c r="W50" s="919"/>
      <c r="X50" s="919"/>
      <c r="Y50" s="919"/>
      <c r="Z50" s="919"/>
      <c r="AA50" s="919"/>
      <c r="AB50" s="919"/>
      <c r="AC50" s="919"/>
      <c r="AD50" s="919"/>
      <c r="AE50" s="881"/>
      <c r="AF50" s="881"/>
      <c r="AG50" s="884"/>
      <c r="AH50" s="884"/>
      <c r="AI50" s="884"/>
      <c r="AJ50" s="884"/>
      <c r="AK50" s="884"/>
      <c r="AL50" s="884"/>
      <c r="AM50" s="884"/>
      <c r="AN50" s="884"/>
      <c r="AO50" s="884"/>
      <c r="AP50" s="884"/>
      <c r="AQ50" s="884"/>
      <c r="AR50" s="884"/>
      <c r="AS50" s="884"/>
      <c r="AT50" s="884"/>
      <c r="AU50" s="884"/>
      <c r="AV50" s="884"/>
      <c r="AW50" s="885"/>
    </row>
    <row r="51" spans="2:49" x14ac:dyDescent="0.2">
      <c r="B51" s="897"/>
      <c r="C51" s="898"/>
      <c r="D51" s="898"/>
      <c r="E51" s="898"/>
      <c r="F51" s="898"/>
      <c r="G51" s="898"/>
      <c r="H51" s="898"/>
      <c r="I51" s="898"/>
      <c r="J51" s="898"/>
      <c r="K51" s="898"/>
      <c r="L51" s="898"/>
      <c r="M51" s="898"/>
      <c r="N51" s="899"/>
      <c r="O51" s="298"/>
      <c r="P51" s="299"/>
      <c r="Q51" s="299"/>
      <c r="R51" s="299"/>
      <c r="S51" s="299"/>
      <c r="T51" s="299"/>
      <c r="U51" s="299"/>
      <c r="V51" s="299"/>
      <c r="W51" s="299"/>
      <c r="X51" s="299"/>
      <c r="Y51" s="299"/>
      <c r="Z51" s="300" t="s">
        <v>434</v>
      </c>
      <c r="AA51" s="299"/>
      <c r="AB51" s="299"/>
      <c r="AC51" s="299"/>
      <c r="AD51" s="299"/>
      <c r="AE51" s="301"/>
      <c r="AF51" s="301"/>
      <c r="AG51" s="301"/>
      <c r="AH51" s="301"/>
      <c r="AI51" s="301"/>
      <c r="AJ51" s="301"/>
      <c r="AK51" s="301"/>
      <c r="AL51" s="301"/>
      <c r="AM51" s="301"/>
      <c r="AN51" s="301"/>
      <c r="AO51" s="301"/>
      <c r="AP51" s="301"/>
      <c r="AQ51" s="301"/>
      <c r="AR51" s="301"/>
      <c r="AS51" s="301"/>
      <c r="AT51" s="301"/>
      <c r="AU51" s="301"/>
      <c r="AV51" s="301"/>
      <c r="AW51" s="302"/>
    </row>
    <row r="52" spans="2:49" x14ac:dyDescent="0.2">
      <c r="B52" s="897"/>
      <c r="C52" s="898"/>
      <c r="D52" s="898"/>
      <c r="E52" s="898"/>
      <c r="F52" s="898"/>
      <c r="G52" s="898"/>
      <c r="H52" s="898"/>
      <c r="I52" s="898"/>
      <c r="J52" s="898"/>
      <c r="K52" s="898"/>
      <c r="L52" s="898"/>
      <c r="M52" s="898"/>
      <c r="N52" s="899"/>
      <c r="O52" s="298"/>
      <c r="P52" s="299"/>
      <c r="Q52" s="299"/>
      <c r="R52" s="299"/>
      <c r="S52" s="299"/>
      <c r="T52" s="299"/>
      <c r="U52" s="299"/>
      <c r="V52" s="277"/>
      <c r="W52" s="299"/>
      <c r="X52" s="277"/>
      <c r="Y52" s="299"/>
      <c r="Z52" s="299"/>
      <c r="AA52" s="277"/>
      <c r="AB52" s="303" t="s">
        <v>435</v>
      </c>
      <c r="AC52" s="303"/>
      <c r="AD52" s="301"/>
      <c r="AE52" s="301"/>
      <c r="AF52" s="301"/>
      <c r="AG52" s="277"/>
      <c r="AH52" s="277"/>
      <c r="AI52" s="277"/>
      <c r="AJ52" s="301"/>
      <c r="AK52" s="886"/>
      <c r="AL52" s="886"/>
      <c r="AM52" s="886"/>
      <c r="AN52" s="886"/>
      <c r="AO52" s="886"/>
      <c r="AP52" s="301" t="s">
        <v>436</v>
      </c>
      <c r="AQ52" s="304" t="s">
        <v>433</v>
      </c>
      <c r="AR52" s="304"/>
      <c r="AS52" s="304"/>
      <c r="AT52" s="304"/>
      <c r="AU52" s="304"/>
      <c r="AV52" s="277"/>
      <c r="AW52" s="302"/>
    </row>
    <row r="53" spans="2:49" x14ac:dyDescent="0.2">
      <c r="B53" s="897"/>
      <c r="C53" s="898"/>
      <c r="D53" s="898"/>
      <c r="E53" s="898"/>
      <c r="F53" s="898"/>
      <c r="G53" s="898"/>
      <c r="H53" s="898"/>
      <c r="I53" s="898"/>
      <c r="J53" s="898"/>
      <c r="K53" s="898"/>
      <c r="L53" s="898"/>
      <c r="M53" s="898"/>
      <c r="N53" s="899"/>
      <c r="O53" s="298"/>
      <c r="P53" s="299"/>
      <c r="Q53" s="299"/>
      <c r="R53" s="299"/>
      <c r="S53" s="299"/>
      <c r="T53" s="299"/>
      <c r="U53" s="299"/>
      <c r="V53" s="299"/>
      <c r="W53" s="299"/>
      <c r="X53" s="299"/>
      <c r="Y53" s="299"/>
      <c r="Z53" s="299"/>
      <c r="AA53" s="299"/>
      <c r="AB53" s="303" t="s">
        <v>437</v>
      </c>
      <c r="AC53" s="303"/>
      <c r="AD53" s="301"/>
      <c r="AE53" s="301"/>
      <c r="AF53" s="301"/>
      <c r="AG53" s="277"/>
      <c r="AH53" s="277"/>
      <c r="AI53" s="277"/>
      <c r="AJ53" s="301"/>
      <c r="AK53" s="886"/>
      <c r="AL53" s="886"/>
      <c r="AM53" s="886"/>
      <c r="AN53" s="886"/>
      <c r="AO53" s="886"/>
      <c r="AP53" s="301" t="s">
        <v>436</v>
      </c>
      <c r="AQ53" s="304" t="s">
        <v>433</v>
      </c>
      <c r="AR53" s="304"/>
      <c r="AS53" s="304"/>
      <c r="AT53" s="304"/>
      <c r="AU53" s="304"/>
      <c r="AV53" s="277"/>
      <c r="AW53" s="302"/>
    </row>
    <row r="54" spans="2:49" x14ac:dyDescent="0.2">
      <c r="B54" s="897"/>
      <c r="C54" s="898"/>
      <c r="D54" s="898"/>
      <c r="E54" s="898"/>
      <c r="F54" s="898"/>
      <c r="G54" s="898"/>
      <c r="H54" s="898"/>
      <c r="I54" s="898"/>
      <c r="J54" s="898"/>
      <c r="K54" s="898"/>
      <c r="L54" s="898"/>
      <c r="M54" s="898"/>
      <c r="N54" s="899"/>
      <c r="O54" s="298"/>
      <c r="P54" s="299"/>
      <c r="Q54" s="299"/>
      <c r="R54" s="299"/>
      <c r="S54" s="299"/>
      <c r="T54" s="299"/>
      <c r="U54" s="299"/>
      <c r="V54" s="299"/>
      <c r="W54" s="299"/>
      <c r="X54" s="299"/>
      <c r="Y54" s="299"/>
      <c r="Z54" s="299"/>
      <c r="AA54" s="299"/>
      <c r="AB54" s="303" t="s">
        <v>438</v>
      </c>
      <c r="AC54" s="303"/>
      <c r="AD54" s="301"/>
      <c r="AE54" s="301"/>
      <c r="AF54" s="301"/>
      <c r="AG54" s="277"/>
      <c r="AH54" s="277"/>
      <c r="AI54" s="277"/>
      <c r="AJ54" s="301"/>
      <c r="AK54" s="886"/>
      <c r="AL54" s="886"/>
      <c r="AM54" s="886"/>
      <c r="AN54" s="886"/>
      <c r="AO54" s="886"/>
      <c r="AP54" s="301" t="s">
        <v>436</v>
      </c>
      <c r="AQ54" s="304" t="s">
        <v>433</v>
      </c>
      <c r="AR54" s="304"/>
      <c r="AS54" s="304"/>
      <c r="AT54" s="304"/>
      <c r="AU54" s="304"/>
      <c r="AV54" s="277"/>
      <c r="AW54" s="302"/>
    </row>
    <row r="55" spans="2:49" x14ac:dyDescent="0.2">
      <c r="B55" s="897"/>
      <c r="C55" s="898"/>
      <c r="D55" s="898"/>
      <c r="E55" s="898"/>
      <c r="F55" s="898"/>
      <c r="G55" s="898"/>
      <c r="H55" s="898"/>
      <c r="I55" s="898"/>
      <c r="J55" s="898"/>
      <c r="K55" s="898"/>
      <c r="L55" s="898"/>
      <c r="M55" s="898"/>
      <c r="N55" s="899"/>
      <c r="O55" s="298"/>
      <c r="P55" s="299"/>
      <c r="Q55" s="299"/>
      <c r="R55" s="299"/>
      <c r="S55" s="299"/>
      <c r="T55" s="299"/>
      <c r="U55" s="299"/>
      <c r="V55" s="299"/>
      <c r="W55" s="299"/>
      <c r="X55" s="299"/>
      <c r="Y55" s="299"/>
      <c r="Z55" s="299"/>
      <c r="AA55" s="299"/>
      <c r="AB55" s="303" t="s">
        <v>439</v>
      </c>
      <c r="AC55" s="303"/>
      <c r="AD55" s="301"/>
      <c r="AE55" s="301"/>
      <c r="AF55" s="301"/>
      <c r="AG55" s="277"/>
      <c r="AH55" s="277"/>
      <c r="AI55" s="277"/>
      <c r="AJ55" s="301"/>
      <c r="AK55" s="886"/>
      <c r="AL55" s="886"/>
      <c r="AM55" s="886"/>
      <c r="AN55" s="886"/>
      <c r="AO55" s="886"/>
      <c r="AP55" s="301" t="s">
        <v>436</v>
      </c>
      <c r="AQ55" s="304" t="s">
        <v>433</v>
      </c>
      <c r="AR55" s="304"/>
      <c r="AS55" s="304"/>
      <c r="AT55" s="304"/>
      <c r="AU55" s="304"/>
      <c r="AV55" s="277"/>
      <c r="AW55" s="302"/>
    </row>
    <row r="56" spans="2:49" x14ac:dyDescent="0.2">
      <c r="B56" s="897"/>
      <c r="C56" s="898"/>
      <c r="D56" s="898"/>
      <c r="E56" s="898"/>
      <c r="F56" s="898"/>
      <c r="G56" s="898"/>
      <c r="H56" s="898"/>
      <c r="I56" s="898"/>
      <c r="J56" s="898"/>
      <c r="K56" s="898"/>
      <c r="L56" s="898"/>
      <c r="M56" s="898"/>
      <c r="N56" s="899"/>
      <c r="O56" s="298"/>
      <c r="P56" s="299"/>
      <c r="Q56" s="299"/>
      <c r="R56" s="299"/>
      <c r="S56" s="299"/>
      <c r="T56" s="299"/>
      <c r="U56" s="299"/>
      <c r="V56" s="299"/>
      <c r="W56" s="299"/>
      <c r="X56" s="299"/>
      <c r="Y56" s="299"/>
      <c r="Z56" s="299"/>
      <c r="AA56" s="299"/>
      <c r="AB56" s="303"/>
      <c r="AC56" s="303"/>
      <c r="AD56" s="301"/>
      <c r="AE56" s="301"/>
      <c r="AF56" s="301"/>
      <c r="AG56" s="277"/>
      <c r="AH56" s="277"/>
      <c r="AI56" s="277"/>
      <c r="AJ56" s="301"/>
      <c r="AK56" s="887"/>
      <c r="AL56" s="887"/>
      <c r="AM56" s="887"/>
      <c r="AN56" s="887"/>
      <c r="AO56" s="887"/>
      <c r="AP56" s="301"/>
      <c r="AQ56" s="304"/>
      <c r="AR56" s="304"/>
      <c r="AS56" s="304"/>
      <c r="AT56" s="304"/>
      <c r="AU56" s="304"/>
      <c r="AV56" s="277"/>
      <c r="AW56" s="302"/>
    </row>
    <row r="57" spans="2:49" x14ac:dyDescent="0.2">
      <c r="B57" s="900"/>
      <c r="C57" s="901"/>
      <c r="D57" s="901"/>
      <c r="E57" s="901"/>
      <c r="F57" s="901"/>
      <c r="G57" s="901"/>
      <c r="H57" s="901"/>
      <c r="I57" s="901"/>
      <c r="J57" s="901"/>
      <c r="K57" s="901"/>
      <c r="L57" s="901"/>
      <c r="M57" s="901"/>
      <c r="N57" s="902"/>
      <c r="O57" s="298"/>
      <c r="P57" s="299"/>
      <c r="Q57" s="299"/>
      <c r="R57" s="299"/>
      <c r="S57" s="299"/>
      <c r="T57" s="299"/>
      <c r="U57" s="299"/>
      <c r="V57" s="299"/>
      <c r="W57" s="299"/>
      <c r="X57" s="299"/>
      <c r="Y57" s="299"/>
      <c r="Z57" s="299"/>
      <c r="AA57" s="299"/>
      <c r="AB57" s="299"/>
      <c r="AC57" s="299"/>
      <c r="AD57" s="299"/>
      <c r="AE57" s="277"/>
      <c r="AF57" s="277"/>
      <c r="AG57" s="277"/>
      <c r="AH57" s="277"/>
      <c r="AI57" s="277"/>
      <c r="AJ57" s="277"/>
      <c r="AK57" s="887"/>
      <c r="AL57" s="887"/>
      <c r="AM57" s="887"/>
      <c r="AN57" s="887"/>
      <c r="AO57" s="887"/>
      <c r="AP57" s="301"/>
      <c r="AQ57" s="304"/>
      <c r="AR57" s="306"/>
      <c r="AS57" s="306"/>
      <c r="AT57" s="306"/>
      <c r="AU57" s="306"/>
      <c r="AV57" s="301"/>
      <c r="AW57" s="302"/>
    </row>
    <row r="58" spans="2:49" ht="13.35" customHeight="1" x14ac:dyDescent="0.2">
      <c r="B58" s="894" t="s">
        <v>440</v>
      </c>
      <c r="C58" s="895"/>
      <c r="D58" s="895"/>
      <c r="E58" s="895"/>
      <c r="F58" s="895"/>
      <c r="G58" s="895"/>
      <c r="H58" s="895"/>
      <c r="I58" s="895"/>
      <c r="J58" s="895"/>
      <c r="K58" s="895"/>
      <c r="L58" s="895"/>
      <c r="M58" s="895"/>
      <c r="N58" s="896"/>
      <c r="O58" s="903"/>
      <c r="P58" s="904"/>
      <c r="Q58" s="904"/>
      <c r="R58" s="904"/>
      <c r="S58" s="904"/>
      <c r="T58" s="904"/>
      <c r="U58" s="904"/>
      <c r="V58" s="904"/>
      <c r="W58" s="904"/>
      <c r="X58" s="904"/>
      <c r="Y58" s="904"/>
      <c r="Z58" s="904"/>
      <c r="AA58" s="904"/>
      <c r="AB58" s="904"/>
      <c r="AC58" s="904"/>
      <c r="AD58" s="904"/>
      <c r="AE58" s="904"/>
      <c r="AF58" s="904"/>
      <c r="AG58" s="904"/>
      <c r="AH58" s="904"/>
      <c r="AI58" s="904"/>
      <c r="AJ58" s="904"/>
      <c r="AK58" s="904"/>
      <c r="AL58" s="904"/>
      <c r="AM58" s="904"/>
      <c r="AN58" s="904"/>
      <c r="AO58" s="904"/>
      <c r="AP58" s="904"/>
      <c r="AQ58" s="904"/>
      <c r="AR58" s="904"/>
      <c r="AS58" s="904"/>
      <c r="AT58" s="904"/>
      <c r="AU58" s="904"/>
      <c r="AV58" s="904"/>
      <c r="AW58" s="905"/>
    </row>
    <row r="59" spans="2:49" x14ac:dyDescent="0.2">
      <c r="B59" s="897"/>
      <c r="C59" s="898"/>
      <c r="D59" s="898"/>
      <c r="E59" s="898"/>
      <c r="F59" s="898"/>
      <c r="G59" s="898"/>
      <c r="H59" s="898"/>
      <c r="I59" s="898"/>
      <c r="J59" s="898"/>
      <c r="K59" s="898"/>
      <c r="L59" s="898"/>
      <c r="M59" s="898"/>
      <c r="N59" s="899"/>
      <c r="O59" s="906"/>
      <c r="P59" s="907"/>
      <c r="Q59" s="907"/>
      <c r="R59" s="907"/>
      <c r="S59" s="907"/>
      <c r="T59" s="907"/>
      <c r="U59" s="907"/>
      <c r="V59" s="907"/>
      <c r="W59" s="907"/>
      <c r="X59" s="907"/>
      <c r="Y59" s="907"/>
      <c r="Z59" s="907"/>
      <c r="AA59" s="907"/>
      <c r="AB59" s="907"/>
      <c r="AC59" s="907"/>
      <c r="AD59" s="907"/>
      <c r="AE59" s="907"/>
      <c r="AF59" s="907"/>
      <c r="AG59" s="907"/>
      <c r="AH59" s="907"/>
      <c r="AI59" s="907"/>
      <c r="AJ59" s="907"/>
      <c r="AK59" s="907"/>
      <c r="AL59" s="907"/>
      <c r="AM59" s="907"/>
      <c r="AN59" s="907"/>
      <c r="AO59" s="907"/>
      <c r="AP59" s="907"/>
      <c r="AQ59" s="907"/>
      <c r="AR59" s="907"/>
      <c r="AS59" s="907"/>
      <c r="AT59" s="907"/>
      <c r="AU59" s="907"/>
      <c r="AV59" s="907"/>
      <c r="AW59" s="908"/>
    </row>
    <row r="60" spans="2:49" x14ac:dyDescent="0.2">
      <c r="B60" s="897"/>
      <c r="C60" s="898"/>
      <c r="D60" s="898"/>
      <c r="E60" s="898"/>
      <c r="F60" s="898"/>
      <c r="G60" s="898"/>
      <c r="H60" s="898"/>
      <c r="I60" s="898"/>
      <c r="J60" s="898"/>
      <c r="K60" s="898"/>
      <c r="L60" s="898"/>
      <c r="M60" s="898"/>
      <c r="N60" s="899"/>
      <c r="O60" s="906"/>
      <c r="P60" s="907"/>
      <c r="Q60" s="907"/>
      <c r="R60" s="907"/>
      <c r="S60" s="907"/>
      <c r="T60" s="907"/>
      <c r="U60" s="907"/>
      <c r="V60" s="907"/>
      <c r="W60" s="907"/>
      <c r="X60" s="907"/>
      <c r="Y60" s="907"/>
      <c r="Z60" s="907"/>
      <c r="AA60" s="907"/>
      <c r="AB60" s="907"/>
      <c r="AC60" s="907"/>
      <c r="AD60" s="907"/>
      <c r="AE60" s="907"/>
      <c r="AF60" s="907"/>
      <c r="AG60" s="907"/>
      <c r="AH60" s="907"/>
      <c r="AI60" s="907"/>
      <c r="AJ60" s="907"/>
      <c r="AK60" s="907"/>
      <c r="AL60" s="907"/>
      <c r="AM60" s="907"/>
      <c r="AN60" s="907"/>
      <c r="AO60" s="907"/>
      <c r="AP60" s="907"/>
      <c r="AQ60" s="907"/>
      <c r="AR60" s="907"/>
      <c r="AS60" s="907"/>
      <c r="AT60" s="907"/>
      <c r="AU60" s="907"/>
      <c r="AV60" s="907"/>
      <c r="AW60" s="908"/>
    </row>
    <row r="61" spans="2:49" x14ac:dyDescent="0.2">
      <c r="B61" s="897"/>
      <c r="C61" s="898"/>
      <c r="D61" s="898"/>
      <c r="E61" s="898"/>
      <c r="F61" s="898"/>
      <c r="G61" s="898"/>
      <c r="H61" s="898"/>
      <c r="I61" s="898"/>
      <c r="J61" s="898"/>
      <c r="K61" s="898"/>
      <c r="L61" s="898"/>
      <c r="M61" s="898"/>
      <c r="N61" s="899"/>
      <c r="O61" s="906"/>
      <c r="P61" s="907"/>
      <c r="Q61" s="907"/>
      <c r="R61" s="907"/>
      <c r="S61" s="907"/>
      <c r="T61" s="907"/>
      <c r="U61" s="907"/>
      <c r="V61" s="907"/>
      <c r="W61" s="907"/>
      <c r="X61" s="907"/>
      <c r="Y61" s="907"/>
      <c r="Z61" s="907"/>
      <c r="AA61" s="907"/>
      <c r="AB61" s="907"/>
      <c r="AC61" s="907"/>
      <c r="AD61" s="907"/>
      <c r="AE61" s="907"/>
      <c r="AF61" s="907"/>
      <c r="AG61" s="907"/>
      <c r="AH61" s="907"/>
      <c r="AI61" s="907"/>
      <c r="AJ61" s="907"/>
      <c r="AK61" s="907"/>
      <c r="AL61" s="907"/>
      <c r="AM61" s="907"/>
      <c r="AN61" s="907"/>
      <c r="AO61" s="907"/>
      <c r="AP61" s="907"/>
      <c r="AQ61" s="907"/>
      <c r="AR61" s="907"/>
      <c r="AS61" s="907"/>
      <c r="AT61" s="907"/>
      <c r="AU61" s="907"/>
      <c r="AV61" s="907"/>
      <c r="AW61" s="908"/>
    </row>
    <row r="62" spans="2:49" x14ac:dyDescent="0.2">
      <c r="B62" s="900"/>
      <c r="C62" s="901"/>
      <c r="D62" s="901"/>
      <c r="E62" s="901"/>
      <c r="F62" s="901"/>
      <c r="G62" s="901"/>
      <c r="H62" s="901"/>
      <c r="I62" s="901"/>
      <c r="J62" s="901"/>
      <c r="K62" s="901"/>
      <c r="L62" s="901"/>
      <c r="M62" s="901"/>
      <c r="N62" s="902"/>
      <c r="O62" s="909"/>
      <c r="P62" s="910"/>
      <c r="Q62" s="910"/>
      <c r="R62" s="910"/>
      <c r="S62" s="910"/>
      <c r="T62" s="910"/>
      <c r="U62" s="910"/>
      <c r="V62" s="910"/>
      <c r="W62" s="910"/>
      <c r="X62" s="910"/>
      <c r="Y62" s="910"/>
      <c r="Z62" s="910"/>
      <c r="AA62" s="910"/>
      <c r="AB62" s="910"/>
      <c r="AC62" s="910"/>
      <c r="AD62" s="910"/>
      <c r="AE62" s="910"/>
      <c r="AF62" s="910"/>
      <c r="AG62" s="910"/>
      <c r="AH62" s="910"/>
      <c r="AI62" s="910"/>
      <c r="AJ62" s="910"/>
      <c r="AK62" s="910"/>
      <c r="AL62" s="910"/>
      <c r="AM62" s="910"/>
      <c r="AN62" s="910"/>
      <c r="AO62" s="910"/>
      <c r="AP62" s="910"/>
      <c r="AQ62" s="910"/>
      <c r="AR62" s="910"/>
      <c r="AS62" s="910"/>
      <c r="AT62" s="910"/>
      <c r="AU62" s="910"/>
      <c r="AV62" s="910"/>
      <c r="AW62" s="911"/>
    </row>
  </sheetData>
  <sheetProtection password="DDD3" sheet="1" formatCells="0" formatRows="0" insertRows="0" deleteRows="0"/>
  <mergeCells count="70">
    <mergeCell ref="B6:N10"/>
    <mergeCell ref="O6:AW10"/>
    <mergeCell ref="B4:N5"/>
    <mergeCell ref="O4:Q5"/>
    <mergeCell ref="R4:T5"/>
    <mergeCell ref="U4:Y5"/>
    <mergeCell ref="Z4:AW5"/>
    <mergeCell ref="B17:N18"/>
    <mergeCell ref="T17:V18"/>
    <mergeCell ref="W17:X18"/>
    <mergeCell ref="Y17:Z18"/>
    <mergeCell ref="B11:N12"/>
    <mergeCell ref="O11:AW12"/>
    <mergeCell ref="B13:N16"/>
    <mergeCell ref="O13:R14"/>
    <mergeCell ref="S13:AW14"/>
    <mergeCell ref="O15:R16"/>
    <mergeCell ref="S15:AW16"/>
    <mergeCell ref="O17:S18"/>
    <mergeCell ref="AA17:AB18"/>
    <mergeCell ref="AC17:AD18"/>
    <mergeCell ref="AE17:AW18"/>
    <mergeCell ref="B36:N40"/>
    <mergeCell ref="O36:AW40"/>
    <mergeCell ref="AK24:AO24"/>
    <mergeCell ref="AK25:AO25"/>
    <mergeCell ref="AK26:AO26"/>
    <mergeCell ref="AK27:AO27"/>
    <mergeCell ref="B28:N32"/>
    <mergeCell ref="O28:AW32"/>
    <mergeCell ref="B34:N35"/>
    <mergeCell ref="O34:Q35"/>
    <mergeCell ref="R34:T35"/>
    <mergeCell ref="U34:Y35"/>
    <mergeCell ref="Z34:AW35"/>
    <mergeCell ref="B19:N27"/>
    <mergeCell ref="O19:R20"/>
    <mergeCell ref="S19:AD20"/>
    <mergeCell ref="B47:N48"/>
    <mergeCell ref="T47:V48"/>
    <mergeCell ref="AK54:AO54"/>
    <mergeCell ref="AK55:AO55"/>
    <mergeCell ref="B41:N42"/>
    <mergeCell ref="O41:AW42"/>
    <mergeCell ref="B43:N46"/>
    <mergeCell ref="O43:R44"/>
    <mergeCell ref="S43:AW44"/>
    <mergeCell ref="O45:R46"/>
    <mergeCell ref="S45:AW46"/>
    <mergeCell ref="AK57:AO57"/>
    <mergeCell ref="W47:X48"/>
    <mergeCell ref="Y47:Z48"/>
    <mergeCell ref="O47:S48"/>
    <mergeCell ref="B58:N62"/>
    <mergeCell ref="O58:AW62"/>
    <mergeCell ref="AA47:AB48"/>
    <mergeCell ref="AC47:AD48"/>
    <mergeCell ref="AE47:AW48"/>
    <mergeCell ref="B49:N57"/>
    <mergeCell ref="O49:R50"/>
    <mergeCell ref="S49:AD50"/>
    <mergeCell ref="AE49:AF50"/>
    <mergeCell ref="AG49:AW50"/>
    <mergeCell ref="AK52:AO52"/>
    <mergeCell ref="AK53:AO53"/>
    <mergeCell ref="AE19:AF20"/>
    <mergeCell ref="AG19:AW20"/>
    <mergeCell ref="AK22:AO22"/>
    <mergeCell ref="AK23:AO23"/>
    <mergeCell ref="AK56:AO56"/>
  </mergeCells>
  <phoneticPr fontId="1"/>
  <dataValidations count="5">
    <dataValidation allowBlank="1" showInputMessage="1" showErrorMessage="1" prompt="自社内で開催する場合は、対象になりません" sqref="AK22:AO22 AK52:AO52"/>
    <dataValidation allowBlank="1" showInputMessage="1" showErrorMessage="1" promptTitle="番号を記入してください" prompt="前ページの資金支出明細番号と対応させて記入してください_x000a_" sqref="R4:T5 R34:T35"/>
    <dataValidation type="list" allowBlank="1" showInputMessage="1" showErrorMessage="1" sqref="Y17:Z18 Y47:Z48">
      <formula1>"1,2,3,4,5,6,7,8,9,10,11,12"</formula1>
    </dataValidation>
    <dataValidation type="list" allowBlank="1" showInputMessage="1" showErrorMessage="1" sqref="T17:V18 T47:V48">
      <formula1>"5,6"</formula1>
    </dataValidation>
    <dataValidation allowBlank="1" showInputMessage="1" showErrorMessage="1" prompt="下記（内訳）に金額を記載してください。合計額が自動計算されます。" sqref="S19:AD20 S49:AD50"/>
  </dataValidations>
  <pageMargins left="0.51181102362204722" right="0.31496062992125984" top="0.43307086614173229" bottom="0.31496062992125984" header="0.23622047244094491" footer="0.23622047244094491"/>
  <pageSetup paperSize="9" orientation="portrait" r:id="rId1"/>
  <headerFooter>
    <oddFooter>&amp;A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CKH5:CKH12 JS65462 TO65462 ADK65462 ANG65462 AXC65462 BGY65462 BQU65462 CAQ65462 CKM65462 CUI65462 DEE65462 DOA65462 DXW65462 EHS65462 ERO65462 FBK65462 FLG65462 FVC65462 GEY65462 GOU65462 GYQ65462 HIM65462 HSI65462 ICE65462 IMA65462 IVW65462 JFS65462 JPO65462 JZK65462 KJG65462 KTC65462 LCY65462 LMU65462 LWQ65462 MGM65462 MQI65462 NAE65462 NKA65462 NTW65462 ODS65462 ONO65462 OXK65462 PHG65462 PRC65462 QAY65462 QKU65462 QUQ65462 REM65462 ROI65462 RYE65462 SIA65462 SRW65462 TBS65462 TLO65462 TVK65462 UFG65462 UPC65462 UYY65462 VIU65462 VSQ65462 WCM65462 WMI65462 WWE65462 CAL5:CAL12 JS130998 TO130998 ADK130998 ANG130998 AXC130998 BGY130998 BQU130998 CAQ130998 CKM130998 CUI130998 DEE130998 DOA130998 DXW130998 EHS130998 ERO130998 FBK130998 FLG130998 FVC130998 GEY130998 GOU130998 GYQ130998 HIM130998 HSI130998 ICE130998 IMA130998 IVW130998 JFS130998 JPO130998 JZK130998 KJG130998 KTC130998 LCY130998 LMU130998 LWQ130998 MGM130998 MQI130998 NAE130998 NKA130998 NTW130998 ODS130998 ONO130998 OXK130998 PHG130998 PRC130998 QAY130998 QKU130998 QUQ130998 REM130998 ROI130998 RYE130998 SIA130998 SRW130998 TBS130998 TLO130998 TVK130998 UFG130998 UPC130998 UYY130998 VIU130998 VSQ130998 WCM130998 WMI130998 WWE130998 BQP5:BQP12 JS196534 TO196534 ADK196534 ANG196534 AXC196534 BGY196534 BQU196534 CAQ196534 CKM196534 CUI196534 DEE196534 DOA196534 DXW196534 EHS196534 ERO196534 FBK196534 FLG196534 FVC196534 GEY196534 GOU196534 GYQ196534 HIM196534 HSI196534 ICE196534 IMA196534 IVW196534 JFS196534 JPO196534 JZK196534 KJG196534 KTC196534 LCY196534 LMU196534 LWQ196534 MGM196534 MQI196534 NAE196534 NKA196534 NTW196534 ODS196534 ONO196534 OXK196534 PHG196534 PRC196534 QAY196534 QKU196534 QUQ196534 REM196534 ROI196534 RYE196534 SIA196534 SRW196534 TBS196534 TLO196534 TVK196534 UFG196534 UPC196534 UYY196534 VIU196534 VSQ196534 WCM196534 WMI196534 WWE196534 BGT5:BGT12 JS262070 TO262070 ADK262070 ANG262070 AXC262070 BGY262070 BQU262070 CAQ262070 CKM262070 CUI262070 DEE262070 DOA262070 DXW262070 EHS262070 ERO262070 FBK262070 FLG262070 FVC262070 GEY262070 GOU262070 GYQ262070 HIM262070 HSI262070 ICE262070 IMA262070 IVW262070 JFS262070 JPO262070 JZK262070 KJG262070 KTC262070 LCY262070 LMU262070 LWQ262070 MGM262070 MQI262070 NAE262070 NKA262070 NTW262070 ODS262070 ONO262070 OXK262070 PHG262070 PRC262070 QAY262070 QKU262070 QUQ262070 REM262070 ROI262070 RYE262070 SIA262070 SRW262070 TBS262070 TLO262070 TVK262070 UFG262070 UPC262070 UYY262070 VIU262070 VSQ262070 WCM262070 WMI262070 WWE262070 AWX5:AWX12 JS327606 TO327606 ADK327606 ANG327606 AXC327606 BGY327606 BQU327606 CAQ327606 CKM327606 CUI327606 DEE327606 DOA327606 DXW327606 EHS327606 ERO327606 FBK327606 FLG327606 FVC327606 GEY327606 GOU327606 GYQ327606 HIM327606 HSI327606 ICE327606 IMA327606 IVW327606 JFS327606 JPO327606 JZK327606 KJG327606 KTC327606 LCY327606 LMU327606 LWQ327606 MGM327606 MQI327606 NAE327606 NKA327606 NTW327606 ODS327606 ONO327606 OXK327606 PHG327606 PRC327606 QAY327606 QKU327606 QUQ327606 REM327606 ROI327606 RYE327606 SIA327606 SRW327606 TBS327606 TLO327606 TVK327606 UFG327606 UPC327606 UYY327606 VIU327606 VSQ327606 WCM327606 WMI327606 WWE327606 ANB5:ANB12 JS393142 TO393142 ADK393142 ANG393142 AXC393142 BGY393142 BQU393142 CAQ393142 CKM393142 CUI393142 DEE393142 DOA393142 DXW393142 EHS393142 ERO393142 FBK393142 FLG393142 FVC393142 GEY393142 GOU393142 GYQ393142 HIM393142 HSI393142 ICE393142 IMA393142 IVW393142 JFS393142 JPO393142 JZK393142 KJG393142 KTC393142 LCY393142 LMU393142 LWQ393142 MGM393142 MQI393142 NAE393142 NKA393142 NTW393142 ODS393142 ONO393142 OXK393142 PHG393142 PRC393142 QAY393142 QKU393142 QUQ393142 REM393142 ROI393142 RYE393142 SIA393142 SRW393142 TBS393142 TLO393142 TVK393142 UFG393142 UPC393142 UYY393142 VIU393142 VSQ393142 WCM393142 WMI393142 WWE393142 ADF5:ADF12 JS458678 TO458678 ADK458678 ANG458678 AXC458678 BGY458678 BQU458678 CAQ458678 CKM458678 CUI458678 DEE458678 DOA458678 DXW458678 EHS458678 ERO458678 FBK458678 FLG458678 FVC458678 GEY458678 GOU458678 GYQ458678 HIM458678 HSI458678 ICE458678 IMA458678 IVW458678 JFS458678 JPO458678 JZK458678 KJG458678 KTC458678 LCY458678 LMU458678 LWQ458678 MGM458678 MQI458678 NAE458678 NKA458678 NTW458678 ODS458678 ONO458678 OXK458678 PHG458678 PRC458678 QAY458678 QKU458678 QUQ458678 REM458678 ROI458678 RYE458678 SIA458678 SRW458678 TBS458678 TLO458678 TVK458678 UFG458678 UPC458678 UYY458678 VIU458678 VSQ458678 WCM458678 WMI458678 WWE458678 TJ5:TJ12 JS524214 TO524214 ADK524214 ANG524214 AXC524214 BGY524214 BQU524214 CAQ524214 CKM524214 CUI524214 DEE524214 DOA524214 DXW524214 EHS524214 ERO524214 FBK524214 FLG524214 FVC524214 GEY524214 GOU524214 GYQ524214 HIM524214 HSI524214 ICE524214 IMA524214 IVW524214 JFS524214 JPO524214 JZK524214 KJG524214 KTC524214 LCY524214 LMU524214 LWQ524214 MGM524214 MQI524214 NAE524214 NKA524214 NTW524214 ODS524214 ONO524214 OXK524214 PHG524214 PRC524214 QAY524214 QKU524214 QUQ524214 REM524214 ROI524214 RYE524214 SIA524214 SRW524214 TBS524214 TLO524214 TVK524214 UFG524214 UPC524214 UYY524214 VIU524214 VSQ524214 WCM524214 WMI524214 WWE524214 JN5:JN12 JS589750 TO589750 ADK589750 ANG589750 AXC589750 BGY589750 BQU589750 CAQ589750 CKM589750 CUI589750 DEE589750 DOA589750 DXW589750 EHS589750 ERO589750 FBK589750 FLG589750 FVC589750 GEY589750 GOU589750 GYQ589750 HIM589750 HSI589750 ICE589750 IMA589750 IVW589750 JFS589750 JPO589750 JZK589750 KJG589750 KTC589750 LCY589750 LMU589750 LWQ589750 MGM589750 MQI589750 NAE589750 NKA589750 NTW589750 ODS589750 ONO589750 OXK589750 PHG589750 PRC589750 QAY589750 QKU589750 QUQ589750 REM589750 ROI589750 RYE589750 SIA589750 SRW589750 TBS589750 TLO589750 TVK589750 UFG589750 UPC589750 UYY589750 VIU589750 VSQ589750 WCM589750 WMI589750 WWE589750 WVW5:WVW12 JS655286 TO655286 ADK655286 ANG655286 AXC655286 BGY655286 BQU655286 CAQ655286 CKM655286 CUI655286 DEE655286 DOA655286 DXW655286 EHS655286 ERO655286 FBK655286 FLG655286 FVC655286 GEY655286 GOU655286 GYQ655286 HIM655286 HSI655286 ICE655286 IMA655286 IVW655286 JFS655286 JPO655286 JZK655286 KJG655286 KTC655286 LCY655286 LMU655286 LWQ655286 MGM655286 MQI655286 NAE655286 NKA655286 NTW655286 ODS655286 ONO655286 OXK655286 PHG655286 PRC655286 QAY655286 QKU655286 QUQ655286 REM655286 ROI655286 RYE655286 SIA655286 SRW655286 TBS655286 TLO655286 TVK655286 UFG655286 UPC655286 UYY655286 VIU655286 VSQ655286 WCM655286 WMI655286 WWE655286 WMA5:WMA12 JS720822 TO720822 ADK720822 ANG720822 AXC720822 BGY720822 BQU720822 CAQ720822 CKM720822 CUI720822 DEE720822 DOA720822 DXW720822 EHS720822 ERO720822 FBK720822 FLG720822 FVC720822 GEY720822 GOU720822 GYQ720822 HIM720822 HSI720822 ICE720822 IMA720822 IVW720822 JFS720822 JPO720822 JZK720822 KJG720822 KTC720822 LCY720822 LMU720822 LWQ720822 MGM720822 MQI720822 NAE720822 NKA720822 NTW720822 ODS720822 ONO720822 OXK720822 PHG720822 PRC720822 QAY720822 QKU720822 QUQ720822 REM720822 ROI720822 RYE720822 SIA720822 SRW720822 TBS720822 TLO720822 TVK720822 UFG720822 UPC720822 UYY720822 VIU720822 VSQ720822 WCM720822 WMI720822 WWE720822 WCE5:WCE12 JS786358 TO786358 ADK786358 ANG786358 AXC786358 BGY786358 BQU786358 CAQ786358 CKM786358 CUI786358 DEE786358 DOA786358 DXW786358 EHS786358 ERO786358 FBK786358 FLG786358 FVC786358 GEY786358 GOU786358 GYQ786358 HIM786358 HSI786358 ICE786358 IMA786358 IVW786358 JFS786358 JPO786358 JZK786358 KJG786358 KTC786358 LCY786358 LMU786358 LWQ786358 MGM786358 MQI786358 NAE786358 NKA786358 NTW786358 ODS786358 ONO786358 OXK786358 PHG786358 PRC786358 QAY786358 QKU786358 QUQ786358 REM786358 ROI786358 RYE786358 SIA786358 SRW786358 TBS786358 TLO786358 TVK786358 UFG786358 UPC786358 UYY786358 VIU786358 VSQ786358 WCM786358 WMI786358 WWE786358 VSI5:VSI12 JS851894 TO851894 ADK851894 ANG851894 AXC851894 BGY851894 BQU851894 CAQ851894 CKM851894 CUI851894 DEE851894 DOA851894 DXW851894 EHS851894 ERO851894 FBK851894 FLG851894 FVC851894 GEY851894 GOU851894 GYQ851894 HIM851894 HSI851894 ICE851894 IMA851894 IVW851894 JFS851894 JPO851894 JZK851894 KJG851894 KTC851894 LCY851894 LMU851894 LWQ851894 MGM851894 MQI851894 NAE851894 NKA851894 NTW851894 ODS851894 ONO851894 OXK851894 PHG851894 PRC851894 QAY851894 QKU851894 QUQ851894 REM851894 ROI851894 RYE851894 SIA851894 SRW851894 TBS851894 TLO851894 TVK851894 UFG851894 UPC851894 UYY851894 VIU851894 VSQ851894 WCM851894 WMI851894 WWE851894 VIM5:VIM12 JS917430 TO917430 ADK917430 ANG917430 AXC917430 BGY917430 BQU917430 CAQ917430 CKM917430 CUI917430 DEE917430 DOA917430 DXW917430 EHS917430 ERO917430 FBK917430 FLG917430 FVC917430 GEY917430 GOU917430 GYQ917430 HIM917430 HSI917430 ICE917430 IMA917430 IVW917430 JFS917430 JPO917430 JZK917430 KJG917430 KTC917430 LCY917430 LMU917430 LWQ917430 MGM917430 MQI917430 NAE917430 NKA917430 NTW917430 ODS917430 ONO917430 OXK917430 PHG917430 PRC917430 QAY917430 QKU917430 QUQ917430 REM917430 ROI917430 RYE917430 SIA917430 SRW917430 TBS917430 TLO917430 TVK917430 UFG917430 UPC917430 UYY917430 VIU917430 VSQ917430 WCM917430 WMI917430 WWE917430 UYQ5:UYQ12 JS982966 TO982966 ADK982966 ANG982966 AXC982966 BGY982966 BQU982966 CAQ982966 CKM982966 CUI982966 DEE982966 DOA982966 DXW982966 EHS982966 ERO982966 FBK982966 FLG982966 FVC982966 GEY982966 GOU982966 GYQ982966 HIM982966 HSI982966 ICE982966 IMA982966 IVW982966 JFS982966 JPO982966 JZK982966 KJG982966 KTC982966 LCY982966 LMU982966 LWQ982966 MGM982966 MQI982966 NAE982966 NKA982966 NTW982966 ODS982966 ONO982966 OXK982966 PHG982966 PRC982966 QAY982966 QKU982966 QUQ982966 REM982966 ROI982966 RYE982966 SIA982966 SRW982966 TBS982966 TLO982966 TVK982966 UFG982966 UPC982966 UYY982966 VIU982966 VSQ982966 WCM982966 WMI982966 WWE982966 UOU5:UOU12 JV65462 TR65462 ADN65462 ANJ65462 AXF65462 BHB65462 BQX65462 CAT65462 CKP65462 CUL65462 DEH65462 DOD65462 DXZ65462 EHV65462 ERR65462 FBN65462 FLJ65462 FVF65462 GFB65462 GOX65462 GYT65462 HIP65462 HSL65462 ICH65462 IMD65462 IVZ65462 JFV65462 JPR65462 JZN65462 KJJ65462 KTF65462 LDB65462 LMX65462 LWT65462 MGP65462 MQL65462 NAH65462 NKD65462 NTZ65462 ODV65462 ONR65462 OXN65462 PHJ65462 PRF65462 QBB65462 QKX65462 QUT65462 REP65462 ROL65462 RYH65462 SID65462 SRZ65462 TBV65462 TLR65462 TVN65462 UFJ65462 UPF65462 UZB65462 VIX65462 VST65462 WCP65462 WML65462 WWH65462 UEY5:UEY12 JV130998 TR130998 ADN130998 ANJ130998 AXF130998 BHB130998 BQX130998 CAT130998 CKP130998 CUL130998 DEH130998 DOD130998 DXZ130998 EHV130998 ERR130998 FBN130998 FLJ130998 FVF130998 GFB130998 GOX130998 GYT130998 HIP130998 HSL130998 ICH130998 IMD130998 IVZ130998 JFV130998 JPR130998 JZN130998 KJJ130998 KTF130998 LDB130998 LMX130998 LWT130998 MGP130998 MQL130998 NAH130998 NKD130998 NTZ130998 ODV130998 ONR130998 OXN130998 PHJ130998 PRF130998 QBB130998 QKX130998 QUT130998 REP130998 ROL130998 RYH130998 SID130998 SRZ130998 TBV130998 TLR130998 TVN130998 UFJ130998 UPF130998 UZB130998 VIX130998 VST130998 WCP130998 WML130998 WWH130998 TVC5:TVC12 JV196534 TR196534 ADN196534 ANJ196534 AXF196534 BHB196534 BQX196534 CAT196534 CKP196534 CUL196534 DEH196534 DOD196534 DXZ196534 EHV196534 ERR196534 FBN196534 FLJ196534 FVF196534 GFB196534 GOX196534 GYT196534 HIP196534 HSL196534 ICH196534 IMD196534 IVZ196534 JFV196534 JPR196534 JZN196534 KJJ196534 KTF196534 LDB196534 LMX196534 LWT196534 MGP196534 MQL196534 NAH196534 NKD196534 NTZ196534 ODV196534 ONR196534 OXN196534 PHJ196534 PRF196534 QBB196534 QKX196534 QUT196534 REP196534 ROL196534 RYH196534 SID196534 SRZ196534 TBV196534 TLR196534 TVN196534 UFJ196534 UPF196534 UZB196534 VIX196534 VST196534 WCP196534 WML196534 WWH196534 TLG5:TLG12 JV262070 TR262070 ADN262070 ANJ262070 AXF262070 BHB262070 BQX262070 CAT262070 CKP262070 CUL262070 DEH262070 DOD262070 DXZ262070 EHV262070 ERR262070 FBN262070 FLJ262070 FVF262070 GFB262070 GOX262070 GYT262070 HIP262070 HSL262070 ICH262070 IMD262070 IVZ262070 JFV262070 JPR262070 JZN262070 KJJ262070 KTF262070 LDB262070 LMX262070 LWT262070 MGP262070 MQL262070 NAH262070 NKD262070 NTZ262070 ODV262070 ONR262070 OXN262070 PHJ262070 PRF262070 QBB262070 QKX262070 QUT262070 REP262070 ROL262070 RYH262070 SID262070 SRZ262070 TBV262070 TLR262070 TVN262070 UFJ262070 UPF262070 UZB262070 VIX262070 VST262070 WCP262070 WML262070 WWH262070 TBK5:TBK12 JV327606 TR327606 ADN327606 ANJ327606 AXF327606 BHB327606 BQX327606 CAT327606 CKP327606 CUL327606 DEH327606 DOD327606 DXZ327606 EHV327606 ERR327606 FBN327606 FLJ327606 FVF327606 GFB327606 GOX327606 GYT327606 HIP327606 HSL327606 ICH327606 IMD327606 IVZ327606 JFV327606 JPR327606 JZN327606 KJJ327606 KTF327606 LDB327606 LMX327606 LWT327606 MGP327606 MQL327606 NAH327606 NKD327606 NTZ327606 ODV327606 ONR327606 OXN327606 PHJ327606 PRF327606 QBB327606 QKX327606 QUT327606 REP327606 ROL327606 RYH327606 SID327606 SRZ327606 TBV327606 TLR327606 TVN327606 UFJ327606 UPF327606 UZB327606 VIX327606 VST327606 WCP327606 WML327606 WWH327606 SRO5:SRO12 JV393142 TR393142 ADN393142 ANJ393142 AXF393142 BHB393142 BQX393142 CAT393142 CKP393142 CUL393142 DEH393142 DOD393142 DXZ393142 EHV393142 ERR393142 FBN393142 FLJ393142 FVF393142 GFB393142 GOX393142 GYT393142 HIP393142 HSL393142 ICH393142 IMD393142 IVZ393142 JFV393142 JPR393142 JZN393142 KJJ393142 KTF393142 LDB393142 LMX393142 LWT393142 MGP393142 MQL393142 NAH393142 NKD393142 NTZ393142 ODV393142 ONR393142 OXN393142 PHJ393142 PRF393142 QBB393142 QKX393142 QUT393142 REP393142 ROL393142 RYH393142 SID393142 SRZ393142 TBV393142 TLR393142 TVN393142 UFJ393142 UPF393142 UZB393142 VIX393142 VST393142 WCP393142 WML393142 WWH393142 SHS5:SHS12 JV458678 TR458678 ADN458678 ANJ458678 AXF458678 BHB458678 BQX458678 CAT458678 CKP458678 CUL458678 DEH458678 DOD458678 DXZ458678 EHV458678 ERR458678 FBN458678 FLJ458678 FVF458678 GFB458678 GOX458678 GYT458678 HIP458678 HSL458678 ICH458678 IMD458678 IVZ458678 JFV458678 JPR458678 JZN458678 KJJ458678 KTF458678 LDB458678 LMX458678 LWT458678 MGP458678 MQL458678 NAH458678 NKD458678 NTZ458678 ODV458678 ONR458678 OXN458678 PHJ458678 PRF458678 QBB458678 QKX458678 QUT458678 REP458678 ROL458678 RYH458678 SID458678 SRZ458678 TBV458678 TLR458678 TVN458678 UFJ458678 UPF458678 UZB458678 VIX458678 VST458678 WCP458678 WML458678 WWH458678 RXW5:RXW12 JV524214 TR524214 ADN524214 ANJ524214 AXF524214 BHB524214 BQX524214 CAT524214 CKP524214 CUL524214 DEH524214 DOD524214 DXZ524214 EHV524214 ERR524214 FBN524214 FLJ524214 FVF524214 GFB524214 GOX524214 GYT524214 HIP524214 HSL524214 ICH524214 IMD524214 IVZ524214 JFV524214 JPR524214 JZN524214 KJJ524214 KTF524214 LDB524214 LMX524214 LWT524214 MGP524214 MQL524214 NAH524214 NKD524214 NTZ524214 ODV524214 ONR524214 OXN524214 PHJ524214 PRF524214 QBB524214 QKX524214 QUT524214 REP524214 ROL524214 RYH524214 SID524214 SRZ524214 TBV524214 TLR524214 TVN524214 UFJ524214 UPF524214 UZB524214 VIX524214 VST524214 WCP524214 WML524214 WWH524214 ROA5:ROA12 JV589750 TR589750 ADN589750 ANJ589750 AXF589750 BHB589750 BQX589750 CAT589750 CKP589750 CUL589750 DEH589750 DOD589750 DXZ589750 EHV589750 ERR589750 FBN589750 FLJ589750 FVF589750 GFB589750 GOX589750 GYT589750 HIP589750 HSL589750 ICH589750 IMD589750 IVZ589750 JFV589750 JPR589750 JZN589750 KJJ589750 KTF589750 LDB589750 LMX589750 LWT589750 MGP589750 MQL589750 NAH589750 NKD589750 NTZ589750 ODV589750 ONR589750 OXN589750 PHJ589750 PRF589750 QBB589750 QKX589750 QUT589750 REP589750 ROL589750 RYH589750 SID589750 SRZ589750 TBV589750 TLR589750 TVN589750 UFJ589750 UPF589750 UZB589750 VIX589750 VST589750 WCP589750 WML589750 WWH589750 REE5:REE12 JV655286 TR655286 ADN655286 ANJ655286 AXF655286 BHB655286 BQX655286 CAT655286 CKP655286 CUL655286 DEH655286 DOD655286 DXZ655286 EHV655286 ERR655286 FBN655286 FLJ655286 FVF655286 GFB655286 GOX655286 GYT655286 HIP655286 HSL655286 ICH655286 IMD655286 IVZ655286 JFV655286 JPR655286 JZN655286 KJJ655286 KTF655286 LDB655286 LMX655286 LWT655286 MGP655286 MQL655286 NAH655286 NKD655286 NTZ655286 ODV655286 ONR655286 OXN655286 PHJ655286 PRF655286 QBB655286 QKX655286 QUT655286 REP655286 ROL655286 RYH655286 SID655286 SRZ655286 TBV655286 TLR655286 TVN655286 UFJ655286 UPF655286 UZB655286 VIX655286 VST655286 WCP655286 WML655286 WWH655286 QUI5:QUI12 JV720822 TR720822 ADN720822 ANJ720822 AXF720822 BHB720822 BQX720822 CAT720822 CKP720822 CUL720822 DEH720822 DOD720822 DXZ720822 EHV720822 ERR720822 FBN720822 FLJ720822 FVF720822 GFB720822 GOX720822 GYT720822 HIP720822 HSL720822 ICH720822 IMD720822 IVZ720822 JFV720822 JPR720822 JZN720822 KJJ720822 KTF720822 LDB720822 LMX720822 LWT720822 MGP720822 MQL720822 NAH720822 NKD720822 NTZ720822 ODV720822 ONR720822 OXN720822 PHJ720822 PRF720822 QBB720822 QKX720822 QUT720822 REP720822 ROL720822 RYH720822 SID720822 SRZ720822 TBV720822 TLR720822 TVN720822 UFJ720822 UPF720822 UZB720822 VIX720822 VST720822 WCP720822 WML720822 WWH720822 QKM5:QKM12 JV786358 TR786358 ADN786358 ANJ786358 AXF786358 BHB786358 BQX786358 CAT786358 CKP786358 CUL786358 DEH786358 DOD786358 DXZ786358 EHV786358 ERR786358 FBN786358 FLJ786358 FVF786358 GFB786358 GOX786358 GYT786358 HIP786358 HSL786358 ICH786358 IMD786358 IVZ786358 JFV786358 JPR786358 JZN786358 KJJ786358 KTF786358 LDB786358 LMX786358 LWT786358 MGP786358 MQL786358 NAH786358 NKD786358 NTZ786358 ODV786358 ONR786358 OXN786358 PHJ786358 PRF786358 QBB786358 QKX786358 QUT786358 REP786358 ROL786358 RYH786358 SID786358 SRZ786358 TBV786358 TLR786358 TVN786358 UFJ786358 UPF786358 UZB786358 VIX786358 VST786358 WCP786358 WML786358 WWH786358 QAQ5:QAQ12 JV851894 TR851894 ADN851894 ANJ851894 AXF851894 BHB851894 BQX851894 CAT851894 CKP851894 CUL851894 DEH851894 DOD851894 DXZ851894 EHV851894 ERR851894 FBN851894 FLJ851894 FVF851894 GFB851894 GOX851894 GYT851894 HIP851894 HSL851894 ICH851894 IMD851894 IVZ851894 JFV851894 JPR851894 JZN851894 KJJ851894 KTF851894 LDB851894 LMX851894 LWT851894 MGP851894 MQL851894 NAH851894 NKD851894 NTZ851894 ODV851894 ONR851894 OXN851894 PHJ851894 PRF851894 QBB851894 QKX851894 QUT851894 REP851894 ROL851894 RYH851894 SID851894 SRZ851894 TBV851894 TLR851894 TVN851894 UFJ851894 UPF851894 UZB851894 VIX851894 VST851894 WCP851894 WML851894 WWH851894 PQU5:PQU12 JV917430 TR917430 ADN917430 ANJ917430 AXF917430 BHB917430 BQX917430 CAT917430 CKP917430 CUL917430 DEH917430 DOD917430 DXZ917430 EHV917430 ERR917430 FBN917430 FLJ917430 FVF917430 GFB917430 GOX917430 GYT917430 HIP917430 HSL917430 ICH917430 IMD917430 IVZ917430 JFV917430 JPR917430 JZN917430 KJJ917430 KTF917430 LDB917430 LMX917430 LWT917430 MGP917430 MQL917430 NAH917430 NKD917430 NTZ917430 ODV917430 ONR917430 OXN917430 PHJ917430 PRF917430 QBB917430 QKX917430 QUT917430 REP917430 ROL917430 RYH917430 SID917430 SRZ917430 TBV917430 TLR917430 TVN917430 UFJ917430 UPF917430 UZB917430 VIX917430 VST917430 WCP917430 WML917430 WWH917430 PGY5:PGY12 JV982966 TR982966 ADN982966 ANJ982966 AXF982966 BHB982966 BQX982966 CAT982966 CKP982966 CUL982966 DEH982966 DOD982966 DXZ982966 EHV982966 ERR982966 FBN982966 FLJ982966 FVF982966 GFB982966 GOX982966 GYT982966 HIP982966 HSL982966 ICH982966 IMD982966 IVZ982966 JFV982966 JPR982966 JZN982966 KJJ982966 KTF982966 LDB982966 LMX982966 LWT982966 MGP982966 MQL982966 NAH982966 NKD982966 NTZ982966 ODV982966 ONR982966 OXN982966 PHJ982966 PRF982966 QBB982966 QKX982966 QUT982966 REP982966 ROL982966 RYH982966 SID982966 SRZ982966 TBV982966 TLR982966 TVN982966 UFJ982966 UPF982966 UZB982966 VIX982966 VST982966 WCP982966 WML982966 WWH982966 JS65477:LA65482 TO65477:UW65482 ADK65477:AES65482 ANG65477:AOO65482 AXC65477:AYK65482 BGY65477:BIG65482 BQU65477:BSC65482 CAQ65477:CBY65482 CKM65477:CLU65482 CUI65477:CVQ65482 DEE65477:DFM65482 DOA65477:DPI65482 DXW65477:DZE65482 EHS65477:EJA65482 ERO65477:ESW65482 FBK65477:FCS65482 FLG65477:FMO65482 FVC65477:FWK65482 GEY65477:GGG65482 GOU65477:GQC65482 GYQ65477:GZY65482 HIM65477:HJU65482 HSI65477:HTQ65482 ICE65477:IDM65482 IMA65477:INI65482 IVW65477:IXE65482 JFS65477:JHA65482 JPO65477:JQW65482 JZK65477:KAS65482 KJG65477:KKO65482 KTC65477:KUK65482 LCY65477:LEG65482 LMU65477:LOC65482 LWQ65477:LXY65482 MGM65477:MHU65482 MQI65477:MRQ65482 NAE65477:NBM65482 NKA65477:NLI65482 NTW65477:NVE65482 ODS65477:OFA65482 ONO65477:OOW65482 OXK65477:OYS65482 PHG65477:PIO65482 PRC65477:PSK65482 QAY65477:QCG65482 QKU65477:QMC65482 QUQ65477:QVY65482 REM65477:RFU65482 ROI65477:RPQ65482 RYE65477:RZM65482 SIA65477:SJI65482 SRW65477:STE65482 TBS65477:TDA65482 TLO65477:TMW65482 TVK65477:TWS65482 UFG65477:UGO65482 UPC65477:UQK65482 UYY65477:VAG65482 VIU65477:VKC65482 VSQ65477:VTY65482 WCM65477:WDU65482 WMI65477:WNQ65482 WWE65477:WXM65482 JS131013:LA131018 TO131013:UW131018 ADK131013:AES131018 ANG131013:AOO131018 AXC131013:AYK131018 BGY131013:BIG131018 BQU131013:BSC131018 CAQ131013:CBY131018 CKM131013:CLU131018 CUI131013:CVQ131018 DEE131013:DFM131018 DOA131013:DPI131018 DXW131013:DZE131018 EHS131013:EJA131018 ERO131013:ESW131018 FBK131013:FCS131018 FLG131013:FMO131018 FVC131013:FWK131018 GEY131013:GGG131018 GOU131013:GQC131018 GYQ131013:GZY131018 HIM131013:HJU131018 HSI131013:HTQ131018 ICE131013:IDM131018 IMA131013:INI131018 IVW131013:IXE131018 JFS131013:JHA131018 JPO131013:JQW131018 JZK131013:KAS131018 KJG131013:KKO131018 KTC131013:KUK131018 LCY131013:LEG131018 LMU131013:LOC131018 LWQ131013:LXY131018 MGM131013:MHU131018 MQI131013:MRQ131018 NAE131013:NBM131018 NKA131013:NLI131018 NTW131013:NVE131018 ODS131013:OFA131018 ONO131013:OOW131018 OXK131013:OYS131018 PHG131013:PIO131018 PRC131013:PSK131018 QAY131013:QCG131018 QKU131013:QMC131018 QUQ131013:QVY131018 REM131013:RFU131018 ROI131013:RPQ131018 RYE131013:RZM131018 SIA131013:SJI131018 SRW131013:STE131018 TBS131013:TDA131018 TLO131013:TMW131018 TVK131013:TWS131018 UFG131013:UGO131018 UPC131013:UQK131018 UYY131013:VAG131018 VIU131013:VKC131018 VSQ131013:VTY131018 WCM131013:WDU131018 WMI131013:WNQ131018 WWE131013:WXM131018 JS196549:LA196554 TO196549:UW196554 ADK196549:AES196554 ANG196549:AOO196554 AXC196549:AYK196554 BGY196549:BIG196554 BQU196549:BSC196554 CAQ196549:CBY196554 CKM196549:CLU196554 CUI196549:CVQ196554 DEE196549:DFM196554 DOA196549:DPI196554 DXW196549:DZE196554 EHS196549:EJA196554 ERO196549:ESW196554 FBK196549:FCS196554 FLG196549:FMO196554 FVC196549:FWK196554 GEY196549:GGG196554 GOU196549:GQC196554 GYQ196549:GZY196554 HIM196549:HJU196554 HSI196549:HTQ196554 ICE196549:IDM196554 IMA196549:INI196554 IVW196549:IXE196554 JFS196549:JHA196554 JPO196549:JQW196554 JZK196549:KAS196554 KJG196549:KKO196554 KTC196549:KUK196554 LCY196549:LEG196554 LMU196549:LOC196554 LWQ196549:LXY196554 MGM196549:MHU196554 MQI196549:MRQ196554 NAE196549:NBM196554 NKA196549:NLI196554 NTW196549:NVE196554 ODS196549:OFA196554 ONO196549:OOW196554 OXK196549:OYS196554 PHG196549:PIO196554 PRC196549:PSK196554 QAY196549:QCG196554 QKU196549:QMC196554 QUQ196549:QVY196554 REM196549:RFU196554 ROI196549:RPQ196554 RYE196549:RZM196554 SIA196549:SJI196554 SRW196549:STE196554 TBS196549:TDA196554 TLO196549:TMW196554 TVK196549:TWS196554 UFG196549:UGO196554 UPC196549:UQK196554 UYY196549:VAG196554 VIU196549:VKC196554 VSQ196549:VTY196554 WCM196549:WDU196554 WMI196549:WNQ196554 WWE196549:WXM196554 JS262085:LA262090 TO262085:UW262090 ADK262085:AES262090 ANG262085:AOO262090 AXC262085:AYK262090 BGY262085:BIG262090 BQU262085:BSC262090 CAQ262085:CBY262090 CKM262085:CLU262090 CUI262085:CVQ262090 DEE262085:DFM262090 DOA262085:DPI262090 DXW262085:DZE262090 EHS262085:EJA262090 ERO262085:ESW262090 FBK262085:FCS262090 FLG262085:FMO262090 FVC262085:FWK262090 GEY262085:GGG262090 GOU262085:GQC262090 GYQ262085:GZY262090 HIM262085:HJU262090 HSI262085:HTQ262090 ICE262085:IDM262090 IMA262085:INI262090 IVW262085:IXE262090 JFS262085:JHA262090 JPO262085:JQW262090 JZK262085:KAS262090 KJG262085:KKO262090 KTC262085:KUK262090 LCY262085:LEG262090 LMU262085:LOC262090 LWQ262085:LXY262090 MGM262085:MHU262090 MQI262085:MRQ262090 NAE262085:NBM262090 NKA262085:NLI262090 NTW262085:NVE262090 ODS262085:OFA262090 ONO262085:OOW262090 OXK262085:OYS262090 PHG262085:PIO262090 PRC262085:PSK262090 QAY262085:QCG262090 QKU262085:QMC262090 QUQ262085:QVY262090 REM262085:RFU262090 ROI262085:RPQ262090 RYE262085:RZM262090 SIA262085:SJI262090 SRW262085:STE262090 TBS262085:TDA262090 TLO262085:TMW262090 TVK262085:TWS262090 UFG262085:UGO262090 UPC262085:UQK262090 UYY262085:VAG262090 VIU262085:VKC262090 VSQ262085:VTY262090 WCM262085:WDU262090 WMI262085:WNQ262090 WWE262085:WXM262090 JS327621:LA327626 TO327621:UW327626 ADK327621:AES327626 ANG327621:AOO327626 AXC327621:AYK327626 BGY327621:BIG327626 BQU327621:BSC327626 CAQ327621:CBY327626 CKM327621:CLU327626 CUI327621:CVQ327626 DEE327621:DFM327626 DOA327621:DPI327626 DXW327621:DZE327626 EHS327621:EJA327626 ERO327621:ESW327626 FBK327621:FCS327626 FLG327621:FMO327626 FVC327621:FWK327626 GEY327621:GGG327626 GOU327621:GQC327626 GYQ327621:GZY327626 HIM327621:HJU327626 HSI327621:HTQ327626 ICE327621:IDM327626 IMA327621:INI327626 IVW327621:IXE327626 JFS327621:JHA327626 JPO327621:JQW327626 JZK327621:KAS327626 KJG327621:KKO327626 KTC327621:KUK327626 LCY327621:LEG327626 LMU327621:LOC327626 LWQ327621:LXY327626 MGM327621:MHU327626 MQI327621:MRQ327626 NAE327621:NBM327626 NKA327621:NLI327626 NTW327621:NVE327626 ODS327621:OFA327626 ONO327621:OOW327626 OXK327621:OYS327626 PHG327621:PIO327626 PRC327621:PSK327626 QAY327621:QCG327626 QKU327621:QMC327626 QUQ327621:QVY327626 REM327621:RFU327626 ROI327621:RPQ327626 RYE327621:RZM327626 SIA327621:SJI327626 SRW327621:STE327626 TBS327621:TDA327626 TLO327621:TMW327626 TVK327621:TWS327626 UFG327621:UGO327626 UPC327621:UQK327626 UYY327621:VAG327626 VIU327621:VKC327626 VSQ327621:VTY327626 WCM327621:WDU327626 WMI327621:WNQ327626 WWE327621:WXM327626 JS393157:LA393162 TO393157:UW393162 ADK393157:AES393162 ANG393157:AOO393162 AXC393157:AYK393162 BGY393157:BIG393162 BQU393157:BSC393162 CAQ393157:CBY393162 CKM393157:CLU393162 CUI393157:CVQ393162 DEE393157:DFM393162 DOA393157:DPI393162 DXW393157:DZE393162 EHS393157:EJA393162 ERO393157:ESW393162 FBK393157:FCS393162 FLG393157:FMO393162 FVC393157:FWK393162 GEY393157:GGG393162 GOU393157:GQC393162 GYQ393157:GZY393162 HIM393157:HJU393162 HSI393157:HTQ393162 ICE393157:IDM393162 IMA393157:INI393162 IVW393157:IXE393162 JFS393157:JHA393162 JPO393157:JQW393162 JZK393157:KAS393162 KJG393157:KKO393162 KTC393157:KUK393162 LCY393157:LEG393162 LMU393157:LOC393162 LWQ393157:LXY393162 MGM393157:MHU393162 MQI393157:MRQ393162 NAE393157:NBM393162 NKA393157:NLI393162 NTW393157:NVE393162 ODS393157:OFA393162 ONO393157:OOW393162 OXK393157:OYS393162 PHG393157:PIO393162 PRC393157:PSK393162 QAY393157:QCG393162 QKU393157:QMC393162 QUQ393157:QVY393162 REM393157:RFU393162 ROI393157:RPQ393162 RYE393157:RZM393162 SIA393157:SJI393162 SRW393157:STE393162 TBS393157:TDA393162 TLO393157:TMW393162 TVK393157:TWS393162 UFG393157:UGO393162 UPC393157:UQK393162 UYY393157:VAG393162 VIU393157:VKC393162 VSQ393157:VTY393162 WCM393157:WDU393162 WMI393157:WNQ393162 WWE393157:WXM393162 JS458693:LA458698 TO458693:UW458698 ADK458693:AES458698 ANG458693:AOO458698 AXC458693:AYK458698 BGY458693:BIG458698 BQU458693:BSC458698 CAQ458693:CBY458698 CKM458693:CLU458698 CUI458693:CVQ458698 DEE458693:DFM458698 DOA458693:DPI458698 DXW458693:DZE458698 EHS458693:EJA458698 ERO458693:ESW458698 FBK458693:FCS458698 FLG458693:FMO458698 FVC458693:FWK458698 GEY458693:GGG458698 GOU458693:GQC458698 GYQ458693:GZY458698 HIM458693:HJU458698 HSI458693:HTQ458698 ICE458693:IDM458698 IMA458693:INI458698 IVW458693:IXE458698 JFS458693:JHA458698 JPO458693:JQW458698 JZK458693:KAS458698 KJG458693:KKO458698 KTC458693:KUK458698 LCY458693:LEG458698 LMU458693:LOC458698 LWQ458693:LXY458698 MGM458693:MHU458698 MQI458693:MRQ458698 NAE458693:NBM458698 NKA458693:NLI458698 NTW458693:NVE458698 ODS458693:OFA458698 ONO458693:OOW458698 OXK458693:OYS458698 PHG458693:PIO458698 PRC458693:PSK458698 QAY458693:QCG458698 QKU458693:QMC458698 QUQ458693:QVY458698 REM458693:RFU458698 ROI458693:RPQ458698 RYE458693:RZM458698 SIA458693:SJI458698 SRW458693:STE458698 TBS458693:TDA458698 TLO458693:TMW458698 TVK458693:TWS458698 UFG458693:UGO458698 UPC458693:UQK458698 UYY458693:VAG458698 VIU458693:VKC458698 VSQ458693:VTY458698 WCM458693:WDU458698 WMI458693:WNQ458698 WWE458693:WXM458698 JS524229:LA524234 TO524229:UW524234 ADK524229:AES524234 ANG524229:AOO524234 AXC524229:AYK524234 BGY524229:BIG524234 BQU524229:BSC524234 CAQ524229:CBY524234 CKM524229:CLU524234 CUI524229:CVQ524234 DEE524229:DFM524234 DOA524229:DPI524234 DXW524229:DZE524234 EHS524229:EJA524234 ERO524229:ESW524234 FBK524229:FCS524234 FLG524229:FMO524234 FVC524229:FWK524234 GEY524229:GGG524234 GOU524229:GQC524234 GYQ524229:GZY524234 HIM524229:HJU524234 HSI524229:HTQ524234 ICE524229:IDM524234 IMA524229:INI524234 IVW524229:IXE524234 JFS524229:JHA524234 JPO524229:JQW524234 JZK524229:KAS524234 KJG524229:KKO524234 KTC524229:KUK524234 LCY524229:LEG524234 LMU524229:LOC524234 LWQ524229:LXY524234 MGM524229:MHU524234 MQI524229:MRQ524234 NAE524229:NBM524234 NKA524229:NLI524234 NTW524229:NVE524234 ODS524229:OFA524234 ONO524229:OOW524234 OXK524229:OYS524234 PHG524229:PIO524234 PRC524229:PSK524234 QAY524229:QCG524234 QKU524229:QMC524234 QUQ524229:QVY524234 REM524229:RFU524234 ROI524229:RPQ524234 RYE524229:RZM524234 SIA524229:SJI524234 SRW524229:STE524234 TBS524229:TDA524234 TLO524229:TMW524234 TVK524229:TWS524234 UFG524229:UGO524234 UPC524229:UQK524234 UYY524229:VAG524234 VIU524229:VKC524234 VSQ524229:VTY524234 WCM524229:WDU524234 WMI524229:WNQ524234 WWE524229:WXM524234 JS589765:LA589770 TO589765:UW589770 ADK589765:AES589770 ANG589765:AOO589770 AXC589765:AYK589770 BGY589765:BIG589770 BQU589765:BSC589770 CAQ589765:CBY589770 CKM589765:CLU589770 CUI589765:CVQ589770 DEE589765:DFM589770 DOA589765:DPI589770 DXW589765:DZE589770 EHS589765:EJA589770 ERO589765:ESW589770 FBK589765:FCS589770 FLG589765:FMO589770 FVC589765:FWK589770 GEY589765:GGG589770 GOU589765:GQC589770 GYQ589765:GZY589770 HIM589765:HJU589770 HSI589765:HTQ589770 ICE589765:IDM589770 IMA589765:INI589770 IVW589765:IXE589770 JFS589765:JHA589770 JPO589765:JQW589770 JZK589765:KAS589770 KJG589765:KKO589770 KTC589765:KUK589770 LCY589765:LEG589770 LMU589765:LOC589770 LWQ589765:LXY589770 MGM589765:MHU589770 MQI589765:MRQ589770 NAE589765:NBM589770 NKA589765:NLI589770 NTW589765:NVE589770 ODS589765:OFA589770 ONO589765:OOW589770 OXK589765:OYS589770 PHG589765:PIO589770 PRC589765:PSK589770 QAY589765:QCG589770 QKU589765:QMC589770 QUQ589765:QVY589770 REM589765:RFU589770 ROI589765:RPQ589770 RYE589765:RZM589770 SIA589765:SJI589770 SRW589765:STE589770 TBS589765:TDA589770 TLO589765:TMW589770 TVK589765:TWS589770 UFG589765:UGO589770 UPC589765:UQK589770 UYY589765:VAG589770 VIU589765:VKC589770 VSQ589765:VTY589770 WCM589765:WDU589770 WMI589765:WNQ589770 WWE589765:WXM589770 JS655301:LA655306 TO655301:UW655306 ADK655301:AES655306 ANG655301:AOO655306 AXC655301:AYK655306 BGY655301:BIG655306 BQU655301:BSC655306 CAQ655301:CBY655306 CKM655301:CLU655306 CUI655301:CVQ655306 DEE655301:DFM655306 DOA655301:DPI655306 DXW655301:DZE655306 EHS655301:EJA655306 ERO655301:ESW655306 FBK655301:FCS655306 FLG655301:FMO655306 FVC655301:FWK655306 GEY655301:GGG655306 GOU655301:GQC655306 GYQ655301:GZY655306 HIM655301:HJU655306 HSI655301:HTQ655306 ICE655301:IDM655306 IMA655301:INI655306 IVW655301:IXE655306 JFS655301:JHA655306 JPO655301:JQW655306 JZK655301:KAS655306 KJG655301:KKO655306 KTC655301:KUK655306 LCY655301:LEG655306 LMU655301:LOC655306 LWQ655301:LXY655306 MGM655301:MHU655306 MQI655301:MRQ655306 NAE655301:NBM655306 NKA655301:NLI655306 NTW655301:NVE655306 ODS655301:OFA655306 ONO655301:OOW655306 OXK655301:OYS655306 PHG655301:PIO655306 PRC655301:PSK655306 QAY655301:QCG655306 QKU655301:QMC655306 QUQ655301:QVY655306 REM655301:RFU655306 ROI655301:RPQ655306 RYE655301:RZM655306 SIA655301:SJI655306 SRW655301:STE655306 TBS655301:TDA655306 TLO655301:TMW655306 TVK655301:TWS655306 UFG655301:UGO655306 UPC655301:UQK655306 UYY655301:VAG655306 VIU655301:VKC655306 VSQ655301:VTY655306 WCM655301:WDU655306 WMI655301:WNQ655306 WWE655301:WXM655306 JS720837:LA720842 TO720837:UW720842 ADK720837:AES720842 ANG720837:AOO720842 AXC720837:AYK720842 BGY720837:BIG720842 BQU720837:BSC720842 CAQ720837:CBY720842 CKM720837:CLU720842 CUI720837:CVQ720842 DEE720837:DFM720842 DOA720837:DPI720842 DXW720837:DZE720842 EHS720837:EJA720842 ERO720837:ESW720842 FBK720837:FCS720842 FLG720837:FMO720842 FVC720837:FWK720842 GEY720837:GGG720842 GOU720837:GQC720842 GYQ720837:GZY720842 HIM720837:HJU720842 HSI720837:HTQ720842 ICE720837:IDM720842 IMA720837:INI720842 IVW720837:IXE720842 JFS720837:JHA720842 JPO720837:JQW720842 JZK720837:KAS720842 KJG720837:KKO720842 KTC720837:KUK720842 LCY720837:LEG720842 LMU720837:LOC720842 LWQ720837:LXY720842 MGM720837:MHU720842 MQI720837:MRQ720842 NAE720837:NBM720842 NKA720837:NLI720842 NTW720837:NVE720842 ODS720837:OFA720842 ONO720837:OOW720842 OXK720837:OYS720842 PHG720837:PIO720842 PRC720837:PSK720842 QAY720837:QCG720842 QKU720837:QMC720842 QUQ720837:QVY720842 REM720837:RFU720842 ROI720837:RPQ720842 RYE720837:RZM720842 SIA720837:SJI720842 SRW720837:STE720842 TBS720837:TDA720842 TLO720837:TMW720842 TVK720837:TWS720842 UFG720837:UGO720842 UPC720837:UQK720842 UYY720837:VAG720842 VIU720837:VKC720842 VSQ720837:VTY720842 WCM720837:WDU720842 WMI720837:WNQ720842 WWE720837:WXM720842 JS786373:LA786378 TO786373:UW786378 ADK786373:AES786378 ANG786373:AOO786378 AXC786373:AYK786378 BGY786373:BIG786378 BQU786373:BSC786378 CAQ786373:CBY786378 CKM786373:CLU786378 CUI786373:CVQ786378 DEE786373:DFM786378 DOA786373:DPI786378 DXW786373:DZE786378 EHS786373:EJA786378 ERO786373:ESW786378 FBK786373:FCS786378 FLG786373:FMO786378 FVC786373:FWK786378 GEY786373:GGG786378 GOU786373:GQC786378 GYQ786373:GZY786378 HIM786373:HJU786378 HSI786373:HTQ786378 ICE786373:IDM786378 IMA786373:INI786378 IVW786373:IXE786378 JFS786373:JHA786378 JPO786373:JQW786378 JZK786373:KAS786378 KJG786373:KKO786378 KTC786373:KUK786378 LCY786373:LEG786378 LMU786373:LOC786378 LWQ786373:LXY786378 MGM786373:MHU786378 MQI786373:MRQ786378 NAE786373:NBM786378 NKA786373:NLI786378 NTW786373:NVE786378 ODS786373:OFA786378 ONO786373:OOW786378 OXK786373:OYS786378 PHG786373:PIO786378 PRC786373:PSK786378 QAY786373:QCG786378 QKU786373:QMC786378 QUQ786373:QVY786378 REM786373:RFU786378 ROI786373:RPQ786378 RYE786373:RZM786378 SIA786373:SJI786378 SRW786373:STE786378 TBS786373:TDA786378 TLO786373:TMW786378 TVK786373:TWS786378 UFG786373:UGO786378 UPC786373:UQK786378 UYY786373:VAG786378 VIU786373:VKC786378 VSQ786373:VTY786378 WCM786373:WDU786378 WMI786373:WNQ786378 WWE786373:WXM786378 JS851909:LA851914 TO851909:UW851914 ADK851909:AES851914 ANG851909:AOO851914 AXC851909:AYK851914 BGY851909:BIG851914 BQU851909:BSC851914 CAQ851909:CBY851914 CKM851909:CLU851914 CUI851909:CVQ851914 DEE851909:DFM851914 DOA851909:DPI851914 DXW851909:DZE851914 EHS851909:EJA851914 ERO851909:ESW851914 FBK851909:FCS851914 FLG851909:FMO851914 FVC851909:FWK851914 GEY851909:GGG851914 GOU851909:GQC851914 GYQ851909:GZY851914 HIM851909:HJU851914 HSI851909:HTQ851914 ICE851909:IDM851914 IMA851909:INI851914 IVW851909:IXE851914 JFS851909:JHA851914 JPO851909:JQW851914 JZK851909:KAS851914 KJG851909:KKO851914 KTC851909:KUK851914 LCY851909:LEG851914 LMU851909:LOC851914 LWQ851909:LXY851914 MGM851909:MHU851914 MQI851909:MRQ851914 NAE851909:NBM851914 NKA851909:NLI851914 NTW851909:NVE851914 ODS851909:OFA851914 ONO851909:OOW851914 OXK851909:OYS851914 PHG851909:PIO851914 PRC851909:PSK851914 QAY851909:QCG851914 QKU851909:QMC851914 QUQ851909:QVY851914 REM851909:RFU851914 ROI851909:RPQ851914 RYE851909:RZM851914 SIA851909:SJI851914 SRW851909:STE851914 TBS851909:TDA851914 TLO851909:TMW851914 TVK851909:TWS851914 UFG851909:UGO851914 UPC851909:UQK851914 UYY851909:VAG851914 VIU851909:VKC851914 VSQ851909:VTY851914 WCM851909:WDU851914 WMI851909:WNQ851914 WWE851909:WXM851914 JS917445:LA917450 TO917445:UW917450 ADK917445:AES917450 ANG917445:AOO917450 AXC917445:AYK917450 BGY917445:BIG917450 BQU917445:BSC917450 CAQ917445:CBY917450 CKM917445:CLU917450 CUI917445:CVQ917450 DEE917445:DFM917450 DOA917445:DPI917450 DXW917445:DZE917450 EHS917445:EJA917450 ERO917445:ESW917450 FBK917445:FCS917450 FLG917445:FMO917450 FVC917445:FWK917450 GEY917445:GGG917450 GOU917445:GQC917450 GYQ917445:GZY917450 HIM917445:HJU917450 HSI917445:HTQ917450 ICE917445:IDM917450 IMA917445:INI917450 IVW917445:IXE917450 JFS917445:JHA917450 JPO917445:JQW917450 JZK917445:KAS917450 KJG917445:KKO917450 KTC917445:KUK917450 LCY917445:LEG917450 LMU917445:LOC917450 LWQ917445:LXY917450 MGM917445:MHU917450 MQI917445:MRQ917450 NAE917445:NBM917450 NKA917445:NLI917450 NTW917445:NVE917450 ODS917445:OFA917450 ONO917445:OOW917450 OXK917445:OYS917450 PHG917445:PIO917450 PRC917445:PSK917450 QAY917445:QCG917450 QKU917445:QMC917450 QUQ917445:QVY917450 REM917445:RFU917450 ROI917445:RPQ917450 RYE917445:RZM917450 SIA917445:SJI917450 SRW917445:STE917450 TBS917445:TDA917450 TLO917445:TMW917450 TVK917445:TWS917450 UFG917445:UGO917450 UPC917445:UQK917450 UYY917445:VAG917450 VIU917445:VKC917450 VSQ917445:VTY917450 WCM917445:WDU917450 WMI917445:WNQ917450 WWE917445:WXM917450 JS982981:LA982986 TO982981:UW982986 ADK982981:AES982986 ANG982981:AOO982986 AXC982981:AYK982986 BGY982981:BIG982986 BQU982981:BSC982986 CAQ982981:CBY982986 CKM982981:CLU982986 CUI982981:CVQ982986 DEE982981:DFM982986 DOA982981:DPI982986 DXW982981:DZE982986 EHS982981:EJA982986 ERO982981:ESW982986 FBK982981:FCS982986 FLG982981:FMO982986 FVC982981:FWK982986 GEY982981:GGG982986 GOU982981:GQC982986 GYQ982981:GZY982986 HIM982981:HJU982986 HSI982981:HTQ982986 ICE982981:IDM982986 IMA982981:INI982986 IVW982981:IXE982986 JFS982981:JHA982986 JPO982981:JQW982986 JZK982981:KAS982986 KJG982981:KKO982986 KTC982981:KUK982986 LCY982981:LEG982986 LMU982981:LOC982986 LWQ982981:LXY982986 MGM982981:MHU982986 MQI982981:MRQ982986 NAE982981:NBM982986 NKA982981:NLI982986 NTW982981:NVE982986 ODS982981:OFA982986 ONO982981:OOW982986 OXK982981:OYS982986 PHG982981:PIO982986 PRC982981:PSK982986 QAY982981:QCG982986 QKU982981:QMC982986 QUQ982981:QVY982986 REM982981:RFU982986 ROI982981:RPQ982986 RYE982981:RZM982986 SIA982981:SJI982986 SRW982981:STE982986 TBS982981:TDA982986 TLO982981:TMW982986 TVK982981:TWS982986 UFG982981:UGO982986 UPC982981:UQK982986 UYY982981:VAG982986 VIU982981:VKC982986 VSQ982981:VTY982986 WCM982981:WDU982986 WMI982981:WNQ982986 WWE982981:WXM982986 OXC5:OXC12 JS65484 TO65484 ADK65484 ANG65484 AXC65484 BGY65484 BQU65484 CAQ65484 CKM65484 CUI65484 DEE65484 DOA65484 DXW65484 EHS65484 ERO65484 FBK65484 FLG65484 FVC65484 GEY65484 GOU65484 GYQ65484 HIM65484 HSI65484 ICE65484 IMA65484 IVW65484 JFS65484 JPO65484 JZK65484 KJG65484 KTC65484 LCY65484 LMU65484 LWQ65484 MGM65484 MQI65484 NAE65484 NKA65484 NTW65484 ODS65484 ONO65484 OXK65484 PHG65484 PRC65484 QAY65484 QKU65484 QUQ65484 REM65484 ROI65484 RYE65484 SIA65484 SRW65484 TBS65484 TLO65484 TVK65484 UFG65484 UPC65484 UYY65484 VIU65484 VSQ65484 WCM65484 WMI65484 WWE65484 ONG5:ONG12 JS131020 TO131020 ADK131020 ANG131020 AXC131020 BGY131020 BQU131020 CAQ131020 CKM131020 CUI131020 DEE131020 DOA131020 DXW131020 EHS131020 ERO131020 FBK131020 FLG131020 FVC131020 GEY131020 GOU131020 GYQ131020 HIM131020 HSI131020 ICE131020 IMA131020 IVW131020 JFS131020 JPO131020 JZK131020 KJG131020 KTC131020 LCY131020 LMU131020 LWQ131020 MGM131020 MQI131020 NAE131020 NKA131020 NTW131020 ODS131020 ONO131020 OXK131020 PHG131020 PRC131020 QAY131020 QKU131020 QUQ131020 REM131020 ROI131020 RYE131020 SIA131020 SRW131020 TBS131020 TLO131020 TVK131020 UFG131020 UPC131020 UYY131020 VIU131020 VSQ131020 WCM131020 WMI131020 WWE131020 ODK5:ODK12 JS196556 TO196556 ADK196556 ANG196556 AXC196556 BGY196556 BQU196556 CAQ196556 CKM196556 CUI196556 DEE196556 DOA196556 DXW196556 EHS196556 ERO196556 FBK196556 FLG196556 FVC196556 GEY196556 GOU196556 GYQ196556 HIM196556 HSI196556 ICE196556 IMA196556 IVW196556 JFS196556 JPO196556 JZK196556 KJG196556 KTC196556 LCY196556 LMU196556 LWQ196556 MGM196556 MQI196556 NAE196556 NKA196556 NTW196556 ODS196556 ONO196556 OXK196556 PHG196556 PRC196556 QAY196556 QKU196556 QUQ196556 REM196556 ROI196556 RYE196556 SIA196556 SRW196556 TBS196556 TLO196556 TVK196556 UFG196556 UPC196556 UYY196556 VIU196556 VSQ196556 WCM196556 WMI196556 WWE196556 NTO5:NTO12 JS262092 TO262092 ADK262092 ANG262092 AXC262092 BGY262092 BQU262092 CAQ262092 CKM262092 CUI262092 DEE262092 DOA262092 DXW262092 EHS262092 ERO262092 FBK262092 FLG262092 FVC262092 GEY262092 GOU262092 GYQ262092 HIM262092 HSI262092 ICE262092 IMA262092 IVW262092 JFS262092 JPO262092 JZK262092 KJG262092 KTC262092 LCY262092 LMU262092 LWQ262092 MGM262092 MQI262092 NAE262092 NKA262092 NTW262092 ODS262092 ONO262092 OXK262092 PHG262092 PRC262092 QAY262092 QKU262092 QUQ262092 REM262092 ROI262092 RYE262092 SIA262092 SRW262092 TBS262092 TLO262092 TVK262092 UFG262092 UPC262092 UYY262092 VIU262092 VSQ262092 WCM262092 WMI262092 WWE262092 NJS5:NJS12 JS327628 TO327628 ADK327628 ANG327628 AXC327628 BGY327628 BQU327628 CAQ327628 CKM327628 CUI327628 DEE327628 DOA327628 DXW327628 EHS327628 ERO327628 FBK327628 FLG327628 FVC327628 GEY327628 GOU327628 GYQ327628 HIM327628 HSI327628 ICE327628 IMA327628 IVW327628 JFS327628 JPO327628 JZK327628 KJG327628 KTC327628 LCY327628 LMU327628 LWQ327628 MGM327628 MQI327628 NAE327628 NKA327628 NTW327628 ODS327628 ONO327628 OXK327628 PHG327628 PRC327628 QAY327628 QKU327628 QUQ327628 REM327628 ROI327628 RYE327628 SIA327628 SRW327628 TBS327628 TLO327628 TVK327628 UFG327628 UPC327628 UYY327628 VIU327628 VSQ327628 WCM327628 WMI327628 WWE327628 MZW5:MZW12 JS393164 TO393164 ADK393164 ANG393164 AXC393164 BGY393164 BQU393164 CAQ393164 CKM393164 CUI393164 DEE393164 DOA393164 DXW393164 EHS393164 ERO393164 FBK393164 FLG393164 FVC393164 GEY393164 GOU393164 GYQ393164 HIM393164 HSI393164 ICE393164 IMA393164 IVW393164 JFS393164 JPO393164 JZK393164 KJG393164 KTC393164 LCY393164 LMU393164 LWQ393164 MGM393164 MQI393164 NAE393164 NKA393164 NTW393164 ODS393164 ONO393164 OXK393164 PHG393164 PRC393164 QAY393164 QKU393164 QUQ393164 REM393164 ROI393164 RYE393164 SIA393164 SRW393164 TBS393164 TLO393164 TVK393164 UFG393164 UPC393164 UYY393164 VIU393164 VSQ393164 WCM393164 WMI393164 WWE393164 MQA5:MQA12 JS458700 TO458700 ADK458700 ANG458700 AXC458700 BGY458700 BQU458700 CAQ458700 CKM458700 CUI458700 DEE458700 DOA458700 DXW458700 EHS458700 ERO458700 FBK458700 FLG458700 FVC458700 GEY458700 GOU458700 GYQ458700 HIM458700 HSI458700 ICE458700 IMA458700 IVW458700 JFS458700 JPO458700 JZK458700 KJG458700 KTC458700 LCY458700 LMU458700 LWQ458700 MGM458700 MQI458700 NAE458700 NKA458700 NTW458700 ODS458700 ONO458700 OXK458700 PHG458700 PRC458700 QAY458700 QKU458700 QUQ458700 REM458700 ROI458700 RYE458700 SIA458700 SRW458700 TBS458700 TLO458700 TVK458700 UFG458700 UPC458700 UYY458700 VIU458700 VSQ458700 WCM458700 WMI458700 WWE458700 MGE5:MGE12 JS524236 TO524236 ADK524236 ANG524236 AXC524236 BGY524236 BQU524236 CAQ524236 CKM524236 CUI524236 DEE524236 DOA524236 DXW524236 EHS524236 ERO524236 FBK524236 FLG524236 FVC524236 GEY524236 GOU524236 GYQ524236 HIM524236 HSI524236 ICE524236 IMA524236 IVW524236 JFS524236 JPO524236 JZK524236 KJG524236 KTC524236 LCY524236 LMU524236 LWQ524236 MGM524236 MQI524236 NAE524236 NKA524236 NTW524236 ODS524236 ONO524236 OXK524236 PHG524236 PRC524236 QAY524236 QKU524236 QUQ524236 REM524236 ROI524236 RYE524236 SIA524236 SRW524236 TBS524236 TLO524236 TVK524236 UFG524236 UPC524236 UYY524236 VIU524236 VSQ524236 WCM524236 WMI524236 WWE524236 LWI5:LWI12 JS589772 TO589772 ADK589772 ANG589772 AXC589772 BGY589772 BQU589772 CAQ589772 CKM589772 CUI589772 DEE589772 DOA589772 DXW589772 EHS589772 ERO589772 FBK589772 FLG589772 FVC589772 GEY589772 GOU589772 GYQ589772 HIM589772 HSI589772 ICE589772 IMA589772 IVW589772 JFS589772 JPO589772 JZK589772 KJG589772 KTC589772 LCY589772 LMU589772 LWQ589772 MGM589772 MQI589772 NAE589772 NKA589772 NTW589772 ODS589772 ONO589772 OXK589772 PHG589772 PRC589772 QAY589772 QKU589772 QUQ589772 REM589772 ROI589772 RYE589772 SIA589772 SRW589772 TBS589772 TLO589772 TVK589772 UFG589772 UPC589772 UYY589772 VIU589772 VSQ589772 WCM589772 WMI589772 WWE589772 LMM5:LMM12 JS655308 TO655308 ADK655308 ANG655308 AXC655308 BGY655308 BQU655308 CAQ655308 CKM655308 CUI655308 DEE655308 DOA655308 DXW655308 EHS655308 ERO655308 FBK655308 FLG655308 FVC655308 GEY655308 GOU655308 GYQ655308 HIM655308 HSI655308 ICE655308 IMA655308 IVW655308 JFS655308 JPO655308 JZK655308 KJG655308 KTC655308 LCY655308 LMU655308 LWQ655308 MGM655308 MQI655308 NAE655308 NKA655308 NTW655308 ODS655308 ONO655308 OXK655308 PHG655308 PRC655308 QAY655308 QKU655308 QUQ655308 REM655308 ROI655308 RYE655308 SIA655308 SRW655308 TBS655308 TLO655308 TVK655308 UFG655308 UPC655308 UYY655308 VIU655308 VSQ655308 WCM655308 WMI655308 WWE655308 LCQ5:LCQ12 JS720844 TO720844 ADK720844 ANG720844 AXC720844 BGY720844 BQU720844 CAQ720844 CKM720844 CUI720844 DEE720844 DOA720844 DXW720844 EHS720844 ERO720844 FBK720844 FLG720844 FVC720844 GEY720844 GOU720844 GYQ720844 HIM720844 HSI720844 ICE720844 IMA720844 IVW720844 JFS720844 JPO720844 JZK720844 KJG720844 KTC720844 LCY720844 LMU720844 LWQ720844 MGM720844 MQI720844 NAE720844 NKA720844 NTW720844 ODS720844 ONO720844 OXK720844 PHG720844 PRC720844 QAY720844 QKU720844 QUQ720844 REM720844 ROI720844 RYE720844 SIA720844 SRW720844 TBS720844 TLO720844 TVK720844 UFG720844 UPC720844 UYY720844 VIU720844 VSQ720844 WCM720844 WMI720844 WWE720844 KSU5:KSU12 JS786380 TO786380 ADK786380 ANG786380 AXC786380 BGY786380 BQU786380 CAQ786380 CKM786380 CUI786380 DEE786380 DOA786380 DXW786380 EHS786380 ERO786380 FBK786380 FLG786380 FVC786380 GEY786380 GOU786380 GYQ786380 HIM786380 HSI786380 ICE786380 IMA786380 IVW786380 JFS786380 JPO786380 JZK786380 KJG786380 KTC786380 LCY786380 LMU786380 LWQ786380 MGM786380 MQI786380 NAE786380 NKA786380 NTW786380 ODS786380 ONO786380 OXK786380 PHG786380 PRC786380 QAY786380 QKU786380 QUQ786380 REM786380 ROI786380 RYE786380 SIA786380 SRW786380 TBS786380 TLO786380 TVK786380 UFG786380 UPC786380 UYY786380 VIU786380 VSQ786380 WCM786380 WMI786380 WWE786380 KIY5:KIY12 JS851916 TO851916 ADK851916 ANG851916 AXC851916 BGY851916 BQU851916 CAQ851916 CKM851916 CUI851916 DEE851916 DOA851916 DXW851916 EHS851916 ERO851916 FBK851916 FLG851916 FVC851916 GEY851916 GOU851916 GYQ851916 HIM851916 HSI851916 ICE851916 IMA851916 IVW851916 JFS851916 JPO851916 JZK851916 KJG851916 KTC851916 LCY851916 LMU851916 LWQ851916 MGM851916 MQI851916 NAE851916 NKA851916 NTW851916 ODS851916 ONO851916 OXK851916 PHG851916 PRC851916 QAY851916 QKU851916 QUQ851916 REM851916 ROI851916 RYE851916 SIA851916 SRW851916 TBS851916 TLO851916 TVK851916 UFG851916 UPC851916 UYY851916 VIU851916 VSQ851916 WCM851916 WMI851916 WWE851916 JZC5:JZC12 JS917452 TO917452 ADK917452 ANG917452 AXC917452 BGY917452 BQU917452 CAQ917452 CKM917452 CUI917452 DEE917452 DOA917452 DXW917452 EHS917452 ERO917452 FBK917452 FLG917452 FVC917452 GEY917452 GOU917452 GYQ917452 HIM917452 HSI917452 ICE917452 IMA917452 IVW917452 JFS917452 JPO917452 JZK917452 KJG917452 KTC917452 LCY917452 LMU917452 LWQ917452 MGM917452 MQI917452 NAE917452 NKA917452 NTW917452 ODS917452 ONO917452 OXK917452 PHG917452 PRC917452 QAY917452 QKU917452 QUQ917452 REM917452 ROI917452 RYE917452 SIA917452 SRW917452 TBS917452 TLO917452 TVK917452 UFG917452 UPC917452 UYY917452 VIU917452 VSQ917452 WCM917452 WMI917452 WWE917452 JPG5:JPG12 JS982988 TO982988 ADK982988 ANG982988 AXC982988 BGY982988 BQU982988 CAQ982988 CKM982988 CUI982988 DEE982988 DOA982988 DXW982988 EHS982988 ERO982988 FBK982988 FLG982988 FVC982988 GEY982988 GOU982988 GYQ982988 HIM982988 HSI982988 ICE982988 IMA982988 IVW982988 JFS982988 JPO982988 JZK982988 KJG982988 KTC982988 LCY982988 LMU982988 LWQ982988 MGM982988 MQI982988 NAE982988 NKA982988 NTW982988 ODS982988 ONO982988 OXK982988 PHG982988 PRC982988 QAY982988 QKU982988 QUQ982988 REM982988 ROI982988 RYE982988 SIA982988 SRW982988 TBS982988 TLO982988 TVK982988 UFG982988 UPC982988 UYY982988 VIU982988 VSQ982988 WCM982988 WMI982988 WWE982988 JFK5:JFK12 JV65484 TR65484 ADN65484 ANJ65484 AXF65484 BHB65484 BQX65484 CAT65484 CKP65484 CUL65484 DEH65484 DOD65484 DXZ65484 EHV65484 ERR65484 FBN65484 FLJ65484 FVF65484 GFB65484 GOX65484 GYT65484 HIP65484 HSL65484 ICH65484 IMD65484 IVZ65484 JFV65484 JPR65484 JZN65484 KJJ65484 KTF65484 LDB65484 LMX65484 LWT65484 MGP65484 MQL65484 NAH65484 NKD65484 NTZ65484 ODV65484 ONR65484 OXN65484 PHJ65484 PRF65484 QBB65484 QKX65484 QUT65484 REP65484 ROL65484 RYH65484 SID65484 SRZ65484 TBV65484 TLR65484 TVN65484 UFJ65484 UPF65484 UZB65484 VIX65484 VST65484 WCP65484 WML65484 WWH65484 IVO5:IVO12 JV131020 TR131020 ADN131020 ANJ131020 AXF131020 BHB131020 BQX131020 CAT131020 CKP131020 CUL131020 DEH131020 DOD131020 DXZ131020 EHV131020 ERR131020 FBN131020 FLJ131020 FVF131020 GFB131020 GOX131020 GYT131020 HIP131020 HSL131020 ICH131020 IMD131020 IVZ131020 JFV131020 JPR131020 JZN131020 KJJ131020 KTF131020 LDB131020 LMX131020 LWT131020 MGP131020 MQL131020 NAH131020 NKD131020 NTZ131020 ODV131020 ONR131020 OXN131020 PHJ131020 PRF131020 QBB131020 QKX131020 QUT131020 REP131020 ROL131020 RYH131020 SID131020 SRZ131020 TBV131020 TLR131020 TVN131020 UFJ131020 UPF131020 UZB131020 VIX131020 VST131020 WCP131020 WML131020 WWH131020 ILS5:ILS12 JV196556 TR196556 ADN196556 ANJ196556 AXF196556 BHB196556 BQX196556 CAT196556 CKP196556 CUL196556 DEH196556 DOD196556 DXZ196556 EHV196556 ERR196556 FBN196556 FLJ196556 FVF196556 GFB196556 GOX196556 GYT196556 HIP196556 HSL196556 ICH196556 IMD196556 IVZ196556 JFV196556 JPR196556 JZN196556 KJJ196556 KTF196556 LDB196556 LMX196556 LWT196556 MGP196556 MQL196556 NAH196556 NKD196556 NTZ196556 ODV196556 ONR196556 OXN196556 PHJ196556 PRF196556 QBB196556 QKX196556 QUT196556 REP196556 ROL196556 RYH196556 SID196556 SRZ196556 TBV196556 TLR196556 TVN196556 UFJ196556 UPF196556 UZB196556 VIX196556 VST196556 WCP196556 WML196556 WWH196556 IBW5:IBW12 JV262092 TR262092 ADN262092 ANJ262092 AXF262092 BHB262092 BQX262092 CAT262092 CKP262092 CUL262092 DEH262092 DOD262092 DXZ262092 EHV262092 ERR262092 FBN262092 FLJ262092 FVF262092 GFB262092 GOX262092 GYT262092 HIP262092 HSL262092 ICH262092 IMD262092 IVZ262092 JFV262092 JPR262092 JZN262092 KJJ262092 KTF262092 LDB262092 LMX262092 LWT262092 MGP262092 MQL262092 NAH262092 NKD262092 NTZ262092 ODV262092 ONR262092 OXN262092 PHJ262092 PRF262092 QBB262092 QKX262092 QUT262092 REP262092 ROL262092 RYH262092 SID262092 SRZ262092 TBV262092 TLR262092 TVN262092 UFJ262092 UPF262092 UZB262092 VIX262092 VST262092 WCP262092 WML262092 WWH262092 HSA5:HSA12 JV327628 TR327628 ADN327628 ANJ327628 AXF327628 BHB327628 BQX327628 CAT327628 CKP327628 CUL327628 DEH327628 DOD327628 DXZ327628 EHV327628 ERR327628 FBN327628 FLJ327628 FVF327628 GFB327628 GOX327628 GYT327628 HIP327628 HSL327628 ICH327628 IMD327628 IVZ327628 JFV327628 JPR327628 JZN327628 KJJ327628 KTF327628 LDB327628 LMX327628 LWT327628 MGP327628 MQL327628 NAH327628 NKD327628 NTZ327628 ODV327628 ONR327628 OXN327628 PHJ327628 PRF327628 QBB327628 QKX327628 QUT327628 REP327628 ROL327628 RYH327628 SID327628 SRZ327628 TBV327628 TLR327628 TVN327628 UFJ327628 UPF327628 UZB327628 VIX327628 VST327628 WCP327628 WML327628 WWH327628 HIE5:HIE12 JV393164 TR393164 ADN393164 ANJ393164 AXF393164 BHB393164 BQX393164 CAT393164 CKP393164 CUL393164 DEH393164 DOD393164 DXZ393164 EHV393164 ERR393164 FBN393164 FLJ393164 FVF393164 GFB393164 GOX393164 GYT393164 HIP393164 HSL393164 ICH393164 IMD393164 IVZ393164 JFV393164 JPR393164 JZN393164 KJJ393164 KTF393164 LDB393164 LMX393164 LWT393164 MGP393164 MQL393164 NAH393164 NKD393164 NTZ393164 ODV393164 ONR393164 OXN393164 PHJ393164 PRF393164 QBB393164 QKX393164 QUT393164 REP393164 ROL393164 RYH393164 SID393164 SRZ393164 TBV393164 TLR393164 TVN393164 UFJ393164 UPF393164 UZB393164 VIX393164 VST393164 WCP393164 WML393164 WWH393164 GYI5:GYI12 JV458700 TR458700 ADN458700 ANJ458700 AXF458700 BHB458700 BQX458700 CAT458700 CKP458700 CUL458700 DEH458700 DOD458700 DXZ458700 EHV458700 ERR458700 FBN458700 FLJ458700 FVF458700 GFB458700 GOX458700 GYT458700 HIP458700 HSL458700 ICH458700 IMD458700 IVZ458700 JFV458700 JPR458700 JZN458700 KJJ458700 KTF458700 LDB458700 LMX458700 LWT458700 MGP458700 MQL458700 NAH458700 NKD458700 NTZ458700 ODV458700 ONR458700 OXN458700 PHJ458700 PRF458700 QBB458700 QKX458700 QUT458700 REP458700 ROL458700 RYH458700 SID458700 SRZ458700 TBV458700 TLR458700 TVN458700 UFJ458700 UPF458700 UZB458700 VIX458700 VST458700 WCP458700 WML458700 WWH458700 GOM5:GOM12 JV524236 TR524236 ADN524236 ANJ524236 AXF524236 BHB524236 BQX524236 CAT524236 CKP524236 CUL524236 DEH524236 DOD524236 DXZ524236 EHV524236 ERR524236 FBN524236 FLJ524236 FVF524236 GFB524236 GOX524236 GYT524236 HIP524236 HSL524236 ICH524236 IMD524236 IVZ524236 JFV524236 JPR524236 JZN524236 KJJ524236 KTF524236 LDB524236 LMX524236 LWT524236 MGP524236 MQL524236 NAH524236 NKD524236 NTZ524236 ODV524236 ONR524236 OXN524236 PHJ524236 PRF524236 QBB524236 QKX524236 QUT524236 REP524236 ROL524236 RYH524236 SID524236 SRZ524236 TBV524236 TLR524236 TVN524236 UFJ524236 UPF524236 UZB524236 VIX524236 VST524236 WCP524236 WML524236 WWH524236 GEQ5:GEQ12 JV589772 TR589772 ADN589772 ANJ589772 AXF589772 BHB589772 BQX589772 CAT589772 CKP589772 CUL589772 DEH589772 DOD589772 DXZ589772 EHV589772 ERR589772 FBN589772 FLJ589772 FVF589772 GFB589772 GOX589772 GYT589772 HIP589772 HSL589772 ICH589772 IMD589772 IVZ589772 JFV589772 JPR589772 JZN589772 KJJ589772 KTF589772 LDB589772 LMX589772 LWT589772 MGP589772 MQL589772 NAH589772 NKD589772 NTZ589772 ODV589772 ONR589772 OXN589772 PHJ589772 PRF589772 QBB589772 QKX589772 QUT589772 REP589772 ROL589772 RYH589772 SID589772 SRZ589772 TBV589772 TLR589772 TVN589772 UFJ589772 UPF589772 UZB589772 VIX589772 VST589772 WCP589772 WML589772 WWH589772 FUU5:FUU12 JV655308 TR655308 ADN655308 ANJ655308 AXF655308 BHB655308 BQX655308 CAT655308 CKP655308 CUL655308 DEH655308 DOD655308 DXZ655308 EHV655308 ERR655308 FBN655308 FLJ655308 FVF655308 GFB655308 GOX655308 GYT655308 HIP655308 HSL655308 ICH655308 IMD655308 IVZ655308 JFV655308 JPR655308 JZN655308 KJJ655308 KTF655308 LDB655308 LMX655308 LWT655308 MGP655308 MQL655308 NAH655308 NKD655308 NTZ655308 ODV655308 ONR655308 OXN655308 PHJ655308 PRF655308 QBB655308 QKX655308 QUT655308 REP655308 ROL655308 RYH655308 SID655308 SRZ655308 TBV655308 TLR655308 TVN655308 UFJ655308 UPF655308 UZB655308 VIX655308 VST655308 WCP655308 WML655308 WWH655308 FKY5:FKY12 JV720844 TR720844 ADN720844 ANJ720844 AXF720844 BHB720844 BQX720844 CAT720844 CKP720844 CUL720844 DEH720844 DOD720844 DXZ720844 EHV720844 ERR720844 FBN720844 FLJ720844 FVF720844 GFB720844 GOX720844 GYT720844 HIP720844 HSL720844 ICH720844 IMD720844 IVZ720844 JFV720844 JPR720844 JZN720844 KJJ720844 KTF720844 LDB720844 LMX720844 LWT720844 MGP720844 MQL720844 NAH720844 NKD720844 NTZ720844 ODV720844 ONR720844 OXN720844 PHJ720844 PRF720844 QBB720844 QKX720844 QUT720844 REP720844 ROL720844 RYH720844 SID720844 SRZ720844 TBV720844 TLR720844 TVN720844 UFJ720844 UPF720844 UZB720844 VIX720844 VST720844 WCP720844 WML720844 WWH720844 FBC5:FBC12 JV786380 TR786380 ADN786380 ANJ786380 AXF786380 BHB786380 BQX786380 CAT786380 CKP786380 CUL786380 DEH786380 DOD786380 DXZ786380 EHV786380 ERR786380 FBN786380 FLJ786380 FVF786380 GFB786380 GOX786380 GYT786380 HIP786380 HSL786380 ICH786380 IMD786380 IVZ786380 JFV786380 JPR786380 JZN786380 KJJ786380 KTF786380 LDB786380 LMX786380 LWT786380 MGP786380 MQL786380 NAH786380 NKD786380 NTZ786380 ODV786380 ONR786380 OXN786380 PHJ786380 PRF786380 QBB786380 QKX786380 QUT786380 REP786380 ROL786380 RYH786380 SID786380 SRZ786380 TBV786380 TLR786380 TVN786380 UFJ786380 UPF786380 UZB786380 VIX786380 VST786380 WCP786380 WML786380 WWH786380 ERG5:ERG12 JV851916 TR851916 ADN851916 ANJ851916 AXF851916 BHB851916 BQX851916 CAT851916 CKP851916 CUL851916 DEH851916 DOD851916 DXZ851916 EHV851916 ERR851916 FBN851916 FLJ851916 FVF851916 GFB851916 GOX851916 GYT851916 HIP851916 HSL851916 ICH851916 IMD851916 IVZ851916 JFV851916 JPR851916 JZN851916 KJJ851916 KTF851916 LDB851916 LMX851916 LWT851916 MGP851916 MQL851916 NAH851916 NKD851916 NTZ851916 ODV851916 ONR851916 OXN851916 PHJ851916 PRF851916 QBB851916 QKX851916 QUT851916 REP851916 ROL851916 RYH851916 SID851916 SRZ851916 TBV851916 TLR851916 TVN851916 UFJ851916 UPF851916 UZB851916 VIX851916 VST851916 WCP851916 WML851916 WWH851916 EHK5:EHK12 JV917452 TR917452 ADN917452 ANJ917452 AXF917452 BHB917452 BQX917452 CAT917452 CKP917452 CUL917452 DEH917452 DOD917452 DXZ917452 EHV917452 ERR917452 FBN917452 FLJ917452 FVF917452 GFB917452 GOX917452 GYT917452 HIP917452 HSL917452 ICH917452 IMD917452 IVZ917452 JFV917452 JPR917452 JZN917452 KJJ917452 KTF917452 LDB917452 LMX917452 LWT917452 MGP917452 MQL917452 NAH917452 NKD917452 NTZ917452 ODV917452 ONR917452 OXN917452 PHJ917452 PRF917452 QBB917452 QKX917452 QUT917452 REP917452 ROL917452 RYH917452 SID917452 SRZ917452 TBV917452 TLR917452 TVN917452 UFJ917452 UPF917452 UZB917452 VIX917452 VST917452 WCP917452 WML917452 WWH917452 DXO5:DXO12 JV982988 TR982988 ADN982988 ANJ982988 AXF982988 BHB982988 BQX982988 CAT982988 CKP982988 CUL982988 DEH982988 DOD982988 DXZ982988 EHV982988 ERR982988 FBN982988 FLJ982988 FVF982988 GFB982988 GOX982988 GYT982988 HIP982988 HSL982988 ICH982988 IMD982988 IVZ982988 JFV982988 JPR982988 JZN982988 KJJ982988 KTF982988 LDB982988 LMX982988 LWT982988 MGP982988 MQL982988 NAH982988 NKD982988 NTZ982988 ODV982988 ONR982988 OXN982988 PHJ982988 PRF982988 QBB982988 QKX982988 QUT982988 REP982988 ROL982988 RYH982988 SID982988 SRZ982988 TBV982988 TLR982988 TVN982988 UFJ982988 UPF982988 UZB982988 VIX982988 VST982988 WCP982988 WML982988 WWH982988 JS65499:LA65504 TO65499:UW65504 ADK65499:AES65504 ANG65499:AOO65504 AXC65499:AYK65504 BGY65499:BIG65504 BQU65499:BSC65504 CAQ65499:CBY65504 CKM65499:CLU65504 CUI65499:CVQ65504 DEE65499:DFM65504 DOA65499:DPI65504 DXW65499:DZE65504 EHS65499:EJA65504 ERO65499:ESW65504 FBK65499:FCS65504 FLG65499:FMO65504 FVC65499:FWK65504 GEY65499:GGG65504 GOU65499:GQC65504 GYQ65499:GZY65504 HIM65499:HJU65504 HSI65499:HTQ65504 ICE65499:IDM65504 IMA65499:INI65504 IVW65499:IXE65504 JFS65499:JHA65504 JPO65499:JQW65504 JZK65499:KAS65504 KJG65499:KKO65504 KTC65499:KUK65504 LCY65499:LEG65504 LMU65499:LOC65504 LWQ65499:LXY65504 MGM65499:MHU65504 MQI65499:MRQ65504 NAE65499:NBM65504 NKA65499:NLI65504 NTW65499:NVE65504 ODS65499:OFA65504 ONO65499:OOW65504 OXK65499:OYS65504 PHG65499:PIO65504 PRC65499:PSK65504 QAY65499:QCG65504 QKU65499:QMC65504 QUQ65499:QVY65504 REM65499:RFU65504 ROI65499:RPQ65504 RYE65499:RZM65504 SIA65499:SJI65504 SRW65499:STE65504 TBS65499:TDA65504 TLO65499:TMW65504 TVK65499:TWS65504 UFG65499:UGO65504 UPC65499:UQK65504 UYY65499:VAG65504 VIU65499:VKC65504 VSQ65499:VTY65504 WCM65499:WDU65504 WMI65499:WNQ65504 WWE65499:WXM65504 JS131035:LA131040 TO131035:UW131040 ADK131035:AES131040 ANG131035:AOO131040 AXC131035:AYK131040 BGY131035:BIG131040 BQU131035:BSC131040 CAQ131035:CBY131040 CKM131035:CLU131040 CUI131035:CVQ131040 DEE131035:DFM131040 DOA131035:DPI131040 DXW131035:DZE131040 EHS131035:EJA131040 ERO131035:ESW131040 FBK131035:FCS131040 FLG131035:FMO131040 FVC131035:FWK131040 GEY131035:GGG131040 GOU131035:GQC131040 GYQ131035:GZY131040 HIM131035:HJU131040 HSI131035:HTQ131040 ICE131035:IDM131040 IMA131035:INI131040 IVW131035:IXE131040 JFS131035:JHA131040 JPO131035:JQW131040 JZK131035:KAS131040 KJG131035:KKO131040 KTC131035:KUK131040 LCY131035:LEG131040 LMU131035:LOC131040 LWQ131035:LXY131040 MGM131035:MHU131040 MQI131035:MRQ131040 NAE131035:NBM131040 NKA131035:NLI131040 NTW131035:NVE131040 ODS131035:OFA131040 ONO131035:OOW131040 OXK131035:OYS131040 PHG131035:PIO131040 PRC131035:PSK131040 QAY131035:QCG131040 QKU131035:QMC131040 QUQ131035:QVY131040 REM131035:RFU131040 ROI131035:RPQ131040 RYE131035:RZM131040 SIA131035:SJI131040 SRW131035:STE131040 TBS131035:TDA131040 TLO131035:TMW131040 TVK131035:TWS131040 UFG131035:UGO131040 UPC131035:UQK131040 UYY131035:VAG131040 VIU131035:VKC131040 VSQ131035:VTY131040 WCM131035:WDU131040 WMI131035:WNQ131040 WWE131035:WXM131040 JS196571:LA196576 TO196571:UW196576 ADK196571:AES196576 ANG196571:AOO196576 AXC196571:AYK196576 BGY196571:BIG196576 BQU196571:BSC196576 CAQ196571:CBY196576 CKM196571:CLU196576 CUI196571:CVQ196576 DEE196571:DFM196576 DOA196571:DPI196576 DXW196571:DZE196576 EHS196571:EJA196576 ERO196571:ESW196576 FBK196571:FCS196576 FLG196571:FMO196576 FVC196571:FWK196576 GEY196571:GGG196576 GOU196571:GQC196576 GYQ196571:GZY196576 HIM196571:HJU196576 HSI196571:HTQ196576 ICE196571:IDM196576 IMA196571:INI196576 IVW196571:IXE196576 JFS196571:JHA196576 JPO196571:JQW196576 JZK196571:KAS196576 KJG196571:KKO196576 KTC196571:KUK196576 LCY196571:LEG196576 LMU196571:LOC196576 LWQ196571:LXY196576 MGM196571:MHU196576 MQI196571:MRQ196576 NAE196571:NBM196576 NKA196571:NLI196576 NTW196571:NVE196576 ODS196571:OFA196576 ONO196571:OOW196576 OXK196571:OYS196576 PHG196571:PIO196576 PRC196571:PSK196576 QAY196571:QCG196576 QKU196571:QMC196576 QUQ196571:QVY196576 REM196571:RFU196576 ROI196571:RPQ196576 RYE196571:RZM196576 SIA196571:SJI196576 SRW196571:STE196576 TBS196571:TDA196576 TLO196571:TMW196576 TVK196571:TWS196576 UFG196571:UGO196576 UPC196571:UQK196576 UYY196571:VAG196576 VIU196571:VKC196576 VSQ196571:VTY196576 WCM196571:WDU196576 WMI196571:WNQ196576 WWE196571:WXM196576 JS262107:LA262112 TO262107:UW262112 ADK262107:AES262112 ANG262107:AOO262112 AXC262107:AYK262112 BGY262107:BIG262112 BQU262107:BSC262112 CAQ262107:CBY262112 CKM262107:CLU262112 CUI262107:CVQ262112 DEE262107:DFM262112 DOA262107:DPI262112 DXW262107:DZE262112 EHS262107:EJA262112 ERO262107:ESW262112 FBK262107:FCS262112 FLG262107:FMO262112 FVC262107:FWK262112 GEY262107:GGG262112 GOU262107:GQC262112 GYQ262107:GZY262112 HIM262107:HJU262112 HSI262107:HTQ262112 ICE262107:IDM262112 IMA262107:INI262112 IVW262107:IXE262112 JFS262107:JHA262112 JPO262107:JQW262112 JZK262107:KAS262112 KJG262107:KKO262112 KTC262107:KUK262112 LCY262107:LEG262112 LMU262107:LOC262112 LWQ262107:LXY262112 MGM262107:MHU262112 MQI262107:MRQ262112 NAE262107:NBM262112 NKA262107:NLI262112 NTW262107:NVE262112 ODS262107:OFA262112 ONO262107:OOW262112 OXK262107:OYS262112 PHG262107:PIO262112 PRC262107:PSK262112 QAY262107:QCG262112 QKU262107:QMC262112 QUQ262107:QVY262112 REM262107:RFU262112 ROI262107:RPQ262112 RYE262107:RZM262112 SIA262107:SJI262112 SRW262107:STE262112 TBS262107:TDA262112 TLO262107:TMW262112 TVK262107:TWS262112 UFG262107:UGO262112 UPC262107:UQK262112 UYY262107:VAG262112 VIU262107:VKC262112 VSQ262107:VTY262112 WCM262107:WDU262112 WMI262107:WNQ262112 WWE262107:WXM262112 JS327643:LA327648 TO327643:UW327648 ADK327643:AES327648 ANG327643:AOO327648 AXC327643:AYK327648 BGY327643:BIG327648 BQU327643:BSC327648 CAQ327643:CBY327648 CKM327643:CLU327648 CUI327643:CVQ327648 DEE327643:DFM327648 DOA327643:DPI327648 DXW327643:DZE327648 EHS327643:EJA327648 ERO327643:ESW327648 FBK327643:FCS327648 FLG327643:FMO327648 FVC327643:FWK327648 GEY327643:GGG327648 GOU327643:GQC327648 GYQ327643:GZY327648 HIM327643:HJU327648 HSI327643:HTQ327648 ICE327643:IDM327648 IMA327643:INI327648 IVW327643:IXE327648 JFS327643:JHA327648 JPO327643:JQW327648 JZK327643:KAS327648 KJG327643:KKO327648 KTC327643:KUK327648 LCY327643:LEG327648 LMU327643:LOC327648 LWQ327643:LXY327648 MGM327643:MHU327648 MQI327643:MRQ327648 NAE327643:NBM327648 NKA327643:NLI327648 NTW327643:NVE327648 ODS327643:OFA327648 ONO327643:OOW327648 OXK327643:OYS327648 PHG327643:PIO327648 PRC327643:PSK327648 QAY327643:QCG327648 QKU327643:QMC327648 QUQ327643:QVY327648 REM327643:RFU327648 ROI327643:RPQ327648 RYE327643:RZM327648 SIA327643:SJI327648 SRW327643:STE327648 TBS327643:TDA327648 TLO327643:TMW327648 TVK327643:TWS327648 UFG327643:UGO327648 UPC327643:UQK327648 UYY327643:VAG327648 VIU327643:VKC327648 VSQ327643:VTY327648 WCM327643:WDU327648 WMI327643:WNQ327648 WWE327643:WXM327648 JS393179:LA393184 TO393179:UW393184 ADK393179:AES393184 ANG393179:AOO393184 AXC393179:AYK393184 BGY393179:BIG393184 BQU393179:BSC393184 CAQ393179:CBY393184 CKM393179:CLU393184 CUI393179:CVQ393184 DEE393179:DFM393184 DOA393179:DPI393184 DXW393179:DZE393184 EHS393179:EJA393184 ERO393179:ESW393184 FBK393179:FCS393184 FLG393179:FMO393184 FVC393179:FWK393184 GEY393179:GGG393184 GOU393179:GQC393184 GYQ393179:GZY393184 HIM393179:HJU393184 HSI393179:HTQ393184 ICE393179:IDM393184 IMA393179:INI393184 IVW393179:IXE393184 JFS393179:JHA393184 JPO393179:JQW393184 JZK393179:KAS393184 KJG393179:KKO393184 KTC393179:KUK393184 LCY393179:LEG393184 LMU393179:LOC393184 LWQ393179:LXY393184 MGM393179:MHU393184 MQI393179:MRQ393184 NAE393179:NBM393184 NKA393179:NLI393184 NTW393179:NVE393184 ODS393179:OFA393184 ONO393179:OOW393184 OXK393179:OYS393184 PHG393179:PIO393184 PRC393179:PSK393184 QAY393179:QCG393184 QKU393179:QMC393184 QUQ393179:QVY393184 REM393179:RFU393184 ROI393179:RPQ393184 RYE393179:RZM393184 SIA393179:SJI393184 SRW393179:STE393184 TBS393179:TDA393184 TLO393179:TMW393184 TVK393179:TWS393184 UFG393179:UGO393184 UPC393179:UQK393184 UYY393179:VAG393184 VIU393179:VKC393184 VSQ393179:VTY393184 WCM393179:WDU393184 WMI393179:WNQ393184 WWE393179:WXM393184 JS458715:LA458720 TO458715:UW458720 ADK458715:AES458720 ANG458715:AOO458720 AXC458715:AYK458720 BGY458715:BIG458720 BQU458715:BSC458720 CAQ458715:CBY458720 CKM458715:CLU458720 CUI458715:CVQ458720 DEE458715:DFM458720 DOA458715:DPI458720 DXW458715:DZE458720 EHS458715:EJA458720 ERO458715:ESW458720 FBK458715:FCS458720 FLG458715:FMO458720 FVC458715:FWK458720 GEY458715:GGG458720 GOU458715:GQC458720 GYQ458715:GZY458720 HIM458715:HJU458720 HSI458715:HTQ458720 ICE458715:IDM458720 IMA458715:INI458720 IVW458715:IXE458720 JFS458715:JHA458720 JPO458715:JQW458720 JZK458715:KAS458720 KJG458715:KKO458720 KTC458715:KUK458720 LCY458715:LEG458720 LMU458715:LOC458720 LWQ458715:LXY458720 MGM458715:MHU458720 MQI458715:MRQ458720 NAE458715:NBM458720 NKA458715:NLI458720 NTW458715:NVE458720 ODS458715:OFA458720 ONO458715:OOW458720 OXK458715:OYS458720 PHG458715:PIO458720 PRC458715:PSK458720 QAY458715:QCG458720 QKU458715:QMC458720 QUQ458715:QVY458720 REM458715:RFU458720 ROI458715:RPQ458720 RYE458715:RZM458720 SIA458715:SJI458720 SRW458715:STE458720 TBS458715:TDA458720 TLO458715:TMW458720 TVK458715:TWS458720 UFG458715:UGO458720 UPC458715:UQK458720 UYY458715:VAG458720 VIU458715:VKC458720 VSQ458715:VTY458720 WCM458715:WDU458720 WMI458715:WNQ458720 WWE458715:WXM458720 JS524251:LA524256 TO524251:UW524256 ADK524251:AES524256 ANG524251:AOO524256 AXC524251:AYK524256 BGY524251:BIG524256 BQU524251:BSC524256 CAQ524251:CBY524256 CKM524251:CLU524256 CUI524251:CVQ524256 DEE524251:DFM524256 DOA524251:DPI524256 DXW524251:DZE524256 EHS524251:EJA524256 ERO524251:ESW524256 FBK524251:FCS524256 FLG524251:FMO524256 FVC524251:FWK524256 GEY524251:GGG524256 GOU524251:GQC524256 GYQ524251:GZY524256 HIM524251:HJU524256 HSI524251:HTQ524256 ICE524251:IDM524256 IMA524251:INI524256 IVW524251:IXE524256 JFS524251:JHA524256 JPO524251:JQW524256 JZK524251:KAS524256 KJG524251:KKO524256 KTC524251:KUK524256 LCY524251:LEG524256 LMU524251:LOC524256 LWQ524251:LXY524256 MGM524251:MHU524256 MQI524251:MRQ524256 NAE524251:NBM524256 NKA524251:NLI524256 NTW524251:NVE524256 ODS524251:OFA524256 ONO524251:OOW524256 OXK524251:OYS524256 PHG524251:PIO524256 PRC524251:PSK524256 QAY524251:QCG524256 QKU524251:QMC524256 QUQ524251:QVY524256 REM524251:RFU524256 ROI524251:RPQ524256 RYE524251:RZM524256 SIA524251:SJI524256 SRW524251:STE524256 TBS524251:TDA524256 TLO524251:TMW524256 TVK524251:TWS524256 UFG524251:UGO524256 UPC524251:UQK524256 UYY524251:VAG524256 VIU524251:VKC524256 VSQ524251:VTY524256 WCM524251:WDU524256 WMI524251:WNQ524256 WWE524251:WXM524256 JS589787:LA589792 TO589787:UW589792 ADK589787:AES589792 ANG589787:AOO589792 AXC589787:AYK589792 BGY589787:BIG589792 BQU589787:BSC589792 CAQ589787:CBY589792 CKM589787:CLU589792 CUI589787:CVQ589792 DEE589787:DFM589792 DOA589787:DPI589792 DXW589787:DZE589792 EHS589787:EJA589792 ERO589787:ESW589792 FBK589787:FCS589792 FLG589787:FMO589792 FVC589787:FWK589792 GEY589787:GGG589792 GOU589787:GQC589792 GYQ589787:GZY589792 HIM589787:HJU589792 HSI589787:HTQ589792 ICE589787:IDM589792 IMA589787:INI589792 IVW589787:IXE589792 JFS589787:JHA589792 JPO589787:JQW589792 JZK589787:KAS589792 KJG589787:KKO589792 KTC589787:KUK589792 LCY589787:LEG589792 LMU589787:LOC589792 LWQ589787:LXY589792 MGM589787:MHU589792 MQI589787:MRQ589792 NAE589787:NBM589792 NKA589787:NLI589792 NTW589787:NVE589792 ODS589787:OFA589792 ONO589787:OOW589792 OXK589787:OYS589792 PHG589787:PIO589792 PRC589787:PSK589792 QAY589787:QCG589792 QKU589787:QMC589792 QUQ589787:QVY589792 REM589787:RFU589792 ROI589787:RPQ589792 RYE589787:RZM589792 SIA589787:SJI589792 SRW589787:STE589792 TBS589787:TDA589792 TLO589787:TMW589792 TVK589787:TWS589792 UFG589787:UGO589792 UPC589787:UQK589792 UYY589787:VAG589792 VIU589787:VKC589792 VSQ589787:VTY589792 WCM589787:WDU589792 WMI589787:WNQ589792 WWE589787:WXM589792 JS655323:LA655328 TO655323:UW655328 ADK655323:AES655328 ANG655323:AOO655328 AXC655323:AYK655328 BGY655323:BIG655328 BQU655323:BSC655328 CAQ655323:CBY655328 CKM655323:CLU655328 CUI655323:CVQ655328 DEE655323:DFM655328 DOA655323:DPI655328 DXW655323:DZE655328 EHS655323:EJA655328 ERO655323:ESW655328 FBK655323:FCS655328 FLG655323:FMO655328 FVC655323:FWK655328 GEY655323:GGG655328 GOU655323:GQC655328 GYQ655323:GZY655328 HIM655323:HJU655328 HSI655323:HTQ655328 ICE655323:IDM655328 IMA655323:INI655328 IVW655323:IXE655328 JFS655323:JHA655328 JPO655323:JQW655328 JZK655323:KAS655328 KJG655323:KKO655328 KTC655323:KUK655328 LCY655323:LEG655328 LMU655323:LOC655328 LWQ655323:LXY655328 MGM655323:MHU655328 MQI655323:MRQ655328 NAE655323:NBM655328 NKA655323:NLI655328 NTW655323:NVE655328 ODS655323:OFA655328 ONO655323:OOW655328 OXK655323:OYS655328 PHG655323:PIO655328 PRC655323:PSK655328 QAY655323:QCG655328 QKU655323:QMC655328 QUQ655323:QVY655328 REM655323:RFU655328 ROI655323:RPQ655328 RYE655323:RZM655328 SIA655323:SJI655328 SRW655323:STE655328 TBS655323:TDA655328 TLO655323:TMW655328 TVK655323:TWS655328 UFG655323:UGO655328 UPC655323:UQK655328 UYY655323:VAG655328 VIU655323:VKC655328 VSQ655323:VTY655328 WCM655323:WDU655328 WMI655323:WNQ655328 WWE655323:WXM655328 JS720859:LA720864 TO720859:UW720864 ADK720859:AES720864 ANG720859:AOO720864 AXC720859:AYK720864 BGY720859:BIG720864 BQU720859:BSC720864 CAQ720859:CBY720864 CKM720859:CLU720864 CUI720859:CVQ720864 DEE720859:DFM720864 DOA720859:DPI720864 DXW720859:DZE720864 EHS720859:EJA720864 ERO720859:ESW720864 FBK720859:FCS720864 FLG720859:FMO720864 FVC720859:FWK720864 GEY720859:GGG720864 GOU720859:GQC720864 GYQ720859:GZY720864 HIM720859:HJU720864 HSI720859:HTQ720864 ICE720859:IDM720864 IMA720859:INI720864 IVW720859:IXE720864 JFS720859:JHA720864 JPO720859:JQW720864 JZK720859:KAS720864 KJG720859:KKO720864 KTC720859:KUK720864 LCY720859:LEG720864 LMU720859:LOC720864 LWQ720859:LXY720864 MGM720859:MHU720864 MQI720859:MRQ720864 NAE720859:NBM720864 NKA720859:NLI720864 NTW720859:NVE720864 ODS720859:OFA720864 ONO720859:OOW720864 OXK720859:OYS720864 PHG720859:PIO720864 PRC720859:PSK720864 QAY720859:QCG720864 QKU720859:QMC720864 QUQ720859:QVY720864 REM720859:RFU720864 ROI720859:RPQ720864 RYE720859:RZM720864 SIA720859:SJI720864 SRW720859:STE720864 TBS720859:TDA720864 TLO720859:TMW720864 TVK720859:TWS720864 UFG720859:UGO720864 UPC720859:UQK720864 UYY720859:VAG720864 VIU720859:VKC720864 VSQ720859:VTY720864 WCM720859:WDU720864 WMI720859:WNQ720864 WWE720859:WXM720864 JS786395:LA786400 TO786395:UW786400 ADK786395:AES786400 ANG786395:AOO786400 AXC786395:AYK786400 BGY786395:BIG786400 BQU786395:BSC786400 CAQ786395:CBY786400 CKM786395:CLU786400 CUI786395:CVQ786400 DEE786395:DFM786400 DOA786395:DPI786400 DXW786395:DZE786400 EHS786395:EJA786400 ERO786395:ESW786400 FBK786395:FCS786400 FLG786395:FMO786400 FVC786395:FWK786400 GEY786395:GGG786400 GOU786395:GQC786400 GYQ786395:GZY786400 HIM786395:HJU786400 HSI786395:HTQ786400 ICE786395:IDM786400 IMA786395:INI786400 IVW786395:IXE786400 JFS786395:JHA786400 JPO786395:JQW786400 JZK786395:KAS786400 KJG786395:KKO786400 KTC786395:KUK786400 LCY786395:LEG786400 LMU786395:LOC786400 LWQ786395:LXY786400 MGM786395:MHU786400 MQI786395:MRQ786400 NAE786395:NBM786400 NKA786395:NLI786400 NTW786395:NVE786400 ODS786395:OFA786400 ONO786395:OOW786400 OXK786395:OYS786400 PHG786395:PIO786400 PRC786395:PSK786400 QAY786395:QCG786400 QKU786395:QMC786400 QUQ786395:QVY786400 REM786395:RFU786400 ROI786395:RPQ786400 RYE786395:RZM786400 SIA786395:SJI786400 SRW786395:STE786400 TBS786395:TDA786400 TLO786395:TMW786400 TVK786395:TWS786400 UFG786395:UGO786400 UPC786395:UQK786400 UYY786395:VAG786400 VIU786395:VKC786400 VSQ786395:VTY786400 WCM786395:WDU786400 WMI786395:WNQ786400 WWE786395:WXM786400 JS851931:LA851936 TO851931:UW851936 ADK851931:AES851936 ANG851931:AOO851936 AXC851931:AYK851936 BGY851931:BIG851936 BQU851931:BSC851936 CAQ851931:CBY851936 CKM851931:CLU851936 CUI851931:CVQ851936 DEE851931:DFM851936 DOA851931:DPI851936 DXW851931:DZE851936 EHS851931:EJA851936 ERO851931:ESW851936 FBK851931:FCS851936 FLG851931:FMO851936 FVC851931:FWK851936 GEY851931:GGG851936 GOU851931:GQC851936 GYQ851931:GZY851936 HIM851931:HJU851936 HSI851931:HTQ851936 ICE851931:IDM851936 IMA851931:INI851936 IVW851931:IXE851936 JFS851931:JHA851936 JPO851931:JQW851936 JZK851931:KAS851936 KJG851931:KKO851936 KTC851931:KUK851936 LCY851931:LEG851936 LMU851931:LOC851936 LWQ851931:LXY851936 MGM851931:MHU851936 MQI851931:MRQ851936 NAE851931:NBM851936 NKA851931:NLI851936 NTW851931:NVE851936 ODS851931:OFA851936 ONO851931:OOW851936 OXK851931:OYS851936 PHG851931:PIO851936 PRC851931:PSK851936 QAY851931:QCG851936 QKU851931:QMC851936 QUQ851931:QVY851936 REM851931:RFU851936 ROI851931:RPQ851936 RYE851931:RZM851936 SIA851931:SJI851936 SRW851931:STE851936 TBS851931:TDA851936 TLO851931:TMW851936 TVK851931:TWS851936 UFG851931:UGO851936 UPC851931:UQK851936 UYY851931:VAG851936 VIU851931:VKC851936 VSQ851931:VTY851936 WCM851931:WDU851936 WMI851931:WNQ851936 WWE851931:WXM851936 JS917467:LA917472 TO917467:UW917472 ADK917467:AES917472 ANG917467:AOO917472 AXC917467:AYK917472 BGY917467:BIG917472 BQU917467:BSC917472 CAQ917467:CBY917472 CKM917467:CLU917472 CUI917467:CVQ917472 DEE917467:DFM917472 DOA917467:DPI917472 DXW917467:DZE917472 EHS917467:EJA917472 ERO917467:ESW917472 FBK917467:FCS917472 FLG917467:FMO917472 FVC917467:FWK917472 GEY917467:GGG917472 GOU917467:GQC917472 GYQ917467:GZY917472 HIM917467:HJU917472 HSI917467:HTQ917472 ICE917467:IDM917472 IMA917467:INI917472 IVW917467:IXE917472 JFS917467:JHA917472 JPO917467:JQW917472 JZK917467:KAS917472 KJG917467:KKO917472 KTC917467:KUK917472 LCY917467:LEG917472 LMU917467:LOC917472 LWQ917467:LXY917472 MGM917467:MHU917472 MQI917467:MRQ917472 NAE917467:NBM917472 NKA917467:NLI917472 NTW917467:NVE917472 ODS917467:OFA917472 ONO917467:OOW917472 OXK917467:OYS917472 PHG917467:PIO917472 PRC917467:PSK917472 QAY917467:QCG917472 QKU917467:QMC917472 QUQ917467:QVY917472 REM917467:RFU917472 ROI917467:RPQ917472 RYE917467:RZM917472 SIA917467:SJI917472 SRW917467:STE917472 TBS917467:TDA917472 TLO917467:TMW917472 TVK917467:TWS917472 UFG917467:UGO917472 UPC917467:UQK917472 UYY917467:VAG917472 VIU917467:VKC917472 VSQ917467:VTY917472 WCM917467:WDU917472 WMI917467:WNQ917472 WWE917467:WXM917472 JS983003:LA983008 TO983003:UW983008 ADK983003:AES983008 ANG983003:AOO983008 AXC983003:AYK983008 BGY983003:BIG983008 BQU983003:BSC983008 CAQ983003:CBY983008 CKM983003:CLU983008 CUI983003:CVQ983008 DEE983003:DFM983008 DOA983003:DPI983008 DXW983003:DZE983008 EHS983003:EJA983008 ERO983003:ESW983008 FBK983003:FCS983008 FLG983003:FMO983008 FVC983003:FWK983008 GEY983003:GGG983008 GOU983003:GQC983008 GYQ983003:GZY983008 HIM983003:HJU983008 HSI983003:HTQ983008 ICE983003:IDM983008 IMA983003:INI983008 IVW983003:IXE983008 JFS983003:JHA983008 JPO983003:JQW983008 JZK983003:KAS983008 KJG983003:KKO983008 KTC983003:KUK983008 LCY983003:LEG983008 LMU983003:LOC983008 LWQ983003:LXY983008 MGM983003:MHU983008 MQI983003:MRQ983008 NAE983003:NBM983008 NKA983003:NLI983008 NTW983003:NVE983008 ODS983003:OFA983008 ONO983003:OOW983008 OXK983003:OYS983008 PHG983003:PIO983008 PRC983003:PSK983008 QAY983003:QCG983008 QKU983003:QMC983008 QUQ983003:QVY983008 REM983003:RFU983008 ROI983003:RPQ983008 RYE983003:RZM983008 SIA983003:SJI983008 SRW983003:STE983008 TBS983003:TDA983008 TLO983003:TMW983008 TVK983003:TWS983008 UFG983003:UGO983008 UPC983003:UQK983008 UYY983003:VAG983008 VIU983003:VKC983008 VSQ983003:VTY983008 WCM983003:WDU983008 WMI983003:WNQ983008 WWE983003:WXM983008 DNS5:DNS12 JS65506 TO65506 ADK65506 ANG65506 AXC65506 BGY65506 BQU65506 CAQ65506 CKM65506 CUI65506 DEE65506 DOA65506 DXW65506 EHS65506 ERO65506 FBK65506 FLG65506 FVC65506 GEY65506 GOU65506 GYQ65506 HIM65506 HSI65506 ICE65506 IMA65506 IVW65506 JFS65506 JPO65506 JZK65506 KJG65506 KTC65506 LCY65506 LMU65506 LWQ65506 MGM65506 MQI65506 NAE65506 NKA65506 NTW65506 ODS65506 ONO65506 OXK65506 PHG65506 PRC65506 QAY65506 QKU65506 QUQ65506 REM65506 ROI65506 RYE65506 SIA65506 SRW65506 TBS65506 TLO65506 TVK65506 UFG65506 UPC65506 UYY65506 VIU65506 VSQ65506 WCM65506 WMI65506 WWE65506 DDW5:DDW12 JS131042 TO131042 ADK131042 ANG131042 AXC131042 BGY131042 BQU131042 CAQ131042 CKM131042 CUI131042 DEE131042 DOA131042 DXW131042 EHS131042 ERO131042 FBK131042 FLG131042 FVC131042 GEY131042 GOU131042 GYQ131042 HIM131042 HSI131042 ICE131042 IMA131042 IVW131042 JFS131042 JPO131042 JZK131042 KJG131042 KTC131042 LCY131042 LMU131042 LWQ131042 MGM131042 MQI131042 NAE131042 NKA131042 NTW131042 ODS131042 ONO131042 OXK131042 PHG131042 PRC131042 QAY131042 QKU131042 QUQ131042 REM131042 ROI131042 RYE131042 SIA131042 SRW131042 TBS131042 TLO131042 TVK131042 UFG131042 UPC131042 UYY131042 VIU131042 VSQ131042 WCM131042 WMI131042 WWE131042 CUA5:CUA12 JS196578 TO196578 ADK196578 ANG196578 AXC196578 BGY196578 BQU196578 CAQ196578 CKM196578 CUI196578 DEE196578 DOA196578 DXW196578 EHS196578 ERO196578 FBK196578 FLG196578 FVC196578 GEY196578 GOU196578 GYQ196578 HIM196578 HSI196578 ICE196578 IMA196578 IVW196578 JFS196578 JPO196578 JZK196578 KJG196578 KTC196578 LCY196578 LMU196578 LWQ196578 MGM196578 MQI196578 NAE196578 NKA196578 NTW196578 ODS196578 ONO196578 OXK196578 PHG196578 PRC196578 QAY196578 QKU196578 QUQ196578 REM196578 ROI196578 RYE196578 SIA196578 SRW196578 TBS196578 TLO196578 TVK196578 UFG196578 UPC196578 UYY196578 VIU196578 VSQ196578 WCM196578 WMI196578 WWE196578 CKE5:CKE12 JS262114 TO262114 ADK262114 ANG262114 AXC262114 BGY262114 BQU262114 CAQ262114 CKM262114 CUI262114 DEE262114 DOA262114 DXW262114 EHS262114 ERO262114 FBK262114 FLG262114 FVC262114 GEY262114 GOU262114 GYQ262114 HIM262114 HSI262114 ICE262114 IMA262114 IVW262114 JFS262114 JPO262114 JZK262114 KJG262114 KTC262114 LCY262114 LMU262114 LWQ262114 MGM262114 MQI262114 NAE262114 NKA262114 NTW262114 ODS262114 ONO262114 OXK262114 PHG262114 PRC262114 QAY262114 QKU262114 QUQ262114 REM262114 ROI262114 RYE262114 SIA262114 SRW262114 TBS262114 TLO262114 TVK262114 UFG262114 UPC262114 UYY262114 VIU262114 VSQ262114 WCM262114 WMI262114 WWE262114 CAI5:CAI12 JS327650 TO327650 ADK327650 ANG327650 AXC327650 BGY327650 BQU327650 CAQ327650 CKM327650 CUI327650 DEE327650 DOA327650 DXW327650 EHS327650 ERO327650 FBK327650 FLG327650 FVC327650 GEY327650 GOU327650 GYQ327650 HIM327650 HSI327650 ICE327650 IMA327650 IVW327650 JFS327650 JPO327650 JZK327650 KJG327650 KTC327650 LCY327650 LMU327650 LWQ327650 MGM327650 MQI327650 NAE327650 NKA327650 NTW327650 ODS327650 ONO327650 OXK327650 PHG327650 PRC327650 QAY327650 QKU327650 QUQ327650 REM327650 ROI327650 RYE327650 SIA327650 SRW327650 TBS327650 TLO327650 TVK327650 UFG327650 UPC327650 UYY327650 VIU327650 VSQ327650 WCM327650 WMI327650 WWE327650 BQM5:BQM12 JS393186 TO393186 ADK393186 ANG393186 AXC393186 BGY393186 BQU393186 CAQ393186 CKM393186 CUI393186 DEE393186 DOA393186 DXW393186 EHS393186 ERO393186 FBK393186 FLG393186 FVC393186 GEY393186 GOU393186 GYQ393186 HIM393186 HSI393186 ICE393186 IMA393186 IVW393186 JFS393186 JPO393186 JZK393186 KJG393186 KTC393186 LCY393186 LMU393186 LWQ393186 MGM393186 MQI393186 NAE393186 NKA393186 NTW393186 ODS393186 ONO393186 OXK393186 PHG393186 PRC393186 QAY393186 QKU393186 QUQ393186 REM393186 ROI393186 RYE393186 SIA393186 SRW393186 TBS393186 TLO393186 TVK393186 UFG393186 UPC393186 UYY393186 VIU393186 VSQ393186 WCM393186 WMI393186 WWE393186 BGQ5:BGQ12 JS458722 TO458722 ADK458722 ANG458722 AXC458722 BGY458722 BQU458722 CAQ458722 CKM458722 CUI458722 DEE458722 DOA458722 DXW458722 EHS458722 ERO458722 FBK458722 FLG458722 FVC458722 GEY458722 GOU458722 GYQ458722 HIM458722 HSI458722 ICE458722 IMA458722 IVW458722 JFS458722 JPO458722 JZK458722 KJG458722 KTC458722 LCY458722 LMU458722 LWQ458722 MGM458722 MQI458722 NAE458722 NKA458722 NTW458722 ODS458722 ONO458722 OXK458722 PHG458722 PRC458722 QAY458722 QKU458722 QUQ458722 REM458722 ROI458722 RYE458722 SIA458722 SRW458722 TBS458722 TLO458722 TVK458722 UFG458722 UPC458722 UYY458722 VIU458722 VSQ458722 WCM458722 WMI458722 WWE458722 AWU5:AWU12 JS524258 TO524258 ADK524258 ANG524258 AXC524258 BGY524258 BQU524258 CAQ524258 CKM524258 CUI524258 DEE524258 DOA524258 DXW524258 EHS524258 ERO524258 FBK524258 FLG524258 FVC524258 GEY524258 GOU524258 GYQ524258 HIM524258 HSI524258 ICE524258 IMA524258 IVW524258 JFS524258 JPO524258 JZK524258 KJG524258 KTC524258 LCY524258 LMU524258 LWQ524258 MGM524258 MQI524258 NAE524258 NKA524258 NTW524258 ODS524258 ONO524258 OXK524258 PHG524258 PRC524258 QAY524258 QKU524258 QUQ524258 REM524258 ROI524258 RYE524258 SIA524258 SRW524258 TBS524258 TLO524258 TVK524258 UFG524258 UPC524258 UYY524258 VIU524258 VSQ524258 WCM524258 WMI524258 WWE524258 AMY5:AMY12 JS589794 TO589794 ADK589794 ANG589794 AXC589794 BGY589794 BQU589794 CAQ589794 CKM589794 CUI589794 DEE589794 DOA589794 DXW589794 EHS589794 ERO589794 FBK589794 FLG589794 FVC589794 GEY589794 GOU589794 GYQ589794 HIM589794 HSI589794 ICE589794 IMA589794 IVW589794 JFS589794 JPO589794 JZK589794 KJG589794 KTC589794 LCY589794 LMU589794 LWQ589794 MGM589794 MQI589794 NAE589794 NKA589794 NTW589794 ODS589794 ONO589794 OXK589794 PHG589794 PRC589794 QAY589794 QKU589794 QUQ589794 REM589794 ROI589794 RYE589794 SIA589794 SRW589794 TBS589794 TLO589794 TVK589794 UFG589794 UPC589794 UYY589794 VIU589794 VSQ589794 WCM589794 WMI589794 WWE589794 ADC5:ADC12 JS655330 TO655330 ADK655330 ANG655330 AXC655330 BGY655330 BQU655330 CAQ655330 CKM655330 CUI655330 DEE655330 DOA655330 DXW655330 EHS655330 ERO655330 FBK655330 FLG655330 FVC655330 GEY655330 GOU655330 GYQ655330 HIM655330 HSI655330 ICE655330 IMA655330 IVW655330 JFS655330 JPO655330 JZK655330 KJG655330 KTC655330 LCY655330 LMU655330 LWQ655330 MGM655330 MQI655330 NAE655330 NKA655330 NTW655330 ODS655330 ONO655330 OXK655330 PHG655330 PRC655330 QAY655330 QKU655330 QUQ655330 REM655330 ROI655330 RYE655330 SIA655330 SRW655330 TBS655330 TLO655330 TVK655330 UFG655330 UPC655330 UYY655330 VIU655330 VSQ655330 WCM655330 WMI655330 WWE655330 TG5:TG12 JS720866 TO720866 ADK720866 ANG720866 AXC720866 BGY720866 BQU720866 CAQ720866 CKM720866 CUI720866 DEE720866 DOA720866 DXW720866 EHS720866 ERO720866 FBK720866 FLG720866 FVC720866 GEY720866 GOU720866 GYQ720866 HIM720866 HSI720866 ICE720866 IMA720866 IVW720866 JFS720866 JPO720866 JZK720866 KJG720866 KTC720866 LCY720866 LMU720866 LWQ720866 MGM720866 MQI720866 NAE720866 NKA720866 NTW720866 ODS720866 ONO720866 OXK720866 PHG720866 PRC720866 QAY720866 QKU720866 QUQ720866 REM720866 ROI720866 RYE720866 SIA720866 SRW720866 TBS720866 TLO720866 TVK720866 UFG720866 UPC720866 UYY720866 VIU720866 VSQ720866 WCM720866 WMI720866 WWE720866 JK5:JK12 JS786402 TO786402 ADK786402 ANG786402 AXC786402 BGY786402 BQU786402 CAQ786402 CKM786402 CUI786402 DEE786402 DOA786402 DXW786402 EHS786402 ERO786402 FBK786402 FLG786402 FVC786402 GEY786402 GOU786402 GYQ786402 HIM786402 HSI786402 ICE786402 IMA786402 IVW786402 JFS786402 JPO786402 JZK786402 KJG786402 KTC786402 LCY786402 LMU786402 LWQ786402 MGM786402 MQI786402 NAE786402 NKA786402 NTW786402 ODS786402 ONO786402 OXK786402 PHG786402 PRC786402 QAY786402 QKU786402 QUQ786402 REM786402 ROI786402 RYE786402 SIA786402 SRW786402 TBS786402 TLO786402 TVK786402 UFG786402 UPC786402 UYY786402 VIU786402 VSQ786402 WCM786402 WMI786402 WWE786402 WCE30:WDM32 JS851938 TO851938 ADK851938 ANG851938 AXC851938 BGY851938 BQU851938 CAQ851938 CKM851938 CUI851938 DEE851938 DOA851938 DXW851938 EHS851938 ERO851938 FBK851938 FLG851938 FVC851938 GEY851938 GOU851938 GYQ851938 HIM851938 HSI851938 ICE851938 IMA851938 IVW851938 JFS851938 JPO851938 JZK851938 KJG851938 KTC851938 LCY851938 LMU851938 LWQ851938 MGM851938 MQI851938 NAE851938 NKA851938 NTW851938 ODS851938 ONO851938 OXK851938 PHG851938 PRC851938 QAY851938 QKU851938 QUQ851938 REM851938 ROI851938 RYE851938 SIA851938 SRW851938 TBS851938 TLO851938 TVK851938 UFG851938 UPC851938 UYY851938 VIU851938 VSQ851938 WCM851938 WMI851938 WWE851938 WMA30:WNI32 JS917474 TO917474 ADK917474 ANG917474 AXC917474 BGY917474 BQU917474 CAQ917474 CKM917474 CUI917474 DEE917474 DOA917474 DXW917474 EHS917474 ERO917474 FBK917474 FLG917474 FVC917474 GEY917474 GOU917474 GYQ917474 HIM917474 HSI917474 ICE917474 IMA917474 IVW917474 JFS917474 JPO917474 JZK917474 KJG917474 KTC917474 LCY917474 LMU917474 LWQ917474 MGM917474 MQI917474 NAE917474 NKA917474 NTW917474 ODS917474 ONO917474 OXK917474 PHG917474 PRC917474 QAY917474 QKU917474 QUQ917474 REM917474 ROI917474 RYE917474 SIA917474 SRW917474 TBS917474 TLO917474 TVK917474 UFG917474 UPC917474 UYY917474 VIU917474 VSQ917474 WCM917474 WMI917474 WWE917474 WVW30:WXE32 JS983010 TO983010 ADK983010 ANG983010 AXC983010 BGY983010 BQU983010 CAQ983010 CKM983010 CUI983010 DEE983010 DOA983010 DXW983010 EHS983010 ERO983010 FBK983010 FLG983010 FVC983010 GEY983010 GOU983010 GYQ983010 HIM983010 HSI983010 ICE983010 IMA983010 IVW983010 JFS983010 JPO983010 JZK983010 KJG983010 KTC983010 LCY983010 LMU983010 LWQ983010 MGM983010 MQI983010 NAE983010 NKA983010 NTW983010 ODS983010 ONO983010 OXK983010 PHG983010 PRC983010 QAY983010 QKU983010 QUQ983010 REM983010 ROI983010 RYE983010 SIA983010 SRW983010 TBS983010 TLO983010 TVK983010 UFG983010 UPC983010 UYY983010 VIU983010 VSQ983010 WCM983010 WMI983010 WWE983010 JS65521:LA65526 TO65521:UW65526 ADK65521:AES65526 ANG65521:AOO65526 AXC65521:AYK65526 BGY65521:BIG65526 BQU65521:BSC65526 CAQ65521:CBY65526 CKM65521:CLU65526 CUI65521:CVQ65526 DEE65521:DFM65526 DOA65521:DPI65526 DXW65521:DZE65526 EHS65521:EJA65526 ERO65521:ESW65526 FBK65521:FCS65526 FLG65521:FMO65526 FVC65521:FWK65526 GEY65521:GGG65526 GOU65521:GQC65526 GYQ65521:GZY65526 HIM65521:HJU65526 HSI65521:HTQ65526 ICE65521:IDM65526 IMA65521:INI65526 IVW65521:IXE65526 JFS65521:JHA65526 JPO65521:JQW65526 JZK65521:KAS65526 KJG65521:KKO65526 KTC65521:KUK65526 LCY65521:LEG65526 LMU65521:LOC65526 LWQ65521:LXY65526 MGM65521:MHU65526 MQI65521:MRQ65526 NAE65521:NBM65526 NKA65521:NLI65526 NTW65521:NVE65526 ODS65521:OFA65526 ONO65521:OOW65526 OXK65521:OYS65526 PHG65521:PIO65526 PRC65521:PSK65526 QAY65521:QCG65526 QKU65521:QMC65526 QUQ65521:QVY65526 REM65521:RFU65526 ROI65521:RPQ65526 RYE65521:RZM65526 SIA65521:SJI65526 SRW65521:STE65526 TBS65521:TDA65526 TLO65521:TMW65526 TVK65521:TWS65526 UFG65521:UGO65526 UPC65521:UQK65526 UYY65521:VAG65526 VIU65521:VKC65526 VSQ65521:VTY65526 WCM65521:WDU65526 WMI65521:WNQ65526 WWE65521:WXM65526 JS131057:LA131062 TO131057:UW131062 ADK131057:AES131062 ANG131057:AOO131062 AXC131057:AYK131062 BGY131057:BIG131062 BQU131057:BSC131062 CAQ131057:CBY131062 CKM131057:CLU131062 CUI131057:CVQ131062 DEE131057:DFM131062 DOA131057:DPI131062 DXW131057:DZE131062 EHS131057:EJA131062 ERO131057:ESW131062 FBK131057:FCS131062 FLG131057:FMO131062 FVC131057:FWK131062 GEY131057:GGG131062 GOU131057:GQC131062 GYQ131057:GZY131062 HIM131057:HJU131062 HSI131057:HTQ131062 ICE131057:IDM131062 IMA131057:INI131062 IVW131057:IXE131062 JFS131057:JHA131062 JPO131057:JQW131062 JZK131057:KAS131062 KJG131057:KKO131062 KTC131057:KUK131062 LCY131057:LEG131062 LMU131057:LOC131062 LWQ131057:LXY131062 MGM131057:MHU131062 MQI131057:MRQ131062 NAE131057:NBM131062 NKA131057:NLI131062 NTW131057:NVE131062 ODS131057:OFA131062 ONO131057:OOW131062 OXK131057:OYS131062 PHG131057:PIO131062 PRC131057:PSK131062 QAY131057:QCG131062 QKU131057:QMC131062 QUQ131057:QVY131062 REM131057:RFU131062 ROI131057:RPQ131062 RYE131057:RZM131062 SIA131057:SJI131062 SRW131057:STE131062 TBS131057:TDA131062 TLO131057:TMW131062 TVK131057:TWS131062 UFG131057:UGO131062 UPC131057:UQK131062 UYY131057:VAG131062 VIU131057:VKC131062 VSQ131057:VTY131062 WCM131057:WDU131062 WMI131057:WNQ131062 WWE131057:WXM131062 JS196593:LA196598 TO196593:UW196598 ADK196593:AES196598 ANG196593:AOO196598 AXC196593:AYK196598 BGY196593:BIG196598 BQU196593:BSC196598 CAQ196593:CBY196598 CKM196593:CLU196598 CUI196593:CVQ196598 DEE196593:DFM196598 DOA196593:DPI196598 DXW196593:DZE196598 EHS196593:EJA196598 ERO196593:ESW196598 FBK196593:FCS196598 FLG196593:FMO196598 FVC196593:FWK196598 GEY196593:GGG196598 GOU196593:GQC196598 GYQ196593:GZY196598 HIM196593:HJU196598 HSI196593:HTQ196598 ICE196593:IDM196598 IMA196593:INI196598 IVW196593:IXE196598 JFS196593:JHA196598 JPO196593:JQW196598 JZK196593:KAS196598 KJG196593:KKO196598 KTC196593:KUK196598 LCY196593:LEG196598 LMU196593:LOC196598 LWQ196593:LXY196598 MGM196593:MHU196598 MQI196593:MRQ196598 NAE196593:NBM196598 NKA196593:NLI196598 NTW196593:NVE196598 ODS196593:OFA196598 ONO196593:OOW196598 OXK196593:OYS196598 PHG196593:PIO196598 PRC196593:PSK196598 QAY196593:QCG196598 QKU196593:QMC196598 QUQ196593:QVY196598 REM196593:RFU196598 ROI196593:RPQ196598 RYE196593:RZM196598 SIA196593:SJI196598 SRW196593:STE196598 TBS196593:TDA196598 TLO196593:TMW196598 TVK196593:TWS196598 UFG196593:UGO196598 UPC196593:UQK196598 UYY196593:VAG196598 VIU196593:VKC196598 VSQ196593:VTY196598 WCM196593:WDU196598 WMI196593:WNQ196598 WWE196593:WXM196598 JS262129:LA262134 TO262129:UW262134 ADK262129:AES262134 ANG262129:AOO262134 AXC262129:AYK262134 BGY262129:BIG262134 BQU262129:BSC262134 CAQ262129:CBY262134 CKM262129:CLU262134 CUI262129:CVQ262134 DEE262129:DFM262134 DOA262129:DPI262134 DXW262129:DZE262134 EHS262129:EJA262134 ERO262129:ESW262134 FBK262129:FCS262134 FLG262129:FMO262134 FVC262129:FWK262134 GEY262129:GGG262134 GOU262129:GQC262134 GYQ262129:GZY262134 HIM262129:HJU262134 HSI262129:HTQ262134 ICE262129:IDM262134 IMA262129:INI262134 IVW262129:IXE262134 JFS262129:JHA262134 JPO262129:JQW262134 JZK262129:KAS262134 KJG262129:KKO262134 KTC262129:KUK262134 LCY262129:LEG262134 LMU262129:LOC262134 LWQ262129:LXY262134 MGM262129:MHU262134 MQI262129:MRQ262134 NAE262129:NBM262134 NKA262129:NLI262134 NTW262129:NVE262134 ODS262129:OFA262134 ONO262129:OOW262134 OXK262129:OYS262134 PHG262129:PIO262134 PRC262129:PSK262134 QAY262129:QCG262134 QKU262129:QMC262134 QUQ262129:QVY262134 REM262129:RFU262134 ROI262129:RPQ262134 RYE262129:RZM262134 SIA262129:SJI262134 SRW262129:STE262134 TBS262129:TDA262134 TLO262129:TMW262134 TVK262129:TWS262134 UFG262129:UGO262134 UPC262129:UQK262134 UYY262129:VAG262134 VIU262129:VKC262134 VSQ262129:VTY262134 WCM262129:WDU262134 WMI262129:WNQ262134 WWE262129:WXM262134 JS327665:LA327670 TO327665:UW327670 ADK327665:AES327670 ANG327665:AOO327670 AXC327665:AYK327670 BGY327665:BIG327670 BQU327665:BSC327670 CAQ327665:CBY327670 CKM327665:CLU327670 CUI327665:CVQ327670 DEE327665:DFM327670 DOA327665:DPI327670 DXW327665:DZE327670 EHS327665:EJA327670 ERO327665:ESW327670 FBK327665:FCS327670 FLG327665:FMO327670 FVC327665:FWK327670 GEY327665:GGG327670 GOU327665:GQC327670 GYQ327665:GZY327670 HIM327665:HJU327670 HSI327665:HTQ327670 ICE327665:IDM327670 IMA327665:INI327670 IVW327665:IXE327670 JFS327665:JHA327670 JPO327665:JQW327670 JZK327665:KAS327670 KJG327665:KKO327670 KTC327665:KUK327670 LCY327665:LEG327670 LMU327665:LOC327670 LWQ327665:LXY327670 MGM327665:MHU327670 MQI327665:MRQ327670 NAE327665:NBM327670 NKA327665:NLI327670 NTW327665:NVE327670 ODS327665:OFA327670 ONO327665:OOW327670 OXK327665:OYS327670 PHG327665:PIO327670 PRC327665:PSK327670 QAY327665:QCG327670 QKU327665:QMC327670 QUQ327665:QVY327670 REM327665:RFU327670 ROI327665:RPQ327670 RYE327665:RZM327670 SIA327665:SJI327670 SRW327665:STE327670 TBS327665:TDA327670 TLO327665:TMW327670 TVK327665:TWS327670 UFG327665:UGO327670 UPC327665:UQK327670 UYY327665:VAG327670 VIU327665:VKC327670 VSQ327665:VTY327670 WCM327665:WDU327670 WMI327665:WNQ327670 WWE327665:WXM327670 JS393201:LA393206 TO393201:UW393206 ADK393201:AES393206 ANG393201:AOO393206 AXC393201:AYK393206 BGY393201:BIG393206 BQU393201:BSC393206 CAQ393201:CBY393206 CKM393201:CLU393206 CUI393201:CVQ393206 DEE393201:DFM393206 DOA393201:DPI393206 DXW393201:DZE393206 EHS393201:EJA393206 ERO393201:ESW393206 FBK393201:FCS393206 FLG393201:FMO393206 FVC393201:FWK393206 GEY393201:GGG393206 GOU393201:GQC393206 GYQ393201:GZY393206 HIM393201:HJU393206 HSI393201:HTQ393206 ICE393201:IDM393206 IMA393201:INI393206 IVW393201:IXE393206 JFS393201:JHA393206 JPO393201:JQW393206 JZK393201:KAS393206 KJG393201:KKO393206 KTC393201:KUK393206 LCY393201:LEG393206 LMU393201:LOC393206 LWQ393201:LXY393206 MGM393201:MHU393206 MQI393201:MRQ393206 NAE393201:NBM393206 NKA393201:NLI393206 NTW393201:NVE393206 ODS393201:OFA393206 ONO393201:OOW393206 OXK393201:OYS393206 PHG393201:PIO393206 PRC393201:PSK393206 QAY393201:QCG393206 QKU393201:QMC393206 QUQ393201:QVY393206 REM393201:RFU393206 ROI393201:RPQ393206 RYE393201:RZM393206 SIA393201:SJI393206 SRW393201:STE393206 TBS393201:TDA393206 TLO393201:TMW393206 TVK393201:TWS393206 UFG393201:UGO393206 UPC393201:UQK393206 UYY393201:VAG393206 VIU393201:VKC393206 VSQ393201:VTY393206 WCM393201:WDU393206 WMI393201:WNQ393206 WWE393201:WXM393206 JS458737:LA458742 TO458737:UW458742 ADK458737:AES458742 ANG458737:AOO458742 AXC458737:AYK458742 BGY458737:BIG458742 BQU458737:BSC458742 CAQ458737:CBY458742 CKM458737:CLU458742 CUI458737:CVQ458742 DEE458737:DFM458742 DOA458737:DPI458742 DXW458737:DZE458742 EHS458737:EJA458742 ERO458737:ESW458742 FBK458737:FCS458742 FLG458737:FMO458742 FVC458737:FWK458742 GEY458737:GGG458742 GOU458737:GQC458742 GYQ458737:GZY458742 HIM458737:HJU458742 HSI458737:HTQ458742 ICE458737:IDM458742 IMA458737:INI458742 IVW458737:IXE458742 JFS458737:JHA458742 JPO458737:JQW458742 JZK458737:KAS458742 KJG458737:KKO458742 KTC458737:KUK458742 LCY458737:LEG458742 LMU458737:LOC458742 LWQ458737:LXY458742 MGM458737:MHU458742 MQI458737:MRQ458742 NAE458737:NBM458742 NKA458737:NLI458742 NTW458737:NVE458742 ODS458737:OFA458742 ONO458737:OOW458742 OXK458737:OYS458742 PHG458737:PIO458742 PRC458737:PSK458742 QAY458737:QCG458742 QKU458737:QMC458742 QUQ458737:QVY458742 REM458737:RFU458742 ROI458737:RPQ458742 RYE458737:RZM458742 SIA458737:SJI458742 SRW458737:STE458742 TBS458737:TDA458742 TLO458737:TMW458742 TVK458737:TWS458742 UFG458737:UGO458742 UPC458737:UQK458742 UYY458737:VAG458742 VIU458737:VKC458742 VSQ458737:VTY458742 WCM458737:WDU458742 WMI458737:WNQ458742 WWE458737:WXM458742 JS524273:LA524278 TO524273:UW524278 ADK524273:AES524278 ANG524273:AOO524278 AXC524273:AYK524278 BGY524273:BIG524278 BQU524273:BSC524278 CAQ524273:CBY524278 CKM524273:CLU524278 CUI524273:CVQ524278 DEE524273:DFM524278 DOA524273:DPI524278 DXW524273:DZE524278 EHS524273:EJA524278 ERO524273:ESW524278 FBK524273:FCS524278 FLG524273:FMO524278 FVC524273:FWK524278 GEY524273:GGG524278 GOU524273:GQC524278 GYQ524273:GZY524278 HIM524273:HJU524278 HSI524273:HTQ524278 ICE524273:IDM524278 IMA524273:INI524278 IVW524273:IXE524278 JFS524273:JHA524278 JPO524273:JQW524278 JZK524273:KAS524278 KJG524273:KKO524278 KTC524273:KUK524278 LCY524273:LEG524278 LMU524273:LOC524278 LWQ524273:LXY524278 MGM524273:MHU524278 MQI524273:MRQ524278 NAE524273:NBM524278 NKA524273:NLI524278 NTW524273:NVE524278 ODS524273:OFA524278 ONO524273:OOW524278 OXK524273:OYS524278 PHG524273:PIO524278 PRC524273:PSK524278 QAY524273:QCG524278 QKU524273:QMC524278 QUQ524273:QVY524278 REM524273:RFU524278 ROI524273:RPQ524278 RYE524273:RZM524278 SIA524273:SJI524278 SRW524273:STE524278 TBS524273:TDA524278 TLO524273:TMW524278 TVK524273:TWS524278 UFG524273:UGO524278 UPC524273:UQK524278 UYY524273:VAG524278 VIU524273:VKC524278 VSQ524273:VTY524278 WCM524273:WDU524278 WMI524273:WNQ524278 WWE524273:WXM524278 JS589809:LA589814 TO589809:UW589814 ADK589809:AES589814 ANG589809:AOO589814 AXC589809:AYK589814 BGY589809:BIG589814 BQU589809:BSC589814 CAQ589809:CBY589814 CKM589809:CLU589814 CUI589809:CVQ589814 DEE589809:DFM589814 DOA589809:DPI589814 DXW589809:DZE589814 EHS589809:EJA589814 ERO589809:ESW589814 FBK589809:FCS589814 FLG589809:FMO589814 FVC589809:FWK589814 GEY589809:GGG589814 GOU589809:GQC589814 GYQ589809:GZY589814 HIM589809:HJU589814 HSI589809:HTQ589814 ICE589809:IDM589814 IMA589809:INI589814 IVW589809:IXE589814 JFS589809:JHA589814 JPO589809:JQW589814 JZK589809:KAS589814 KJG589809:KKO589814 KTC589809:KUK589814 LCY589809:LEG589814 LMU589809:LOC589814 LWQ589809:LXY589814 MGM589809:MHU589814 MQI589809:MRQ589814 NAE589809:NBM589814 NKA589809:NLI589814 NTW589809:NVE589814 ODS589809:OFA589814 ONO589809:OOW589814 OXK589809:OYS589814 PHG589809:PIO589814 PRC589809:PSK589814 QAY589809:QCG589814 QKU589809:QMC589814 QUQ589809:QVY589814 REM589809:RFU589814 ROI589809:RPQ589814 RYE589809:RZM589814 SIA589809:SJI589814 SRW589809:STE589814 TBS589809:TDA589814 TLO589809:TMW589814 TVK589809:TWS589814 UFG589809:UGO589814 UPC589809:UQK589814 UYY589809:VAG589814 VIU589809:VKC589814 VSQ589809:VTY589814 WCM589809:WDU589814 WMI589809:WNQ589814 WWE589809:WXM589814 JS655345:LA655350 TO655345:UW655350 ADK655345:AES655350 ANG655345:AOO655350 AXC655345:AYK655350 BGY655345:BIG655350 BQU655345:BSC655350 CAQ655345:CBY655350 CKM655345:CLU655350 CUI655345:CVQ655350 DEE655345:DFM655350 DOA655345:DPI655350 DXW655345:DZE655350 EHS655345:EJA655350 ERO655345:ESW655350 FBK655345:FCS655350 FLG655345:FMO655350 FVC655345:FWK655350 GEY655345:GGG655350 GOU655345:GQC655350 GYQ655345:GZY655350 HIM655345:HJU655350 HSI655345:HTQ655350 ICE655345:IDM655350 IMA655345:INI655350 IVW655345:IXE655350 JFS655345:JHA655350 JPO655345:JQW655350 JZK655345:KAS655350 KJG655345:KKO655350 KTC655345:KUK655350 LCY655345:LEG655350 LMU655345:LOC655350 LWQ655345:LXY655350 MGM655345:MHU655350 MQI655345:MRQ655350 NAE655345:NBM655350 NKA655345:NLI655350 NTW655345:NVE655350 ODS655345:OFA655350 ONO655345:OOW655350 OXK655345:OYS655350 PHG655345:PIO655350 PRC655345:PSK655350 QAY655345:QCG655350 QKU655345:QMC655350 QUQ655345:QVY655350 REM655345:RFU655350 ROI655345:RPQ655350 RYE655345:RZM655350 SIA655345:SJI655350 SRW655345:STE655350 TBS655345:TDA655350 TLO655345:TMW655350 TVK655345:TWS655350 UFG655345:UGO655350 UPC655345:UQK655350 UYY655345:VAG655350 VIU655345:VKC655350 VSQ655345:VTY655350 WCM655345:WDU655350 WMI655345:WNQ655350 WWE655345:WXM655350 JS720881:LA720886 TO720881:UW720886 ADK720881:AES720886 ANG720881:AOO720886 AXC720881:AYK720886 BGY720881:BIG720886 BQU720881:BSC720886 CAQ720881:CBY720886 CKM720881:CLU720886 CUI720881:CVQ720886 DEE720881:DFM720886 DOA720881:DPI720886 DXW720881:DZE720886 EHS720881:EJA720886 ERO720881:ESW720886 FBK720881:FCS720886 FLG720881:FMO720886 FVC720881:FWK720886 GEY720881:GGG720886 GOU720881:GQC720886 GYQ720881:GZY720886 HIM720881:HJU720886 HSI720881:HTQ720886 ICE720881:IDM720886 IMA720881:INI720886 IVW720881:IXE720886 JFS720881:JHA720886 JPO720881:JQW720886 JZK720881:KAS720886 KJG720881:KKO720886 KTC720881:KUK720886 LCY720881:LEG720886 LMU720881:LOC720886 LWQ720881:LXY720886 MGM720881:MHU720886 MQI720881:MRQ720886 NAE720881:NBM720886 NKA720881:NLI720886 NTW720881:NVE720886 ODS720881:OFA720886 ONO720881:OOW720886 OXK720881:OYS720886 PHG720881:PIO720886 PRC720881:PSK720886 QAY720881:QCG720886 QKU720881:QMC720886 QUQ720881:QVY720886 REM720881:RFU720886 ROI720881:RPQ720886 RYE720881:RZM720886 SIA720881:SJI720886 SRW720881:STE720886 TBS720881:TDA720886 TLO720881:TMW720886 TVK720881:TWS720886 UFG720881:UGO720886 UPC720881:UQK720886 UYY720881:VAG720886 VIU720881:VKC720886 VSQ720881:VTY720886 WCM720881:WDU720886 WMI720881:WNQ720886 WWE720881:WXM720886 JS786417:LA786422 TO786417:UW786422 ADK786417:AES786422 ANG786417:AOO786422 AXC786417:AYK786422 BGY786417:BIG786422 BQU786417:BSC786422 CAQ786417:CBY786422 CKM786417:CLU786422 CUI786417:CVQ786422 DEE786417:DFM786422 DOA786417:DPI786422 DXW786417:DZE786422 EHS786417:EJA786422 ERO786417:ESW786422 FBK786417:FCS786422 FLG786417:FMO786422 FVC786417:FWK786422 GEY786417:GGG786422 GOU786417:GQC786422 GYQ786417:GZY786422 HIM786417:HJU786422 HSI786417:HTQ786422 ICE786417:IDM786422 IMA786417:INI786422 IVW786417:IXE786422 JFS786417:JHA786422 JPO786417:JQW786422 JZK786417:KAS786422 KJG786417:KKO786422 KTC786417:KUK786422 LCY786417:LEG786422 LMU786417:LOC786422 LWQ786417:LXY786422 MGM786417:MHU786422 MQI786417:MRQ786422 NAE786417:NBM786422 NKA786417:NLI786422 NTW786417:NVE786422 ODS786417:OFA786422 ONO786417:OOW786422 OXK786417:OYS786422 PHG786417:PIO786422 PRC786417:PSK786422 QAY786417:QCG786422 QKU786417:QMC786422 QUQ786417:QVY786422 REM786417:RFU786422 ROI786417:RPQ786422 RYE786417:RZM786422 SIA786417:SJI786422 SRW786417:STE786422 TBS786417:TDA786422 TLO786417:TMW786422 TVK786417:TWS786422 UFG786417:UGO786422 UPC786417:UQK786422 UYY786417:VAG786422 VIU786417:VKC786422 VSQ786417:VTY786422 WCM786417:WDU786422 WMI786417:WNQ786422 WWE786417:WXM786422 JS851953:LA851958 TO851953:UW851958 ADK851953:AES851958 ANG851953:AOO851958 AXC851953:AYK851958 BGY851953:BIG851958 BQU851953:BSC851958 CAQ851953:CBY851958 CKM851953:CLU851958 CUI851953:CVQ851958 DEE851953:DFM851958 DOA851953:DPI851958 DXW851953:DZE851958 EHS851953:EJA851958 ERO851953:ESW851958 FBK851953:FCS851958 FLG851953:FMO851958 FVC851953:FWK851958 GEY851953:GGG851958 GOU851953:GQC851958 GYQ851953:GZY851958 HIM851953:HJU851958 HSI851953:HTQ851958 ICE851953:IDM851958 IMA851953:INI851958 IVW851953:IXE851958 JFS851953:JHA851958 JPO851953:JQW851958 JZK851953:KAS851958 KJG851953:KKO851958 KTC851953:KUK851958 LCY851953:LEG851958 LMU851953:LOC851958 LWQ851953:LXY851958 MGM851953:MHU851958 MQI851953:MRQ851958 NAE851953:NBM851958 NKA851953:NLI851958 NTW851953:NVE851958 ODS851953:OFA851958 ONO851953:OOW851958 OXK851953:OYS851958 PHG851953:PIO851958 PRC851953:PSK851958 QAY851953:QCG851958 QKU851953:QMC851958 QUQ851953:QVY851958 REM851953:RFU851958 ROI851953:RPQ851958 RYE851953:RZM851958 SIA851953:SJI851958 SRW851953:STE851958 TBS851953:TDA851958 TLO851953:TMW851958 TVK851953:TWS851958 UFG851953:UGO851958 UPC851953:UQK851958 UYY851953:VAG851958 VIU851953:VKC851958 VSQ851953:VTY851958 WCM851953:WDU851958 WMI851953:WNQ851958 WWE851953:WXM851958 JS917489:LA917494 TO917489:UW917494 ADK917489:AES917494 ANG917489:AOO917494 AXC917489:AYK917494 BGY917489:BIG917494 BQU917489:BSC917494 CAQ917489:CBY917494 CKM917489:CLU917494 CUI917489:CVQ917494 DEE917489:DFM917494 DOA917489:DPI917494 DXW917489:DZE917494 EHS917489:EJA917494 ERO917489:ESW917494 FBK917489:FCS917494 FLG917489:FMO917494 FVC917489:FWK917494 GEY917489:GGG917494 GOU917489:GQC917494 GYQ917489:GZY917494 HIM917489:HJU917494 HSI917489:HTQ917494 ICE917489:IDM917494 IMA917489:INI917494 IVW917489:IXE917494 JFS917489:JHA917494 JPO917489:JQW917494 JZK917489:KAS917494 KJG917489:KKO917494 KTC917489:KUK917494 LCY917489:LEG917494 LMU917489:LOC917494 LWQ917489:LXY917494 MGM917489:MHU917494 MQI917489:MRQ917494 NAE917489:NBM917494 NKA917489:NLI917494 NTW917489:NVE917494 ODS917489:OFA917494 ONO917489:OOW917494 OXK917489:OYS917494 PHG917489:PIO917494 PRC917489:PSK917494 QAY917489:QCG917494 QKU917489:QMC917494 QUQ917489:QVY917494 REM917489:RFU917494 ROI917489:RPQ917494 RYE917489:RZM917494 SIA917489:SJI917494 SRW917489:STE917494 TBS917489:TDA917494 TLO917489:TMW917494 TVK917489:TWS917494 UFG917489:UGO917494 UPC917489:UQK917494 UYY917489:VAG917494 VIU917489:VKC917494 VSQ917489:VTY917494 WCM917489:WDU917494 WMI917489:WNQ917494 WWE917489:WXM917494 JS983025:LA983030 TO983025:UW983030 ADK983025:AES983030 ANG983025:AOO983030 AXC983025:AYK983030 BGY983025:BIG983030 BQU983025:BSC983030 CAQ983025:CBY983030 CKM983025:CLU983030 CUI983025:CVQ983030 DEE983025:DFM983030 DOA983025:DPI983030 DXW983025:DZE983030 EHS983025:EJA983030 ERO983025:ESW983030 FBK983025:FCS983030 FLG983025:FMO983030 FVC983025:FWK983030 GEY983025:GGG983030 GOU983025:GQC983030 GYQ983025:GZY983030 HIM983025:HJU983030 HSI983025:HTQ983030 ICE983025:IDM983030 IMA983025:INI983030 IVW983025:IXE983030 JFS983025:JHA983030 JPO983025:JQW983030 JZK983025:KAS983030 KJG983025:KKO983030 KTC983025:KUK983030 LCY983025:LEG983030 LMU983025:LOC983030 LWQ983025:LXY983030 MGM983025:MHU983030 MQI983025:MRQ983030 NAE983025:NBM983030 NKA983025:NLI983030 NTW983025:NVE983030 ODS983025:OFA983030 ONO983025:OOW983030 OXK983025:OYS983030 PHG983025:PIO983030 PRC983025:PSK983030 QAY983025:QCG983030 QKU983025:QMC983030 QUQ983025:QVY983030 REM983025:RFU983030 ROI983025:RPQ983030 RYE983025:RZM983030 SIA983025:SJI983030 SRW983025:STE983030 TBS983025:TDA983030 TLO983025:TMW983030 TVK983025:TWS983030 UFG983025:UGO983030 UPC983025:UQK983030 UYY983025:VAG983030 VIU983025:VKC983030 VSQ983025:VTY983030 WCM983025:WDU983030 WMI983025:WNQ983030 WWE983025:WXM983030 JK30:KS32 JV65506 TR65506 ADN65506 ANJ65506 AXF65506 BHB65506 BQX65506 CAT65506 CKP65506 CUL65506 DEH65506 DOD65506 DXZ65506 EHV65506 ERR65506 FBN65506 FLJ65506 FVF65506 GFB65506 GOX65506 GYT65506 HIP65506 HSL65506 ICH65506 IMD65506 IVZ65506 JFV65506 JPR65506 JZN65506 KJJ65506 KTF65506 LDB65506 LMX65506 LWT65506 MGP65506 MQL65506 NAH65506 NKD65506 NTZ65506 ODV65506 ONR65506 OXN65506 PHJ65506 PRF65506 QBB65506 QKX65506 QUT65506 REP65506 ROL65506 RYH65506 SID65506 SRZ65506 TBV65506 TLR65506 TVN65506 UFJ65506 UPF65506 UZB65506 VIX65506 VST65506 WCP65506 WML65506 WWH65506 TG30:UO32 JV131042 TR131042 ADN131042 ANJ131042 AXF131042 BHB131042 BQX131042 CAT131042 CKP131042 CUL131042 DEH131042 DOD131042 DXZ131042 EHV131042 ERR131042 FBN131042 FLJ131042 FVF131042 GFB131042 GOX131042 GYT131042 HIP131042 HSL131042 ICH131042 IMD131042 IVZ131042 JFV131042 JPR131042 JZN131042 KJJ131042 KTF131042 LDB131042 LMX131042 LWT131042 MGP131042 MQL131042 NAH131042 NKD131042 NTZ131042 ODV131042 ONR131042 OXN131042 PHJ131042 PRF131042 QBB131042 QKX131042 QUT131042 REP131042 ROL131042 RYH131042 SID131042 SRZ131042 TBV131042 TLR131042 TVN131042 UFJ131042 UPF131042 UZB131042 VIX131042 VST131042 WCP131042 WML131042 WWH131042 ADC30:AEK32 JV196578 TR196578 ADN196578 ANJ196578 AXF196578 BHB196578 BQX196578 CAT196578 CKP196578 CUL196578 DEH196578 DOD196578 DXZ196578 EHV196578 ERR196578 FBN196578 FLJ196578 FVF196578 GFB196578 GOX196578 GYT196578 HIP196578 HSL196578 ICH196578 IMD196578 IVZ196578 JFV196578 JPR196578 JZN196578 KJJ196578 KTF196578 LDB196578 LMX196578 LWT196578 MGP196578 MQL196578 NAH196578 NKD196578 NTZ196578 ODV196578 ONR196578 OXN196578 PHJ196578 PRF196578 QBB196578 QKX196578 QUT196578 REP196578 ROL196578 RYH196578 SID196578 SRZ196578 TBV196578 TLR196578 TVN196578 UFJ196578 UPF196578 UZB196578 VIX196578 VST196578 WCP196578 WML196578 WWH196578 AMY30:AOG32 JV262114 TR262114 ADN262114 ANJ262114 AXF262114 BHB262114 BQX262114 CAT262114 CKP262114 CUL262114 DEH262114 DOD262114 DXZ262114 EHV262114 ERR262114 FBN262114 FLJ262114 FVF262114 GFB262114 GOX262114 GYT262114 HIP262114 HSL262114 ICH262114 IMD262114 IVZ262114 JFV262114 JPR262114 JZN262114 KJJ262114 KTF262114 LDB262114 LMX262114 LWT262114 MGP262114 MQL262114 NAH262114 NKD262114 NTZ262114 ODV262114 ONR262114 OXN262114 PHJ262114 PRF262114 QBB262114 QKX262114 QUT262114 REP262114 ROL262114 RYH262114 SID262114 SRZ262114 TBV262114 TLR262114 TVN262114 UFJ262114 UPF262114 UZB262114 VIX262114 VST262114 WCP262114 WML262114 WWH262114 AWU30:AYC32 JV327650 TR327650 ADN327650 ANJ327650 AXF327650 BHB327650 BQX327650 CAT327650 CKP327650 CUL327650 DEH327650 DOD327650 DXZ327650 EHV327650 ERR327650 FBN327650 FLJ327650 FVF327650 GFB327650 GOX327650 GYT327650 HIP327650 HSL327650 ICH327650 IMD327650 IVZ327650 JFV327650 JPR327650 JZN327650 KJJ327650 KTF327650 LDB327650 LMX327650 LWT327650 MGP327650 MQL327650 NAH327650 NKD327650 NTZ327650 ODV327650 ONR327650 OXN327650 PHJ327650 PRF327650 QBB327650 QKX327650 QUT327650 REP327650 ROL327650 RYH327650 SID327650 SRZ327650 TBV327650 TLR327650 TVN327650 UFJ327650 UPF327650 UZB327650 VIX327650 VST327650 WCP327650 WML327650 WWH327650 BGQ30:BHY32 JV393186 TR393186 ADN393186 ANJ393186 AXF393186 BHB393186 BQX393186 CAT393186 CKP393186 CUL393186 DEH393186 DOD393186 DXZ393186 EHV393186 ERR393186 FBN393186 FLJ393186 FVF393186 GFB393186 GOX393186 GYT393186 HIP393186 HSL393186 ICH393186 IMD393186 IVZ393186 JFV393186 JPR393186 JZN393186 KJJ393186 KTF393186 LDB393186 LMX393186 LWT393186 MGP393186 MQL393186 NAH393186 NKD393186 NTZ393186 ODV393186 ONR393186 OXN393186 PHJ393186 PRF393186 QBB393186 QKX393186 QUT393186 REP393186 ROL393186 RYH393186 SID393186 SRZ393186 TBV393186 TLR393186 TVN393186 UFJ393186 UPF393186 UZB393186 VIX393186 VST393186 WCP393186 WML393186 WWH393186 BQM30:BRU32 JV458722 TR458722 ADN458722 ANJ458722 AXF458722 BHB458722 BQX458722 CAT458722 CKP458722 CUL458722 DEH458722 DOD458722 DXZ458722 EHV458722 ERR458722 FBN458722 FLJ458722 FVF458722 GFB458722 GOX458722 GYT458722 HIP458722 HSL458722 ICH458722 IMD458722 IVZ458722 JFV458722 JPR458722 JZN458722 KJJ458722 KTF458722 LDB458722 LMX458722 LWT458722 MGP458722 MQL458722 NAH458722 NKD458722 NTZ458722 ODV458722 ONR458722 OXN458722 PHJ458722 PRF458722 QBB458722 QKX458722 QUT458722 REP458722 ROL458722 RYH458722 SID458722 SRZ458722 TBV458722 TLR458722 TVN458722 UFJ458722 UPF458722 UZB458722 VIX458722 VST458722 WCP458722 WML458722 WWH458722 CAI30:CBQ32 JV524258 TR524258 ADN524258 ANJ524258 AXF524258 BHB524258 BQX524258 CAT524258 CKP524258 CUL524258 DEH524258 DOD524258 DXZ524258 EHV524258 ERR524258 FBN524258 FLJ524258 FVF524258 GFB524258 GOX524258 GYT524258 HIP524258 HSL524258 ICH524258 IMD524258 IVZ524258 JFV524258 JPR524258 JZN524258 KJJ524258 KTF524258 LDB524258 LMX524258 LWT524258 MGP524258 MQL524258 NAH524258 NKD524258 NTZ524258 ODV524258 ONR524258 OXN524258 PHJ524258 PRF524258 QBB524258 QKX524258 QUT524258 REP524258 ROL524258 RYH524258 SID524258 SRZ524258 TBV524258 TLR524258 TVN524258 UFJ524258 UPF524258 UZB524258 VIX524258 VST524258 WCP524258 WML524258 WWH524258 CKE30:CLM32 JV589794 TR589794 ADN589794 ANJ589794 AXF589794 BHB589794 BQX589794 CAT589794 CKP589794 CUL589794 DEH589794 DOD589794 DXZ589794 EHV589794 ERR589794 FBN589794 FLJ589794 FVF589794 GFB589794 GOX589794 GYT589794 HIP589794 HSL589794 ICH589794 IMD589794 IVZ589794 JFV589794 JPR589794 JZN589794 KJJ589794 KTF589794 LDB589794 LMX589794 LWT589794 MGP589794 MQL589794 NAH589794 NKD589794 NTZ589794 ODV589794 ONR589794 OXN589794 PHJ589794 PRF589794 QBB589794 QKX589794 QUT589794 REP589794 ROL589794 RYH589794 SID589794 SRZ589794 TBV589794 TLR589794 TVN589794 UFJ589794 UPF589794 UZB589794 VIX589794 VST589794 WCP589794 WML589794 WWH589794 CUA30:CVI32 JV655330 TR655330 ADN655330 ANJ655330 AXF655330 BHB655330 BQX655330 CAT655330 CKP655330 CUL655330 DEH655330 DOD655330 DXZ655330 EHV655330 ERR655330 FBN655330 FLJ655330 FVF655330 GFB655330 GOX655330 GYT655330 HIP655330 HSL655330 ICH655330 IMD655330 IVZ655330 JFV655330 JPR655330 JZN655330 KJJ655330 KTF655330 LDB655330 LMX655330 LWT655330 MGP655330 MQL655330 NAH655330 NKD655330 NTZ655330 ODV655330 ONR655330 OXN655330 PHJ655330 PRF655330 QBB655330 QKX655330 QUT655330 REP655330 ROL655330 RYH655330 SID655330 SRZ655330 TBV655330 TLR655330 TVN655330 UFJ655330 UPF655330 UZB655330 VIX655330 VST655330 WCP655330 WML655330 WWH655330 DDW30:DFE32 JV720866 TR720866 ADN720866 ANJ720866 AXF720866 BHB720866 BQX720866 CAT720866 CKP720866 CUL720866 DEH720866 DOD720866 DXZ720866 EHV720866 ERR720866 FBN720866 FLJ720866 FVF720866 GFB720866 GOX720866 GYT720866 HIP720866 HSL720866 ICH720866 IMD720866 IVZ720866 JFV720866 JPR720866 JZN720866 KJJ720866 KTF720866 LDB720866 LMX720866 LWT720866 MGP720866 MQL720866 NAH720866 NKD720866 NTZ720866 ODV720866 ONR720866 OXN720866 PHJ720866 PRF720866 QBB720866 QKX720866 QUT720866 REP720866 ROL720866 RYH720866 SID720866 SRZ720866 TBV720866 TLR720866 TVN720866 UFJ720866 UPF720866 UZB720866 VIX720866 VST720866 WCP720866 WML720866 WWH720866 DNS30:DPA32 JV786402 TR786402 ADN786402 ANJ786402 AXF786402 BHB786402 BQX786402 CAT786402 CKP786402 CUL786402 DEH786402 DOD786402 DXZ786402 EHV786402 ERR786402 FBN786402 FLJ786402 FVF786402 GFB786402 GOX786402 GYT786402 HIP786402 HSL786402 ICH786402 IMD786402 IVZ786402 JFV786402 JPR786402 JZN786402 KJJ786402 KTF786402 LDB786402 LMX786402 LWT786402 MGP786402 MQL786402 NAH786402 NKD786402 NTZ786402 ODV786402 ONR786402 OXN786402 PHJ786402 PRF786402 QBB786402 QKX786402 QUT786402 REP786402 ROL786402 RYH786402 SID786402 SRZ786402 TBV786402 TLR786402 TVN786402 UFJ786402 UPF786402 UZB786402 VIX786402 VST786402 WCP786402 WML786402 WWH786402 DXO30:DYW32 JV851938 TR851938 ADN851938 ANJ851938 AXF851938 BHB851938 BQX851938 CAT851938 CKP851938 CUL851938 DEH851938 DOD851938 DXZ851938 EHV851938 ERR851938 FBN851938 FLJ851938 FVF851938 GFB851938 GOX851938 GYT851938 HIP851938 HSL851938 ICH851938 IMD851938 IVZ851938 JFV851938 JPR851938 JZN851938 KJJ851938 KTF851938 LDB851938 LMX851938 LWT851938 MGP851938 MQL851938 NAH851938 NKD851938 NTZ851938 ODV851938 ONR851938 OXN851938 PHJ851938 PRF851938 QBB851938 QKX851938 QUT851938 REP851938 ROL851938 RYH851938 SID851938 SRZ851938 TBV851938 TLR851938 TVN851938 UFJ851938 UPF851938 UZB851938 VIX851938 VST851938 WCP851938 WML851938 WWH851938 EHK30:EIS32 JV917474 TR917474 ADN917474 ANJ917474 AXF917474 BHB917474 BQX917474 CAT917474 CKP917474 CUL917474 DEH917474 DOD917474 DXZ917474 EHV917474 ERR917474 FBN917474 FLJ917474 FVF917474 GFB917474 GOX917474 GYT917474 HIP917474 HSL917474 ICH917474 IMD917474 IVZ917474 JFV917474 JPR917474 JZN917474 KJJ917474 KTF917474 LDB917474 LMX917474 LWT917474 MGP917474 MQL917474 NAH917474 NKD917474 NTZ917474 ODV917474 ONR917474 OXN917474 PHJ917474 PRF917474 QBB917474 QKX917474 QUT917474 REP917474 ROL917474 RYH917474 SID917474 SRZ917474 TBV917474 TLR917474 TVN917474 UFJ917474 UPF917474 UZB917474 VIX917474 VST917474 WCP917474 WML917474 WWH917474 AW65471:BE65476 JV983010 TR983010 ADN983010 ANJ983010 AXF983010 BHB983010 BQX983010 CAT983010 CKP983010 CUL983010 DEH983010 DOD983010 DXZ983010 EHV983010 ERR983010 FBN983010 FLJ983010 FVF983010 GFB983010 GOX983010 GYT983010 HIP983010 HSL983010 ICH983010 IMD983010 IVZ983010 JFV983010 JPR983010 JZN983010 KJJ983010 KTF983010 LDB983010 LMX983010 LWT983010 MGP983010 MQL983010 NAH983010 NKD983010 NTZ983010 ODV983010 ONR983010 OXN983010 PHJ983010 PRF983010 QBB983010 QKX983010 QUT983010 REP983010 ROL983010 RYH983010 SID983010 SRZ983010 TBV983010 TLR983010 TVN983010 UFJ983010 UPF983010 UZB983010 VIX983010 VST983010 WCP983010 WML983010 WWH983010 ERG30:ESO32 AW983019:BE983024 FBC30:FCK32 AW917483:BE917488 FKY30:FMG32 AW851947:BE851952 FUU30:FWC32 AW786411:BE786416 GEQ30:GFY32 AW720875:BE720880 GOM30:GPU32 AW655339:BE655344 GYI30:GZQ32 AW589803:BE589808 HIE30:HJM32 AW524267:BE524272 HSA30:HTI32 AW458731:BE458736 IBW30:IDE32 AW393195:BE393200 ILS30:INA32 AW327659:BE327664 IVO30:IWW32 AW262123:BE262128 JFK30:JGS32 AW196587:BE196592 JPG30:JQO32 AW131051:BE131056 JZC30:KAK32 AW65515:BE65520 KIY30:KKG32 AW982997:BE983002 KSU30:KUC32 AW917461:BE917466 LCQ30:LDY32 AW851925:BE851930 LMM30:LNU32 AW786389:BE786394 LWI30:LXQ32 AW720853:BE720858 MGE30:MHM32 AW655317:BE655322 MQA30:MRI32 AW589781:BE589786 MZW30:NBE32 AW524245:BE524250 NJS30:NLA32 AW458709:BE458714 NTO30:NUW32 AW393173:BE393178 ODK30:OES32 AW327637:BE327642 ONG30:OOO32 AW262101:BE262106 OXC30:OYK32 AW196565:BE196570 PGY30:PIG32 AW131029:BE131034 PQU30:PSC32 AW65493:BE65498 QAQ30:QBY32 QKM30:QLU32 AW982975:BE982980 QUI30:QVQ32 AW917439:BE917444 REE30:RFM32 AW851903:BE851908 ROA30:RPI32 AW786367:BE786372 RXW30:RZE32 AW720831:BE720836 SHS30:SJA32 AW655295:BE655300 SRO30:SSW32 AW589759:BE589764 TBK30:TCS32 AW524223:BE524228 TLG30:TMO32 AW458687:BE458692 TVC30:TWK32 AW393151:BE393156 UEY30:UGG32 AW327615:BE327620 UOU30:UQC32 AW262079:BE262084 UYQ30:UZY32 AW196543:BE196548 VIM30:VJU32 AW131007:BE131012 VSI30:VTQ32 TO2:UW3 JS2:LA3 WWE2:WXM3 WMI2:WNQ3 WCM2:WDU3 VSQ2:VTY3 VIU2:VKC3 UYY2:VAG3 UPC2:UQK3 UFG2:UGO3 TVK2:TWS3 TLO2:TMW3 TBS2:TDA3 SRW2:STE3 SIA2:SJI3 RYE2:RZM3 ROI2:RPQ3 REM2:RFU3 QUQ2:QVY3 QKU2:QMC3 QAY2:QCG3 PRC2:PSK3 PHG2:PIO3 OXK2:OYS3 ONO2:OOW3 ODS2:OFA3 NTW2:NVE3 NKA2:NLI3 NAE2:NBM3 MQI2:MRQ3 MGM2:MHU3 LWQ2:LXY3 LMU2:LOC3 LCY2:LEG3 KTC2:KUK3 KJG2:KKO3 JZK2:KAS3 JPO2:JQW3 JFS2:JHA3 IVW2:IXE3 IMA2:INI3 ICE2:IDM3 HSI2:HTQ3 HIM2:HJU3 GYQ2:GZY3 GOU2:GQC3 GEY2:GGG3 FVC2:FWK3 FLG2:FMO3 FBK2:FCS3 ERO2:ESW3 EHS2:EJA3 DXW2:DZE3 DOA2:DPI3 DEE2:DFM3 CUI2:CVQ3 CKM2:CLU3 CAQ2:CBY3 BQU2:BSC3 BGY2:BIG3 AXC2:AYK3 ANG2:AOO3 ADK2:AES3 WMW28 WWS28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KG28 UC28 ADY28 ANU28 AXQ28 BHM28 BRI28 CBE28 CLA28 CUW28 DES28 DOO28 DYK28 EIG28 ESC28 FBY28 FLU28 FVQ28 GFM28 GPI28 GZE28 HJA28 HSW28 ICS28 IMO28 IWK28 JGG28 JQC28 JZY28 KJU28 KTQ28 LDM28 LNI28 LXE28 MHA28 MQW28 NAS28 NKO28 NUK28 OEG28 OOC28 OXY28 PHU28 PRQ28 QBM28 QLI28 QVE28 RFA28 ROW28 RYS28 SIO28 SSK28 TCG28 TMC28 TVY28 UFU28 UPQ28 UZM28 VJI28 VTE28 WDA28 WVZ5:WVZ12 WMD5:WMD12 WCH5:WCH12 VSL5:VSL12 VIP5:VIP12 UYT5:UYT12 UOX5:UOX12 UFB5:UFB12 TVF5:TVF12 TLJ5:TLJ12 TBN5:TBN12 SRR5:SRR12 SHV5:SHV12 RXZ5:RXZ12 ROD5:ROD12 REH5:REH12 QUL5:QUL12 QKP5:QKP12 QAT5:QAT12 PQX5:PQX12 PHB5:PHB12 OXF5:OXF12 ONJ5:ONJ12 ODN5:ODN12 NTR5:NTR12 NJV5:NJV12 MZZ5:MZZ12 MQD5:MQD12 MGH5:MGH12 LWL5:LWL12 LMP5:LMP12 LCT5:LCT12 KSX5:KSX12 KJB5:KJB12 JZF5:JZF12 JPJ5:JPJ12 JFN5:JFN12 IVR5:IVR12 ILV5:ILV12 IBZ5:IBZ12 HSD5:HSD12 HIH5:HIH12 GYL5:GYL12 GOP5:GOP12 GET5:GET12 FUX5:FUX12 FLB5:FLB12 FBF5:FBF12 ERJ5:ERJ12 EHN5:EHN12 DXR5:DXR12 DNV5:DNV12 DDZ5:DDZ12 CUD5:CUD12 Q65457:S65457 Q130993:S130993 Q196529:S196529 Q262065:S262065 Q327601:S327601 Q393137:S393137 Q458673:S458673 Q524209:S524209 Q589745:S589745 Q655281:S655281 Q720817:S720817 Q786353:S786353 Q851889:S851889 Q917425:S917425 Q982961:S982961 V65457 V130993 V196529 V262065 V327601 V393137 V458673 V524209 V589745 V655281 V720817 V786353 V851889 V917425 V982961 Q65479:S65479 Q131015:S131015 Q196551:S196551 Q262087:S262087 Q327623:S327623 Q393159:S393159 Q458695:S458695 Q524231:S524231 Q589767:S589767 Q655303:S655303 Q720839:S720839 Q786375:S786375 Q851911:S851911 Q917447:S917447 Q982983:S982983 V65479 V131015 V196551 V262087 V327623 V393159 V458695 V524231 V589767 V655303 V720839 V786375 V851911 V917447 V982983 Q65501:S65501 Q131037:S131037 Q196573:S196573 Q262109:S262109 Q327645:S327645 Q393181:S393181 Q458717:S458717 Q524253:S524253 Q589789:S589789 Q655325:S655325 Q720861:S720861 Q786397:S786397 Q851933:S851933 Q917469:S917469 Q983005:S983005 V65501 V131037 V196573 V262109 V327645 V393181 V458717 V524253 V589789 V655325 V720861 V786397 V851933 V917469 V983005 Q983020:AV983025 Q917484:AV917489 Q851948:AV851953 Q786412:AV786417 Q720876:AV720881 Q655340:AV655345 Q589804:AV589809 Q524268:AV524273 Q458732:AV458737 Q393196:AV393201 Q327660:AV327665 Q262124:AV262129 Q196588:AV196593 Q131052:AV131057 Q65516:AV65521 Q982998:AV983003 Q917462:AV917467 Q851926:AV851931 Q786390:AV786395 Q720854:AV720859 Q655318:AV655323 Q589782:AV589787 Q524246:AV524251 Q458710:AV458715 Q393174:AV393179 Q327638:AV327643 Q262102:AV262107 Q196566:AV196571 Q131030:AV131035 Q65494:AV65499 Q65472:AV65477 Q982976:AV982981 Q917440:AV917445 Q851904:AV851909 Q786368:AV786373 Q720832:AV720837 Q655296:AV655301 Q589760:AV589765 Q524224:AV524229 Q458688:AV458693 Q393152:AV393157 Q327616:AV327621 Q262080:AV262085 Q196544:AV196549 Q131008:AV131013 O58:AW62 O28:AW32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8"/>
  <sheetViews>
    <sheetView view="pageBreakPreview" zoomScaleNormal="100" zoomScaleSheetLayoutView="100" workbookViewId="0">
      <selection activeCell="A4" sqref="A4"/>
    </sheetView>
  </sheetViews>
  <sheetFormatPr defaultColWidth="2.109375" defaultRowHeight="12" x14ac:dyDescent="0.2"/>
  <cols>
    <col min="1" max="1" width="30.6640625" style="76" bestFit="1" customWidth="1"/>
    <col min="2" max="2" width="12.44140625" style="76" bestFit="1" customWidth="1"/>
    <col min="3" max="3" width="15.21875" style="76" bestFit="1" customWidth="1"/>
    <col min="4" max="4" width="14.21875" style="76" bestFit="1" customWidth="1"/>
    <col min="5" max="5" width="12.44140625" style="76" bestFit="1" customWidth="1"/>
    <col min="6" max="222" width="2.44140625" style="76" customWidth="1"/>
    <col min="223" max="16384" width="2.109375" style="76"/>
  </cols>
  <sheetData>
    <row r="1" spans="1:5" s="75" customFormat="1" ht="13.2" x14ac:dyDescent="0.2">
      <c r="A1" s="243" t="s">
        <v>441</v>
      </c>
      <c r="B1" s="86"/>
      <c r="C1" s="264"/>
      <c r="D1" s="264"/>
      <c r="E1" s="264"/>
    </row>
    <row r="2" spans="1:5" s="75" customFormat="1" ht="13.2" x14ac:dyDescent="0.2">
      <c r="A2" s="307"/>
      <c r="B2" s="308"/>
      <c r="C2" s="309"/>
      <c r="D2" s="309"/>
      <c r="E2" s="309" t="s">
        <v>502</v>
      </c>
    </row>
    <row r="3" spans="1:5" s="75" customFormat="1" ht="45" customHeight="1" x14ac:dyDescent="0.2">
      <c r="A3" s="310" t="s">
        <v>442</v>
      </c>
      <c r="B3" s="311" t="s">
        <v>443</v>
      </c>
      <c r="C3" s="311" t="s">
        <v>444</v>
      </c>
      <c r="D3" s="312" t="s">
        <v>445</v>
      </c>
      <c r="E3" s="311" t="s">
        <v>446</v>
      </c>
    </row>
    <row r="4" spans="1:5" ht="30" customHeight="1" x14ac:dyDescent="0.2">
      <c r="A4" s="368"/>
      <c r="B4" s="369"/>
      <c r="C4" s="369"/>
      <c r="D4" s="358"/>
      <c r="E4" s="369"/>
    </row>
    <row r="5" spans="1:5" ht="30" customHeight="1" x14ac:dyDescent="0.2">
      <c r="A5" s="370"/>
      <c r="B5" s="369"/>
      <c r="C5" s="369"/>
      <c r="D5" s="358"/>
      <c r="E5" s="373"/>
    </row>
    <row r="6" spans="1:5" ht="30" customHeight="1" x14ac:dyDescent="0.2">
      <c r="A6" s="368"/>
      <c r="B6" s="369"/>
      <c r="C6" s="369"/>
      <c r="D6" s="358"/>
      <c r="E6" s="369"/>
    </row>
    <row r="7" spans="1:5" ht="30" customHeight="1" x14ac:dyDescent="0.2">
      <c r="A7" s="371"/>
      <c r="B7" s="372"/>
      <c r="C7" s="372"/>
      <c r="D7" s="359"/>
      <c r="E7" s="372"/>
    </row>
    <row r="8" spans="1:5" ht="30" customHeight="1" x14ac:dyDescent="0.2">
      <c r="A8" s="313" t="s">
        <v>447</v>
      </c>
      <c r="B8" s="314"/>
      <c r="C8" s="315"/>
      <c r="D8" s="101">
        <f>SUBTOTAL(109,テーブル1[助成事業に
要する経費
（税抜）])</f>
        <v>0</v>
      </c>
      <c r="E8" s="316"/>
    </row>
  </sheetData>
  <sheetProtection password="DDD3" sheet="1" formatCells="0" formatRows="0" insertRows="0" deleteRows="0"/>
  <phoneticPr fontId="1"/>
  <pageMargins left="0.31496062992125984" right="0.31496062992125984" top="0.39370078740157483" bottom="0.41666666666666669" header="0.31496062992125984" footer="0.51181102362204722"/>
  <pageSetup paperSize="9" orientation="portrait" r:id="rId1"/>
  <headerFooter>
    <oddFooter>&amp;A</oddFooter>
  </headerFooter>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7"/>
  <sheetViews>
    <sheetView view="pageBreakPreview" zoomScaleNormal="100" zoomScaleSheetLayoutView="100" workbookViewId="0">
      <selection activeCell="D9" sqref="D9"/>
    </sheetView>
  </sheetViews>
  <sheetFormatPr defaultColWidth="9.21875" defaultRowHeight="13.2" x14ac:dyDescent="0.2"/>
  <cols>
    <col min="1" max="1" width="25" style="7" customWidth="1"/>
    <col min="2" max="2" width="17.44140625" style="7" customWidth="1"/>
    <col min="3" max="16384" width="9.21875" style="7"/>
  </cols>
  <sheetData>
    <row r="1" spans="1:2" ht="18.75" customHeight="1" thickBot="1" x14ac:dyDescent="0.25">
      <c r="A1" s="156" t="s">
        <v>448</v>
      </c>
      <c r="B1" s="157" t="s">
        <v>449</v>
      </c>
    </row>
    <row r="2" spans="1:2" ht="18.75" customHeight="1" thickTop="1" x14ac:dyDescent="0.2">
      <c r="A2" s="158" t="s">
        <v>450</v>
      </c>
      <c r="B2" s="102">
        <v>1050</v>
      </c>
    </row>
    <row r="3" spans="1:2" ht="18.75" customHeight="1" x14ac:dyDescent="0.2">
      <c r="A3" s="159" t="s">
        <v>451</v>
      </c>
      <c r="B3" s="102">
        <v>1110</v>
      </c>
    </row>
    <row r="4" spans="1:2" ht="18.75" customHeight="1" x14ac:dyDescent="0.2">
      <c r="A4" s="159" t="s">
        <v>452</v>
      </c>
      <c r="B4" s="102">
        <v>1180</v>
      </c>
    </row>
    <row r="5" spans="1:2" ht="18.75" customHeight="1" x14ac:dyDescent="0.2">
      <c r="A5" s="159" t="s">
        <v>453</v>
      </c>
      <c r="B5" s="102">
        <v>1250</v>
      </c>
    </row>
    <row r="6" spans="1:2" ht="18.75" customHeight="1" x14ac:dyDescent="0.2">
      <c r="A6" s="159" t="s">
        <v>454</v>
      </c>
      <c r="B6" s="102">
        <v>1330</v>
      </c>
    </row>
    <row r="7" spans="1:2" ht="18.75" customHeight="1" x14ac:dyDescent="0.2">
      <c r="A7" s="159" t="s">
        <v>455</v>
      </c>
      <c r="B7" s="102">
        <v>1420</v>
      </c>
    </row>
    <row r="8" spans="1:2" ht="18.75" customHeight="1" x14ac:dyDescent="0.2">
      <c r="A8" s="159" t="s">
        <v>456</v>
      </c>
      <c r="B8" s="102">
        <v>1500</v>
      </c>
    </row>
    <row r="9" spans="1:2" ht="18.75" customHeight="1" x14ac:dyDescent="0.2">
      <c r="A9" s="159" t="s">
        <v>457</v>
      </c>
      <c r="B9" s="102">
        <v>1580</v>
      </c>
    </row>
    <row r="10" spans="1:2" ht="18.75" customHeight="1" x14ac:dyDescent="0.2">
      <c r="A10" s="159" t="s">
        <v>458</v>
      </c>
      <c r="B10" s="102">
        <v>1670</v>
      </c>
    </row>
    <row r="11" spans="1:2" ht="18.75" customHeight="1" x14ac:dyDescent="0.2">
      <c r="A11" s="159" t="s">
        <v>459</v>
      </c>
      <c r="B11" s="102">
        <v>1830</v>
      </c>
    </row>
    <row r="12" spans="1:2" ht="18.75" customHeight="1" x14ac:dyDescent="0.2">
      <c r="A12" s="159" t="s">
        <v>460</v>
      </c>
      <c r="B12" s="102">
        <v>2000</v>
      </c>
    </row>
    <row r="13" spans="1:2" ht="18.75" customHeight="1" x14ac:dyDescent="0.2">
      <c r="A13" s="159" t="s">
        <v>461</v>
      </c>
      <c r="B13" s="102">
        <v>2170</v>
      </c>
    </row>
    <row r="14" spans="1:2" ht="18.75" customHeight="1" x14ac:dyDescent="0.2">
      <c r="A14" s="159" t="s">
        <v>462</v>
      </c>
      <c r="B14" s="102">
        <v>2330</v>
      </c>
    </row>
    <row r="15" spans="1:2" ht="18.75" customHeight="1" x14ac:dyDescent="0.2">
      <c r="A15" s="159" t="s">
        <v>463</v>
      </c>
      <c r="B15" s="102">
        <v>2500</v>
      </c>
    </row>
    <row r="16" spans="1:2" ht="18.75" customHeight="1" x14ac:dyDescent="0.2">
      <c r="A16" s="159" t="s">
        <v>464</v>
      </c>
      <c r="B16" s="102">
        <v>2670</v>
      </c>
    </row>
    <row r="17" spans="1:2" ht="18.75" customHeight="1" x14ac:dyDescent="0.2">
      <c r="A17" s="159" t="s">
        <v>465</v>
      </c>
      <c r="B17" s="102">
        <v>2840</v>
      </c>
    </row>
    <row r="18" spans="1:2" ht="18.75" customHeight="1" x14ac:dyDescent="0.2">
      <c r="A18" s="159" t="s">
        <v>466</v>
      </c>
      <c r="B18" s="102">
        <v>3000</v>
      </c>
    </row>
    <row r="19" spans="1:2" ht="18.75" customHeight="1" x14ac:dyDescent="0.2">
      <c r="A19" s="159" t="s">
        <v>467</v>
      </c>
      <c r="B19" s="102">
        <v>3170</v>
      </c>
    </row>
    <row r="20" spans="1:2" ht="18.75" customHeight="1" x14ac:dyDescent="0.2">
      <c r="A20" s="159" t="s">
        <v>468</v>
      </c>
      <c r="B20" s="102">
        <v>3420</v>
      </c>
    </row>
    <row r="21" spans="1:2" ht="18.75" customHeight="1" x14ac:dyDescent="0.2">
      <c r="A21" s="159" t="s">
        <v>469</v>
      </c>
      <c r="B21" s="102">
        <v>3670</v>
      </c>
    </row>
    <row r="22" spans="1:2" ht="18.75" customHeight="1" x14ac:dyDescent="0.2">
      <c r="A22" s="159" t="s">
        <v>470</v>
      </c>
      <c r="B22" s="102">
        <v>3920</v>
      </c>
    </row>
    <row r="23" spans="1:2" ht="18.75" customHeight="1" x14ac:dyDescent="0.2">
      <c r="A23" s="159" t="s">
        <v>471</v>
      </c>
      <c r="B23" s="102">
        <v>4170</v>
      </c>
    </row>
    <row r="24" spans="1:2" ht="18.75" customHeight="1" x14ac:dyDescent="0.2">
      <c r="A24" s="159" t="s">
        <v>472</v>
      </c>
      <c r="B24" s="102">
        <v>4420</v>
      </c>
    </row>
    <row r="25" spans="1:2" ht="18.75" customHeight="1" x14ac:dyDescent="0.2">
      <c r="A25" s="159" t="s">
        <v>473</v>
      </c>
      <c r="B25" s="102">
        <v>4670</v>
      </c>
    </row>
    <row r="26" spans="1:2" ht="18.75" customHeight="1" x14ac:dyDescent="0.2">
      <c r="A26" s="159" t="s">
        <v>474</v>
      </c>
      <c r="B26" s="103">
        <v>4920</v>
      </c>
    </row>
    <row r="27" spans="1:2" ht="18.75" customHeight="1" thickBot="1" x14ac:dyDescent="0.25">
      <c r="A27" s="160" t="s">
        <v>475</v>
      </c>
      <c r="B27" s="103">
        <v>5170</v>
      </c>
    </row>
  </sheetData>
  <sheetProtection password="DDD3"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zoomScaleNormal="100" zoomScaleSheetLayoutView="100" workbookViewId="0">
      <selection activeCell="A5" sqref="A5"/>
    </sheetView>
  </sheetViews>
  <sheetFormatPr defaultRowHeight="13.2" x14ac:dyDescent="0.2"/>
  <cols>
    <col min="1" max="1" width="6.77734375" customWidth="1"/>
    <col min="2" max="2" width="16.21875" customWidth="1"/>
    <col min="3" max="3" width="23.6640625" customWidth="1"/>
    <col min="4" max="4" width="22.6640625" customWidth="1"/>
    <col min="5" max="5" width="18" bestFit="1" customWidth="1"/>
    <col min="6" max="7" width="11.109375" customWidth="1"/>
    <col min="8" max="8" width="3.109375" customWidth="1"/>
    <col min="9" max="9" width="9" customWidth="1"/>
    <col min="12" max="12" width="11.21875" customWidth="1"/>
    <col min="13" max="13" width="9.44140625" customWidth="1"/>
    <col min="14" max="14" width="6.21875" customWidth="1"/>
  </cols>
  <sheetData>
    <row r="1" spans="1:7" ht="30" customHeight="1" x14ac:dyDescent="0.2">
      <c r="A1" s="491" t="s">
        <v>155</v>
      </c>
      <c r="B1" s="491"/>
      <c r="C1" s="491"/>
      <c r="D1" s="491"/>
      <c r="E1" s="491"/>
      <c r="F1" s="491"/>
    </row>
    <row r="2" spans="1:7" ht="25.5" customHeight="1" x14ac:dyDescent="0.2">
      <c r="A2" s="500" t="s">
        <v>191</v>
      </c>
      <c r="B2" s="500"/>
      <c r="C2" s="500"/>
      <c r="D2" s="500"/>
      <c r="E2" s="2"/>
      <c r="F2" s="2"/>
    </row>
    <row r="3" spans="1:7" ht="33.75" customHeight="1" x14ac:dyDescent="0.2">
      <c r="A3" s="501" t="s">
        <v>590</v>
      </c>
      <c r="B3" s="501"/>
      <c r="C3" s="501"/>
      <c r="D3" s="501"/>
      <c r="E3" s="501"/>
      <c r="F3" s="501"/>
      <c r="G3" s="501"/>
    </row>
    <row r="4" spans="1:7" ht="30" customHeight="1" x14ac:dyDescent="0.2">
      <c r="A4" s="4" t="s">
        <v>156</v>
      </c>
      <c r="B4" s="5" t="s">
        <v>157</v>
      </c>
      <c r="C4" s="5" t="s">
        <v>158</v>
      </c>
      <c r="D4" s="5" t="s">
        <v>159</v>
      </c>
      <c r="E4" s="5" t="s">
        <v>114</v>
      </c>
      <c r="F4" s="4" t="s">
        <v>505</v>
      </c>
      <c r="G4" s="4" t="s">
        <v>506</v>
      </c>
    </row>
    <row r="5" spans="1:7" s="1" customFormat="1" ht="30" customHeight="1" x14ac:dyDescent="0.2">
      <c r="A5" s="162"/>
      <c r="B5" s="163"/>
      <c r="C5" s="163"/>
      <c r="D5" s="163"/>
      <c r="E5" s="335"/>
      <c r="F5" s="164"/>
      <c r="G5" s="164"/>
    </row>
    <row r="6" spans="1:7" s="1" customFormat="1" ht="30" customHeight="1" x14ac:dyDescent="0.2">
      <c r="A6" s="162"/>
      <c r="B6" s="163"/>
      <c r="C6" s="163"/>
      <c r="D6" s="163"/>
      <c r="E6" s="335"/>
      <c r="F6" s="164"/>
      <c r="G6" s="164"/>
    </row>
    <row r="7" spans="1:7" s="1" customFormat="1" ht="30" customHeight="1" x14ac:dyDescent="0.2">
      <c r="A7" s="162"/>
      <c r="B7" s="163"/>
      <c r="C7" s="163"/>
      <c r="D7" s="163"/>
      <c r="E7" s="335"/>
      <c r="F7" s="164"/>
      <c r="G7" s="164"/>
    </row>
    <row r="8" spans="1:7" s="1" customFormat="1" ht="30" customHeight="1" x14ac:dyDescent="0.2">
      <c r="A8" s="162"/>
      <c r="B8" s="163"/>
      <c r="C8" s="163"/>
      <c r="D8" s="163"/>
      <c r="E8" s="335"/>
      <c r="F8" s="164"/>
      <c r="G8" s="164"/>
    </row>
    <row r="9" spans="1:7" s="1" customFormat="1" ht="30" customHeight="1" x14ac:dyDescent="0.2">
      <c r="A9" s="162"/>
      <c r="B9" s="163"/>
      <c r="C9" s="163"/>
      <c r="D9" s="163"/>
      <c r="E9" s="335"/>
      <c r="F9" s="164"/>
      <c r="G9" s="164"/>
    </row>
    <row r="10" spans="1:7" ht="30" customHeight="1" x14ac:dyDescent="0.2">
      <c r="A10" s="492" t="s">
        <v>160</v>
      </c>
      <c r="B10" s="492"/>
      <c r="C10" s="492"/>
      <c r="D10" s="492"/>
      <c r="E10" s="2"/>
      <c r="F10" s="2"/>
    </row>
    <row r="11" spans="1:7" ht="33.75" customHeight="1" x14ac:dyDescent="0.2">
      <c r="A11" s="502" t="s">
        <v>589</v>
      </c>
      <c r="B11" s="502"/>
      <c r="C11" s="502"/>
      <c r="D11" s="502"/>
      <c r="E11" s="502"/>
      <c r="F11" s="502"/>
      <c r="G11" s="502"/>
    </row>
    <row r="12" spans="1:7" ht="30" customHeight="1" x14ac:dyDescent="0.2">
      <c r="A12" s="4" t="s">
        <v>156</v>
      </c>
      <c r="B12" s="5" t="s">
        <v>157</v>
      </c>
      <c r="C12" s="5" t="s">
        <v>158</v>
      </c>
      <c r="D12" s="5" t="s">
        <v>159</v>
      </c>
      <c r="E12" s="5" t="s">
        <v>114</v>
      </c>
      <c r="F12" s="4" t="s">
        <v>505</v>
      </c>
      <c r="G12" s="4" t="s">
        <v>506</v>
      </c>
    </row>
    <row r="13" spans="1:7" s="1" customFormat="1" ht="30" customHeight="1" x14ac:dyDescent="0.2">
      <c r="A13" s="162"/>
      <c r="B13" s="163"/>
      <c r="C13" s="163"/>
      <c r="D13" s="163"/>
      <c r="E13" s="336"/>
      <c r="F13" s="164"/>
      <c r="G13" s="164"/>
    </row>
    <row r="14" spans="1:7" s="1" customFormat="1" ht="30" customHeight="1" x14ac:dyDescent="0.2">
      <c r="A14" s="162"/>
      <c r="B14" s="163"/>
      <c r="C14" s="163"/>
      <c r="D14" s="163"/>
      <c r="E14" s="336"/>
      <c r="F14" s="164"/>
      <c r="G14" s="164"/>
    </row>
    <row r="15" spans="1:7" s="1" customFormat="1" ht="29.25" customHeight="1" x14ac:dyDescent="0.2">
      <c r="A15" s="162"/>
      <c r="B15" s="163"/>
      <c r="C15" s="163"/>
      <c r="D15" s="163"/>
      <c r="E15" s="336"/>
      <c r="F15" s="164"/>
      <c r="G15" s="164"/>
    </row>
    <row r="16" spans="1:7" s="1" customFormat="1" ht="30" customHeight="1" x14ac:dyDescent="0.2">
      <c r="A16" s="162"/>
      <c r="B16" s="163"/>
      <c r="C16" s="163"/>
      <c r="D16" s="163"/>
      <c r="E16" s="336"/>
      <c r="F16" s="164"/>
      <c r="G16" s="164"/>
    </row>
    <row r="17" spans="1:7" s="1" customFormat="1" ht="30" customHeight="1" x14ac:dyDescent="0.2">
      <c r="A17" s="162"/>
      <c r="B17" s="163"/>
      <c r="C17" s="163"/>
      <c r="D17" s="163"/>
      <c r="E17" s="336"/>
      <c r="F17" s="164"/>
      <c r="G17" s="164"/>
    </row>
    <row r="18" spans="1:7" x14ac:dyDescent="0.2">
      <c r="A18" s="2"/>
      <c r="B18" s="2"/>
      <c r="C18" s="2"/>
      <c r="D18" s="2"/>
      <c r="E18" s="2"/>
      <c r="F18" s="2"/>
    </row>
    <row r="19" spans="1:7" ht="30" customHeight="1" x14ac:dyDescent="0.2">
      <c r="A19" s="3" t="s">
        <v>161</v>
      </c>
      <c r="B19" s="2"/>
      <c r="C19" s="2"/>
      <c r="D19" s="2"/>
      <c r="E19" s="2"/>
      <c r="F19" s="2"/>
    </row>
    <row r="20" spans="1:7" ht="32.549999999999997" customHeight="1" x14ac:dyDescent="0.2">
      <c r="A20" s="503" t="s">
        <v>591</v>
      </c>
      <c r="B20" s="503"/>
      <c r="C20" s="503"/>
      <c r="D20" s="503"/>
      <c r="E20" s="503"/>
      <c r="F20" s="503"/>
      <c r="G20" s="503"/>
    </row>
    <row r="21" spans="1:7" s="7" customFormat="1" ht="30" customHeight="1" x14ac:dyDescent="0.2">
      <c r="A21" s="6" t="s">
        <v>162</v>
      </c>
      <c r="B21" s="489" t="s">
        <v>163</v>
      </c>
      <c r="C21" s="493"/>
      <c r="D21" s="493"/>
      <c r="E21" s="490"/>
      <c r="F21" s="488" t="s">
        <v>164</v>
      </c>
      <c r="G21" s="488"/>
    </row>
    <row r="22" spans="1:7" s="1" customFormat="1" ht="25.5" customHeight="1" x14ac:dyDescent="0.2">
      <c r="A22" s="111"/>
      <c r="B22" s="474"/>
      <c r="C22" s="494"/>
      <c r="D22" s="494"/>
      <c r="E22" s="495"/>
      <c r="F22" s="496"/>
      <c r="G22" s="496"/>
    </row>
    <row r="23" spans="1:7" s="1" customFormat="1" ht="25.5" customHeight="1" x14ac:dyDescent="0.2">
      <c r="A23" s="111"/>
      <c r="B23" s="474"/>
      <c r="C23" s="494"/>
      <c r="D23" s="494"/>
      <c r="E23" s="495"/>
      <c r="F23" s="496"/>
      <c r="G23" s="496"/>
    </row>
    <row r="24" spans="1:7" s="1" customFormat="1" ht="25.5" customHeight="1" x14ac:dyDescent="0.2">
      <c r="A24" s="165"/>
      <c r="B24" s="497"/>
      <c r="C24" s="498"/>
      <c r="D24" s="498"/>
      <c r="E24" s="499"/>
      <c r="F24" s="504"/>
      <c r="G24" s="504"/>
    </row>
    <row r="25" spans="1:7" s="1" customFormat="1" ht="26.25" customHeight="1" x14ac:dyDescent="0.2">
      <c r="A25" s="165"/>
      <c r="B25" s="497"/>
      <c r="C25" s="498"/>
      <c r="D25" s="498"/>
      <c r="E25" s="499"/>
      <c r="F25" s="504"/>
      <c r="G25" s="504"/>
    </row>
    <row r="26" spans="1:7" x14ac:dyDescent="0.2">
      <c r="A26" s="2"/>
      <c r="B26" s="2"/>
      <c r="C26" s="2"/>
      <c r="D26" s="2"/>
      <c r="E26" s="2"/>
      <c r="F26" s="2"/>
    </row>
    <row r="27" spans="1:7" ht="30" customHeight="1" x14ac:dyDescent="0.2">
      <c r="A27" s="8" t="s">
        <v>196</v>
      </c>
      <c r="B27" s="9"/>
      <c r="C27" s="9"/>
      <c r="D27" s="9"/>
      <c r="E27" s="9"/>
      <c r="F27" s="9"/>
    </row>
    <row r="28" spans="1:7" x14ac:dyDescent="0.2">
      <c r="A28" s="487" t="s">
        <v>194</v>
      </c>
      <c r="B28" s="487"/>
      <c r="C28" s="487"/>
      <c r="D28" s="487"/>
      <c r="E28" s="487"/>
      <c r="F28" s="487"/>
      <c r="G28" s="487"/>
    </row>
    <row r="29" spans="1:7" ht="30" customHeight="1" x14ac:dyDescent="0.2">
      <c r="A29" s="10" t="s">
        <v>162</v>
      </c>
      <c r="B29" s="161" t="s">
        <v>165</v>
      </c>
      <c r="C29" s="489" t="s">
        <v>166</v>
      </c>
      <c r="D29" s="490"/>
      <c r="E29" s="488" t="s">
        <v>167</v>
      </c>
      <c r="F29" s="488"/>
      <c r="G29" s="488"/>
    </row>
    <row r="30" spans="1:7" s="1" customFormat="1" ht="25.5" customHeight="1" x14ac:dyDescent="0.2">
      <c r="A30" s="111"/>
      <c r="B30" s="355"/>
      <c r="C30" s="474"/>
      <c r="D30" s="495"/>
      <c r="E30" s="433"/>
      <c r="F30" s="433"/>
      <c r="G30" s="433"/>
    </row>
    <row r="31" spans="1:7" s="1" customFormat="1" ht="25.5" customHeight="1" x14ac:dyDescent="0.2">
      <c r="A31" s="111"/>
      <c r="B31" s="355"/>
      <c r="C31" s="474"/>
      <c r="D31" s="495"/>
      <c r="E31" s="433"/>
      <c r="F31" s="433"/>
      <c r="G31" s="433"/>
    </row>
    <row r="32" spans="1:7" s="1" customFormat="1" ht="25.5" customHeight="1" x14ac:dyDescent="0.2">
      <c r="A32" s="111"/>
      <c r="B32" s="355"/>
      <c r="C32" s="474"/>
      <c r="D32" s="495"/>
      <c r="E32" s="433"/>
      <c r="F32" s="433"/>
      <c r="G32" s="433"/>
    </row>
    <row r="33" spans="1:7" s="1" customFormat="1" ht="25.5" customHeight="1" x14ac:dyDescent="0.2">
      <c r="A33" s="111"/>
      <c r="B33" s="355"/>
      <c r="C33" s="474"/>
      <c r="D33" s="495"/>
      <c r="E33" s="433"/>
      <c r="F33" s="433"/>
      <c r="G33" s="433"/>
    </row>
    <row r="34" spans="1:7" ht="12" customHeight="1" x14ac:dyDescent="0.2"/>
    <row r="35" spans="1:7" ht="12" customHeight="1" x14ac:dyDescent="0.2"/>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sheetData>
  <sheetProtection password="DDD3" sheet="1" formatCells="0" formatRows="0" insertRows="0" deleteRows="0" selectLockedCells="1"/>
  <mergeCells count="27">
    <mergeCell ref="C33:D33"/>
    <mergeCell ref="C30:D30"/>
    <mergeCell ref="C31:D31"/>
    <mergeCell ref="C32:D32"/>
    <mergeCell ref="E33:G33"/>
    <mergeCell ref="B24:E24"/>
    <mergeCell ref="B25:E25"/>
    <mergeCell ref="A2:D2"/>
    <mergeCell ref="A3:G3"/>
    <mergeCell ref="A11:G11"/>
    <mergeCell ref="A20:G20"/>
    <mergeCell ref="F24:G24"/>
    <mergeCell ref="F25:G25"/>
    <mergeCell ref="A1:F1"/>
    <mergeCell ref="A10:D10"/>
    <mergeCell ref="B21:E21"/>
    <mergeCell ref="B22:E22"/>
    <mergeCell ref="B23:E23"/>
    <mergeCell ref="F21:G21"/>
    <mergeCell ref="F22:G22"/>
    <mergeCell ref="F23:G23"/>
    <mergeCell ref="A28:G28"/>
    <mergeCell ref="E29:G29"/>
    <mergeCell ref="E30:G30"/>
    <mergeCell ref="E31:G31"/>
    <mergeCell ref="E32:G32"/>
    <mergeCell ref="C29:D29"/>
  </mergeCells>
  <phoneticPr fontId="1"/>
  <conditionalFormatting sqref="F5">
    <cfRule type="expression" dxfId="311" priority="10">
      <formula>$F$5="有"</formula>
    </cfRule>
  </conditionalFormatting>
  <conditionalFormatting sqref="F6">
    <cfRule type="expression" dxfId="310" priority="9">
      <formula>$F$6="有"</formula>
    </cfRule>
  </conditionalFormatting>
  <conditionalFormatting sqref="F7">
    <cfRule type="expression" dxfId="309" priority="8">
      <formula>$F$7="有"</formula>
    </cfRule>
  </conditionalFormatting>
  <conditionalFormatting sqref="F8">
    <cfRule type="expression" dxfId="308" priority="7">
      <formula>$F$8="有"</formula>
    </cfRule>
  </conditionalFormatting>
  <conditionalFormatting sqref="F9">
    <cfRule type="expression" dxfId="307" priority="6">
      <formula>$F$9="有"</formula>
    </cfRule>
  </conditionalFormatting>
  <conditionalFormatting sqref="G5">
    <cfRule type="expression" dxfId="306" priority="5">
      <formula>$G$5="有"</formula>
    </cfRule>
  </conditionalFormatting>
  <conditionalFormatting sqref="G6">
    <cfRule type="expression" dxfId="305" priority="4">
      <formula>$G$6="有"</formula>
    </cfRule>
  </conditionalFormatting>
  <conditionalFormatting sqref="G7">
    <cfRule type="expression" dxfId="304" priority="3">
      <formula>$G$7="有"</formula>
    </cfRule>
  </conditionalFormatting>
  <conditionalFormatting sqref="G8">
    <cfRule type="expression" dxfId="303" priority="2">
      <formula>$G$8="有"</formula>
    </cfRule>
  </conditionalFormatting>
  <conditionalFormatting sqref="G9">
    <cfRule type="expression" dxfId="302" priority="1">
      <formula>$G$9="有"</formula>
    </cfRule>
  </conditionalFormatting>
  <dataValidations count="8">
    <dataValidation imeMode="halfAlpha" allowBlank="1" showInputMessage="1" showErrorMessage="1" sqref="E5:E9 E13:E17"/>
    <dataValidation type="list" allowBlank="1" showInputMessage="1" showErrorMessage="1" sqref="A30:A33">
      <formula1>"R4,R3,R2,R1,H30,H29"</formula1>
    </dataValidation>
    <dataValidation type="list" allowBlank="1" showInputMessage="1" showErrorMessage="1" prompt="本申請との経費の重複有無を選択してください" sqref="F13:F17 F5:F9">
      <formula1>"有,無"</formula1>
    </dataValidation>
    <dataValidation type="list" allowBlank="1" showInputMessage="1" showErrorMessage="1" prompt="現在の利用状況を選択してください" sqref="F22:G25">
      <formula1>"利用中,利用終了"</formula1>
    </dataValidation>
    <dataValidation type="list" allowBlank="1" showInputMessage="1" showErrorMessage="1" prompt="本申請との内容の重複有無を選択してください" sqref="G13:G17 G5:G9">
      <formula1>"有,無"</formula1>
    </dataValidation>
    <dataValidation type="list" allowBlank="1" showInputMessage="1" showErrorMessage="1" sqref="A13:A17">
      <formula1>"R4,R3,R2,R1,H30,H29"</formula1>
    </dataValidation>
    <dataValidation type="list" allowBlank="1" showInputMessage="1" showErrorMessage="1" sqref="A22:A25">
      <formula1>"R4,R3,R2,R1,H30"</formula1>
    </dataValidation>
    <dataValidation type="list" allowBlank="1" showInputMessage="1" showErrorMessage="1" sqref="A5:A9">
      <formula1>"R4,R3,R2,R1,H30,H29,H28"</formula1>
    </dataValidation>
  </dataValidations>
  <printOptions horizontalCentered="1"/>
  <pageMargins left="0.51181102362204722" right="0.51181102362204722" top="0.55000000000000004" bottom="0.28000000000000003" header="0.31496062992125984" footer="0.17"/>
  <pageSetup paperSize="9" scale="86" firstPageNumber="46" fitToWidth="0" fitToHeight="0" orientation="portrait" useFirstPageNumber="1" r:id="rId1"/>
  <headerFooter>
    <oddFooter>&amp;A</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view="pageBreakPreview" zoomScaleNormal="110" zoomScaleSheetLayoutView="100" workbookViewId="0"/>
  </sheetViews>
  <sheetFormatPr defaultColWidth="9.21875" defaultRowHeight="13.2" x14ac:dyDescent="0.2"/>
  <cols>
    <col min="1" max="1" width="4.109375" style="1" customWidth="1"/>
    <col min="2" max="2" width="18.77734375" style="1" customWidth="1"/>
    <col min="3" max="4" width="9.33203125" style="1" customWidth="1"/>
    <col min="5" max="5" width="18.77734375" style="1" customWidth="1"/>
    <col min="6" max="6" width="12.44140625" style="1" customWidth="1"/>
    <col min="7" max="7" width="11.6640625" style="1" bestFit="1" customWidth="1"/>
    <col min="8" max="11" width="9.21875" style="1"/>
    <col min="12" max="12" width="11.21875" style="1" customWidth="1"/>
    <col min="13" max="13" width="9.44140625" style="1" customWidth="1"/>
    <col min="14" max="14" width="6.21875" style="1" customWidth="1"/>
    <col min="15" max="16384" width="9.21875" style="1"/>
  </cols>
  <sheetData>
    <row r="1" spans="1:24" ht="14.25" customHeight="1" x14ac:dyDescent="0.2">
      <c r="A1" s="145" t="s">
        <v>168</v>
      </c>
      <c r="B1" s="146"/>
      <c r="C1" s="146"/>
      <c r="D1" s="146"/>
      <c r="E1" s="146"/>
      <c r="F1" s="146"/>
      <c r="G1" s="146"/>
    </row>
    <row r="2" spans="1:24" ht="60" customHeight="1" x14ac:dyDescent="0.2">
      <c r="A2" s="506" t="s">
        <v>169</v>
      </c>
      <c r="B2" s="506"/>
      <c r="C2" s="506"/>
      <c r="D2" s="506"/>
      <c r="E2" s="506"/>
      <c r="F2" s="506"/>
      <c r="G2" s="506"/>
    </row>
    <row r="3" spans="1:24" ht="22.5" customHeight="1" x14ac:dyDescent="0.2">
      <c r="A3" s="507" t="s">
        <v>564</v>
      </c>
      <c r="B3" s="507"/>
      <c r="C3" s="507"/>
      <c r="D3" s="507"/>
      <c r="E3" s="507"/>
      <c r="F3" s="507"/>
      <c r="G3" s="507"/>
      <c r="H3" s="13"/>
    </row>
    <row r="4" spans="1:24" ht="22.5" customHeight="1" x14ac:dyDescent="0.2">
      <c r="A4" s="147" t="s">
        <v>170</v>
      </c>
      <c r="B4" s="148" t="s">
        <v>171</v>
      </c>
      <c r="C4" s="148" t="s">
        <v>172</v>
      </c>
      <c r="D4" s="148" t="s">
        <v>173</v>
      </c>
      <c r="E4" s="148" t="s">
        <v>174</v>
      </c>
      <c r="F4" s="148" t="s">
        <v>175</v>
      </c>
      <c r="G4" s="149" t="s">
        <v>176</v>
      </c>
      <c r="H4" s="150" t="s">
        <v>177</v>
      </c>
      <c r="I4" s="15"/>
      <c r="J4" s="15"/>
      <c r="K4" s="15"/>
      <c r="L4" s="15"/>
      <c r="M4" s="15"/>
      <c r="N4" s="15"/>
      <c r="O4" s="15"/>
      <c r="P4" s="15"/>
      <c r="Q4" s="15"/>
      <c r="R4" s="15"/>
      <c r="S4" s="15"/>
      <c r="T4" s="15"/>
      <c r="U4" s="15"/>
      <c r="V4" s="15"/>
      <c r="W4" s="15"/>
      <c r="X4" s="15"/>
    </row>
    <row r="5" spans="1:24" ht="22.5" customHeight="1" x14ac:dyDescent="0.2">
      <c r="A5" s="151">
        <f>ROW()-ROW(テーブル1717[[#Headers],[No.]])</f>
        <v>1</v>
      </c>
      <c r="B5" s="337"/>
      <c r="C5" s="112"/>
      <c r="D5" s="112"/>
      <c r="E5" s="337"/>
      <c r="F5" s="113"/>
      <c r="G5" s="240" t="str">
        <f>IFERROR(テーブル1717[[#This Row],[持ち株数]]/$F$17,"")</f>
        <v/>
      </c>
      <c r="H5" s="12" t="s">
        <v>178</v>
      </c>
      <c r="I5" s="14"/>
      <c r="J5" s="14"/>
      <c r="K5" s="14"/>
      <c r="L5" s="15"/>
      <c r="M5" s="15"/>
      <c r="N5" s="15"/>
      <c r="O5" s="15"/>
      <c r="P5" s="15"/>
      <c r="Q5" s="15"/>
      <c r="R5" s="15"/>
      <c r="S5" s="15"/>
      <c r="T5" s="15"/>
      <c r="U5" s="15"/>
      <c r="V5" s="15"/>
      <c r="W5" s="15"/>
      <c r="X5" s="15"/>
    </row>
    <row r="6" spans="1:24" ht="22.5" customHeight="1" x14ac:dyDescent="0.2">
      <c r="A6" s="151">
        <f>ROW()-ROW(テーブル1717[[#Headers],[No.]])</f>
        <v>2</v>
      </c>
      <c r="B6" s="337"/>
      <c r="C6" s="112"/>
      <c r="D6" s="112"/>
      <c r="E6" s="337"/>
      <c r="F6" s="113"/>
      <c r="G6" s="240" t="str">
        <f>IFERROR(テーブル1717[[#This Row],[持ち株数]]/$F$17,"")</f>
        <v/>
      </c>
      <c r="H6" s="12" t="s">
        <v>179</v>
      </c>
      <c r="I6" s="14"/>
      <c r="J6" s="14"/>
      <c r="K6" s="14"/>
      <c r="L6" s="15"/>
      <c r="M6" s="15"/>
      <c r="N6" s="15"/>
      <c r="O6" s="15"/>
      <c r="P6" s="15"/>
      <c r="Q6" s="15"/>
      <c r="R6" s="15"/>
      <c r="S6" s="15"/>
      <c r="T6" s="15"/>
      <c r="U6" s="15"/>
      <c r="V6" s="15"/>
      <c r="W6" s="15"/>
      <c r="X6" s="15"/>
    </row>
    <row r="7" spans="1:24" ht="22.5" customHeight="1" x14ac:dyDescent="0.2">
      <c r="A7" s="151">
        <f>ROW()-ROW(テーブル1717[[#Headers],[No.]])</f>
        <v>3</v>
      </c>
      <c r="B7" s="337"/>
      <c r="C7" s="112"/>
      <c r="D7" s="112"/>
      <c r="E7" s="337"/>
      <c r="F7" s="113"/>
      <c r="G7" s="240" t="str">
        <f>IFERROR(テーブル1717[[#This Row],[持ち株数]]/$F$17,"")</f>
        <v/>
      </c>
      <c r="H7" s="13"/>
      <c r="I7" s="14"/>
      <c r="J7" s="14"/>
      <c r="K7" s="14"/>
      <c r="L7" s="15"/>
      <c r="M7" s="15"/>
      <c r="N7" s="15"/>
      <c r="O7" s="15"/>
      <c r="P7" s="15"/>
      <c r="Q7" s="15"/>
      <c r="R7" s="15"/>
      <c r="S7" s="15"/>
      <c r="T7" s="15"/>
      <c r="U7" s="15"/>
      <c r="V7" s="15"/>
      <c r="W7" s="15"/>
      <c r="X7" s="15"/>
    </row>
    <row r="8" spans="1:24" ht="22.5" customHeight="1" x14ac:dyDescent="0.2">
      <c r="A8" s="151">
        <f>ROW()-ROW(テーブル1717[[#Headers],[No.]])</f>
        <v>4</v>
      </c>
      <c r="B8" s="337"/>
      <c r="C8" s="112"/>
      <c r="D8" s="112"/>
      <c r="E8" s="337"/>
      <c r="F8" s="113"/>
      <c r="G8" s="240" t="str">
        <f>IFERROR(テーブル1717[[#This Row],[持ち株数]]/$F$17,"")</f>
        <v/>
      </c>
      <c r="H8" s="16" t="s">
        <v>180</v>
      </c>
    </row>
    <row r="9" spans="1:24" ht="22.5" customHeight="1" x14ac:dyDescent="0.2">
      <c r="A9" s="151">
        <f>ROW()-ROW(テーブル1717[[#Headers],[No.]])</f>
        <v>5</v>
      </c>
      <c r="B9" s="337"/>
      <c r="C9" s="112"/>
      <c r="D9" s="112"/>
      <c r="E9" s="337"/>
      <c r="F9" s="113"/>
      <c r="G9" s="240" t="str">
        <f>IFERROR(テーブル1717[[#This Row],[持ち株数]]/$F$17,"")</f>
        <v/>
      </c>
      <c r="H9" s="16" t="s">
        <v>181</v>
      </c>
    </row>
    <row r="10" spans="1:24" ht="22.5" customHeight="1" x14ac:dyDescent="0.2">
      <c r="A10" s="151">
        <f>ROW()-ROW(テーブル1717[[#Headers],[No.]])</f>
        <v>6</v>
      </c>
      <c r="B10" s="337"/>
      <c r="C10" s="112"/>
      <c r="D10" s="112"/>
      <c r="E10" s="337"/>
      <c r="F10" s="113"/>
      <c r="G10" s="240" t="str">
        <f>IFERROR(テーブル1717[[#This Row],[持ち株数]]/$F$17,"")</f>
        <v/>
      </c>
    </row>
    <row r="11" spans="1:24" ht="22.5" customHeight="1" x14ac:dyDescent="0.2">
      <c r="A11" s="151">
        <f>ROW()-ROW(テーブル1717[[#Headers],[No.]])</f>
        <v>7</v>
      </c>
      <c r="B11" s="337"/>
      <c r="C11" s="112"/>
      <c r="D11" s="112"/>
      <c r="E11" s="337"/>
      <c r="F11" s="113"/>
      <c r="G11" s="240" t="str">
        <f>IFERROR(テーブル1717[[#This Row],[持ち株数]]/$F$17,"")</f>
        <v/>
      </c>
    </row>
    <row r="12" spans="1:24" ht="22.5" customHeight="1" x14ac:dyDescent="0.2">
      <c r="A12" s="151">
        <f>ROW()-ROW(テーブル1717[[#Headers],[No.]])</f>
        <v>8</v>
      </c>
      <c r="B12" s="337"/>
      <c r="C12" s="112"/>
      <c r="D12" s="112"/>
      <c r="E12" s="337"/>
      <c r="F12" s="113"/>
      <c r="G12" s="240" t="str">
        <f>IFERROR(テーブル1717[[#This Row],[持ち株数]]/$F$17,"")</f>
        <v/>
      </c>
    </row>
    <row r="13" spans="1:24" ht="22.5" customHeight="1" x14ac:dyDescent="0.2">
      <c r="A13" s="151">
        <f>ROW()-ROW(テーブル1717[[#Headers],[No.]])</f>
        <v>9</v>
      </c>
      <c r="B13" s="337"/>
      <c r="C13" s="112"/>
      <c r="D13" s="112"/>
      <c r="E13" s="337"/>
      <c r="F13" s="113"/>
      <c r="G13" s="240" t="str">
        <f>IFERROR(テーブル1717[[#This Row],[持ち株数]]/$F$17,"")</f>
        <v/>
      </c>
    </row>
    <row r="14" spans="1:24" ht="22.5" customHeight="1" x14ac:dyDescent="0.2">
      <c r="A14" s="151">
        <f>ROW()-ROW(テーブル1717[[#Headers],[No.]])</f>
        <v>10</v>
      </c>
      <c r="B14" s="337"/>
      <c r="C14" s="112"/>
      <c r="D14" s="112"/>
      <c r="E14" s="337"/>
      <c r="F14" s="113"/>
      <c r="G14" s="240" t="str">
        <f>IFERROR(テーブル1717[[#This Row],[持ち株数]]/$F$17,"")</f>
        <v/>
      </c>
    </row>
    <row r="15" spans="1:24" ht="22.5" customHeight="1" x14ac:dyDescent="0.2">
      <c r="A15" s="151">
        <f>ROW()-ROW(テーブル1717[[#Headers],[No.]])</f>
        <v>11</v>
      </c>
      <c r="B15" s="337"/>
      <c r="C15" s="112"/>
      <c r="D15" s="112"/>
      <c r="E15" s="337"/>
      <c r="F15" s="113"/>
      <c r="G15" s="240" t="str">
        <f>IFERROR(テーブル1717[[#This Row],[持ち株数]]/$F$17,"")</f>
        <v/>
      </c>
    </row>
    <row r="16" spans="1:24" ht="22.5" customHeight="1" thickBot="1" x14ac:dyDescent="0.25">
      <c r="A16" s="135" t="s">
        <v>182</v>
      </c>
      <c r="B16" s="136" t="s">
        <v>116</v>
      </c>
      <c r="C16" s="137"/>
      <c r="D16" s="137"/>
      <c r="E16" s="137"/>
      <c r="F16" s="114"/>
      <c r="G16" s="241" t="str">
        <f>IFERROR(テーブル1717[[#This Row],[持ち株数]]/$F$17,"")</f>
        <v/>
      </c>
    </row>
    <row r="17" spans="1:9" ht="22.5" customHeight="1" thickTop="1" x14ac:dyDescent="0.2">
      <c r="A17" s="508" t="s">
        <v>183</v>
      </c>
      <c r="B17" s="508"/>
      <c r="C17" s="508"/>
      <c r="D17" s="508"/>
      <c r="E17" s="508"/>
      <c r="F17" s="115" t="str">
        <f>IF(SUBTOTAL(109,テーブル1717[持ち株数])=0,"",SUBTOTAL(109,テーブル1717[持ち株数]))</f>
        <v/>
      </c>
      <c r="G17" s="155" t="str">
        <f>IF(SUBTOTAL(109,テーブル1717[持ち株比率])=0,"",SUBTOTAL(109,テーブル1717[持ち株比率]))</f>
        <v/>
      </c>
    </row>
    <row r="18" spans="1:9" ht="22.5" customHeight="1" x14ac:dyDescent="0.2">
      <c r="A18" s="509" t="s">
        <v>184</v>
      </c>
      <c r="B18" s="510"/>
      <c r="C18" s="510"/>
      <c r="D18" s="510"/>
      <c r="E18" s="510"/>
      <c r="F18" s="510"/>
      <c r="G18" s="511"/>
    </row>
    <row r="19" spans="1:9" ht="67.5" customHeight="1" x14ac:dyDescent="0.2">
      <c r="A19" s="512"/>
      <c r="B19" s="513"/>
      <c r="C19" s="513"/>
      <c r="D19" s="513"/>
      <c r="E19" s="513"/>
      <c r="F19" s="513"/>
      <c r="G19" s="514"/>
    </row>
    <row r="20" spans="1:9" ht="45" customHeight="1" x14ac:dyDescent="0.2">
      <c r="A20" s="515"/>
      <c r="B20" s="516"/>
      <c r="C20" s="516"/>
      <c r="D20" s="516"/>
      <c r="E20" s="516"/>
      <c r="F20" s="516"/>
      <c r="G20" s="517"/>
    </row>
    <row r="21" spans="1:9" ht="45" customHeight="1" x14ac:dyDescent="0.2">
      <c r="A21" s="505" t="s">
        <v>185</v>
      </c>
      <c r="B21" s="505"/>
      <c r="C21" s="505"/>
      <c r="D21" s="505"/>
      <c r="E21" s="505"/>
      <c r="F21" s="505"/>
      <c r="G21" s="505"/>
    </row>
    <row r="22" spans="1:9" ht="22.5" customHeight="1" x14ac:dyDescent="0.2">
      <c r="A22" s="152" t="s">
        <v>170</v>
      </c>
      <c r="B22" s="152" t="s">
        <v>186</v>
      </c>
      <c r="C22" s="518" t="s">
        <v>187</v>
      </c>
      <c r="D22" s="519"/>
      <c r="E22" s="153" t="s">
        <v>188</v>
      </c>
      <c r="F22" s="520" t="s">
        <v>189</v>
      </c>
      <c r="G22" s="520"/>
      <c r="I22" s="154"/>
    </row>
    <row r="23" spans="1:9" ht="22.5" customHeight="1" x14ac:dyDescent="0.2">
      <c r="A23" s="152">
        <v>1</v>
      </c>
      <c r="B23" s="337"/>
      <c r="C23" s="521"/>
      <c r="D23" s="522"/>
      <c r="E23" s="116"/>
      <c r="F23" s="523"/>
      <c r="G23" s="523"/>
    </row>
    <row r="24" spans="1:9" ht="22.5" customHeight="1" x14ac:dyDescent="0.2">
      <c r="A24" s="152">
        <v>2</v>
      </c>
      <c r="B24" s="338"/>
      <c r="C24" s="521"/>
      <c r="D24" s="522"/>
      <c r="E24" s="116"/>
      <c r="F24" s="523"/>
      <c r="G24" s="523"/>
    </row>
    <row r="25" spans="1:9" ht="22.5" customHeight="1" x14ac:dyDescent="0.2">
      <c r="A25" s="152">
        <v>3</v>
      </c>
      <c r="B25" s="338"/>
      <c r="C25" s="521"/>
      <c r="D25" s="522"/>
      <c r="E25" s="116"/>
      <c r="F25" s="523"/>
      <c r="G25" s="523"/>
    </row>
    <row r="26" spans="1:9" ht="22.5" customHeight="1" x14ac:dyDescent="0.2">
      <c r="A26" s="152">
        <v>4</v>
      </c>
      <c r="B26" s="338"/>
      <c r="C26" s="521"/>
      <c r="D26" s="522"/>
      <c r="E26" s="116"/>
      <c r="F26" s="523"/>
      <c r="G26" s="523"/>
    </row>
    <row r="27" spans="1:9" ht="22.5" customHeight="1" x14ac:dyDescent="0.2">
      <c r="A27" s="152">
        <v>5</v>
      </c>
      <c r="B27" s="338"/>
      <c r="C27" s="521"/>
      <c r="D27" s="522"/>
      <c r="E27" s="116"/>
      <c r="F27" s="523"/>
      <c r="G27" s="523"/>
    </row>
    <row r="28" spans="1:9" x14ac:dyDescent="0.2">
      <c r="B28" s="146"/>
    </row>
  </sheetData>
  <sheetProtection password="DDD3" sheet="1" formatCells="0" formatRows="0" insertRows="0" deleteRows="0"/>
  <mergeCells count="18">
    <mergeCell ref="C25:D25"/>
    <mergeCell ref="F25:G25"/>
    <mergeCell ref="C26:D26"/>
    <mergeCell ref="F26:G26"/>
    <mergeCell ref="C27:D27"/>
    <mergeCell ref="F27:G27"/>
    <mergeCell ref="C22:D22"/>
    <mergeCell ref="F22:G22"/>
    <mergeCell ref="C23:D23"/>
    <mergeCell ref="F23:G23"/>
    <mergeCell ref="C24:D24"/>
    <mergeCell ref="F24:G24"/>
    <mergeCell ref="A21:G21"/>
    <mergeCell ref="A2:G2"/>
    <mergeCell ref="A3:G3"/>
    <mergeCell ref="A17:E17"/>
    <mergeCell ref="A18:G18"/>
    <mergeCell ref="A19:G20"/>
  </mergeCells>
  <phoneticPr fontId="1"/>
  <dataValidations count="5">
    <dataValidation imeMode="hiragana" allowBlank="1" showInputMessage="1" showErrorMessage="1" sqref="B23 E5:E15 B6:B15"/>
    <dataValidation imeMode="halfAlpha" allowBlank="1" showInputMessage="1" showErrorMessage="1" sqref="A23:A27 C23:E27 A5:A16 F6:F16 G5:G16"/>
    <dataValidation imeMode="hiragana" allowBlank="1" showInputMessage="1" showErrorMessage="1" prompt="　No.1～11に全役員及び持ち株比率が70％を超えるまで全ての株主を持ち株比率が多い順に記載してください。_x000a_必要に応じて行は追加してください。_x000a_残りの持ち株数は、その他の株主に含め、持ち株比率が100％になるまで記入してください。" sqref="B5"/>
    <dataValidation type="list" imeMode="hiragana" allowBlank="1" showInputMessage="1" showErrorMessage="1" sqref="D5:D15">
      <formula1>"○"</formula1>
    </dataValidation>
    <dataValidation type="list" imeMode="hiragana" allowBlank="1" showInputMessage="1" showErrorMessage="1" prompt="　監査役が設置されている場合は、監査役も役員として記入してください" sqref="C5:C15">
      <formula1>"○"</formula1>
    </dataValidation>
  </dataValidations>
  <printOptions horizontalCentered="1"/>
  <pageMargins left="0.51181102362204722" right="0.51181102362204722" top="0.74803149606299213" bottom="0.74803149606299213" header="0.31496062992125984" footer="0.31496062992125984"/>
  <pageSetup paperSize="9" firstPageNumber="47" fitToWidth="0" fitToHeight="0" orientation="portrait" useFirstPageNumber="1" r:id="rId1"/>
  <headerFooter>
    <oddFooter>&amp;A</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Normal="100" zoomScaleSheetLayoutView="100" workbookViewId="0">
      <selection activeCell="A4" sqref="A4:I4"/>
    </sheetView>
  </sheetViews>
  <sheetFormatPr defaultColWidth="9.21875" defaultRowHeight="13.2" x14ac:dyDescent="0.2"/>
  <cols>
    <col min="1" max="1" width="15.77734375" style="7" customWidth="1"/>
    <col min="2" max="2" width="6.88671875" style="7" customWidth="1"/>
    <col min="3" max="3" width="5.44140625" style="7" customWidth="1"/>
    <col min="4" max="4" width="17.109375" style="7" customWidth="1"/>
    <col min="5" max="5" width="9.6640625" style="7" customWidth="1"/>
    <col min="6" max="6" width="6.77734375" style="7" customWidth="1"/>
    <col min="7" max="7" width="6" style="7" customWidth="1"/>
    <col min="8" max="8" width="18.88671875" style="7" customWidth="1"/>
    <col min="9" max="9" width="9.109375" style="7" customWidth="1"/>
    <col min="10" max="16384" width="9.21875" style="7"/>
  </cols>
  <sheetData>
    <row r="1" spans="1:9" ht="19.5" customHeight="1" x14ac:dyDescent="0.2">
      <c r="A1" s="525" t="s">
        <v>197</v>
      </c>
      <c r="B1" s="525"/>
      <c r="C1" s="525"/>
      <c r="D1" s="525"/>
      <c r="E1" s="525"/>
      <c r="F1" s="525"/>
      <c r="G1" s="525"/>
      <c r="H1" s="525"/>
    </row>
    <row r="2" spans="1:9" ht="10.050000000000001" customHeight="1" x14ac:dyDescent="0.2">
      <c r="A2" s="526"/>
      <c r="B2" s="526"/>
      <c r="C2" s="526"/>
      <c r="D2" s="526"/>
      <c r="E2" s="526"/>
      <c r="F2" s="526"/>
      <c r="G2" s="526"/>
      <c r="H2" s="526"/>
    </row>
    <row r="3" spans="1:9" ht="25.05" customHeight="1" x14ac:dyDescent="0.2">
      <c r="A3" s="527" t="s">
        <v>521</v>
      </c>
      <c r="B3" s="527"/>
      <c r="C3" s="527"/>
      <c r="D3" s="527"/>
      <c r="E3" s="527"/>
      <c r="F3" s="527"/>
      <c r="G3" s="527"/>
      <c r="H3" s="527"/>
      <c r="I3" s="527"/>
    </row>
    <row r="4" spans="1:9" ht="90" customHeight="1" x14ac:dyDescent="0.2">
      <c r="A4" s="528"/>
      <c r="B4" s="529"/>
      <c r="C4" s="529"/>
      <c r="D4" s="529"/>
      <c r="E4" s="529"/>
      <c r="F4" s="529"/>
      <c r="G4" s="529"/>
      <c r="H4" s="529"/>
      <c r="I4" s="529"/>
    </row>
    <row r="5" spans="1:9" ht="40.049999999999997" customHeight="1" x14ac:dyDescent="0.2">
      <c r="A5" s="319" t="s">
        <v>198</v>
      </c>
      <c r="B5" s="530"/>
      <c r="C5" s="530"/>
      <c r="D5" s="530"/>
      <c r="E5" s="530"/>
      <c r="F5" s="530"/>
      <c r="G5" s="530"/>
      <c r="H5" s="530"/>
      <c r="I5" s="530"/>
    </row>
    <row r="6" spans="1:9" ht="25.05" customHeight="1" x14ac:dyDescent="0.2">
      <c r="A6" s="524" t="s">
        <v>522</v>
      </c>
      <c r="B6" s="524"/>
      <c r="C6" s="524"/>
      <c r="D6" s="524"/>
      <c r="E6" s="524"/>
      <c r="F6" s="524"/>
      <c r="G6" s="524"/>
      <c r="H6" s="524"/>
      <c r="I6" s="524"/>
    </row>
    <row r="7" spans="1:9" ht="30" customHeight="1" x14ac:dyDescent="0.2">
      <c r="A7" s="474" t="s">
        <v>504</v>
      </c>
      <c r="B7" s="494"/>
      <c r="C7" s="494"/>
      <c r="D7" s="494"/>
      <c r="E7" s="494"/>
      <c r="F7" s="494"/>
      <c r="G7" s="494"/>
      <c r="H7" s="494"/>
      <c r="I7" s="495"/>
    </row>
    <row r="8" spans="1:9" ht="25.05" customHeight="1" x14ac:dyDescent="0.2">
      <c r="A8" s="534" t="s">
        <v>523</v>
      </c>
      <c r="B8" s="535"/>
      <c r="C8" s="535"/>
      <c r="D8" s="535"/>
      <c r="E8" s="535"/>
      <c r="F8" s="535"/>
      <c r="G8" s="535"/>
      <c r="H8" s="535"/>
      <c r="I8" s="536"/>
    </row>
    <row r="9" spans="1:9" ht="170.1" customHeight="1" x14ac:dyDescent="0.2">
      <c r="A9" s="537"/>
      <c r="B9" s="538"/>
      <c r="C9" s="538"/>
      <c r="D9" s="538"/>
      <c r="E9" s="538"/>
      <c r="F9" s="538"/>
      <c r="G9" s="538"/>
      <c r="H9" s="538"/>
      <c r="I9" s="539"/>
    </row>
    <row r="10" spans="1:9" ht="25.05" customHeight="1" x14ac:dyDescent="0.2">
      <c r="A10" s="540" t="s">
        <v>524</v>
      </c>
      <c r="B10" s="540"/>
      <c r="C10" s="540"/>
      <c r="D10" s="540"/>
      <c r="E10" s="540"/>
      <c r="F10" s="540"/>
      <c r="G10" s="540"/>
      <c r="H10" s="540"/>
      <c r="I10" s="540"/>
    </row>
    <row r="11" spans="1:9" ht="170.1" customHeight="1" x14ac:dyDescent="0.2">
      <c r="A11" s="537"/>
      <c r="B11" s="538"/>
      <c r="C11" s="538"/>
      <c r="D11" s="538"/>
      <c r="E11" s="538"/>
      <c r="F11" s="538"/>
      <c r="G11" s="538"/>
      <c r="H11" s="538"/>
      <c r="I11" s="539"/>
    </row>
    <row r="12" spans="1:9" ht="25.05" customHeight="1" x14ac:dyDescent="0.2">
      <c r="A12" s="527" t="s">
        <v>525</v>
      </c>
      <c r="B12" s="527"/>
      <c r="C12" s="527"/>
      <c r="D12" s="527"/>
      <c r="E12" s="527"/>
      <c r="F12" s="527"/>
      <c r="G12" s="527"/>
      <c r="H12" s="527"/>
      <c r="I12" s="527"/>
    </row>
    <row r="13" spans="1:9" ht="170.1" customHeight="1" x14ac:dyDescent="0.2">
      <c r="A13" s="531"/>
      <c r="B13" s="532"/>
      <c r="C13" s="532"/>
      <c r="D13" s="532"/>
      <c r="E13" s="532"/>
      <c r="F13" s="532"/>
      <c r="G13" s="532"/>
      <c r="H13" s="532"/>
      <c r="I13" s="533"/>
    </row>
    <row r="44" spans="3:3" x14ac:dyDescent="0.2">
      <c r="C44" s="7" t="s">
        <v>504</v>
      </c>
    </row>
    <row r="45" spans="3:3" x14ac:dyDescent="0.2">
      <c r="C45" s="7" t="s">
        <v>526</v>
      </c>
    </row>
    <row r="46" spans="3:3" x14ac:dyDescent="0.2">
      <c r="C46" s="7" t="s">
        <v>527</v>
      </c>
    </row>
    <row r="47" spans="3:3" x14ac:dyDescent="0.2">
      <c r="C47" s="7" t="s">
        <v>528</v>
      </c>
    </row>
    <row r="48" spans="3:3" x14ac:dyDescent="0.2">
      <c r="C48" s="7" t="s">
        <v>529</v>
      </c>
    </row>
    <row r="49" spans="3:3" x14ac:dyDescent="0.2">
      <c r="C49" s="7" t="s">
        <v>530</v>
      </c>
    </row>
    <row r="50" spans="3:3" x14ac:dyDescent="0.2">
      <c r="C50" s="7" t="s">
        <v>531</v>
      </c>
    </row>
    <row r="51" spans="3:3" x14ac:dyDescent="0.2">
      <c r="C51" s="7" t="s">
        <v>532</v>
      </c>
    </row>
    <row r="52" spans="3:3" x14ac:dyDescent="0.2">
      <c r="C52" s="7" t="s">
        <v>533</v>
      </c>
    </row>
    <row r="53" spans="3:3" x14ac:dyDescent="0.2">
      <c r="C53" s="7" t="s">
        <v>534</v>
      </c>
    </row>
    <row r="54" spans="3:3" x14ac:dyDescent="0.2">
      <c r="C54" s="7" t="s">
        <v>535</v>
      </c>
    </row>
    <row r="55" spans="3:3" x14ac:dyDescent="0.2">
      <c r="C55" s="7" t="s">
        <v>536</v>
      </c>
    </row>
    <row r="56" spans="3:3" x14ac:dyDescent="0.2">
      <c r="C56" s="7" t="s">
        <v>537</v>
      </c>
    </row>
    <row r="57" spans="3:3" x14ac:dyDescent="0.2">
      <c r="C57" s="7" t="s">
        <v>538</v>
      </c>
    </row>
  </sheetData>
  <sheetProtection password="DDD3" sheet="1" formatCells="0" selectLockedCells="1"/>
  <mergeCells count="13">
    <mergeCell ref="A13:I13"/>
    <mergeCell ref="A7:I7"/>
    <mergeCell ref="A8:I8"/>
    <mergeCell ref="A9:I9"/>
    <mergeCell ref="A10:I10"/>
    <mergeCell ref="A11:I11"/>
    <mergeCell ref="A12:I12"/>
    <mergeCell ref="A6:I6"/>
    <mergeCell ref="A1:H1"/>
    <mergeCell ref="A2:H2"/>
    <mergeCell ref="A3:I3"/>
    <mergeCell ref="A4:I4"/>
    <mergeCell ref="B5:I5"/>
  </mergeCells>
  <phoneticPr fontId="1"/>
  <dataValidations count="1">
    <dataValidation type="list" allowBlank="1" showInputMessage="1" showErrorMessage="1" sqref="A7:I7">
      <formula1>$C$44:$C$57</formula1>
    </dataValidation>
  </dataValidations>
  <pageMargins left="0.7" right="0.7" top="0.75" bottom="0.75" header="0.3" footer="0.3"/>
  <pageSetup paperSize="9" scale="93"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view="pageBreakPreview" zoomScaleNormal="70" zoomScaleSheetLayoutView="100" workbookViewId="0">
      <selection activeCell="B4" sqref="B4"/>
    </sheetView>
  </sheetViews>
  <sheetFormatPr defaultRowHeight="13.2" x14ac:dyDescent="0.2"/>
  <cols>
    <col min="1" max="1" width="16.6640625" customWidth="1"/>
    <col min="2" max="2" width="73.109375" customWidth="1"/>
  </cols>
  <sheetData>
    <row r="1" spans="1:3" ht="18" customHeight="1" x14ac:dyDescent="0.2">
      <c r="A1" s="541" t="s">
        <v>200</v>
      </c>
      <c r="B1" s="541"/>
    </row>
    <row r="3" spans="1:3" ht="23.55" customHeight="1" x14ac:dyDescent="0.2">
      <c r="A3" s="542" t="s">
        <v>481</v>
      </c>
      <c r="B3" s="542"/>
    </row>
    <row r="4" spans="1:3" ht="25.05" customHeight="1" x14ac:dyDescent="0.2">
      <c r="A4" s="350" t="s">
        <v>570</v>
      </c>
      <c r="B4" s="217" t="s">
        <v>498</v>
      </c>
      <c r="C4" s="320" t="s">
        <v>541</v>
      </c>
    </row>
    <row r="5" spans="1:3" ht="70.05" customHeight="1" x14ac:dyDescent="0.2">
      <c r="A5" s="351" t="s">
        <v>581</v>
      </c>
      <c r="B5" s="210"/>
      <c r="C5" s="320">
        <f>LEN(B5)</f>
        <v>0</v>
      </c>
    </row>
    <row r="6" spans="1:3" ht="40.049999999999997" customHeight="1" x14ac:dyDescent="0.2">
      <c r="A6" s="543" t="s">
        <v>569</v>
      </c>
      <c r="B6" s="543"/>
    </row>
    <row r="7" spans="1:3" ht="140.1" customHeight="1" x14ac:dyDescent="0.2">
      <c r="A7" s="19" t="s">
        <v>201</v>
      </c>
      <c r="B7" s="210"/>
    </row>
    <row r="8" spans="1:3" ht="140.1" customHeight="1" x14ac:dyDescent="0.2">
      <c r="A8" s="19" t="s">
        <v>202</v>
      </c>
      <c r="B8" s="210"/>
    </row>
    <row r="9" spans="1:3" ht="34.049999999999997" customHeight="1" x14ac:dyDescent="0.2">
      <c r="A9" s="543" t="s">
        <v>482</v>
      </c>
      <c r="B9" s="542"/>
    </row>
    <row r="10" spans="1:3" ht="280.05" customHeight="1" x14ac:dyDescent="0.2">
      <c r="A10" s="528"/>
      <c r="B10" s="529"/>
    </row>
  </sheetData>
  <sheetProtection password="DDD3" sheet="1" formatCells="0" selectLockedCells="1"/>
  <mergeCells count="5">
    <mergeCell ref="A10:B10"/>
    <mergeCell ref="A1:B1"/>
    <mergeCell ref="A3:B3"/>
    <mergeCell ref="A6:B6"/>
    <mergeCell ref="A9:B9"/>
  </mergeCells>
  <phoneticPr fontId="1"/>
  <dataValidations count="2">
    <dataValidation type="textLength" operator="lessThanOrEqual" allowBlank="1" showInputMessage="1" showErrorMessage="1" sqref="B5">
      <formula1>100</formula1>
    </dataValidation>
    <dataValidation type="list" allowBlank="1" showInputMessage="1" showErrorMessage="1" sqref="B4">
      <formula1>"（選択してください）,新規開発,改良開発"</formula1>
    </dataValidation>
  </dataValidations>
  <pageMargins left="0.7" right="0.36" top="0.46" bottom="0.75" header="0.3" footer="0.3"/>
  <pageSetup paperSize="9"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22"/>
  <sheetViews>
    <sheetView view="pageBreakPreview" zoomScaleNormal="70" zoomScaleSheetLayoutView="100" workbookViewId="0">
      <selection activeCell="B3" sqref="B3:E8"/>
    </sheetView>
  </sheetViews>
  <sheetFormatPr defaultRowHeight="13.2" x14ac:dyDescent="0.2"/>
  <cols>
    <col min="2" max="2" width="7.88671875" customWidth="1"/>
    <col min="3" max="3" width="35" customWidth="1"/>
    <col min="5" max="5" width="7.44140625" customWidth="1"/>
    <col min="6" max="6" width="3.88671875" customWidth="1"/>
    <col min="7" max="7" width="6.33203125" customWidth="1"/>
    <col min="8" max="8" width="17.33203125" customWidth="1"/>
  </cols>
  <sheetData>
    <row r="1" spans="1:9" ht="84.6" customHeight="1" x14ac:dyDescent="0.2">
      <c r="A1" s="565" t="s">
        <v>495</v>
      </c>
      <c r="B1" s="565"/>
      <c r="C1" s="565"/>
      <c r="D1" s="565"/>
      <c r="E1" s="565"/>
      <c r="F1" s="565"/>
      <c r="G1" s="565"/>
      <c r="H1" s="565"/>
    </row>
    <row r="2" spans="1:9" ht="60.6" customHeight="1" x14ac:dyDescent="0.2">
      <c r="A2" s="20"/>
      <c r="B2" s="544" t="s">
        <v>496</v>
      </c>
      <c r="C2" s="545"/>
      <c r="D2" s="545"/>
      <c r="E2" s="545"/>
      <c r="F2" s="568" t="s">
        <v>203</v>
      </c>
      <c r="G2" s="569"/>
      <c r="H2" s="570"/>
    </row>
    <row r="3" spans="1:9" ht="19.05" customHeight="1" x14ac:dyDescent="0.2">
      <c r="A3" s="545" t="s">
        <v>204</v>
      </c>
      <c r="B3" s="528"/>
      <c r="C3" s="529"/>
      <c r="D3" s="529"/>
      <c r="E3" s="529"/>
      <c r="F3" s="218"/>
      <c r="G3" s="566" t="s">
        <v>205</v>
      </c>
      <c r="H3" s="567"/>
    </row>
    <row r="4" spans="1:9" ht="19.05" customHeight="1" x14ac:dyDescent="0.2">
      <c r="A4" s="545"/>
      <c r="B4" s="529"/>
      <c r="C4" s="529"/>
      <c r="D4" s="529"/>
      <c r="E4" s="529"/>
      <c r="F4" s="219"/>
      <c r="G4" s="560" t="s">
        <v>206</v>
      </c>
      <c r="H4" s="561"/>
    </row>
    <row r="5" spans="1:9" ht="19.05" customHeight="1" x14ac:dyDescent="0.2">
      <c r="A5" s="545"/>
      <c r="B5" s="529"/>
      <c r="C5" s="529"/>
      <c r="D5" s="529"/>
      <c r="E5" s="529"/>
      <c r="F5" s="219"/>
      <c r="G5" s="560" t="s">
        <v>207</v>
      </c>
      <c r="H5" s="561"/>
    </row>
    <row r="6" spans="1:9" ht="19.05" customHeight="1" x14ac:dyDescent="0.2">
      <c r="A6" s="545"/>
      <c r="B6" s="529"/>
      <c r="C6" s="529"/>
      <c r="D6" s="529"/>
      <c r="E6" s="529"/>
      <c r="F6" s="219"/>
      <c r="G6" s="560" t="s">
        <v>208</v>
      </c>
      <c r="H6" s="561"/>
    </row>
    <row r="7" spans="1:9" ht="19.05" customHeight="1" x14ac:dyDescent="0.2">
      <c r="A7" s="545"/>
      <c r="B7" s="529"/>
      <c r="C7" s="529"/>
      <c r="D7" s="529"/>
      <c r="E7" s="529"/>
      <c r="F7" s="219"/>
      <c r="G7" s="560" t="s">
        <v>209</v>
      </c>
      <c r="H7" s="561"/>
    </row>
    <row r="8" spans="1:9" ht="19.05" customHeight="1" x14ac:dyDescent="0.2">
      <c r="A8" s="564"/>
      <c r="B8" s="556"/>
      <c r="C8" s="556"/>
      <c r="D8" s="556"/>
      <c r="E8" s="556"/>
      <c r="F8" s="219"/>
      <c r="G8" s="571" t="s">
        <v>210</v>
      </c>
      <c r="H8" s="572"/>
    </row>
    <row r="9" spans="1:9" ht="19.05" customHeight="1" x14ac:dyDescent="0.2">
      <c r="A9" s="557" t="s">
        <v>211</v>
      </c>
      <c r="B9" s="558"/>
      <c r="C9" s="559"/>
      <c r="D9" s="559"/>
      <c r="E9" s="559"/>
      <c r="F9" s="343"/>
      <c r="G9" s="560" t="s">
        <v>205</v>
      </c>
      <c r="H9" s="561"/>
    </row>
    <row r="10" spans="1:9" ht="19.05" customHeight="1" x14ac:dyDescent="0.2">
      <c r="A10" s="545"/>
      <c r="B10" s="529"/>
      <c r="C10" s="529"/>
      <c r="D10" s="529"/>
      <c r="E10" s="529"/>
      <c r="F10" s="219"/>
      <c r="G10" s="560" t="s">
        <v>206</v>
      </c>
      <c r="H10" s="561"/>
    </row>
    <row r="11" spans="1:9" ht="19.05" customHeight="1" x14ac:dyDescent="0.2">
      <c r="A11" s="545"/>
      <c r="B11" s="529"/>
      <c r="C11" s="529"/>
      <c r="D11" s="529"/>
      <c r="E11" s="529"/>
      <c r="F11" s="219"/>
      <c r="G11" s="560" t="s">
        <v>207</v>
      </c>
      <c r="H11" s="561"/>
    </row>
    <row r="12" spans="1:9" ht="19.05" customHeight="1" x14ac:dyDescent="0.2">
      <c r="A12" s="545"/>
      <c r="B12" s="529"/>
      <c r="C12" s="529"/>
      <c r="D12" s="529"/>
      <c r="E12" s="529"/>
      <c r="F12" s="219"/>
      <c r="G12" s="560" t="s">
        <v>208</v>
      </c>
      <c r="H12" s="561"/>
    </row>
    <row r="13" spans="1:9" ht="19.05" customHeight="1" x14ac:dyDescent="0.2">
      <c r="A13" s="545"/>
      <c r="B13" s="529"/>
      <c r="C13" s="529"/>
      <c r="D13" s="529"/>
      <c r="E13" s="529"/>
      <c r="F13" s="219"/>
      <c r="G13" s="560" t="s">
        <v>209</v>
      </c>
      <c r="H13" s="561"/>
    </row>
    <row r="14" spans="1:9" ht="19.05" customHeight="1" x14ac:dyDescent="0.2">
      <c r="A14" s="545"/>
      <c r="B14" s="529"/>
      <c r="C14" s="529"/>
      <c r="D14" s="529"/>
      <c r="E14" s="529"/>
      <c r="F14" s="219"/>
      <c r="G14" s="562" t="s">
        <v>499</v>
      </c>
      <c r="H14" s="563"/>
    </row>
    <row r="15" spans="1:9" ht="29.55" customHeight="1" x14ac:dyDescent="0.2">
      <c r="A15" s="551" t="s">
        <v>212</v>
      </c>
      <c r="B15" s="552"/>
      <c r="C15" s="552"/>
      <c r="D15" s="552"/>
      <c r="E15" s="552"/>
      <c r="F15" s="552"/>
      <c r="G15" s="552"/>
      <c r="H15" s="552"/>
      <c r="I15" s="17"/>
    </row>
    <row r="16" spans="1:9" x14ac:dyDescent="0.2">
      <c r="A16" s="21"/>
      <c r="B16" s="553" t="s">
        <v>213</v>
      </c>
      <c r="C16" s="554"/>
      <c r="D16" s="545" t="s">
        <v>214</v>
      </c>
      <c r="E16" s="545"/>
      <c r="F16" s="545"/>
      <c r="G16" s="545"/>
      <c r="H16" s="545"/>
    </row>
    <row r="17" spans="1:8" ht="100.05" customHeight="1" x14ac:dyDescent="0.2">
      <c r="A17" s="22" t="s">
        <v>204</v>
      </c>
      <c r="B17" s="555"/>
      <c r="C17" s="556"/>
      <c r="D17" s="555"/>
      <c r="E17" s="556"/>
      <c r="F17" s="556"/>
      <c r="G17" s="556"/>
      <c r="H17" s="556"/>
    </row>
    <row r="18" spans="1:8" ht="100.05" customHeight="1" x14ac:dyDescent="0.2">
      <c r="A18" s="23" t="s">
        <v>211</v>
      </c>
      <c r="B18" s="548"/>
      <c r="C18" s="548"/>
      <c r="D18" s="548"/>
      <c r="E18" s="548"/>
      <c r="F18" s="548"/>
      <c r="G18" s="548"/>
      <c r="H18" s="548"/>
    </row>
    <row r="19" spans="1:8" ht="24" customHeight="1" x14ac:dyDescent="0.2">
      <c r="A19" s="542" t="s">
        <v>215</v>
      </c>
      <c r="B19" s="542"/>
      <c r="C19" s="542"/>
      <c r="D19" s="542"/>
      <c r="E19" s="542"/>
      <c r="F19" s="542"/>
      <c r="G19" s="542"/>
      <c r="H19" s="542"/>
    </row>
    <row r="20" spans="1:8" ht="36.6" customHeight="1" x14ac:dyDescent="0.2">
      <c r="A20" s="545"/>
      <c r="B20" s="545"/>
      <c r="C20" s="549" t="s">
        <v>216</v>
      </c>
      <c r="D20" s="549"/>
      <c r="E20" s="549" t="s">
        <v>217</v>
      </c>
      <c r="F20" s="549"/>
      <c r="G20" s="550" t="s">
        <v>218</v>
      </c>
      <c r="H20" s="549"/>
    </row>
    <row r="21" spans="1:8" ht="52.05" customHeight="1" x14ac:dyDescent="0.2">
      <c r="A21" s="544" t="s">
        <v>219</v>
      </c>
      <c r="B21" s="545"/>
      <c r="C21" s="546"/>
      <c r="D21" s="546"/>
      <c r="E21" s="547"/>
      <c r="F21" s="547"/>
      <c r="G21" s="546"/>
      <c r="H21" s="546"/>
    </row>
    <row r="22" spans="1:8" ht="52.05" customHeight="1" x14ac:dyDescent="0.2">
      <c r="A22" s="545" t="s">
        <v>220</v>
      </c>
      <c r="B22" s="545"/>
      <c r="C22" s="546"/>
      <c r="D22" s="546"/>
      <c r="E22" s="547"/>
      <c r="F22" s="547"/>
      <c r="G22" s="546"/>
      <c r="H22" s="546"/>
    </row>
  </sheetData>
  <sheetProtection password="DDD3" sheet="1" formatCells="0" selectLockedCells="1"/>
  <mergeCells count="39">
    <mergeCell ref="A3:A8"/>
    <mergeCell ref="A1:H1"/>
    <mergeCell ref="G3:H3"/>
    <mergeCell ref="B2:E2"/>
    <mergeCell ref="G4:H4"/>
    <mergeCell ref="F2:H2"/>
    <mergeCell ref="G5:H5"/>
    <mergeCell ref="G6:H6"/>
    <mergeCell ref="G7:H7"/>
    <mergeCell ref="G8:H8"/>
    <mergeCell ref="B3:E8"/>
    <mergeCell ref="A9:A14"/>
    <mergeCell ref="B9:E14"/>
    <mergeCell ref="G9:H9"/>
    <mergeCell ref="G10:H10"/>
    <mergeCell ref="G11:H11"/>
    <mergeCell ref="G12:H12"/>
    <mergeCell ref="G13:H13"/>
    <mergeCell ref="G14:H14"/>
    <mergeCell ref="A15:H15"/>
    <mergeCell ref="B16:C16"/>
    <mergeCell ref="D16:H16"/>
    <mergeCell ref="B17:C17"/>
    <mergeCell ref="D17:H17"/>
    <mergeCell ref="B18:C18"/>
    <mergeCell ref="D18:H18"/>
    <mergeCell ref="A19:H19"/>
    <mergeCell ref="A20:B20"/>
    <mergeCell ref="C20:D20"/>
    <mergeCell ref="E20:F20"/>
    <mergeCell ref="G20:H20"/>
    <mergeCell ref="A21:B21"/>
    <mergeCell ref="C21:D21"/>
    <mergeCell ref="E21:F21"/>
    <mergeCell ref="G21:H21"/>
    <mergeCell ref="A22:B22"/>
    <mergeCell ref="C22:D22"/>
    <mergeCell ref="E22:F22"/>
    <mergeCell ref="G22:H22"/>
  </mergeCells>
  <phoneticPr fontId="1"/>
  <pageMargins left="0.6" right="0.27" top="0.75" bottom="0.75" header="0.3" footer="0.3"/>
  <pageSetup paperSize="9" scale="99" orientation="portrait" r:id="rId1"/>
  <headerFooter>
    <oddFooter>&amp;A</oddFooter>
  </headerFooter>
  <drawing r:id="rId2"/>
  <legacyDrawing r:id="rId3"/>
  <controls>
    <mc:AlternateContent xmlns:mc="http://schemas.openxmlformats.org/markup-compatibility/2006">
      <mc:Choice Requires="x14">
        <control shapeId="36876" r:id="rId4" name="CheckBox12">
          <controlPr defaultSize="0" autoLine="0" r:id="rId5">
            <anchor moveWithCells="1" sizeWithCells="1">
              <from>
                <xdr:col>5</xdr:col>
                <xdr:colOff>68580</xdr:colOff>
                <xdr:row>13</xdr:row>
                <xdr:rowOff>38100</xdr:rowOff>
              </from>
              <to>
                <xdr:col>5</xdr:col>
                <xdr:colOff>228600</xdr:colOff>
                <xdr:row>14</xdr:row>
                <xdr:rowOff>0</xdr:rowOff>
              </to>
            </anchor>
          </controlPr>
        </control>
      </mc:Choice>
      <mc:Fallback>
        <control shapeId="36876" r:id="rId4" name="CheckBox12"/>
      </mc:Fallback>
    </mc:AlternateContent>
    <mc:AlternateContent xmlns:mc="http://schemas.openxmlformats.org/markup-compatibility/2006">
      <mc:Choice Requires="x14">
        <control shapeId="36875" r:id="rId6" name="CheckBox11">
          <controlPr defaultSize="0" autoLine="0" r:id="rId5">
            <anchor moveWithCells="1" sizeWithCells="1">
              <from>
                <xdr:col>5</xdr:col>
                <xdr:colOff>68580</xdr:colOff>
                <xdr:row>12</xdr:row>
                <xdr:rowOff>38100</xdr:rowOff>
              </from>
              <to>
                <xdr:col>5</xdr:col>
                <xdr:colOff>228600</xdr:colOff>
                <xdr:row>13</xdr:row>
                <xdr:rowOff>0</xdr:rowOff>
              </to>
            </anchor>
          </controlPr>
        </control>
      </mc:Choice>
      <mc:Fallback>
        <control shapeId="36875" r:id="rId6" name="CheckBox11"/>
      </mc:Fallback>
    </mc:AlternateContent>
    <mc:AlternateContent xmlns:mc="http://schemas.openxmlformats.org/markup-compatibility/2006">
      <mc:Choice Requires="x14">
        <control shapeId="36874" r:id="rId7" name="CheckBox10">
          <controlPr defaultSize="0" autoLine="0" r:id="rId5">
            <anchor moveWithCells="1" sizeWithCells="1">
              <from>
                <xdr:col>5</xdr:col>
                <xdr:colOff>68580</xdr:colOff>
                <xdr:row>11</xdr:row>
                <xdr:rowOff>38100</xdr:rowOff>
              </from>
              <to>
                <xdr:col>5</xdr:col>
                <xdr:colOff>228600</xdr:colOff>
                <xdr:row>12</xdr:row>
                <xdr:rowOff>0</xdr:rowOff>
              </to>
            </anchor>
          </controlPr>
        </control>
      </mc:Choice>
      <mc:Fallback>
        <control shapeId="36874" r:id="rId7" name="CheckBox10"/>
      </mc:Fallback>
    </mc:AlternateContent>
    <mc:AlternateContent xmlns:mc="http://schemas.openxmlformats.org/markup-compatibility/2006">
      <mc:Choice Requires="x14">
        <control shapeId="36873" r:id="rId8" name="CheckBox9">
          <controlPr defaultSize="0" autoLine="0" r:id="rId5">
            <anchor moveWithCells="1" sizeWithCells="1">
              <from>
                <xdr:col>5</xdr:col>
                <xdr:colOff>68580</xdr:colOff>
                <xdr:row>10</xdr:row>
                <xdr:rowOff>38100</xdr:rowOff>
              </from>
              <to>
                <xdr:col>5</xdr:col>
                <xdr:colOff>228600</xdr:colOff>
                <xdr:row>11</xdr:row>
                <xdr:rowOff>0</xdr:rowOff>
              </to>
            </anchor>
          </controlPr>
        </control>
      </mc:Choice>
      <mc:Fallback>
        <control shapeId="36873" r:id="rId8" name="CheckBox9"/>
      </mc:Fallback>
    </mc:AlternateContent>
    <mc:AlternateContent xmlns:mc="http://schemas.openxmlformats.org/markup-compatibility/2006">
      <mc:Choice Requires="x14">
        <control shapeId="36872" r:id="rId9" name="CheckBox8">
          <controlPr defaultSize="0" autoLine="0" r:id="rId5">
            <anchor moveWithCells="1" sizeWithCells="1">
              <from>
                <xdr:col>5</xdr:col>
                <xdr:colOff>68580</xdr:colOff>
                <xdr:row>9</xdr:row>
                <xdr:rowOff>38100</xdr:rowOff>
              </from>
              <to>
                <xdr:col>5</xdr:col>
                <xdr:colOff>228600</xdr:colOff>
                <xdr:row>10</xdr:row>
                <xdr:rowOff>0</xdr:rowOff>
              </to>
            </anchor>
          </controlPr>
        </control>
      </mc:Choice>
      <mc:Fallback>
        <control shapeId="36872" r:id="rId9" name="CheckBox8"/>
      </mc:Fallback>
    </mc:AlternateContent>
    <mc:AlternateContent xmlns:mc="http://schemas.openxmlformats.org/markup-compatibility/2006">
      <mc:Choice Requires="x14">
        <control shapeId="36871" r:id="rId10" name="CheckBox7">
          <controlPr defaultSize="0" autoLine="0" r:id="rId5">
            <anchor moveWithCells="1" sizeWithCells="1">
              <from>
                <xdr:col>5</xdr:col>
                <xdr:colOff>68580</xdr:colOff>
                <xdr:row>8</xdr:row>
                <xdr:rowOff>38100</xdr:rowOff>
              </from>
              <to>
                <xdr:col>5</xdr:col>
                <xdr:colOff>228600</xdr:colOff>
                <xdr:row>9</xdr:row>
                <xdr:rowOff>0</xdr:rowOff>
              </to>
            </anchor>
          </controlPr>
        </control>
      </mc:Choice>
      <mc:Fallback>
        <control shapeId="36871" r:id="rId10" name="CheckBox7"/>
      </mc:Fallback>
    </mc:AlternateContent>
    <mc:AlternateContent xmlns:mc="http://schemas.openxmlformats.org/markup-compatibility/2006">
      <mc:Choice Requires="x14">
        <control shapeId="36870" r:id="rId11" name="CheckBox6">
          <controlPr defaultSize="0" autoLine="0" r:id="rId5">
            <anchor moveWithCells="1" sizeWithCells="1">
              <from>
                <xdr:col>5</xdr:col>
                <xdr:colOff>68580</xdr:colOff>
                <xdr:row>7</xdr:row>
                <xdr:rowOff>38100</xdr:rowOff>
              </from>
              <to>
                <xdr:col>5</xdr:col>
                <xdr:colOff>228600</xdr:colOff>
                <xdr:row>8</xdr:row>
                <xdr:rowOff>0</xdr:rowOff>
              </to>
            </anchor>
          </controlPr>
        </control>
      </mc:Choice>
      <mc:Fallback>
        <control shapeId="36870" r:id="rId11" name="CheckBox6"/>
      </mc:Fallback>
    </mc:AlternateContent>
    <mc:AlternateContent xmlns:mc="http://schemas.openxmlformats.org/markup-compatibility/2006">
      <mc:Choice Requires="x14">
        <control shapeId="36869" r:id="rId12" name="CheckBox5">
          <controlPr defaultSize="0" autoLine="0" r:id="rId5">
            <anchor moveWithCells="1" sizeWithCells="1">
              <from>
                <xdr:col>5</xdr:col>
                <xdr:colOff>68580</xdr:colOff>
                <xdr:row>6</xdr:row>
                <xdr:rowOff>38100</xdr:rowOff>
              </from>
              <to>
                <xdr:col>5</xdr:col>
                <xdr:colOff>228600</xdr:colOff>
                <xdr:row>7</xdr:row>
                <xdr:rowOff>0</xdr:rowOff>
              </to>
            </anchor>
          </controlPr>
        </control>
      </mc:Choice>
      <mc:Fallback>
        <control shapeId="36869" r:id="rId12" name="CheckBox5"/>
      </mc:Fallback>
    </mc:AlternateContent>
    <mc:AlternateContent xmlns:mc="http://schemas.openxmlformats.org/markup-compatibility/2006">
      <mc:Choice Requires="x14">
        <control shapeId="36868" r:id="rId13" name="CheckBox4">
          <controlPr defaultSize="0" autoLine="0" r:id="rId5">
            <anchor moveWithCells="1" sizeWithCells="1">
              <from>
                <xdr:col>5</xdr:col>
                <xdr:colOff>68580</xdr:colOff>
                <xdr:row>5</xdr:row>
                <xdr:rowOff>38100</xdr:rowOff>
              </from>
              <to>
                <xdr:col>5</xdr:col>
                <xdr:colOff>228600</xdr:colOff>
                <xdr:row>6</xdr:row>
                <xdr:rowOff>0</xdr:rowOff>
              </to>
            </anchor>
          </controlPr>
        </control>
      </mc:Choice>
      <mc:Fallback>
        <control shapeId="36868" r:id="rId13" name="CheckBox4"/>
      </mc:Fallback>
    </mc:AlternateContent>
    <mc:AlternateContent xmlns:mc="http://schemas.openxmlformats.org/markup-compatibility/2006">
      <mc:Choice Requires="x14">
        <control shapeId="36867" r:id="rId14" name="CheckBox3">
          <controlPr defaultSize="0" autoLine="0" r:id="rId5">
            <anchor moveWithCells="1" sizeWithCells="1">
              <from>
                <xdr:col>5</xdr:col>
                <xdr:colOff>68580</xdr:colOff>
                <xdr:row>4</xdr:row>
                <xdr:rowOff>38100</xdr:rowOff>
              </from>
              <to>
                <xdr:col>5</xdr:col>
                <xdr:colOff>228600</xdr:colOff>
                <xdr:row>5</xdr:row>
                <xdr:rowOff>0</xdr:rowOff>
              </to>
            </anchor>
          </controlPr>
        </control>
      </mc:Choice>
      <mc:Fallback>
        <control shapeId="36867" r:id="rId14" name="CheckBox3"/>
      </mc:Fallback>
    </mc:AlternateContent>
    <mc:AlternateContent xmlns:mc="http://schemas.openxmlformats.org/markup-compatibility/2006">
      <mc:Choice Requires="x14">
        <control shapeId="36866" r:id="rId15" name="CheckBox2">
          <controlPr defaultSize="0" autoLine="0" r:id="rId5">
            <anchor moveWithCells="1" sizeWithCells="1">
              <from>
                <xdr:col>5</xdr:col>
                <xdr:colOff>68580</xdr:colOff>
                <xdr:row>3</xdr:row>
                <xdr:rowOff>38100</xdr:rowOff>
              </from>
              <to>
                <xdr:col>5</xdr:col>
                <xdr:colOff>228600</xdr:colOff>
                <xdr:row>4</xdr:row>
                <xdr:rowOff>0</xdr:rowOff>
              </to>
            </anchor>
          </controlPr>
        </control>
      </mc:Choice>
      <mc:Fallback>
        <control shapeId="36866" r:id="rId15" name="CheckBox2"/>
      </mc:Fallback>
    </mc:AlternateContent>
    <mc:AlternateContent xmlns:mc="http://schemas.openxmlformats.org/markup-compatibility/2006">
      <mc:Choice Requires="x14">
        <control shapeId="36865" r:id="rId16" name="CheckBox1">
          <controlPr defaultSize="0" autoLine="0" r:id="rId5">
            <anchor moveWithCells="1" sizeWithCells="1">
              <from>
                <xdr:col>5</xdr:col>
                <xdr:colOff>68580</xdr:colOff>
                <xdr:row>2</xdr:row>
                <xdr:rowOff>38100</xdr:rowOff>
              </from>
              <to>
                <xdr:col>5</xdr:col>
                <xdr:colOff>228600</xdr:colOff>
                <xdr:row>3</xdr:row>
                <xdr:rowOff>0</xdr:rowOff>
              </to>
            </anchor>
          </controlPr>
        </control>
      </mc:Choice>
      <mc:Fallback>
        <control shapeId="36865" r:id="rId16" name="CheckBox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view="pageBreakPreview" zoomScaleNormal="40" zoomScaleSheetLayoutView="100" workbookViewId="0">
      <selection activeCell="A3" sqref="A3:B3"/>
    </sheetView>
  </sheetViews>
  <sheetFormatPr defaultRowHeight="13.2" x14ac:dyDescent="0.2"/>
  <cols>
    <col min="1" max="1" width="13.44140625" customWidth="1"/>
    <col min="2" max="2" width="74.33203125" customWidth="1"/>
  </cols>
  <sheetData>
    <row r="1" spans="1:4" ht="16.05" customHeight="1" x14ac:dyDescent="0.2">
      <c r="A1" s="574" t="s">
        <v>221</v>
      </c>
      <c r="B1" s="575"/>
    </row>
    <row r="2" spans="1:4" ht="51.6" customHeight="1" x14ac:dyDescent="0.2">
      <c r="A2" s="543" t="s">
        <v>560</v>
      </c>
      <c r="B2" s="542"/>
    </row>
    <row r="3" spans="1:4" ht="336.6" customHeight="1" x14ac:dyDescent="0.2">
      <c r="A3" s="573"/>
      <c r="B3" s="573"/>
      <c r="D3" s="104"/>
    </row>
    <row r="4" spans="1:4" ht="30.6" customHeight="1" x14ac:dyDescent="0.2">
      <c r="A4" s="542" t="s">
        <v>223</v>
      </c>
      <c r="B4" s="542"/>
      <c r="D4" s="105"/>
    </row>
    <row r="5" spans="1:4" ht="30.6" customHeight="1" x14ac:dyDescent="0.2">
      <c r="A5" s="18" t="s">
        <v>199</v>
      </c>
      <c r="B5" s="344"/>
      <c r="D5" s="106"/>
    </row>
    <row r="6" spans="1:4" ht="30.6" customHeight="1" x14ac:dyDescent="0.2">
      <c r="A6" s="18" t="s">
        <v>222</v>
      </c>
      <c r="B6" s="344"/>
      <c r="D6" s="106"/>
    </row>
    <row r="7" spans="1:4" ht="30.6" customHeight="1" x14ac:dyDescent="0.2">
      <c r="A7" s="18" t="s">
        <v>593</v>
      </c>
      <c r="B7" s="344" t="s">
        <v>592</v>
      </c>
      <c r="D7" s="106"/>
    </row>
    <row r="8" spans="1:4" ht="38.549999999999997" customHeight="1" x14ac:dyDescent="0.2">
      <c r="A8" s="576" t="s">
        <v>594</v>
      </c>
      <c r="B8" s="577"/>
      <c r="D8" s="106"/>
    </row>
    <row r="9" spans="1:4" ht="193.5" customHeight="1" x14ac:dyDescent="0.2">
      <c r="A9" s="573"/>
      <c r="B9" s="573"/>
      <c r="D9" s="106"/>
    </row>
    <row r="10" spans="1:4" x14ac:dyDescent="0.2">
      <c r="D10" s="106"/>
    </row>
    <row r="11" spans="1:4" x14ac:dyDescent="0.2">
      <c r="D11" s="106"/>
    </row>
    <row r="12" spans="1:4" x14ac:dyDescent="0.2">
      <c r="D12" s="106"/>
    </row>
    <row r="13" spans="1:4" x14ac:dyDescent="0.2">
      <c r="D13" s="106"/>
    </row>
    <row r="14" spans="1:4" x14ac:dyDescent="0.2">
      <c r="D14" s="106"/>
    </row>
    <row r="15" spans="1:4" x14ac:dyDescent="0.2">
      <c r="D15" s="106"/>
    </row>
    <row r="16" spans="1:4" x14ac:dyDescent="0.2">
      <c r="D16" s="106"/>
    </row>
    <row r="17" spans="4:4" x14ac:dyDescent="0.2">
      <c r="D17" s="107"/>
    </row>
    <row r="18" spans="4:4" x14ac:dyDescent="0.2">
      <c r="D18" s="107"/>
    </row>
    <row r="19" spans="4:4" x14ac:dyDescent="0.2">
      <c r="D19" s="107"/>
    </row>
    <row r="20" spans="4:4" x14ac:dyDescent="0.2">
      <c r="D20" s="107"/>
    </row>
    <row r="21" spans="4:4" x14ac:dyDescent="0.2">
      <c r="D21" s="107"/>
    </row>
    <row r="22" spans="4:4" x14ac:dyDescent="0.2">
      <c r="D22" s="107"/>
    </row>
    <row r="23" spans="4:4" x14ac:dyDescent="0.2">
      <c r="D23" s="107"/>
    </row>
    <row r="24" spans="4:4" x14ac:dyDescent="0.2">
      <c r="D24" s="107"/>
    </row>
    <row r="25" spans="4:4" x14ac:dyDescent="0.2">
      <c r="D25" s="108"/>
    </row>
    <row r="26" spans="4:4" x14ac:dyDescent="0.2">
      <c r="D26" s="107"/>
    </row>
    <row r="27" spans="4:4" x14ac:dyDescent="0.2">
      <c r="D27" s="107"/>
    </row>
    <row r="28" spans="4:4" x14ac:dyDescent="0.2">
      <c r="D28" s="107"/>
    </row>
    <row r="29" spans="4:4" x14ac:dyDescent="0.2">
      <c r="D29" s="107"/>
    </row>
    <row r="30" spans="4:4" x14ac:dyDescent="0.2">
      <c r="D30" s="107"/>
    </row>
  </sheetData>
  <sheetProtection password="DDD3" sheet="1" formatCells="0" selectLockedCells="1"/>
  <mergeCells count="6">
    <mergeCell ref="A9:B9"/>
    <mergeCell ref="A1:B1"/>
    <mergeCell ref="A2:B2"/>
    <mergeCell ref="A3:B3"/>
    <mergeCell ref="A4:B4"/>
    <mergeCell ref="A8:B8"/>
  </mergeCells>
  <phoneticPr fontId="1"/>
  <dataValidations count="1">
    <dataValidation type="list" allowBlank="1" showInputMessage="1" showErrorMessage="1" sqref="B7">
      <formula1>"　,未調整,調整中,調整済"</formula1>
    </dataValidation>
  </dataValidations>
  <pageMargins left="0.7" right="0.7" top="0.75" bottom="0.75" header="0.3" footer="0.3"/>
  <pageSetup paperSize="9"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H14"/>
  <sheetViews>
    <sheetView view="pageBreakPreview" zoomScaleNormal="70" zoomScaleSheetLayoutView="100" workbookViewId="0">
      <selection activeCell="B2" sqref="B2"/>
    </sheetView>
  </sheetViews>
  <sheetFormatPr defaultRowHeight="13.2" x14ac:dyDescent="0.2"/>
  <cols>
    <col min="1" max="1" width="15.44140625" customWidth="1"/>
    <col min="2" max="2" width="24.88671875" customWidth="1"/>
    <col min="3" max="3" width="17.88671875" customWidth="1"/>
    <col min="4" max="4" width="4.88671875" customWidth="1"/>
    <col min="5" max="5" width="11.44140625" customWidth="1"/>
    <col min="6" max="6" width="4.44140625" customWidth="1"/>
    <col min="7" max="7" width="11.44140625" customWidth="1"/>
  </cols>
  <sheetData>
    <row r="1" spans="1:8" ht="26.1" customHeight="1" x14ac:dyDescent="0.2">
      <c r="A1" s="542" t="s">
        <v>224</v>
      </c>
      <c r="B1" s="542"/>
      <c r="C1" s="542"/>
      <c r="D1" s="542"/>
      <c r="E1" s="542"/>
      <c r="F1" s="542"/>
      <c r="G1" s="542"/>
    </row>
    <row r="2" spans="1:8" ht="33" customHeight="1" x14ac:dyDescent="0.2">
      <c r="A2" s="18" t="s">
        <v>225</v>
      </c>
      <c r="B2" s="345"/>
      <c r="C2" s="545" t="s">
        <v>259</v>
      </c>
      <c r="D2" s="545"/>
      <c r="E2" s="585" t="s">
        <v>500</v>
      </c>
      <c r="F2" s="585"/>
      <c r="G2" s="585"/>
    </row>
    <row r="3" spans="1:8" ht="30.6" customHeight="1" x14ac:dyDescent="0.2">
      <c r="A3" s="18" t="s">
        <v>226</v>
      </c>
      <c r="B3" s="345"/>
      <c r="C3" s="545" t="s">
        <v>227</v>
      </c>
      <c r="D3" s="545"/>
      <c r="E3" s="586"/>
      <c r="F3" s="586"/>
      <c r="G3" s="586"/>
    </row>
    <row r="4" spans="1:8" ht="94.05" customHeight="1" x14ac:dyDescent="0.2">
      <c r="A4" s="18" t="s">
        <v>228</v>
      </c>
      <c r="B4" s="580"/>
      <c r="C4" s="580"/>
      <c r="D4" s="580"/>
      <c r="E4" s="580"/>
      <c r="F4" s="580"/>
      <c r="G4" s="580"/>
    </row>
    <row r="5" spans="1:8" ht="103.5" customHeight="1" x14ac:dyDescent="0.2">
      <c r="A5" s="18" t="s">
        <v>229</v>
      </c>
      <c r="B5" s="580"/>
      <c r="C5" s="580"/>
      <c r="D5" s="580"/>
      <c r="E5" s="580"/>
      <c r="F5" s="580"/>
      <c r="G5" s="580"/>
    </row>
    <row r="7" spans="1:8" ht="20.100000000000001" customHeight="1" x14ac:dyDescent="0.2">
      <c r="A7" s="541" t="s">
        <v>230</v>
      </c>
      <c r="B7" s="541"/>
      <c r="C7" s="541"/>
      <c r="D7" s="541"/>
      <c r="E7" s="541"/>
      <c r="F7" s="541"/>
      <c r="G7" s="541"/>
    </row>
    <row r="8" spans="1:8" ht="50.1" customHeight="1" x14ac:dyDescent="0.2">
      <c r="A8" s="578" t="s">
        <v>238</v>
      </c>
      <c r="B8" s="581" t="s">
        <v>231</v>
      </c>
      <c r="C8" s="581"/>
      <c r="D8" s="220"/>
      <c r="E8" s="117" t="s">
        <v>192</v>
      </c>
      <c r="F8" s="221"/>
      <c r="G8" s="118" t="s">
        <v>193</v>
      </c>
    </row>
    <row r="9" spans="1:8" ht="39.6" customHeight="1" x14ac:dyDescent="0.2">
      <c r="A9" s="578"/>
      <c r="B9" s="581" t="s">
        <v>582</v>
      </c>
      <c r="C9" s="581"/>
      <c r="D9" s="220"/>
      <c r="E9" s="117" t="s">
        <v>192</v>
      </c>
      <c r="F9" s="221"/>
      <c r="G9" s="118" t="s">
        <v>193</v>
      </c>
    </row>
    <row r="10" spans="1:8" ht="19.05" customHeight="1" x14ac:dyDescent="0.2">
      <c r="A10" s="578"/>
      <c r="B10" s="584" t="s">
        <v>232</v>
      </c>
      <c r="C10" s="584"/>
      <c r="D10" s="222"/>
      <c r="E10" s="119" t="s">
        <v>233</v>
      </c>
      <c r="F10" s="224"/>
      <c r="G10" s="120" t="s">
        <v>234</v>
      </c>
    </row>
    <row r="11" spans="1:8" ht="19.05" customHeight="1" x14ac:dyDescent="0.2">
      <c r="A11" s="578"/>
      <c r="B11" s="584"/>
      <c r="C11" s="584"/>
      <c r="D11" s="223"/>
      <c r="E11" s="121" t="s">
        <v>235</v>
      </c>
      <c r="F11" s="225"/>
      <c r="G11" s="122" t="s">
        <v>236</v>
      </c>
    </row>
    <row r="12" spans="1:8" ht="19.05" customHeight="1" x14ac:dyDescent="0.2">
      <c r="A12" s="578"/>
      <c r="B12" s="584"/>
      <c r="C12" s="584"/>
      <c r="D12" s="582" t="s">
        <v>237</v>
      </c>
      <c r="E12" s="582"/>
      <c r="F12" s="583"/>
      <c r="G12" s="583"/>
    </row>
    <row r="13" spans="1:8" ht="38.549999999999997" customHeight="1" x14ac:dyDescent="0.2">
      <c r="A13" s="579" t="s">
        <v>595</v>
      </c>
      <c r="B13" s="579"/>
      <c r="C13" s="579"/>
      <c r="D13" s="579"/>
      <c r="E13" s="579"/>
      <c r="F13" s="579"/>
      <c r="G13" s="579"/>
      <c r="H13" s="354"/>
    </row>
    <row r="14" spans="1:8" ht="215.85" customHeight="1" x14ac:dyDescent="0.2">
      <c r="A14" s="573"/>
      <c r="B14" s="573"/>
      <c r="C14" s="573"/>
      <c r="D14" s="573"/>
      <c r="E14" s="573"/>
      <c r="F14" s="573"/>
      <c r="G14" s="573"/>
    </row>
  </sheetData>
  <sheetProtection password="DDD3" sheet="1" formatCells="0" selectLockedCells="1"/>
  <mergeCells count="16">
    <mergeCell ref="B4:G4"/>
    <mergeCell ref="A1:G1"/>
    <mergeCell ref="C2:D2"/>
    <mergeCell ref="E2:G2"/>
    <mergeCell ref="C3:D3"/>
    <mergeCell ref="E3:G3"/>
    <mergeCell ref="A14:G14"/>
    <mergeCell ref="A8:A12"/>
    <mergeCell ref="A13:G13"/>
    <mergeCell ref="B5:G5"/>
    <mergeCell ref="A7:G7"/>
    <mergeCell ref="B8:C8"/>
    <mergeCell ref="B9:C9"/>
    <mergeCell ref="D12:E12"/>
    <mergeCell ref="F12:G12"/>
    <mergeCell ref="B10:C12"/>
  </mergeCells>
  <phoneticPr fontId="1"/>
  <pageMargins left="0.7" right="0.7" top="0.75" bottom="0.75" header="0.3" footer="0.3"/>
  <pageSetup paperSize="9" scale="98" orientation="portrait" r:id="rId1"/>
  <headerFooter>
    <oddFooter>&amp;A</oddFooter>
  </headerFooter>
  <drawing r:id="rId2"/>
  <legacyDrawing r:id="rId3"/>
  <controls>
    <mc:AlternateContent xmlns:mc="http://schemas.openxmlformats.org/markup-compatibility/2006">
      <mc:Choice Requires="x14">
        <control shapeId="47118" r:id="rId4" name="CheckBox14">
          <controlPr defaultSize="0" autoLine="0" r:id="rId5">
            <anchor moveWithCells="1" sizeWithCells="1">
              <from>
                <xdr:col>5</xdr:col>
                <xdr:colOff>106680</xdr:colOff>
                <xdr:row>12</xdr:row>
                <xdr:rowOff>0</xdr:rowOff>
              </from>
              <to>
                <xdr:col>5</xdr:col>
                <xdr:colOff>259080</xdr:colOff>
                <xdr:row>12</xdr:row>
                <xdr:rowOff>0</xdr:rowOff>
              </to>
            </anchor>
          </controlPr>
        </control>
      </mc:Choice>
      <mc:Fallback>
        <control shapeId="47118" r:id="rId4" name="CheckBox14"/>
      </mc:Fallback>
    </mc:AlternateContent>
    <mc:AlternateContent xmlns:mc="http://schemas.openxmlformats.org/markup-compatibility/2006">
      <mc:Choice Requires="x14">
        <control shapeId="47117" r:id="rId6" name="CheckBox13">
          <controlPr defaultSize="0" autoLine="0" r:id="rId5">
            <anchor moveWithCells="1" sizeWithCells="1">
              <from>
                <xdr:col>5</xdr:col>
                <xdr:colOff>106680</xdr:colOff>
                <xdr:row>12</xdr:row>
                <xdr:rowOff>0</xdr:rowOff>
              </from>
              <to>
                <xdr:col>5</xdr:col>
                <xdr:colOff>259080</xdr:colOff>
                <xdr:row>12</xdr:row>
                <xdr:rowOff>0</xdr:rowOff>
              </to>
            </anchor>
          </controlPr>
        </control>
      </mc:Choice>
      <mc:Fallback>
        <control shapeId="47117" r:id="rId6" name="CheckBox13"/>
      </mc:Fallback>
    </mc:AlternateContent>
    <mc:AlternateContent xmlns:mc="http://schemas.openxmlformats.org/markup-compatibility/2006">
      <mc:Choice Requires="x14">
        <control shapeId="47116" r:id="rId7" name="CheckBox12">
          <controlPr defaultSize="0" autoLine="0" r:id="rId5">
            <anchor moveWithCells="1" sizeWithCells="1">
              <from>
                <xdr:col>3</xdr:col>
                <xdr:colOff>106680</xdr:colOff>
                <xdr:row>12</xdr:row>
                <xdr:rowOff>0</xdr:rowOff>
              </from>
              <to>
                <xdr:col>3</xdr:col>
                <xdr:colOff>259080</xdr:colOff>
                <xdr:row>12</xdr:row>
                <xdr:rowOff>0</xdr:rowOff>
              </to>
            </anchor>
          </controlPr>
        </control>
      </mc:Choice>
      <mc:Fallback>
        <control shapeId="47116" r:id="rId7" name="CheckBox12"/>
      </mc:Fallback>
    </mc:AlternateContent>
    <mc:AlternateContent xmlns:mc="http://schemas.openxmlformats.org/markup-compatibility/2006">
      <mc:Choice Requires="x14">
        <control shapeId="47115" r:id="rId8" name="CheckBox11">
          <controlPr defaultSize="0" autoLine="0" r:id="rId5">
            <anchor moveWithCells="1" sizeWithCells="1">
              <from>
                <xdr:col>3</xdr:col>
                <xdr:colOff>106680</xdr:colOff>
                <xdr:row>12</xdr:row>
                <xdr:rowOff>0</xdr:rowOff>
              </from>
              <to>
                <xdr:col>3</xdr:col>
                <xdr:colOff>259080</xdr:colOff>
                <xdr:row>12</xdr:row>
                <xdr:rowOff>0</xdr:rowOff>
              </to>
            </anchor>
          </controlPr>
        </control>
      </mc:Choice>
      <mc:Fallback>
        <control shapeId="47115" r:id="rId8" name="CheckBox11"/>
      </mc:Fallback>
    </mc:AlternateContent>
    <mc:AlternateContent xmlns:mc="http://schemas.openxmlformats.org/markup-compatibility/2006">
      <mc:Choice Requires="x14">
        <control shapeId="47114" r:id="rId9" name="CheckBox10">
          <controlPr defaultSize="0" autoLine="0" r:id="rId5">
            <anchor moveWithCells="1" sizeWithCells="1">
              <from>
                <xdr:col>5</xdr:col>
                <xdr:colOff>106680</xdr:colOff>
                <xdr:row>12</xdr:row>
                <xdr:rowOff>0</xdr:rowOff>
              </from>
              <to>
                <xdr:col>5</xdr:col>
                <xdr:colOff>259080</xdr:colOff>
                <xdr:row>12</xdr:row>
                <xdr:rowOff>0</xdr:rowOff>
              </to>
            </anchor>
          </controlPr>
        </control>
      </mc:Choice>
      <mc:Fallback>
        <control shapeId="47114" r:id="rId9" name="CheckBox10"/>
      </mc:Fallback>
    </mc:AlternateContent>
    <mc:AlternateContent xmlns:mc="http://schemas.openxmlformats.org/markup-compatibility/2006">
      <mc:Choice Requires="x14">
        <control shapeId="47113" r:id="rId10" name="CheckBox9">
          <controlPr defaultSize="0" autoLine="0" r:id="rId5">
            <anchor moveWithCells="1" sizeWithCells="1">
              <from>
                <xdr:col>3</xdr:col>
                <xdr:colOff>106680</xdr:colOff>
                <xdr:row>12</xdr:row>
                <xdr:rowOff>0</xdr:rowOff>
              </from>
              <to>
                <xdr:col>3</xdr:col>
                <xdr:colOff>259080</xdr:colOff>
                <xdr:row>12</xdr:row>
                <xdr:rowOff>0</xdr:rowOff>
              </to>
            </anchor>
          </controlPr>
        </control>
      </mc:Choice>
      <mc:Fallback>
        <control shapeId="47113" r:id="rId10" name="CheckBox9"/>
      </mc:Fallback>
    </mc:AlternateContent>
    <mc:AlternateContent xmlns:mc="http://schemas.openxmlformats.org/markup-compatibility/2006">
      <mc:Choice Requires="x14">
        <control shapeId="47112" r:id="rId11" name="CheckBox8">
          <controlPr defaultSize="0" autoLine="0" r:id="rId5">
            <anchor moveWithCells="1" sizeWithCells="1">
              <from>
                <xdr:col>5</xdr:col>
                <xdr:colOff>91440</xdr:colOff>
                <xdr:row>10</xdr:row>
                <xdr:rowOff>30480</xdr:rowOff>
              </from>
              <to>
                <xdr:col>5</xdr:col>
                <xdr:colOff>251460</xdr:colOff>
                <xdr:row>10</xdr:row>
                <xdr:rowOff>236220</xdr:rowOff>
              </to>
            </anchor>
          </controlPr>
        </control>
      </mc:Choice>
      <mc:Fallback>
        <control shapeId="47112" r:id="rId11" name="CheckBox8"/>
      </mc:Fallback>
    </mc:AlternateContent>
    <mc:AlternateContent xmlns:mc="http://schemas.openxmlformats.org/markup-compatibility/2006">
      <mc:Choice Requires="x14">
        <control shapeId="47111" r:id="rId12" name="CheckBox7">
          <controlPr defaultSize="0" autoLine="0" r:id="rId5">
            <anchor moveWithCells="1" sizeWithCells="1">
              <from>
                <xdr:col>3</xdr:col>
                <xdr:colOff>114300</xdr:colOff>
                <xdr:row>10</xdr:row>
                <xdr:rowOff>30480</xdr:rowOff>
              </from>
              <to>
                <xdr:col>3</xdr:col>
                <xdr:colOff>274320</xdr:colOff>
                <xdr:row>10</xdr:row>
                <xdr:rowOff>236220</xdr:rowOff>
              </to>
            </anchor>
          </controlPr>
        </control>
      </mc:Choice>
      <mc:Fallback>
        <control shapeId="47111" r:id="rId12" name="CheckBox7"/>
      </mc:Fallback>
    </mc:AlternateContent>
    <mc:AlternateContent xmlns:mc="http://schemas.openxmlformats.org/markup-compatibility/2006">
      <mc:Choice Requires="x14">
        <control shapeId="47110" r:id="rId13" name="CheckBox6">
          <controlPr defaultSize="0" autoLine="0" r:id="rId5">
            <anchor moveWithCells="1" sizeWithCells="1">
              <from>
                <xdr:col>5</xdr:col>
                <xdr:colOff>91440</xdr:colOff>
                <xdr:row>9</xdr:row>
                <xdr:rowOff>30480</xdr:rowOff>
              </from>
              <to>
                <xdr:col>5</xdr:col>
                <xdr:colOff>251460</xdr:colOff>
                <xdr:row>9</xdr:row>
                <xdr:rowOff>236220</xdr:rowOff>
              </to>
            </anchor>
          </controlPr>
        </control>
      </mc:Choice>
      <mc:Fallback>
        <control shapeId="47110" r:id="rId13" name="CheckBox6"/>
      </mc:Fallback>
    </mc:AlternateContent>
    <mc:AlternateContent xmlns:mc="http://schemas.openxmlformats.org/markup-compatibility/2006">
      <mc:Choice Requires="x14">
        <control shapeId="47109" r:id="rId14" name="CheckBox5">
          <controlPr defaultSize="0" autoLine="0" r:id="rId5">
            <anchor moveWithCells="1" sizeWithCells="1">
              <from>
                <xdr:col>3</xdr:col>
                <xdr:colOff>114300</xdr:colOff>
                <xdr:row>9</xdr:row>
                <xdr:rowOff>30480</xdr:rowOff>
              </from>
              <to>
                <xdr:col>3</xdr:col>
                <xdr:colOff>274320</xdr:colOff>
                <xdr:row>9</xdr:row>
                <xdr:rowOff>236220</xdr:rowOff>
              </to>
            </anchor>
          </controlPr>
        </control>
      </mc:Choice>
      <mc:Fallback>
        <control shapeId="47109" r:id="rId14" name="CheckBox5"/>
      </mc:Fallback>
    </mc:AlternateContent>
    <mc:AlternateContent xmlns:mc="http://schemas.openxmlformats.org/markup-compatibility/2006">
      <mc:Choice Requires="x14">
        <control shapeId="47108" r:id="rId15" name="CheckBox4">
          <controlPr defaultSize="0" autoLine="0" r:id="rId5">
            <anchor moveWithCells="1" sizeWithCells="1">
              <from>
                <xdr:col>5</xdr:col>
                <xdr:colOff>106680</xdr:colOff>
                <xdr:row>8</xdr:row>
                <xdr:rowOff>160020</xdr:rowOff>
              </from>
              <to>
                <xdr:col>5</xdr:col>
                <xdr:colOff>259080</xdr:colOff>
                <xdr:row>8</xdr:row>
                <xdr:rowOff>365760</xdr:rowOff>
              </to>
            </anchor>
          </controlPr>
        </control>
      </mc:Choice>
      <mc:Fallback>
        <control shapeId="47108" r:id="rId15" name="CheckBox4"/>
      </mc:Fallback>
    </mc:AlternateContent>
    <mc:AlternateContent xmlns:mc="http://schemas.openxmlformats.org/markup-compatibility/2006">
      <mc:Choice Requires="x14">
        <control shapeId="47107" r:id="rId16" name="CheckBox3">
          <controlPr defaultSize="0" autoLine="0" r:id="rId5">
            <anchor moveWithCells="1" sizeWithCells="1">
              <from>
                <xdr:col>3</xdr:col>
                <xdr:colOff>114300</xdr:colOff>
                <xdr:row>8</xdr:row>
                <xdr:rowOff>160020</xdr:rowOff>
              </from>
              <to>
                <xdr:col>3</xdr:col>
                <xdr:colOff>274320</xdr:colOff>
                <xdr:row>8</xdr:row>
                <xdr:rowOff>365760</xdr:rowOff>
              </to>
            </anchor>
          </controlPr>
        </control>
      </mc:Choice>
      <mc:Fallback>
        <control shapeId="47107" r:id="rId16" name="CheckBox3"/>
      </mc:Fallback>
    </mc:AlternateContent>
    <mc:AlternateContent xmlns:mc="http://schemas.openxmlformats.org/markup-compatibility/2006">
      <mc:Choice Requires="x14">
        <control shapeId="47106" r:id="rId17" name="CheckBox2">
          <controlPr defaultSize="0" autoLine="0" r:id="rId5">
            <anchor moveWithCells="1" sizeWithCells="1">
              <from>
                <xdr:col>5</xdr:col>
                <xdr:colOff>106680</xdr:colOff>
                <xdr:row>7</xdr:row>
                <xdr:rowOff>236220</xdr:rowOff>
              </from>
              <to>
                <xdr:col>5</xdr:col>
                <xdr:colOff>259080</xdr:colOff>
                <xdr:row>7</xdr:row>
                <xdr:rowOff>434340</xdr:rowOff>
              </to>
            </anchor>
          </controlPr>
        </control>
      </mc:Choice>
      <mc:Fallback>
        <control shapeId="47106" r:id="rId17" name="CheckBox2"/>
      </mc:Fallback>
    </mc:AlternateContent>
    <mc:AlternateContent xmlns:mc="http://schemas.openxmlformats.org/markup-compatibility/2006">
      <mc:Choice Requires="x14">
        <control shapeId="47105" r:id="rId18" name="CheckBox1">
          <controlPr defaultSize="0" autoLine="0" r:id="rId5">
            <anchor moveWithCells="1" sizeWithCells="1">
              <from>
                <xdr:col>3</xdr:col>
                <xdr:colOff>114300</xdr:colOff>
                <xdr:row>7</xdr:row>
                <xdr:rowOff>236220</xdr:rowOff>
              </from>
              <to>
                <xdr:col>3</xdr:col>
                <xdr:colOff>274320</xdr:colOff>
                <xdr:row>7</xdr:row>
                <xdr:rowOff>434340</xdr:rowOff>
              </to>
            </anchor>
          </controlPr>
        </control>
      </mc:Choice>
      <mc:Fallback>
        <control shapeId="47105" r:id="rId18"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44</vt:i4>
      </vt:variant>
    </vt:vector>
  </HeadingPairs>
  <TitlesOfParts>
    <vt:vector size="73" baseType="lpstr">
      <vt:lpstr>表紙</vt:lpstr>
      <vt:lpstr>1</vt:lpstr>
      <vt:lpstr>2</vt:lpstr>
      <vt:lpstr>3</vt:lpstr>
      <vt:lpstr>4</vt:lpstr>
      <vt:lpstr>5</vt:lpstr>
      <vt:lpstr>6</vt:lpstr>
      <vt:lpstr>7</vt:lpstr>
      <vt:lpstr>8</vt:lpstr>
      <vt:lpstr>9</vt:lpstr>
      <vt:lpstr>10</vt:lpstr>
      <vt:lpstr>作成にあたって</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人件費単価一覧表</vt:lpstr>
      <vt:lpstr>'12'!_9．資金支出明細</vt:lpstr>
      <vt:lpstr>'13'!_9．資金支出明細</vt:lpstr>
      <vt:lpstr>'15'!_9．資金支出明細</vt:lpstr>
      <vt:lpstr>'17'!_9．資金支出明細</vt:lpstr>
      <vt:lpstr>'19'!_9．資金支出明細</vt:lpstr>
      <vt:lpstr>'20'!_9．資金支出明細</vt:lpstr>
      <vt:lpstr>'21'!_9．資金支出明細</vt:lpstr>
      <vt:lpstr>'22'!_9．資金支出明細</vt:lpstr>
      <vt:lpstr>'23'!_9．資金支出明細</vt:lpstr>
      <vt:lpstr>'24'!_9．資金支出明細</vt:lpstr>
      <vt:lpstr>'3'!_ftn1</vt:lpstr>
      <vt:lpstr>'3'!_ftnref1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'3'!Print_Area</vt:lpstr>
      <vt:lpstr>'4'!Print_Area</vt:lpstr>
      <vt:lpstr>'5'!Print_Area</vt:lpstr>
      <vt:lpstr>'8'!Print_Area</vt:lpstr>
      <vt:lpstr>作成にあたって!Print_Area</vt:lpstr>
      <vt:lpstr>表紙!Print_Area</vt:lpstr>
      <vt:lpstr>'1'!サービス業</vt:lpstr>
      <vt:lpstr>表紙!スマートシティ</vt:lpstr>
      <vt:lpstr>表紙!セーフシティ</vt:lpstr>
      <vt:lpstr>表紙!ダイバーシティ</vt:lpstr>
      <vt:lpstr>'1'!卸売業</vt:lpstr>
      <vt:lpstr>'1'!小売業</vt:lpstr>
      <vt:lpstr>'1'!製造業その他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尚美</dc:creator>
  <cp:lastModifiedBy>伊藤 尚美</cp:lastModifiedBy>
  <cp:lastPrinted>2022-06-30T04:27:37Z</cp:lastPrinted>
  <dcterms:created xsi:type="dcterms:W3CDTF">2017-11-08T05:54:41Z</dcterms:created>
  <dcterms:modified xsi:type="dcterms:W3CDTF">2022-09-07T01:54:21Z</dcterms:modified>
</cp:coreProperties>
</file>