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8800" windowHeight="12105" tabRatio="898"/>
  </bookViews>
  <sheets>
    <sheet name="表紙" sheetId="1" r:id="rId1"/>
    <sheet name="申請事業者の概要(別紙１)" sheetId="83" r:id="rId2"/>
    <sheet name="利用状況(別紙２)" sheetId="84" r:id="rId3"/>
    <sheet name="役員株主名簿(別紙３)" sheetId="147" r:id="rId4"/>
    <sheet name="申請事業・製品改良の計画(別紙４)" sheetId="135" r:id="rId5"/>
    <sheet name="製品改良実施内容(別紙５)" sheetId="125" r:id="rId6"/>
    <sheet name="規格認証の計画(別紙６)" sheetId="137" r:id="rId7"/>
    <sheet name="達成目標&lt;製品改良&gt;(別紙７)" sheetId="136" r:id="rId8"/>
    <sheet name="達成目標&lt;規格認証&gt;(別紙８)" sheetId="138" r:id="rId9"/>
    <sheet name="実施体制(別紙９)" sheetId="102" r:id="rId10"/>
    <sheet name="スケジュール(別紙10)" sheetId="139" r:id="rId11"/>
    <sheet name="市場性(別紙11)" sheetId="119" r:id="rId12"/>
    <sheet name="支出明細＜原材料・改良＞(別紙12)" sheetId="87" r:id="rId13"/>
    <sheet name="支出明細＜機械工具・改良＞(別紙13)" sheetId="25" r:id="rId14"/>
    <sheet name="計画書＜機械工具・改良＞(別紙14)" sheetId="66" r:id="rId15"/>
    <sheet name="支出明細＜委託専門家・改良＞(別紙15)" sheetId="141" r:id="rId16"/>
    <sheet name="計画書＜委託専門家・改良＞(別紙16)" sheetId="67" r:id="rId17"/>
    <sheet name="支出明細＜産業財産権・改良＞(別紙17)" sheetId="46" r:id="rId18"/>
    <sheet name="人件費早見表・改良(別紙18)" sheetId="78" r:id="rId19"/>
    <sheet name="支出明細＜人件費・改良＞(別紙19)" sheetId="30" r:id="rId20"/>
    <sheet name="支出明細＜賃借料・改良＞(別紙20)" sheetId="118" r:id="rId21"/>
    <sheet name="計画書＜賃借料・改良＞(別紙21)" sheetId="133" r:id="rId22"/>
    <sheet name="支出明細＜原材料・規格認証＞(別紙22)" sheetId="142" r:id="rId23"/>
    <sheet name="支出明細＜機械工具・規格認証＞(別紙23)" sheetId="143" r:id="rId24"/>
    <sheet name="計画書＜機械工具・規格認証＞(別紙24)" sheetId="144" r:id="rId25"/>
    <sheet name="支払明細＜委託専門家・規格認証＞(別紙25)" sheetId="145" r:id="rId26"/>
    <sheet name="計画書＜委託専門家・規格認証＞(別紙26)" sheetId="146" r:id="rId27"/>
    <sheet name="資金計画(別紙27)" sheetId="65" r:id="rId28"/>
  </sheets>
  <externalReferences>
    <externalReference r:id="rId29"/>
  </externalReferences>
  <definedNames>
    <definedName name="_9．資金支出明細" localSheetId="10">#REF!</definedName>
    <definedName name="_9．資金支出明細" localSheetId="6">#REF!</definedName>
    <definedName name="_9．資金支出明細" localSheetId="26">#REF!</definedName>
    <definedName name="_9．資金支出明細" localSheetId="24">#REF!</definedName>
    <definedName name="_9．資金支出明細" localSheetId="21">#REF!</definedName>
    <definedName name="_9．資金支出明細" localSheetId="11">#REF!</definedName>
    <definedName name="_9．資金支出明細" localSheetId="15">'支出明細＜委託専門家・改良＞(別紙15)'!$B$6:$H$22</definedName>
    <definedName name="_9．資金支出明細" localSheetId="13">'支出明細＜機械工具・改良＞(別紙13)'!$B$3:$K$23</definedName>
    <definedName name="_9．資金支出明細" localSheetId="23">'支出明細＜機械工具・規格認証＞(別紙23)'!$B$3:$K$23</definedName>
    <definedName name="_9．資金支出明細" localSheetId="12">'支出明細＜原材料・改良＞(別紙12)'!$B$3:$J$22</definedName>
    <definedName name="_9．資金支出明細" localSheetId="22">'支出明細＜原材料・規格認証＞(別紙22)'!$B$3:$J$21</definedName>
    <definedName name="_9．資金支出明細" localSheetId="17">'支出明細＜産業財産権・改良＞(別紙17)'!#REF!</definedName>
    <definedName name="_9．資金支出明細" localSheetId="20">'支出明細＜賃借料・改良＞(別紙20)'!$B$7:$I$18</definedName>
    <definedName name="_9．資金支出明細" localSheetId="25">'支払明細＜委託専門家・規格認証＞(別紙25)'!$B$7:$H$18</definedName>
    <definedName name="_9．資金支出明細" localSheetId="9">#REF!</definedName>
    <definedName name="_9．資金支出明細" localSheetId="4">#REF!</definedName>
    <definedName name="_9．資金支出明細" localSheetId="1">#REF!</definedName>
    <definedName name="_9．資金支出明細" localSheetId="5">#REF!</definedName>
    <definedName name="_9．資金支出明細" localSheetId="8">#REF!</definedName>
    <definedName name="_9．資金支出明細" localSheetId="7">#REF!</definedName>
    <definedName name="_9．資金支出明細" localSheetId="3">#REF!</definedName>
    <definedName name="_9．資金支出明細" localSheetId="2">#REF!</definedName>
    <definedName name="_9．資金支出明細">#REF!</definedName>
    <definedName name="_ftn1" localSheetId="3">'役員株主名簿(別紙３)'!$C$24</definedName>
    <definedName name="_ftnref1" localSheetId="3">'役員株主名簿(別紙３)'!#REF!</definedName>
    <definedName name="a">#REF!</definedName>
    <definedName name="_xlnm.Print_Area" localSheetId="10">'スケジュール(別紙10)'!$A$1:$Q$27</definedName>
    <definedName name="_xlnm.Print_Area" localSheetId="6">'規格認証の計画(別紙６)'!$A$1:$S$43</definedName>
    <definedName name="_xlnm.Print_Area" localSheetId="16">'計画書＜委託専門家・改良＞(別紙16)'!$A$1:$AI$39</definedName>
    <definedName name="_xlnm.Print_Area" localSheetId="26">'計画書＜委託専門家・規格認証＞(別紙26)'!$A$1:$AI$39</definedName>
    <definedName name="_xlnm.Print_Area" localSheetId="14">'計画書＜機械工具・改良＞(別紙14)'!$A$1:$AR$42</definedName>
    <definedName name="_xlnm.Print_Area" localSheetId="24">'計画書＜機械工具・規格認証＞(別紙24)'!$A$1:$AR$42</definedName>
    <definedName name="_xlnm.Print_Area" localSheetId="21">'計画書＜賃借料・改良＞(別紙21)'!$A$1:$AI$32</definedName>
    <definedName name="_xlnm.Print_Area" localSheetId="11">'市場性(別紙11)'!$A$1:$S$48</definedName>
    <definedName name="_xlnm.Print_Area" localSheetId="15">'支出明細＜委託専門家・改良＞(別紙15)'!$A$1:$I$22</definedName>
    <definedName name="_xlnm.Print_Area" localSheetId="13">'支出明細＜機械工具・改良＞(別紙13)'!$A$1:$L$23</definedName>
    <definedName name="_xlnm.Print_Area" localSheetId="23">'支出明細＜機械工具・規格認証＞(別紙23)'!$A$1:$L$23</definedName>
    <definedName name="_xlnm.Print_Area" localSheetId="12">'支出明細＜原材料・改良＞(別紙12)'!$A$1:$K$22</definedName>
    <definedName name="_xlnm.Print_Area" localSheetId="22">'支出明細＜原材料・規格認証＞(別紙22)'!$A$1:$K$21</definedName>
    <definedName name="_xlnm.Print_Area" localSheetId="17">'支出明細＜産業財産権・改良＞(別紙17)'!$A$1:$I$16</definedName>
    <definedName name="_xlnm.Print_Area" localSheetId="19">'支出明細＜人件費・改良＞(別紙19)'!$A$1:$I$20</definedName>
    <definedName name="_xlnm.Print_Area" localSheetId="20">'支出明細＜賃借料・改良＞(別紙20)'!$A$1:$J$26</definedName>
    <definedName name="_xlnm.Print_Area" localSheetId="25">'支払明細＜委託専門家・規格認証＞(別紙25)'!$A$1:$I$26</definedName>
    <definedName name="_xlnm.Print_Area" localSheetId="27">'資金計画(別紙27)'!$A$1:$BA$31</definedName>
    <definedName name="_xlnm.Print_Area" localSheetId="9">'実施体制(別紙９)'!$A$1:$S$54</definedName>
    <definedName name="_xlnm.Print_Area" localSheetId="4">'申請事業・製品改良の計画(別紙４)'!$A$1:$T$51</definedName>
    <definedName name="_xlnm.Print_Area" localSheetId="1">'申請事業者の概要(別紙１)'!$A$1:$R$33</definedName>
    <definedName name="_xlnm.Print_Area" localSheetId="18">'人件費早見表・改良(別紙18)'!$A$1:$N$21</definedName>
    <definedName name="_xlnm.Print_Area" localSheetId="5">'製品改良実施内容(別紙５)'!$A$1:$S$57</definedName>
    <definedName name="_xlnm.Print_Area" localSheetId="8">'達成目標&lt;規格認証&gt;(別紙８)'!$A$1:$S$52</definedName>
    <definedName name="_xlnm.Print_Area" localSheetId="7">'達成目標&lt;製品改良&gt;(別紙７)'!$A$1:$S$54</definedName>
    <definedName name="_xlnm.Print_Area" localSheetId="0">表紙!$A$1:$K$49</definedName>
    <definedName name="_xlnm.Print_Area" localSheetId="3">'役員株主名簿(別紙３)'!$A$1:$J$34</definedName>
    <definedName name="_xlnm.Print_Area" localSheetId="2">'利用状況(別紙２)'!$A$1:$F$33</definedName>
    <definedName name="_xlnm.Print_Titles" localSheetId="10">'スケジュール(別紙10)'!$2:$10</definedName>
    <definedName name="_xlnm.Print_Titles" localSheetId="12">'支出明細＜原材料・改良＞(別紙12)'!$3:$6</definedName>
    <definedName name="_xlnm.Print_Titles" localSheetId="22">'支出明細＜原材料・規格認証＞(別紙22)'!$3:$5</definedName>
    <definedName name="ｚ" localSheetId="10">#REF!</definedName>
    <definedName name="ｚ" localSheetId="6">#REF!</definedName>
    <definedName name="ｚ" localSheetId="26">#REF!</definedName>
    <definedName name="ｚ" localSheetId="24">#REF!</definedName>
    <definedName name="ｚ" localSheetId="21">#REF!</definedName>
    <definedName name="ｚ" localSheetId="11">#REF!</definedName>
    <definedName name="ｚ" localSheetId="23">#REF!</definedName>
    <definedName name="ｚ" localSheetId="22">#REF!</definedName>
    <definedName name="ｚ" localSheetId="20">#REF!</definedName>
    <definedName name="ｚ" localSheetId="25">#REF!</definedName>
    <definedName name="ｚ" localSheetId="9">#REF!</definedName>
    <definedName name="ｚ" localSheetId="4">#REF!</definedName>
    <definedName name="ｚ" localSheetId="8">#REF!</definedName>
    <definedName name="ｚ" localSheetId="7">#REF!</definedName>
    <definedName name="ｚ">#REF!</definedName>
    <definedName name="Z_78A06D35_997C_49BE_BF64_1932D8EC4307_.wvu.PrintArea" localSheetId="16" hidden="1">'計画書＜委託専門家・改良＞(別紙16)'!#REF!</definedName>
    <definedName name="Z_78A06D35_997C_49BE_BF64_1932D8EC4307_.wvu.PrintArea" localSheetId="26" hidden="1">'計画書＜委託専門家・規格認証＞(別紙26)'!#REF!</definedName>
    <definedName name="Z_78A06D35_997C_49BE_BF64_1932D8EC4307_.wvu.PrintArea" localSheetId="14" hidden="1">'計画書＜機械工具・改良＞(別紙14)'!$A$3:$AS$3</definedName>
    <definedName name="Z_78A06D35_997C_49BE_BF64_1932D8EC4307_.wvu.PrintArea" localSheetId="24" hidden="1">'計画書＜機械工具・規格認証＞(別紙24)'!$A$3:$AS$3</definedName>
    <definedName name="Z_78A06D35_997C_49BE_BF64_1932D8EC4307_.wvu.PrintArea" localSheetId="21" hidden="1">'計画書＜賃借料・改良＞(別紙21)'!#REF!</definedName>
    <definedName name="Z_78A06D35_997C_49BE_BF64_1932D8EC4307_.wvu.PrintArea" localSheetId="15" hidden="1">'支出明細＜委託専門家・改良＞(別紙15)'!$B$6:$H$11</definedName>
    <definedName name="Z_78A06D35_997C_49BE_BF64_1932D8EC4307_.wvu.PrintArea" localSheetId="13" hidden="1">'支出明細＜機械工具・改良＞(別紙13)'!$B$3:$K$11</definedName>
    <definedName name="Z_78A06D35_997C_49BE_BF64_1932D8EC4307_.wvu.PrintArea" localSheetId="23" hidden="1">'支出明細＜機械工具・規格認証＞(別紙23)'!$B$3:$K$11</definedName>
    <definedName name="Z_78A06D35_997C_49BE_BF64_1932D8EC4307_.wvu.PrintArea" localSheetId="12" hidden="1">'支出明細＜原材料・改良＞(別紙12)'!$B$3:$J$11</definedName>
    <definedName name="Z_78A06D35_997C_49BE_BF64_1932D8EC4307_.wvu.PrintArea" localSheetId="22" hidden="1">'支出明細＜原材料・規格認証＞(別紙22)'!$B$3:$J$10</definedName>
    <definedName name="Z_78A06D35_997C_49BE_BF64_1932D8EC4307_.wvu.PrintArea" localSheetId="17" hidden="1">'支出明細＜産業財産権・改良＞(別紙17)'!#REF!</definedName>
    <definedName name="Z_78A06D35_997C_49BE_BF64_1932D8EC4307_.wvu.PrintArea" localSheetId="19" hidden="1">'支出明細＜人件費・改良＞(別紙19)'!$C$3:$I$20</definedName>
    <definedName name="Z_78A06D35_997C_49BE_BF64_1932D8EC4307_.wvu.PrintArea" localSheetId="20" hidden="1">'支出明細＜賃借料・改良＞(別紙20)'!$B$7:$I$12</definedName>
    <definedName name="Z_78A06D35_997C_49BE_BF64_1932D8EC4307_.wvu.PrintArea" localSheetId="25" hidden="1">'支払明細＜委託専門家・規格認証＞(別紙25)'!$B$7:$H$12</definedName>
    <definedName name="Z_78A06D35_997C_49BE_BF64_1932D8EC4307_.wvu.PrintArea" localSheetId="27" hidden="1">'資金計画(別紙27)'!$A$2:$BA$44</definedName>
    <definedName name="Z_78A06D35_997C_49BE_BF64_1932D8EC4307_.wvu.PrintArea" localSheetId="18" hidden="1">'人件費早見表・改良(別紙18)'!$C$3:$N$21</definedName>
    <definedName name="Z_78A06D35_997C_49BE_BF64_1932D8EC4307_.wvu.Rows" localSheetId="16" hidden="1">'計画書＜委託専門家・改良＞(別紙16)'!#REF!</definedName>
    <definedName name="Z_78A06D35_997C_49BE_BF64_1932D8EC4307_.wvu.Rows" localSheetId="26" hidden="1">'計画書＜委託専門家・規格認証＞(別紙26)'!#REF!</definedName>
    <definedName name="Z_78A06D35_997C_49BE_BF64_1932D8EC4307_.wvu.Rows" localSheetId="21" hidden="1">'計画書＜賃借料・改良＞(別紙21)'!#REF!</definedName>
    <definedName name="zz">#REF!</definedName>
    <definedName name="サービス業" localSheetId="10">#REF!</definedName>
    <definedName name="サービス業" localSheetId="6">#REF!</definedName>
    <definedName name="サービス業" localSheetId="26">#REF!</definedName>
    <definedName name="サービス業" localSheetId="24">#REF!</definedName>
    <definedName name="サービス業" localSheetId="21">#REF!</definedName>
    <definedName name="サービス業" localSheetId="11">#REF!</definedName>
    <definedName name="サービス業" localSheetId="23">#REF!</definedName>
    <definedName name="サービス業" localSheetId="22">#REF!</definedName>
    <definedName name="サービス業" localSheetId="20">#REF!</definedName>
    <definedName name="サービス業" localSheetId="25">#REF!</definedName>
    <definedName name="サービス業" localSheetId="9">#REF!</definedName>
    <definedName name="サービス業" localSheetId="4">#REF!</definedName>
    <definedName name="サービス業" localSheetId="1">'申請事業者の概要(別紙１)'!$W$3:$W$27</definedName>
    <definedName name="サービス業" localSheetId="5">#REF!</definedName>
    <definedName name="サービス業" localSheetId="8">#REF!</definedName>
    <definedName name="サービス業" localSheetId="7">#REF!</definedName>
    <definedName name="サービス業" localSheetId="3">#REF!</definedName>
    <definedName name="サービス業" localSheetId="2">#REF!</definedName>
    <definedName name="サービス業">#REF!</definedName>
    <definedName name="一時支援金_国">#REF!</definedName>
    <definedName name="一覧">#REF!</definedName>
    <definedName name="卸売業" localSheetId="10">#REF!</definedName>
    <definedName name="卸売業" localSheetId="6">#REF!</definedName>
    <definedName name="卸売業" localSheetId="26">#REF!</definedName>
    <definedName name="卸売業" localSheetId="24">#REF!</definedName>
    <definedName name="卸売業" localSheetId="21">#REF!</definedName>
    <definedName name="卸売業" localSheetId="11">#REF!</definedName>
    <definedName name="卸売業" localSheetId="23">#REF!</definedName>
    <definedName name="卸売業" localSheetId="22">#REF!</definedName>
    <definedName name="卸売業" localSheetId="20">#REF!</definedName>
    <definedName name="卸売業" localSheetId="25">#REF!</definedName>
    <definedName name="卸売業" localSheetId="9">#REF!</definedName>
    <definedName name="卸売業" localSheetId="4">#REF!</definedName>
    <definedName name="卸売業" localSheetId="1">'申請事業者の概要(別紙１)'!$V$3:$V$13</definedName>
    <definedName name="卸売業" localSheetId="5">#REF!</definedName>
    <definedName name="卸売業" localSheetId="8">#REF!</definedName>
    <definedName name="卸売業" localSheetId="7">#REF!</definedName>
    <definedName name="卸売業" localSheetId="3">#REF!</definedName>
    <definedName name="卸売業" localSheetId="2">#REF!</definedName>
    <definedName name="卸売業">#REF!</definedName>
    <definedName name="月次支援給付金_都">#REF!</definedName>
    <definedName name="月次支援金_国">#REF!</definedName>
    <definedName name="種類">#REF!</definedName>
    <definedName name="助成事業のフロー・スケジュール" localSheetId="10">#REF!</definedName>
    <definedName name="助成事業のフロー・スケジュール" localSheetId="6">#REF!</definedName>
    <definedName name="助成事業のフロー・スケジュール" localSheetId="26">#REF!</definedName>
    <definedName name="助成事業のフロー・スケジュール" localSheetId="24">#REF!</definedName>
    <definedName name="助成事業のフロー・スケジュール" localSheetId="21">#REF!</definedName>
    <definedName name="助成事業のフロー・スケジュール" localSheetId="11">#REF!</definedName>
    <definedName name="助成事業のフロー・スケジュール" localSheetId="23">#REF!</definedName>
    <definedName name="助成事業のフロー・スケジュール" localSheetId="22">#REF!</definedName>
    <definedName name="助成事業のフロー・スケジュール" localSheetId="20">#REF!</definedName>
    <definedName name="助成事業のフロー・スケジュール" localSheetId="25">#REF!</definedName>
    <definedName name="助成事業のフロー・スケジュール" localSheetId="9">#REF!</definedName>
    <definedName name="助成事業のフロー・スケジュール" localSheetId="4">#REF!</definedName>
    <definedName name="助成事業のフロー・スケジュール" localSheetId="5">#REF!</definedName>
    <definedName name="助成事業のフロー・スケジュール" localSheetId="8">#REF!</definedName>
    <definedName name="助成事業のフロー・スケジュール" localSheetId="7">#REF!</definedName>
    <definedName name="助成事業のフロー・スケジュール" localSheetId="2">#REF!</definedName>
    <definedName name="助成事業のフロー・スケジュール">#REF!</definedName>
    <definedName name="小売業" localSheetId="10">#REF!</definedName>
    <definedName name="小売業" localSheetId="6">#REF!</definedName>
    <definedName name="小売業" localSheetId="26">#REF!</definedName>
    <definedName name="小売業" localSheetId="24">#REF!</definedName>
    <definedName name="小売業" localSheetId="21">#REF!</definedName>
    <definedName name="小売業" localSheetId="11">#REF!</definedName>
    <definedName name="小売業" localSheetId="23">#REF!</definedName>
    <definedName name="小売業" localSheetId="22">#REF!</definedName>
    <definedName name="小売業" localSheetId="20">#REF!</definedName>
    <definedName name="小売業" localSheetId="25">#REF!</definedName>
    <definedName name="小売業" localSheetId="9">#REF!</definedName>
    <definedName name="小売業" localSheetId="4">#REF!</definedName>
    <definedName name="小売業" localSheetId="1">'申請事業者の概要(別紙１)'!$X$3:$X$8</definedName>
    <definedName name="小売業" localSheetId="5">#REF!</definedName>
    <definedName name="小売業" localSheetId="8">#REF!</definedName>
    <definedName name="小売業" localSheetId="7">#REF!</definedName>
    <definedName name="小売業" localSheetId="3">#REF!</definedName>
    <definedName name="小売業" localSheetId="2">#REF!</definedName>
    <definedName name="小売業">#REF!</definedName>
    <definedName name="製造業その他" localSheetId="10">#REF!</definedName>
    <definedName name="製造業その他" localSheetId="6">#REF!</definedName>
    <definedName name="製造業その他" localSheetId="26">#REF!</definedName>
    <definedName name="製造業その他" localSheetId="24">#REF!</definedName>
    <definedName name="製造業その他" localSheetId="21">#REF!</definedName>
    <definedName name="製造業その他" localSheetId="11">#REF!</definedName>
    <definedName name="製造業その他" localSheetId="23">#REF!</definedName>
    <definedName name="製造業その他" localSheetId="22">#REF!</definedName>
    <definedName name="製造業その他" localSheetId="20">#REF!</definedName>
    <definedName name="製造業その他" localSheetId="25">#REF!</definedName>
    <definedName name="製造業その他" localSheetId="9">#REF!</definedName>
    <definedName name="製造業その他" localSheetId="4">#REF!</definedName>
    <definedName name="製造業その他" localSheetId="1">'申請事業者の概要(別紙１)'!$U$3:$U$59</definedName>
    <definedName name="製造業その他" localSheetId="5">#REF!</definedName>
    <definedName name="製造業その他" localSheetId="8">#REF!</definedName>
    <definedName name="製造業その他" localSheetId="7">#REF!</definedName>
    <definedName name="製造業その他" localSheetId="3">#REF!</definedName>
    <definedName name="製造業その他" localSheetId="2">#REF!</definedName>
    <definedName name="製造業その他">#REF!</definedName>
    <definedName name="大分類">'[1]１申請者概要２申請状況'!$AG$5:$AG$24</definedName>
    <definedName name="表">#REF!</definedName>
    <definedName name="名称">#REF!</definedName>
  </definedNames>
  <calcPr calcId="162913"/>
</workbook>
</file>

<file path=xl/calcChain.xml><?xml version="1.0" encoding="utf-8"?>
<calcChain xmlns="http://schemas.openxmlformats.org/spreadsheetml/2006/main">
  <c r="F47" i="1" l="1"/>
  <c r="F44" i="1"/>
  <c r="A43" i="137" l="1"/>
  <c r="Q30" i="65" l="1"/>
  <c r="L6" i="83"/>
  <c r="L5" i="83"/>
  <c r="I22" i="118" l="1"/>
  <c r="G3" i="135"/>
  <c r="G4" i="135"/>
  <c r="G11" i="145" l="1"/>
  <c r="H11" i="145" s="1"/>
  <c r="B8" i="143" l="1"/>
  <c r="B9" i="143"/>
  <c r="B10" i="143"/>
  <c r="B11" i="143"/>
  <c r="B12" i="143"/>
  <c r="B13" i="143"/>
  <c r="B14" i="143"/>
  <c r="B15" i="143"/>
  <c r="B16" i="143"/>
  <c r="B17" i="143"/>
  <c r="B18" i="143"/>
  <c r="B19" i="143"/>
  <c r="B20" i="143"/>
  <c r="B21" i="143"/>
  <c r="B22" i="143"/>
  <c r="B8" i="145"/>
  <c r="B9" i="145"/>
  <c r="B10" i="145"/>
  <c r="B11" i="145"/>
  <c r="B12" i="145"/>
  <c r="B13" i="145"/>
  <c r="B14" i="145"/>
  <c r="B15" i="145"/>
  <c r="B16" i="145"/>
  <c r="B17" i="145"/>
  <c r="B6" i="142"/>
  <c r="B7" i="142"/>
  <c r="B8" i="142"/>
  <c r="B9" i="142"/>
  <c r="B10" i="142"/>
  <c r="B11" i="142"/>
  <c r="B12" i="142"/>
  <c r="B13" i="142"/>
  <c r="B14" i="142"/>
  <c r="B15" i="142"/>
  <c r="B16" i="142"/>
  <c r="B17" i="142"/>
  <c r="B18" i="142"/>
  <c r="B19" i="142"/>
  <c r="B20" i="142"/>
  <c r="B7" i="87"/>
  <c r="B8" i="87"/>
  <c r="B9" i="87"/>
  <c r="B10" i="87"/>
  <c r="B11" i="87"/>
  <c r="B12" i="87"/>
  <c r="B13" i="87"/>
  <c r="B14" i="87"/>
  <c r="B15" i="87"/>
  <c r="B16" i="87"/>
  <c r="B17" i="87"/>
  <c r="B18" i="87"/>
  <c r="B19" i="87"/>
  <c r="B20" i="87"/>
  <c r="B21" i="87"/>
  <c r="B8" i="25"/>
  <c r="B9" i="25"/>
  <c r="B10" i="25"/>
  <c r="B11" i="25"/>
  <c r="B12" i="25"/>
  <c r="B13" i="25"/>
  <c r="B14" i="25"/>
  <c r="B15" i="25"/>
  <c r="B16" i="25"/>
  <c r="B17" i="25"/>
  <c r="B18" i="25"/>
  <c r="B19" i="25"/>
  <c r="B20" i="25"/>
  <c r="B21" i="25"/>
  <c r="B22" i="25"/>
  <c r="B6" i="46"/>
  <c r="B7" i="46"/>
  <c r="B8" i="46"/>
  <c r="B9" i="46"/>
  <c r="B10" i="46"/>
  <c r="B11" i="46"/>
  <c r="B12" i="46"/>
  <c r="B13" i="46"/>
  <c r="B14" i="46"/>
  <c r="B15" i="46"/>
  <c r="B21" i="78"/>
  <c r="B9" i="78"/>
  <c r="B10" i="78"/>
  <c r="B11" i="78"/>
  <c r="B12" i="78"/>
  <c r="B13" i="78"/>
  <c r="B14" i="78"/>
  <c r="B15" i="78"/>
  <c r="B16" i="78"/>
  <c r="B17" i="78"/>
  <c r="B18" i="78"/>
  <c r="B19" i="78"/>
  <c r="B20" i="78"/>
  <c r="B8" i="78"/>
  <c r="B7" i="78"/>
  <c r="B5" i="30"/>
  <c r="B6" i="30"/>
  <c r="B7" i="30"/>
  <c r="B8" i="30"/>
  <c r="B9" i="30"/>
  <c r="B10" i="30"/>
  <c r="B11" i="30"/>
  <c r="B12" i="30"/>
  <c r="B13" i="30"/>
  <c r="B14" i="30"/>
  <c r="B15" i="30"/>
  <c r="B16" i="30"/>
  <c r="B17" i="30"/>
  <c r="B18" i="30"/>
  <c r="B19" i="30"/>
  <c r="B8" i="118"/>
  <c r="B9" i="118"/>
  <c r="B10" i="118"/>
  <c r="B11" i="118"/>
  <c r="B12" i="118"/>
  <c r="B13" i="118"/>
  <c r="B14" i="118"/>
  <c r="B15" i="118"/>
  <c r="B16" i="118"/>
  <c r="B17" i="118"/>
  <c r="B7" i="141"/>
  <c r="B8" i="141"/>
  <c r="B9" i="141"/>
  <c r="B10" i="141"/>
  <c r="B11" i="141"/>
  <c r="B12" i="141"/>
  <c r="B13" i="141"/>
  <c r="B14" i="141"/>
  <c r="B15" i="141"/>
  <c r="B16" i="141"/>
  <c r="B17" i="141"/>
  <c r="B18" i="141"/>
  <c r="B19" i="141"/>
  <c r="B20" i="141"/>
  <c r="B21" i="141"/>
  <c r="M3" i="139"/>
  <c r="I19" i="147" l="1"/>
  <c r="H5" i="147" l="1"/>
  <c r="E10" i="139" l="1"/>
  <c r="K12" i="139" l="1"/>
  <c r="K10" i="139"/>
  <c r="J12" i="139"/>
  <c r="J10" i="139"/>
  <c r="I10" i="139"/>
  <c r="I12" i="139"/>
  <c r="G10" i="139"/>
  <c r="O12" i="139"/>
  <c r="L10" i="139"/>
  <c r="N10" i="139"/>
  <c r="O10" i="139"/>
  <c r="M10" i="139"/>
  <c r="L12" i="139"/>
  <c r="M12" i="139"/>
  <c r="N12" i="139"/>
  <c r="H10" i="139"/>
  <c r="G12" i="139"/>
  <c r="F12" i="139"/>
  <c r="H12" i="139"/>
  <c r="E12" i="139"/>
  <c r="F10" i="139"/>
  <c r="H9" i="139" l="1"/>
  <c r="M14" i="135" l="1"/>
  <c r="S18" i="83"/>
  <c r="AR21" i="65" l="1"/>
  <c r="BB21" i="65" s="1"/>
  <c r="G22" i="145"/>
  <c r="H22" i="145" s="1"/>
  <c r="H22" i="118"/>
  <c r="I26" i="118" s="1"/>
  <c r="G23" i="145"/>
  <c r="H23" i="145" s="1"/>
  <c r="G24" i="145"/>
  <c r="H24" i="145" s="1"/>
  <c r="G25" i="145"/>
  <c r="H25" i="145" s="1"/>
  <c r="H23" i="118"/>
  <c r="G8" i="145"/>
  <c r="H8" i="145" s="1"/>
  <c r="H14" i="145"/>
  <c r="H15" i="145"/>
  <c r="G9" i="145"/>
  <c r="H9" i="145" s="1"/>
  <c r="G10" i="145"/>
  <c r="H10" i="145" s="1"/>
  <c r="G12" i="145"/>
  <c r="H12" i="145" s="1"/>
  <c r="G13" i="145"/>
  <c r="H13" i="145" s="1"/>
  <c r="G14" i="145"/>
  <c r="G15" i="145"/>
  <c r="G16" i="145"/>
  <c r="H16" i="145" s="1"/>
  <c r="G17" i="145"/>
  <c r="H17" i="145" s="1"/>
  <c r="G7" i="141"/>
  <c r="H7" i="141" s="1"/>
  <c r="K13" i="143"/>
  <c r="K14" i="143"/>
  <c r="K21" i="143"/>
  <c r="K22" i="143"/>
  <c r="J8" i="143"/>
  <c r="K8" i="143" s="1"/>
  <c r="J9" i="143"/>
  <c r="K9" i="143" s="1"/>
  <c r="J10" i="143"/>
  <c r="K10" i="143" s="1"/>
  <c r="J11" i="143"/>
  <c r="K11" i="143" s="1"/>
  <c r="J12" i="143"/>
  <c r="K12" i="143" s="1"/>
  <c r="J13" i="143"/>
  <c r="J14" i="143"/>
  <c r="J15" i="143"/>
  <c r="K15" i="143" s="1"/>
  <c r="J16" i="143"/>
  <c r="K16" i="143" s="1"/>
  <c r="J17" i="143"/>
  <c r="K17" i="143" s="1"/>
  <c r="J18" i="143"/>
  <c r="K18" i="143" s="1"/>
  <c r="J19" i="143"/>
  <c r="K19" i="143" s="1"/>
  <c r="J20" i="143"/>
  <c r="K20" i="143" s="1"/>
  <c r="J21" i="143"/>
  <c r="J22" i="143"/>
  <c r="J8" i="25"/>
  <c r="K8" i="25" s="1"/>
  <c r="J8" i="142"/>
  <c r="J12" i="142"/>
  <c r="J13" i="142"/>
  <c r="J16" i="142"/>
  <c r="I6" i="142"/>
  <c r="I21" i="142" s="1"/>
  <c r="Z16" i="65" s="1"/>
  <c r="AI16" i="65" s="1"/>
  <c r="I7" i="142"/>
  <c r="J7" i="142" s="1"/>
  <c r="I8" i="142"/>
  <c r="I9" i="142"/>
  <c r="J9" i="142" s="1"/>
  <c r="I10" i="142"/>
  <c r="J10" i="142" s="1"/>
  <c r="I11" i="142"/>
  <c r="J11" i="142" s="1"/>
  <c r="I12" i="142"/>
  <c r="I13" i="142"/>
  <c r="I14" i="142"/>
  <c r="J14" i="142" s="1"/>
  <c r="I15" i="142"/>
  <c r="J15" i="142" s="1"/>
  <c r="I16" i="142"/>
  <c r="I17" i="142"/>
  <c r="J17" i="142" s="1"/>
  <c r="I18" i="142"/>
  <c r="J18" i="142" s="1"/>
  <c r="I19" i="142"/>
  <c r="J19" i="142" s="1"/>
  <c r="I20" i="142"/>
  <c r="J20" i="142" s="1"/>
  <c r="I7" i="87"/>
  <c r="J7" i="87" s="1"/>
  <c r="H8" i="118"/>
  <c r="H26" i="145" l="1"/>
  <c r="Q19" i="65" s="1"/>
  <c r="K23" i="143"/>
  <c r="Q17" i="65" s="1"/>
  <c r="J6" i="142"/>
  <c r="J21" i="142" s="1"/>
  <c r="Q16" i="65" s="1"/>
  <c r="J23" i="143"/>
  <c r="Z17" i="65" s="1"/>
  <c r="AI17" i="65" s="1"/>
  <c r="H18" i="145"/>
  <c r="Q18" i="65" s="1"/>
  <c r="Q20" i="65" s="1"/>
  <c r="F39" i="1"/>
  <c r="G18" i="145"/>
  <c r="Z18" i="65" s="1"/>
  <c r="AI18" i="65" l="1"/>
  <c r="Z20" i="65"/>
  <c r="C10" i="30"/>
  <c r="C11" i="30"/>
  <c r="C12" i="30"/>
  <c r="C13" i="30"/>
  <c r="C14" i="30"/>
  <c r="C15" i="30"/>
  <c r="C16" i="30"/>
  <c r="C17" i="30"/>
  <c r="C18" i="30"/>
  <c r="C19" i="30"/>
  <c r="N7" i="78"/>
  <c r="F5" i="30" s="1"/>
  <c r="H5" i="30" s="1"/>
  <c r="N8" i="78"/>
  <c r="F6" i="30" s="1"/>
  <c r="H6" i="30" s="1"/>
  <c r="I6" i="30" s="1"/>
  <c r="C9" i="30"/>
  <c r="H6" i="46"/>
  <c r="I6" i="46" s="1"/>
  <c r="H7" i="46"/>
  <c r="I7" i="46" s="1"/>
  <c r="H8" i="46"/>
  <c r="I8" i="46" s="1"/>
  <c r="H9" i="46"/>
  <c r="I9" i="46" s="1"/>
  <c r="H10" i="46"/>
  <c r="I10" i="46" s="1"/>
  <c r="H11" i="46"/>
  <c r="I11" i="46" s="1"/>
  <c r="H12" i="46"/>
  <c r="I12" i="46" s="1"/>
  <c r="H13" i="46"/>
  <c r="I13" i="46" s="1"/>
  <c r="H14" i="46"/>
  <c r="I14" i="46" s="1"/>
  <c r="H15" i="46"/>
  <c r="I15" i="46" s="1"/>
  <c r="H12" i="141"/>
  <c r="H13" i="141"/>
  <c r="H16" i="141"/>
  <c r="H17" i="141"/>
  <c r="H20" i="141"/>
  <c r="H21" i="141"/>
  <c r="G8" i="141"/>
  <c r="H8" i="141" s="1"/>
  <c r="G9" i="141"/>
  <c r="H9" i="141" s="1"/>
  <c r="G10" i="141"/>
  <c r="H10" i="141" s="1"/>
  <c r="G11" i="141"/>
  <c r="H11" i="141" s="1"/>
  <c r="G12" i="141"/>
  <c r="G13" i="141"/>
  <c r="G14" i="141"/>
  <c r="H14" i="141" s="1"/>
  <c r="G15" i="141"/>
  <c r="H15" i="141" s="1"/>
  <c r="G16" i="141"/>
  <c r="G17" i="141"/>
  <c r="G18" i="141"/>
  <c r="H18" i="141" s="1"/>
  <c r="G19" i="141"/>
  <c r="H19" i="141" s="1"/>
  <c r="G20" i="141"/>
  <c r="G21" i="141"/>
  <c r="K15" i="25"/>
  <c r="J9" i="25"/>
  <c r="K9" i="25" s="1"/>
  <c r="J10" i="25"/>
  <c r="K10" i="25" s="1"/>
  <c r="J11" i="25"/>
  <c r="K11" i="25" s="1"/>
  <c r="J12" i="25"/>
  <c r="K12" i="25" s="1"/>
  <c r="J13" i="25"/>
  <c r="K13" i="25" s="1"/>
  <c r="J14" i="25"/>
  <c r="K14" i="25" s="1"/>
  <c r="J15" i="25"/>
  <c r="J16" i="25"/>
  <c r="K16" i="25" s="1"/>
  <c r="J17" i="25"/>
  <c r="K17" i="25" s="1"/>
  <c r="J18" i="25"/>
  <c r="K18" i="25" s="1"/>
  <c r="J19" i="25"/>
  <c r="K19" i="25" s="1"/>
  <c r="J20" i="25"/>
  <c r="K20" i="25" s="1"/>
  <c r="J21" i="25"/>
  <c r="K21" i="25" s="1"/>
  <c r="J22" i="25"/>
  <c r="K22" i="25" s="1"/>
  <c r="I8" i="87"/>
  <c r="J8" i="87" s="1"/>
  <c r="I9" i="87"/>
  <c r="J9" i="87" s="1"/>
  <c r="I10" i="87"/>
  <c r="J10" i="87" s="1"/>
  <c r="I11" i="87"/>
  <c r="J11" i="87" s="1"/>
  <c r="I12" i="87"/>
  <c r="J12" i="87" s="1"/>
  <c r="I13" i="87"/>
  <c r="J13" i="87" s="1"/>
  <c r="I14" i="87"/>
  <c r="J14" i="87" s="1"/>
  <c r="I15" i="87"/>
  <c r="J15" i="87" s="1"/>
  <c r="I16" i="87"/>
  <c r="J16" i="87" s="1"/>
  <c r="I17" i="87"/>
  <c r="J17" i="87" s="1"/>
  <c r="I18" i="87"/>
  <c r="J18" i="87" s="1"/>
  <c r="I19" i="87"/>
  <c r="J19" i="87" s="1"/>
  <c r="I20" i="87"/>
  <c r="J20" i="87" s="1"/>
  <c r="I21" i="87"/>
  <c r="J21" i="87" s="1"/>
  <c r="G7" i="83"/>
  <c r="C5" i="83"/>
  <c r="AI20" i="65" l="1"/>
  <c r="AR19" i="65" s="1"/>
  <c r="J23" i="25"/>
  <c r="Z8" i="65" s="1"/>
  <c r="AI8" i="65" s="1"/>
  <c r="K23" i="25"/>
  <c r="Q8" i="65" s="1"/>
  <c r="I16" i="46"/>
  <c r="Q10" i="65" s="1"/>
  <c r="J22" i="87"/>
  <c r="Q7" i="65" s="1"/>
  <c r="I5" i="30"/>
  <c r="H22" i="141"/>
  <c r="Q9" i="65" s="1"/>
  <c r="H16" i="46"/>
  <c r="Z10" i="65" s="1"/>
  <c r="I22" i="87"/>
  <c r="Z7" i="65" s="1"/>
  <c r="AI7" i="65" s="1"/>
  <c r="G22" i="141"/>
  <c r="Z9" i="65" s="1"/>
  <c r="AI9" i="65" s="1"/>
  <c r="J11" i="147"/>
  <c r="J12" i="147" l="1"/>
  <c r="J14" i="147"/>
  <c r="AI10" i="65"/>
  <c r="J19" i="147"/>
  <c r="J18" i="147"/>
  <c r="J10" i="147"/>
  <c r="J17" i="147"/>
  <c r="J9" i="147"/>
  <c r="J16" i="147"/>
  <c r="J8" i="147"/>
  <c r="J15" i="147"/>
  <c r="J7" i="147"/>
  <c r="J13" i="147"/>
  <c r="B23" i="145" l="1"/>
  <c r="B24" i="145"/>
  <c r="B25" i="145"/>
  <c r="B22" i="145"/>
  <c r="J16" i="145"/>
  <c r="A11" i="119" l="1"/>
  <c r="J17" i="145" l="1"/>
  <c r="J15" i="145"/>
  <c r="J14" i="145"/>
  <c r="J13" i="145"/>
  <c r="J12" i="145"/>
  <c r="J11" i="145"/>
  <c r="J10" i="145"/>
  <c r="J9" i="145"/>
  <c r="J8" i="145"/>
  <c r="M22" i="143"/>
  <c r="M21" i="143"/>
  <c r="M20" i="143"/>
  <c r="M19" i="143"/>
  <c r="M18" i="143"/>
  <c r="M17" i="143"/>
  <c r="M16" i="143"/>
  <c r="M15" i="143"/>
  <c r="M14" i="143"/>
  <c r="M13" i="143"/>
  <c r="M12" i="143"/>
  <c r="M11" i="143"/>
  <c r="M10" i="143"/>
  <c r="M9" i="143"/>
  <c r="M8" i="143"/>
  <c r="L20" i="142"/>
  <c r="L19" i="142"/>
  <c r="L18" i="142"/>
  <c r="L17" i="142"/>
  <c r="L16" i="142"/>
  <c r="L15" i="142"/>
  <c r="L14" i="142"/>
  <c r="L13" i="142"/>
  <c r="L12" i="142"/>
  <c r="L11" i="142"/>
  <c r="L10" i="142"/>
  <c r="L9" i="142"/>
  <c r="L8" i="142"/>
  <c r="L7" i="142"/>
  <c r="L6" i="142"/>
  <c r="C8" i="30" l="1"/>
  <c r="J10" i="141"/>
  <c r="M8" i="139" l="1"/>
  <c r="A32" i="137"/>
  <c r="A18" i="137"/>
  <c r="A51" i="135"/>
  <c r="A45" i="135"/>
  <c r="A31" i="135"/>
  <c r="A13" i="135"/>
  <c r="M9" i="139" l="1"/>
  <c r="H8" i="139"/>
  <c r="H9" i="118" l="1"/>
  <c r="I8" i="118"/>
  <c r="H10" i="118"/>
  <c r="H11" i="118"/>
  <c r="H12" i="118"/>
  <c r="H13" i="118"/>
  <c r="H14" i="118"/>
  <c r="H15" i="118"/>
  <c r="H16" i="118"/>
  <c r="H17" i="118"/>
  <c r="H24" i="118"/>
  <c r="H25" i="118"/>
  <c r="H18" i="118" l="1"/>
  <c r="BI16" i="65"/>
  <c r="A26" i="119" l="1"/>
  <c r="A20" i="119"/>
  <c r="K8" i="118" l="1"/>
  <c r="I9" i="118"/>
  <c r="K9" i="118"/>
  <c r="I10" i="118"/>
  <c r="K10" i="118"/>
  <c r="I11" i="118"/>
  <c r="K11" i="118"/>
  <c r="I12" i="118"/>
  <c r="K12" i="118"/>
  <c r="I13" i="118"/>
  <c r="K13" i="118"/>
  <c r="I14" i="118"/>
  <c r="K14" i="118"/>
  <c r="I15" i="118"/>
  <c r="K15" i="118"/>
  <c r="I16" i="118"/>
  <c r="K16" i="118"/>
  <c r="I17" i="118"/>
  <c r="K17" i="118"/>
  <c r="B22" i="118"/>
  <c r="B23" i="118"/>
  <c r="I23" i="118"/>
  <c r="Q13" i="65" s="1"/>
  <c r="B24" i="118"/>
  <c r="I24" i="118"/>
  <c r="B25" i="118"/>
  <c r="I25" i="118"/>
  <c r="I18" i="118" l="1"/>
  <c r="Z12" i="65" l="1"/>
  <c r="Q12" i="65"/>
  <c r="AI12" i="65" l="1"/>
  <c r="N20" i="78" l="1"/>
  <c r="F18" i="30" s="1"/>
  <c r="H18" i="30" s="1"/>
  <c r="I18" i="30" s="1"/>
  <c r="C6" i="30" l="1"/>
  <c r="C7" i="30"/>
  <c r="C5" i="30"/>
  <c r="N9" i="78"/>
  <c r="F7" i="30" s="1"/>
  <c r="H7" i="30" s="1"/>
  <c r="N10" i="78"/>
  <c r="F8" i="30" s="1"/>
  <c r="H8" i="30" s="1"/>
  <c r="I8" i="30" s="1"/>
  <c r="N11" i="78"/>
  <c r="F9" i="30" s="1"/>
  <c r="H9" i="30" s="1"/>
  <c r="I9" i="30" s="1"/>
  <c r="N12" i="78"/>
  <c r="F10" i="30" s="1"/>
  <c r="H10" i="30" s="1"/>
  <c r="I10" i="30" s="1"/>
  <c r="N13" i="78"/>
  <c r="F11" i="30" s="1"/>
  <c r="H11" i="30" s="1"/>
  <c r="I11" i="30" s="1"/>
  <c r="N14" i="78"/>
  <c r="F12" i="30" s="1"/>
  <c r="H12" i="30" s="1"/>
  <c r="I12" i="30" s="1"/>
  <c r="N15" i="78"/>
  <c r="F13" i="30" s="1"/>
  <c r="H13" i="30" s="1"/>
  <c r="I13" i="30" s="1"/>
  <c r="N16" i="78"/>
  <c r="F14" i="30" s="1"/>
  <c r="H14" i="30" s="1"/>
  <c r="I14" i="30" s="1"/>
  <c r="N17" i="78"/>
  <c r="F15" i="30" s="1"/>
  <c r="H15" i="30" s="1"/>
  <c r="I15" i="30" s="1"/>
  <c r="N18" i="78"/>
  <c r="F16" i="30" s="1"/>
  <c r="H16" i="30" s="1"/>
  <c r="I16" i="30" s="1"/>
  <c r="N19" i="78"/>
  <c r="F17" i="30" s="1"/>
  <c r="H17" i="30" s="1"/>
  <c r="I17" i="30" s="1"/>
  <c r="N21" i="78"/>
  <c r="F19" i="30" s="1"/>
  <c r="H19" i="30" s="1"/>
  <c r="I19" i="30" s="1"/>
  <c r="I7" i="30" l="1"/>
  <c r="I20" i="30" s="1"/>
  <c r="Z11" i="65" s="1"/>
  <c r="Z14" i="65" s="1"/>
  <c r="H20" i="30"/>
  <c r="Q11" i="65" s="1"/>
  <c r="BI9" i="65"/>
  <c r="Q14" i="65" l="1"/>
  <c r="Q21" i="65" s="1"/>
  <c r="Z30" i="65" s="1"/>
  <c r="AI11" i="65"/>
  <c r="AI14" i="65" s="1"/>
  <c r="Z21" i="65"/>
  <c r="J8" i="141"/>
  <c r="J11" i="141"/>
  <c r="J20" i="141"/>
  <c r="J13" i="141"/>
  <c r="J17" i="141"/>
  <c r="J21" i="141"/>
  <c r="J15" i="141"/>
  <c r="J12" i="141"/>
  <c r="J14" i="141"/>
  <c r="J19" i="141"/>
  <c r="J16" i="141"/>
  <c r="J9" i="141"/>
  <c r="J18" i="141"/>
  <c r="J7" i="141"/>
  <c r="B22" i="65" l="1"/>
  <c r="AR13" i="65"/>
  <c r="AI21" i="65"/>
</calcChain>
</file>

<file path=xl/sharedStrings.xml><?xml version="1.0" encoding="utf-8"?>
<sst xmlns="http://schemas.openxmlformats.org/spreadsheetml/2006/main" count="1130" uniqueCount="606">
  <si>
    <t>公益財団法人　東京都中小企業振興公社</t>
  </si>
  <si>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</si>
  <si>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</si>
  <si>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</si>
  <si>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</si>
  <si>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</si>
  <si>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</si>
  <si>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</si>
  <si>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</si>
  <si>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</si>
  <si>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</si>
  <si>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</si>
  <si>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</si>
  <si>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</si>
  <si>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</si>
  <si>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</si>
  <si>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</si>
  <si>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</si>
  <si>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</si>
  <si>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 xml:space="preserve">（単位：円） </t>
  </si>
  <si>
    <t>経　費　区　分</t>
  </si>
  <si>
    <t>助 成 対 象 経 費　　</t>
    <rPh sb="0" eb="1">
      <t>スケ</t>
    </rPh>
    <rPh sb="2" eb="3">
      <t>セイ</t>
    </rPh>
    <rPh sb="4" eb="5">
      <t>ツイ</t>
    </rPh>
    <rPh sb="6" eb="7">
      <t>ゾウ</t>
    </rPh>
    <rPh sb="8" eb="9">
      <t>キョウ</t>
    </rPh>
    <rPh sb="10" eb="11">
      <t>ヒ</t>
    </rPh>
    <phoneticPr fontId="5"/>
  </si>
  <si>
    <t>助成金交付申請額 　</t>
    <rPh sb="0" eb="3">
      <t>ジョセイキン</t>
    </rPh>
    <rPh sb="3" eb="5">
      <t>コウフ</t>
    </rPh>
    <rPh sb="5" eb="7">
      <t>シンセイ</t>
    </rPh>
    <rPh sb="7" eb="8">
      <t>ガク</t>
    </rPh>
    <phoneticPr fontId="5"/>
  </si>
  <si>
    <t>内　　訳</t>
    <rPh sb="0" eb="1">
      <t>ウチ</t>
    </rPh>
    <rPh sb="3" eb="4">
      <t>ワケ</t>
    </rPh>
    <phoneticPr fontId="5"/>
  </si>
  <si>
    <t>資 金 調 達 金 額</t>
    <rPh sb="2" eb="3">
      <t>キン</t>
    </rPh>
    <rPh sb="4" eb="5">
      <t>チョウ</t>
    </rPh>
    <phoneticPr fontId="5"/>
  </si>
  <si>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</si>
  <si>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</si>
  <si>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</si>
  <si>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</si>
  <si>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</si>
  <si>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</si>
  <si>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</si>
  <si>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</si>
  <si>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</si>
  <si>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契約期間</t>
    <rPh sb="0" eb="2">
      <t>ケイヤク</t>
    </rPh>
    <rPh sb="2" eb="4">
      <t>キカン</t>
    </rPh>
    <phoneticPr fontId="5"/>
  </si>
  <si>
    <t>年</t>
    <rPh sb="0" eb="1">
      <t>ネン</t>
    </rPh>
    <phoneticPr fontId="5"/>
  </si>
  <si>
    <t>月</t>
    <rPh sb="0" eb="1">
      <t>ツキ</t>
    </rPh>
    <phoneticPr fontId="5"/>
  </si>
  <si>
    <t>～</t>
    <phoneticPr fontId="5"/>
  </si>
  <si>
    <t>従事者氏名</t>
    <rPh sb="0" eb="3">
      <t>ジュウジシャ</t>
    </rPh>
    <rPh sb="3" eb="4">
      <t>シ</t>
    </rPh>
    <rPh sb="4" eb="5">
      <t>メイ</t>
    </rPh>
    <phoneticPr fontId="5"/>
  </si>
  <si>
    <t>（単位：時間）</t>
    <rPh sb="1" eb="3">
      <t>タンイ</t>
    </rPh>
    <rPh sb="4" eb="6">
      <t>ジカン</t>
    </rPh>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</si>
  <si>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</si>
  <si>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</si>
  <si>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</si>
  <si>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</si>
  <si>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</si>
  <si>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</si>
  <si>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内容</t>
    <rPh sb="0" eb="2">
      <t>ナイヨウ</t>
    </rPh>
    <phoneticPr fontId="1"/>
  </si>
  <si>
    <t>計</t>
    <rPh sb="0" eb="1">
      <t>ケイ</t>
    </rPh>
    <phoneticPr fontId="1"/>
  </si>
  <si>
    <t>(2) 機械装置・工具器具費</t>
    <rPh sb="4" eb="6">
      <t>キカイ</t>
    </rPh>
    <rPh sb="6" eb="8">
      <t>ソウチ</t>
    </rPh>
    <rPh sb="9" eb="11">
      <t>コウグ</t>
    </rPh>
    <rPh sb="11" eb="13">
      <t>キグ</t>
    </rPh>
    <rPh sb="13" eb="14">
      <t>ヒ</t>
    </rPh>
    <phoneticPr fontId="5"/>
  </si>
  <si>
    <t>時間単価
(B)</t>
    <rPh sb="0" eb="2">
      <t>ジカン</t>
    </rPh>
    <rPh sb="2" eb="4">
      <t>タンカ</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</si>
  <si>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</si>
  <si>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</si>
  <si>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</si>
  <si>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</si>
  <si>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</si>
  <si>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</si>
  <si>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</si>
  <si>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</si>
  <si>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</si>
  <si>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</si>
  <si>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権利名</t>
    <rPh sb="0" eb="2">
      <t>ケンリ</t>
    </rPh>
    <rPh sb="2" eb="3">
      <t>メイ</t>
    </rPh>
    <phoneticPr fontId="1"/>
  </si>
  <si>
    <t>利　用　事　業</t>
    <rPh sb="0" eb="1">
      <t>リ</t>
    </rPh>
    <rPh sb="2" eb="3">
      <t>ヨウ</t>
    </rPh>
    <rPh sb="4" eb="5">
      <t>コト</t>
    </rPh>
    <rPh sb="6" eb="7">
      <t>ギョウ</t>
    </rPh>
    <phoneticPr fontId="1"/>
  </si>
  <si>
    <t>卸売業</t>
    <rPh sb="0" eb="3">
      <t>オロシウリギョウ</t>
    </rPh>
    <phoneticPr fontId="10"/>
  </si>
  <si>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</si>
  <si>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</si>
  <si>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</si>
  <si>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</si>
  <si>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</si>
  <si>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</si>
  <si>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</si>
  <si>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</si>
  <si>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</si>
  <si>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</si>
  <si>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</si>
  <si>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</si>
  <si>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</si>
  <si>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</si>
  <si>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</si>
  <si>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</si>
  <si>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</si>
  <si>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</si>
  <si>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</si>
  <si>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</si>
  <si>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</si>
  <si>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</si>
  <si>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</si>
  <si>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</si>
  <si>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</si>
  <si>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</si>
  <si>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</si>
  <si>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</si>
  <si>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</si>
  <si>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</si>
  <si>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</si>
  <si>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</si>
  <si>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</si>
  <si>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</si>
  <si>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</si>
  <si>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</si>
  <si>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</si>
  <si>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</si>
  <si>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</si>
  <si>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</si>
  <si>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</si>
  <si>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</si>
  <si>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</si>
  <si>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</si>
  <si>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</si>
  <si>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</si>
  <si>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</si>
  <si>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</si>
  <si>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</si>
  <si>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</si>
  <si>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</si>
  <si>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51繊維・衣服等卸売業</t>
  </si>
  <si>
    <t>52飲食料品卸売業</t>
  </si>
  <si>
    <t>53建築材料・鉱物・金属材料等卸売業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</si>
  <si>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</si>
  <si>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</si>
  <si>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</si>
  <si>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</si>
  <si>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</si>
  <si>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</si>
  <si>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</si>
  <si>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</si>
  <si>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</si>
  <si>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</si>
  <si>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</si>
  <si>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</si>
  <si>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</si>
  <si>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</si>
  <si>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</si>
  <si>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</si>
  <si>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</si>
  <si>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</si>
  <si>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</si>
  <si>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</si>
  <si>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</si>
  <si>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57織物・衣服・身の回り品小売業</t>
  </si>
  <si>
    <t>58飲食料品小売業</t>
  </si>
  <si>
    <t>59機械器具小売業</t>
  </si>
  <si>
    <t>76飲食店</t>
  </si>
  <si>
    <t>77持ち帰り・配達飲食ｻｰﾋﾞｽ業</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</si>
  <si>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</si>
  <si>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</si>
  <si>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</si>
  <si>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対象製品・技術</t>
    <rPh sb="0" eb="2">
      <t>タイショウ</t>
    </rPh>
    <rPh sb="2" eb="4">
      <t>セイヒン</t>
    </rPh>
    <rPh sb="5" eb="7">
      <t>ギジュツ</t>
    </rPh>
    <phoneticPr fontId="1"/>
  </si>
  <si>
    <t>　　理　　事　　長　　殿</t>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</si>
  <si>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</si>
  <si>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</si>
  <si>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</si>
  <si>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</si>
  <si>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（税抜）</t>
    <phoneticPr fontId="5"/>
  </si>
  <si>
    <t>(千円未満切捨) 　</t>
    <phoneticPr fontId="5"/>
  </si>
  <si>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</si>
  <si>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</si>
  <si>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</si>
  <si>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</si>
  <si>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</si>
  <si>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備考</t>
  </si>
  <si>
    <t>①</t>
    <phoneticPr fontId="1"/>
  </si>
  <si>
    <t>②</t>
    <phoneticPr fontId="1"/>
  </si>
  <si>
    <t>③</t>
    <phoneticPr fontId="1"/>
  </si>
  <si>
    <t>契約金額</t>
    <rPh sb="0" eb="2">
      <t>ケイヤク</t>
    </rPh>
    <rPh sb="2" eb="4">
      <t>キンガク</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</si>
  <si>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</si>
  <si>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</si>
  <si>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</si>
  <si>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</si>
  <si>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05鉱業、採石業、砂利採取業</t>
  </si>
  <si>
    <t>54機械器具卸売業</t>
  </si>
  <si>
    <t>70物品賃貸業</t>
  </si>
  <si>
    <t>60その他の小売業</t>
  </si>
  <si>
    <t>No.</t>
    <phoneticPr fontId="1"/>
  </si>
  <si>
    <t>助成事業に要する経費</t>
    <phoneticPr fontId="5"/>
  </si>
  <si>
    <t xml:space="preserve"> 　区　　　　　　　分　</t>
    <phoneticPr fontId="5"/>
  </si>
  <si>
    <t>銀 行 借 入 金</t>
    <phoneticPr fontId="5"/>
  </si>
  <si>
    <t>役 員 借 入 金</t>
    <phoneticPr fontId="5"/>
  </si>
  <si>
    <t>経費
番号</t>
    <rPh sb="0" eb="2">
      <t>ケイヒ</t>
    </rPh>
    <rPh sb="3" eb="5">
      <t>バンゴウ</t>
    </rPh>
    <phoneticPr fontId="1"/>
  </si>
  <si>
    <t>経費
番号</t>
    <rPh sb="0" eb="2">
      <t>ケイヒ</t>
    </rPh>
    <rPh sb="3" eb="4">
      <t>バン</t>
    </rPh>
    <rPh sb="4" eb="5">
      <t>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</si>
  <si>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</si>
  <si>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</si>
  <si>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</si>
  <si>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</si>
  <si>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千円</t>
  </si>
  <si>
    <t>営業利益</t>
    <rPh sb="0" eb="2">
      <t>エイギョウ</t>
    </rPh>
    <rPh sb="2" eb="4">
      <t>リエキ</t>
    </rPh>
    <phoneticPr fontId="1"/>
  </si>
  <si>
    <t>経常利益</t>
    <rPh sb="0" eb="2">
      <t>ケイジョウ</t>
    </rPh>
    <rPh sb="2" eb="4">
      <t>リエキ</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</si>
  <si>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</si>
  <si>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</si>
  <si>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</si>
  <si>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</si>
  <si>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自　己　資　金</t>
    <phoneticPr fontId="5"/>
  </si>
  <si>
    <t>要件定義</t>
    <phoneticPr fontId="5"/>
  </si>
  <si>
    <t>システム要件定義</t>
    <phoneticPr fontId="5"/>
  </si>
  <si>
    <t>システム方式設計</t>
    <phoneticPr fontId="5"/>
  </si>
  <si>
    <t>ソフトウエア設計</t>
    <phoneticPr fontId="5"/>
  </si>
  <si>
    <t>プログラミング</t>
    <phoneticPr fontId="5"/>
  </si>
  <si>
    <t>ソフトウエアテスト</t>
    <phoneticPr fontId="5"/>
  </si>
  <si>
    <t>システム結合</t>
    <phoneticPr fontId="5"/>
  </si>
  <si>
    <t>システムテスト</t>
    <phoneticPr fontId="5"/>
  </si>
  <si>
    <t>運用テスト</t>
    <phoneticPr fontId="5"/>
  </si>
  <si>
    <t>設　計　</t>
    <rPh sb="0" eb="1">
      <t>セツ</t>
    </rPh>
    <rPh sb="2" eb="3">
      <t>ケイ</t>
    </rPh>
    <phoneticPr fontId="1"/>
  </si>
  <si>
    <t>フリガナ</t>
    <phoneticPr fontId="1"/>
  </si>
  <si>
    <t>業種</t>
    <rPh sb="0" eb="2">
      <t>ギョウシュ</t>
    </rPh>
    <phoneticPr fontId="1"/>
  </si>
  <si>
    <t>線</t>
    <rPh sb="0" eb="1">
      <t>セン</t>
    </rPh>
    <phoneticPr fontId="1"/>
  </si>
  <si>
    <t>駅</t>
  </si>
  <si>
    <t>（和暦）</t>
    <rPh sb="1" eb="3">
      <t>ワレキ</t>
    </rPh>
    <phoneticPr fontId="1"/>
  </si>
  <si>
    <t>人（監査役を含む）</t>
    <phoneticPr fontId="1"/>
  </si>
  <si>
    <t>設計</t>
    <rPh sb="0" eb="2">
      <t>セッケイ</t>
    </rPh>
    <phoneticPr fontId="1"/>
  </si>
  <si>
    <t>製造</t>
    <rPh sb="0" eb="2">
      <t>セイゾウ</t>
    </rPh>
    <phoneticPr fontId="1"/>
  </si>
  <si>
    <t>検査</t>
    <rPh sb="0" eb="2">
      <t>ケンサ</t>
    </rPh>
    <phoneticPr fontId="1"/>
  </si>
  <si>
    <t>設計</t>
    <rPh sb="0" eb="1">
      <t>セツ</t>
    </rPh>
    <rPh sb="1" eb="2">
      <t>ケイ</t>
    </rPh>
    <phoneticPr fontId="1"/>
  </si>
  <si>
    <t>月</t>
    <rPh sb="0" eb="1">
      <t>ガツ</t>
    </rPh>
    <phoneticPr fontId="1"/>
  </si>
  <si>
    <t>ソフトウエア</t>
    <phoneticPr fontId="5"/>
  </si>
  <si>
    <t>列1</t>
    <phoneticPr fontId="5"/>
  </si>
  <si>
    <t>(1) 原材料・副資材費</t>
    <phoneticPr fontId="5"/>
  </si>
  <si>
    <t>構成（図による解説）</t>
    <rPh sb="0" eb="2">
      <t>コウセイ</t>
    </rPh>
    <rPh sb="3" eb="4">
      <t>ズ</t>
    </rPh>
    <rPh sb="7" eb="9">
      <t>カイセツ</t>
    </rPh>
    <phoneticPr fontId="10"/>
  </si>
  <si>
    <t>（１）　助成事業実施の社内外体制図、担当者の役割分担等</t>
    <rPh sb="4" eb="6">
      <t>ジョセイ</t>
    </rPh>
    <phoneticPr fontId="1"/>
  </si>
  <si>
    <t>氏名</t>
    <rPh sb="0" eb="2">
      <t>シメイ</t>
    </rPh>
    <phoneticPr fontId="1"/>
  </si>
  <si>
    <t>経歴・能力</t>
    <rPh sb="0" eb="2">
      <t>ケイレキ</t>
    </rPh>
    <rPh sb="3" eb="5">
      <t>ノウリョク</t>
    </rPh>
    <phoneticPr fontId="1"/>
  </si>
  <si>
    <t>（２）　助成事業の主担当者</t>
    <rPh sb="4" eb="6">
      <t>ジョセイ</t>
    </rPh>
    <phoneticPr fontId="1"/>
  </si>
  <si>
    <t>具体的な作業項目</t>
    <rPh sb="0" eb="3">
      <t>グタイテキ</t>
    </rPh>
    <rPh sb="4" eb="6">
      <t>サギョウ</t>
    </rPh>
    <rPh sb="6" eb="8">
      <t>コウモク</t>
    </rPh>
    <phoneticPr fontId="1"/>
  </si>
  <si>
    <t>認証・試験機関の名称</t>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</si>
  <si>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</si>
  <si>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</si>
  <si>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</si>
  <si>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規格・認証の概要</t>
    <rPh sb="0" eb="2">
      <t>キカク</t>
    </rPh>
    <rPh sb="3" eb="5">
      <t>ニンショウ</t>
    </rPh>
    <rPh sb="6" eb="8">
      <t>ガイヨウ</t>
    </rPh>
    <phoneticPr fontId="10"/>
  </si>
  <si>
    <t>※仕様・仕組・システム・フロー等の改良前後の差異が分かるように記入してください。</t>
    <rPh sb="1" eb="3">
      <t>シヨウ</t>
    </rPh>
    <rPh sb="4" eb="6">
      <t>シク</t>
    </rPh>
    <rPh sb="15" eb="16">
      <t>トウ</t>
    </rPh>
    <rPh sb="17" eb="19">
      <t>カイリョウ</t>
    </rPh>
    <rPh sb="19" eb="21">
      <t>ゼンゴ</t>
    </rPh>
    <rPh sb="22" eb="24">
      <t>サイ</t>
    </rPh>
    <rPh sb="25" eb="26">
      <t>ワ</t>
    </rPh>
    <rPh sb="31" eb="33">
      <t>キニュウ</t>
    </rPh>
    <phoneticPr fontId="1"/>
  </si>
  <si>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</si>
  <si>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</si>
  <si>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３．補助金・助成金の利用状況</t>
    <rPh sb="10" eb="12">
      <t>リヨウ</t>
    </rPh>
    <rPh sb="12" eb="14">
      <t>ジョウキョウ</t>
    </rPh>
    <phoneticPr fontId="1"/>
  </si>
  <si>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</si>
  <si>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</si>
  <si>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</si>
  <si>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1"/>
  </si>
  <si>
    <t>事業内容／
経歴・実績</t>
    <rPh sb="0" eb="2">
      <t>ジギョウ</t>
    </rPh>
    <rPh sb="2" eb="4">
      <t>ナイヨウ</t>
    </rPh>
    <phoneticPr fontId="5"/>
  </si>
  <si>
    <t>委託・外注内容／
指導内容</t>
    <rPh sb="0" eb="2">
      <t>イタク</t>
    </rPh>
    <rPh sb="3" eb="5">
      <t>ガイチュウ</t>
    </rPh>
    <rPh sb="5" eb="7">
      <t>ナイヨウ</t>
    </rPh>
    <phoneticPr fontId="5"/>
  </si>
  <si>
    <t>委託・外注内容／
指導内容</t>
    <rPh sb="0" eb="2">
      <t>イタク</t>
    </rPh>
    <rPh sb="3" eb="5">
      <t>ガイチュウ</t>
    </rPh>
    <rPh sb="5" eb="7">
      <t>ナイヨウ</t>
    </rPh>
    <phoneticPr fontId="1"/>
  </si>
  <si>
    <t>製品等の販売単価</t>
    <rPh sb="4" eb="6">
      <t>ハンバイ</t>
    </rPh>
    <rPh sb="6" eb="8">
      <t>タンカ</t>
    </rPh>
    <phoneticPr fontId="1"/>
  </si>
  <si>
    <t>単価
（税抜）
(B)</t>
    <rPh sb="0" eb="1">
      <t>タン</t>
    </rPh>
    <rPh sb="1" eb="2">
      <t>カ</t>
    </rPh>
    <phoneticPr fontId="5"/>
  </si>
  <si>
    <t>助成対象経費
(A)×(B)</t>
    <phoneticPr fontId="5"/>
  </si>
  <si>
    <t>調達
方法</t>
    <rPh sb="0" eb="2">
      <t>チョウタツ</t>
    </rPh>
    <rPh sb="3" eb="5">
      <t>ホウホウ</t>
    </rPh>
    <phoneticPr fontId="1"/>
  </si>
  <si>
    <t>数量／
指導日数
(A)</t>
    <rPh sb="0" eb="2">
      <t>スウリョウ</t>
    </rPh>
    <rPh sb="4" eb="6">
      <t>シドウ</t>
    </rPh>
    <rPh sb="6" eb="8">
      <t>ニッスウ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</si>
  <si>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</si>
  <si>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</si>
  <si>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</si>
  <si>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</si>
  <si>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ハード
ウエア等</t>
    <rPh sb="7" eb="8">
      <t>トウ</t>
    </rPh>
    <phoneticPr fontId="1"/>
  </si>
  <si>
    <t>合　計</t>
    <phoneticPr fontId="5"/>
  </si>
  <si>
    <t>所属・役職</t>
    <rPh sb="0" eb="1">
      <t>ショ</t>
    </rPh>
    <rPh sb="1" eb="2">
      <t>ゾク</t>
    </rPh>
    <rPh sb="3" eb="4">
      <t>ヤク</t>
    </rPh>
    <rPh sb="4" eb="5">
      <t>ショク</t>
    </rPh>
    <phoneticPr fontId="5"/>
  </si>
  <si>
    <t>従事時間
(A)</t>
    <rPh sb="0" eb="2">
      <t>ジュウジ</t>
    </rPh>
    <rPh sb="2" eb="4">
      <t>ジカン</t>
    </rPh>
    <phoneticPr fontId="5"/>
  </si>
  <si>
    <t>助成事業に
要する経費</t>
    <rPh sb="0" eb="2">
      <t>ジョセイ</t>
    </rPh>
    <rPh sb="2" eb="4">
      <t>ジギョウ</t>
    </rPh>
    <rPh sb="6" eb="7">
      <t>ヨウ</t>
    </rPh>
    <phoneticPr fontId="5"/>
  </si>
  <si>
    <t>使用目的・用途</t>
    <rPh sb="0" eb="2">
      <t>シヨウ</t>
    </rPh>
    <rPh sb="2" eb="4">
      <t>モクテキ</t>
    </rPh>
    <rPh sb="5" eb="7">
      <t>ヨウト</t>
    </rPh>
    <phoneticPr fontId="5"/>
  </si>
  <si>
    <t>月額賃料
（税抜）
(B)</t>
    <rPh sb="0" eb="2">
      <t>ゲツガク</t>
    </rPh>
    <rPh sb="2" eb="4">
      <t>チンリョウ</t>
    </rPh>
    <phoneticPr fontId="5"/>
  </si>
  <si>
    <t xml:space="preserve">契約予定先
事業者名   </t>
    <rPh sb="0" eb="2">
      <t>ケイヤク</t>
    </rPh>
    <rPh sb="2" eb="4">
      <t>ヨテイ</t>
    </rPh>
    <rPh sb="4" eb="5">
      <t>サキ</t>
    </rPh>
    <phoneticPr fontId="5"/>
  </si>
  <si>
    <t>賃借施設等
（場所・延床面積）</t>
    <rPh sb="0" eb="2">
      <t>チンシャク</t>
    </rPh>
    <rPh sb="2" eb="4">
      <t>シセツ</t>
    </rPh>
    <rPh sb="4" eb="5">
      <t>トウ</t>
    </rPh>
    <rPh sb="7" eb="9">
      <t>バショ</t>
    </rPh>
    <rPh sb="10" eb="12">
      <t>ノベユカ</t>
    </rPh>
    <rPh sb="12" eb="14">
      <t>メンセキ</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</si>
  <si>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</si>
  <si>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</si>
  <si>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</si>
  <si>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助成事業完了予定日</t>
    <phoneticPr fontId="1"/>
  </si>
  <si>
    <t>助成対象経費
（税抜）
(A)×(B)</t>
    <phoneticPr fontId="5"/>
  </si>
  <si>
    <t>助成対象経費
（税抜）
(A)×(B）</t>
    <phoneticPr fontId="5"/>
  </si>
  <si>
    <t>助成対象経費
（税抜）</t>
    <phoneticPr fontId="5"/>
  </si>
  <si>
    <t>経費内容</t>
    <rPh sb="0" eb="2">
      <t>ケイヒ</t>
    </rPh>
    <rPh sb="2" eb="4">
      <t>ナイヨウ</t>
    </rPh>
    <phoneticPr fontId="5"/>
  </si>
  <si>
    <t>数量
(A)</t>
  </si>
  <si>
    <t>１．申請区分</t>
    <rPh sb="2" eb="4">
      <t>シンセイ</t>
    </rPh>
    <rPh sb="4" eb="6">
      <t>クブン</t>
    </rPh>
    <phoneticPr fontId="10"/>
  </si>
  <si>
    <t>２．申請テーマ</t>
    <rPh sb="2" eb="4">
      <t>シンセイ</t>
    </rPh>
    <phoneticPr fontId="10"/>
  </si>
  <si>
    <t>＜製品改良＞</t>
    <rPh sb="1" eb="3">
      <t>セイヒン</t>
    </rPh>
    <rPh sb="3" eb="5">
      <t>カイリョウ</t>
    </rPh>
    <phoneticPr fontId="1"/>
  </si>
  <si>
    <t>３．助成金交付申請額</t>
    <rPh sb="2" eb="5">
      <t>ジョセイキン</t>
    </rPh>
    <rPh sb="5" eb="7">
      <t>コウフ</t>
    </rPh>
    <rPh sb="7" eb="10">
      <t>シンセイガク</t>
    </rPh>
    <phoneticPr fontId="10"/>
  </si>
  <si>
    <t>４．助成事業完了予定日</t>
    <phoneticPr fontId="10"/>
  </si>
  <si>
    <t>合　　計</t>
    <rPh sb="0" eb="1">
      <t>ア</t>
    </rPh>
    <rPh sb="3" eb="4">
      <t>ケイ</t>
    </rPh>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</si>
  <si>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</si>
  <si>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</si>
  <si>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</si>
  <si>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t>規格・認証の
対象国・地域</t>
    <rPh sb="0" eb="2">
      <t>キカク</t>
    </rPh>
    <rPh sb="3" eb="5">
      <t>ニンショウ</t>
    </rPh>
    <phoneticPr fontId="1"/>
  </si>
  <si>
    <t>(4) 産業財産権出願・導入費</t>
    <phoneticPr fontId="5"/>
  </si>
  <si>
    <t>(3) 委託・外注費／専門家指導費</t>
    <phoneticPr fontId="1"/>
  </si>
  <si>
    <t>(4) 産業財産権出願・導入費</t>
    <rPh sb="4" eb="6">
      <t>サンギョウ</t>
    </rPh>
    <rPh sb="6" eb="9">
      <t>ザイサンケン</t>
    </rPh>
    <rPh sb="9" eb="11">
      <t>シュツガン</t>
    </rPh>
    <rPh sb="12" eb="14">
      <t>ドウニュウ</t>
    </rPh>
    <rPh sb="14" eb="15">
      <t>ヒ</t>
    </rPh>
    <phoneticPr fontId="5"/>
  </si>
  <si>
    <t>(5) 直接人件費　【従事時間見積表】</t>
    <phoneticPr fontId="5"/>
  </si>
  <si>
    <t>(6) 賃借料</t>
    <rPh sb="4" eb="7">
      <t>チンシャクリョウ</t>
    </rPh>
    <phoneticPr fontId="1"/>
  </si>
  <si>
    <t>「はい」と回答した場合</t>
    <phoneticPr fontId="1"/>
  </si>
  <si>
    <t>（４）　本助成事業の成果を産業財産権として出願する予定</t>
    <rPh sb="4" eb="5">
      <t>ホン</t>
    </rPh>
    <rPh sb="5" eb="7">
      <t>ジョセイ</t>
    </rPh>
    <rPh sb="7" eb="9">
      <t>ジギョウ</t>
    </rPh>
    <rPh sb="10" eb="12">
      <t>セイカ</t>
    </rPh>
    <rPh sb="13" eb="15">
      <t>サンギョウ</t>
    </rPh>
    <rPh sb="15" eb="18">
      <t>ザイサンケン</t>
    </rPh>
    <rPh sb="21" eb="23">
      <t>シュツガン</t>
    </rPh>
    <rPh sb="25" eb="27">
      <t>ヨテイ</t>
    </rPh>
    <phoneticPr fontId="1"/>
  </si>
  <si>
    <t>（２） 本助成事業に必要な産業財産権を出願又は保有している</t>
    <rPh sb="4" eb="5">
      <t>ホン</t>
    </rPh>
    <rPh sb="5" eb="7">
      <t>ジョセイ</t>
    </rPh>
    <rPh sb="7" eb="9">
      <t>ジギョウ</t>
    </rPh>
    <rPh sb="10" eb="12">
      <t>ヒツヨウ</t>
    </rPh>
    <rPh sb="13" eb="15">
      <t>サンギョウ</t>
    </rPh>
    <rPh sb="15" eb="18">
      <t>ザイサンケン</t>
    </rPh>
    <rPh sb="19" eb="21">
      <t>シュツガン</t>
    </rPh>
    <rPh sb="21" eb="22">
      <t>マタ</t>
    </rPh>
    <rPh sb="23" eb="25">
      <t>ホユウ</t>
    </rPh>
    <phoneticPr fontId="1"/>
  </si>
  <si>
    <r>
      <t>(2) 機械装置・工具器具費</t>
    </r>
    <r>
      <rPr>
        <sz val="10"/>
        <rFont val="ＭＳ 明朝"/>
        <family val="1"/>
        <charset val="128"/>
      </rPr>
      <t/>
    </r>
    <phoneticPr fontId="5"/>
  </si>
  <si>
    <r>
      <t>(3) 委託・外注費／専門家指導費</t>
    </r>
    <r>
      <rPr>
        <sz val="10"/>
        <rFont val="ＭＳ 明朝"/>
        <family val="1"/>
        <charset val="128"/>
      </rPr>
      <t/>
    </r>
    <rPh sb="4" eb="6">
      <t>イタク</t>
    </rPh>
    <rPh sb="7" eb="10">
      <t>ガイチュウヒ</t>
    </rPh>
    <phoneticPr fontId="5"/>
  </si>
  <si>
    <r>
      <t>(5) 直接人件費</t>
    </r>
    <r>
      <rPr>
        <sz val="10"/>
        <rFont val="ＭＳ 明朝"/>
        <family val="1"/>
        <charset val="128"/>
      </rPr>
      <t/>
    </r>
    <phoneticPr fontId="5"/>
  </si>
  <si>
    <r>
      <t>(6) 賃借料</t>
    </r>
    <r>
      <rPr>
        <sz val="10"/>
        <rFont val="ＭＳ 明朝"/>
        <family val="1"/>
        <charset val="128"/>
      </rPr>
      <t/>
    </r>
    <rPh sb="4" eb="7">
      <t>チンシャクリョウ</t>
    </rPh>
    <phoneticPr fontId="5"/>
  </si>
  <si>
    <r>
      <t>(7) その他助成対象外経費</t>
    </r>
    <r>
      <rPr>
        <sz val="10"/>
        <rFont val="ＭＳ 明朝"/>
        <family val="1"/>
        <charset val="128"/>
      </rPr>
      <t/>
    </r>
    <phoneticPr fontId="5"/>
  </si>
  <si>
    <t>名　称</t>
    <rPh sb="0" eb="1">
      <t>ナ</t>
    </rPh>
    <rPh sb="2" eb="3">
      <t>ショウ</t>
    </rPh>
    <phoneticPr fontId="1"/>
  </si>
  <si>
    <t>事業者名</t>
    <rPh sb="0" eb="2">
      <t>ジギョウ</t>
    </rPh>
    <rPh sb="2" eb="3">
      <t>シャ</t>
    </rPh>
    <rPh sb="3" eb="4">
      <t>メイ</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</si>
  <si>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</si>
  <si>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</si>
  <si>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</si>
  <si>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 xml:space="preserve">委託・外注先
事業者名／
専門家所属・氏名   </t>
    <rPh sb="0" eb="2">
      <t>イタク</t>
    </rPh>
    <rPh sb="3" eb="6">
      <t>ガイチュウサキ</t>
    </rPh>
    <rPh sb="7" eb="9">
      <t>ジギョウ</t>
    </rPh>
    <rPh sb="9" eb="10">
      <t>シャ</t>
    </rPh>
    <rPh sb="10" eb="11">
      <t>ギョウシャ</t>
    </rPh>
    <rPh sb="13" eb="16">
      <t>センモンカ</t>
    </rPh>
    <rPh sb="19" eb="21">
      <t>シメイ</t>
    </rPh>
    <phoneticPr fontId="5"/>
  </si>
  <si>
    <t>所在地／住所</t>
    <rPh sb="0" eb="1">
      <t>ショ</t>
    </rPh>
    <rPh sb="1" eb="2">
      <t>ザイ</t>
    </rPh>
    <rPh sb="2" eb="3">
      <t>チ</t>
    </rPh>
    <rPh sb="4" eb="6">
      <t>ジュウショ</t>
    </rPh>
    <phoneticPr fontId="5"/>
  </si>
  <si>
    <t>代表者名／専門家氏名</t>
    <rPh sb="0" eb="3">
      <t>ダイヒョウシャ</t>
    </rPh>
    <rPh sb="3" eb="4">
      <t>メイ</t>
    </rPh>
    <rPh sb="5" eb="8">
      <t>センモンカ</t>
    </rPh>
    <rPh sb="8" eb="10">
      <t>シメイ</t>
    </rPh>
    <phoneticPr fontId="5"/>
  </si>
  <si>
    <t>電話</t>
    <rPh sb="0" eb="1">
      <t>デン</t>
    </rPh>
    <rPh sb="1" eb="2">
      <t>ハナシ</t>
    </rPh>
    <phoneticPr fontId="1"/>
  </si>
  <si>
    <t>事業者名／専門家所属</t>
    <rPh sb="8" eb="10">
      <t>ショゾク</t>
    </rPh>
    <phoneticPr fontId="1"/>
  </si>
  <si>
    <t>選定理由／
専門家指導が必要な理由</t>
    <rPh sb="0" eb="2">
      <t>センテイ</t>
    </rPh>
    <rPh sb="2" eb="4">
      <t>リユウ</t>
    </rPh>
    <rPh sb="6" eb="9">
      <t>センモンカ</t>
    </rPh>
    <rPh sb="9" eb="11">
      <t>シドウ</t>
    </rPh>
    <rPh sb="12" eb="14">
      <t>ヒツヨウ</t>
    </rPh>
    <rPh sb="15" eb="17">
      <t>リユウ</t>
    </rPh>
    <phoneticPr fontId="5"/>
  </si>
  <si>
    <t>月</t>
  </si>
  <si>
    <t>７．助成事業の計画</t>
    <rPh sb="2" eb="4">
      <t>ジョセイ</t>
    </rPh>
    <rPh sb="4" eb="6">
      <t>ジギョウ</t>
    </rPh>
    <rPh sb="7" eb="9">
      <t>ケイカク</t>
    </rPh>
    <phoneticPr fontId="10"/>
  </si>
  <si>
    <t>９．フロー・スケジュール</t>
    <phoneticPr fontId="1"/>
  </si>
  <si>
    <t>(8) 原材料・副資材費</t>
    <phoneticPr fontId="5"/>
  </si>
  <si>
    <t>(9) 機械装置・工具器具費</t>
    <rPh sb="4" eb="6">
      <t>キカイ</t>
    </rPh>
    <rPh sb="6" eb="8">
      <t>ソウチ</t>
    </rPh>
    <rPh sb="9" eb="11">
      <t>コウグ</t>
    </rPh>
    <rPh sb="11" eb="13">
      <t>キグ</t>
    </rPh>
    <rPh sb="13" eb="14">
      <t>ヒ</t>
    </rPh>
    <phoneticPr fontId="5"/>
  </si>
  <si>
    <t>(10) 委託・外注費／専門家指導費</t>
    <phoneticPr fontId="1"/>
  </si>
  <si>
    <t>(A)×(B）</t>
    <phoneticPr fontId="5"/>
  </si>
  <si>
    <t>円)</t>
    <rPh sb="0" eb="1">
      <t>エン</t>
    </rPh>
    <phoneticPr fontId="1"/>
  </si>
  <si>
    <t>ＵＲＬ</t>
    <phoneticPr fontId="1"/>
  </si>
  <si>
    <t>ＴＥＬ</t>
    <phoneticPr fontId="1"/>
  </si>
  <si>
    <t>業績</t>
    <rPh sb="0" eb="2">
      <t>ギョウセキ</t>
    </rPh>
    <phoneticPr fontId="1"/>
  </si>
  <si>
    <t>進捗状況等</t>
    <rPh sb="0" eb="2">
      <t>シンチョク</t>
    </rPh>
    <rPh sb="2" eb="4">
      <t>ジョウキョウ</t>
    </rPh>
    <rPh sb="4" eb="5">
      <t>ナド</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</si>
  <si>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</si>
  <si>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</si>
  <si>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</si>
  <si>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</si>
  <si>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</si>
  <si>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</si>
  <si>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</si>
  <si>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</si>
  <si>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61無店舗小売業</t>
    <rPh sb="2" eb="5">
      <t>ムテンポ</t>
    </rPh>
    <rPh sb="5" eb="8">
      <t>コウリギョウ</t>
    </rPh>
    <phoneticPr fontId="1"/>
  </si>
  <si>
    <t>達成目標の確認方法</t>
    <rPh sb="0" eb="2">
      <t>タッセイ</t>
    </rPh>
    <rPh sb="2" eb="4">
      <t>モクヒョウ</t>
    </rPh>
    <rPh sb="5" eb="7">
      <t>カクニン</t>
    </rPh>
    <rPh sb="7" eb="9">
      <t>ホウホウ</t>
    </rPh>
    <phoneticPr fontId="10"/>
  </si>
  <si>
    <t>改良の概要</t>
    <phoneticPr fontId="1"/>
  </si>
  <si>
    <t>頃（予定）</t>
    <rPh sb="0" eb="1">
      <t>コロ</t>
    </rPh>
    <rPh sb="2" eb="4">
      <t>ヨテイ</t>
    </rPh>
    <phoneticPr fontId="1"/>
  </si>
  <si>
    <t>数量
単位</t>
    <rPh sb="0" eb="2">
      <t>スウリョウ</t>
    </rPh>
    <rPh sb="3" eb="5">
      <t>タンイ</t>
    </rPh>
    <phoneticPr fontId="1"/>
  </si>
  <si>
    <t>従事内容</t>
    <rPh sb="0" eb="2">
      <t>ジュウジ</t>
    </rPh>
    <rPh sb="2" eb="4">
      <t>ナイヨウ</t>
    </rPh>
    <phoneticPr fontId="5"/>
  </si>
  <si>
    <t>数量
(A)</t>
    <rPh sb="0" eb="2">
      <t>スウリョウマタ2</t>
    </rPh>
    <phoneticPr fontId="1"/>
  </si>
  <si>
    <t>ﾘｰｽ・
ﾚﾝﾀﾙ
月数</t>
    <phoneticPr fontId="1"/>
  </si>
  <si>
    <t>助成対象
経費
（税抜）
(A)×(B）</t>
    <phoneticPr fontId="5"/>
  </si>
  <si>
    <r>
      <t>合　計 　　</t>
    </r>
    <r>
      <rPr>
        <sz val="11"/>
        <rFont val="ＭＳ 明朝"/>
        <family val="1"/>
        <charset val="128"/>
      </rPr>
      <t/>
    </r>
    <phoneticPr fontId="5"/>
  </si>
  <si>
    <t>※表が足りない場合は、枠を追加せず、本ページを複製してください。</t>
    <phoneticPr fontId="1"/>
  </si>
  <si>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</si>
  <si>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助成対象
経費（税抜）
(A)×(B）</t>
    <phoneticPr fontId="5"/>
  </si>
  <si>
    <t>８．実施体制</t>
    <rPh sb="2" eb="4">
      <t>ジッシ</t>
    </rPh>
    <rPh sb="4" eb="6">
      <t>タイセイ</t>
    </rPh>
    <phoneticPr fontId="10"/>
  </si>
  <si>
    <t>10．市場性</t>
    <rPh sb="3" eb="5">
      <t>シジョウ</t>
    </rPh>
    <rPh sb="5" eb="6">
      <t>セイ</t>
    </rPh>
    <phoneticPr fontId="10"/>
  </si>
  <si>
    <t>11．産業財産権（特許権、実用新案権、意匠権、商標権）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</si>
  <si>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賃借施設等</t>
    <phoneticPr fontId="1"/>
  </si>
  <si>
    <t>賃借
月数
(A)</t>
    <rPh sb="0" eb="2">
      <t>チンシャク</t>
    </rPh>
    <rPh sb="3" eb="5">
      <t>ツキスウ2</t>
    </rPh>
    <phoneticPr fontId="1"/>
  </si>
  <si>
    <t>㎡</t>
    <phoneticPr fontId="1"/>
  </si>
  <si>
    <t>選定理由</t>
    <rPh sb="0" eb="2">
      <t>センテイ</t>
    </rPh>
    <rPh sb="2" eb="4">
      <t>リユウ</t>
    </rPh>
    <phoneticPr fontId="5"/>
  </si>
  <si>
    <t>所 在 地</t>
    <phoneticPr fontId="1"/>
  </si>
  <si>
    <t>名　　称</t>
    <phoneticPr fontId="1"/>
  </si>
  <si>
    <t>面　　積</t>
    <rPh sb="0" eb="1">
      <t>メン</t>
    </rPh>
    <rPh sb="3" eb="4">
      <t>セキ</t>
    </rPh>
    <phoneticPr fontId="1"/>
  </si>
  <si>
    <t>契約予定先</t>
    <phoneticPr fontId="1"/>
  </si>
  <si>
    <t>事業者名</t>
    <phoneticPr fontId="1"/>
  </si>
  <si>
    <t>代表者名</t>
    <phoneticPr fontId="1"/>
  </si>
  <si>
    <t>電　　話</t>
    <phoneticPr fontId="1"/>
  </si>
  <si>
    <t>所在地</t>
    <phoneticPr fontId="1"/>
  </si>
  <si>
    <t>使用目的・用途</t>
    <phoneticPr fontId="5"/>
  </si>
  <si>
    <t>うち使用部分</t>
    <rPh sb="2" eb="4">
      <t>シヨウ</t>
    </rPh>
    <rPh sb="4" eb="6">
      <t>ブブン</t>
    </rPh>
    <phoneticPr fontId="1"/>
  </si>
  <si>
    <t>契約部分全体</t>
    <rPh sb="0" eb="2">
      <t>ケイヤク</t>
    </rPh>
    <rPh sb="2" eb="4">
      <t>ブブン</t>
    </rPh>
    <rPh sb="4" eb="6">
      <t>ゼンタイ</t>
    </rPh>
    <phoneticPr fontId="1"/>
  </si>
  <si>
    <t>賃借
期間</t>
    <rPh sb="0" eb="2">
      <t>チンシャク</t>
    </rPh>
    <rPh sb="3" eb="5">
      <t>キカン</t>
    </rPh>
    <phoneticPr fontId="5"/>
  </si>
  <si>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</si>
  <si>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＜規格適合・
認証取得＞</t>
    <phoneticPr fontId="1"/>
  </si>
  <si>
    <t>代 表 者 氏 名</t>
    <rPh sb="0" eb="1">
      <t>ダイ</t>
    </rPh>
    <rPh sb="2" eb="3">
      <t>ヒョウ</t>
    </rPh>
    <rPh sb="4" eb="5">
      <t>シャ</t>
    </rPh>
    <rPh sb="6" eb="7">
      <t>シ</t>
    </rPh>
    <rPh sb="8" eb="9">
      <t>ナ</t>
    </rPh>
    <phoneticPr fontId="1"/>
  </si>
  <si>
    <t>本店所在地</t>
    <rPh sb="0" eb="2">
      <t>ホンテン</t>
    </rPh>
    <rPh sb="2" eb="5">
      <t>ショザイチ</t>
    </rPh>
    <phoneticPr fontId="1"/>
  </si>
  <si>
    <t>名　　　称</t>
    <rPh sb="0" eb="1">
      <t>ナ</t>
    </rPh>
    <rPh sb="4" eb="5">
      <t>ショウ</t>
    </rPh>
    <phoneticPr fontId="1"/>
  </si>
  <si>
    <t>代　表　者</t>
    <rPh sb="0" eb="1">
      <t>ダイ</t>
    </rPh>
    <rPh sb="2" eb="3">
      <t>ヒョウ</t>
    </rPh>
    <rPh sb="4" eb="5">
      <t>シャ</t>
    </rPh>
    <phoneticPr fontId="1"/>
  </si>
  <si>
    <t>（助成対象期間開始日：</t>
    <rPh sb="1" eb="7">
      <t>ジョセイタイショウキカン</t>
    </rPh>
    <rPh sb="7" eb="10">
      <t>カイシビ</t>
    </rPh>
    <phoneticPr fontId="1"/>
  </si>
  <si>
    <t>）</t>
    <phoneticPr fontId="1"/>
  </si>
  <si>
    <t>＜製品改良費＞</t>
    <rPh sb="5" eb="6">
      <t>ヒ</t>
    </rPh>
    <phoneticPr fontId="1"/>
  </si>
  <si>
    <t>＜規格認証費＞</t>
    <rPh sb="5" eb="6">
      <t>ヒ</t>
    </rPh>
    <phoneticPr fontId="1"/>
  </si>
  <si>
    <t>経費区分別助成対象期間</t>
    <rPh sb="0" eb="4">
      <t>ケイヒクブン</t>
    </rPh>
    <rPh sb="4" eb="5">
      <t>ベツ</t>
    </rPh>
    <rPh sb="5" eb="7">
      <t>ジョセイ</t>
    </rPh>
    <rPh sb="7" eb="11">
      <t>タイショウキカン</t>
    </rPh>
    <phoneticPr fontId="1"/>
  </si>
  <si>
    <t>助成対象期間開始日</t>
    <rPh sb="0" eb="2">
      <t>ジョセイ</t>
    </rPh>
    <rPh sb="2" eb="6">
      <t>タイショウキカン</t>
    </rPh>
    <rPh sb="6" eb="9">
      <t>カイシビ</t>
    </rPh>
    <phoneticPr fontId="1"/>
  </si>
  <si>
    <t>助成対象期間終了日</t>
    <rPh sb="0" eb="2">
      <t>ジョセイ</t>
    </rPh>
    <rPh sb="2" eb="4">
      <t>タイショウ</t>
    </rPh>
    <rPh sb="4" eb="6">
      <t>キカン</t>
    </rPh>
    <rPh sb="6" eb="8">
      <t>シュウリョウ</t>
    </rPh>
    <phoneticPr fontId="1"/>
  </si>
  <si>
    <r>
      <t>39情報サービス業　</t>
    </r>
    <r>
      <rPr>
        <b/>
        <sz val="10"/>
        <color rgb="FFFF0000"/>
        <rFont val="游ゴシック"/>
        <family val="3"/>
        <charset val="128"/>
      </rPr>
      <t>※ソフトウェア業、情報処理・提供サービス業除く</t>
    </r>
    <phoneticPr fontId="1"/>
  </si>
  <si>
    <r>
      <t>41映像・音声・文字情報制作業　</t>
    </r>
    <r>
      <rPr>
        <b/>
        <sz val="10"/>
        <color rgb="FFFF0000"/>
        <rFont val="游ゴシック"/>
        <family val="3"/>
        <charset val="128"/>
      </rPr>
      <t>※新聞業、出版業を除く</t>
    </r>
    <phoneticPr fontId="1"/>
  </si>
  <si>
    <r>
      <t>69不動産賃貸業・管理業　</t>
    </r>
    <r>
      <rPr>
        <b/>
        <sz val="10"/>
        <color rgb="FFFF0000"/>
        <rFont val="游ゴシック"/>
        <family val="3"/>
        <charset val="128"/>
      </rPr>
      <t>※駐車場業のみ</t>
    </r>
    <phoneticPr fontId="1"/>
  </si>
  <si>
    <r>
      <t>※本店所在地が</t>
    </r>
    <r>
      <rPr>
        <b/>
        <u/>
        <sz val="10"/>
        <rFont val="游ゴシック"/>
        <family val="3"/>
        <charset val="128"/>
      </rPr>
      <t>都外</t>
    </r>
    <r>
      <rPr>
        <sz val="10"/>
        <rFont val="游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</si>
  <si>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　本助成事業を実施し、公社が検査時に、</t>
    </r>
    <r>
      <rPr>
        <b/>
        <sz val="10"/>
        <rFont val="游ゴシック"/>
        <family val="3"/>
        <charset val="128"/>
      </rPr>
      <t>購入品（機械装置含む）や助成事業における成果物等、支払いに係る経理関係書類を確認できる場所</t>
    </r>
    <r>
      <rPr>
        <sz val="10"/>
        <rFont val="游ゴシック"/>
        <family val="3"/>
        <charset val="128"/>
      </rPr>
      <t>を記入してください。</t>
    </r>
    <r>
      <rPr>
        <u/>
        <sz val="10"/>
        <rFont val="游ゴシック"/>
        <family val="3"/>
        <charset val="128"/>
      </rPr>
      <t>原則、</t>
    </r>
    <r>
      <rPr>
        <b/>
        <u/>
        <sz val="10"/>
        <rFont val="游ゴシック"/>
        <family val="3"/>
        <charset val="128"/>
      </rPr>
      <t>東京都内</t>
    </r>
    <r>
      <rPr>
        <u/>
        <sz val="10"/>
        <rFont val="游ゴシック"/>
        <family val="3"/>
        <charset val="128"/>
      </rPr>
      <t>の</t>
    </r>
    <r>
      <rPr>
        <b/>
        <u/>
        <sz val="10"/>
        <rFont val="游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</si>
  <si>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r>
      <t>39情報サービス業　</t>
    </r>
    <r>
      <rPr>
        <b/>
        <sz val="10"/>
        <color rgb="FFFF0000"/>
        <rFont val="游ゴシック"/>
        <family val="3"/>
        <charset val="128"/>
      </rPr>
      <t>※ソフトウェア業、情報処理・提供サービス業含む</t>
    </r>
    <phoneticPr fontId="1"/>
  </si>
  <si>
    <r>
      <t>41映像・音声・文字情報制作業　</t>
    </r>
    <r>
      <rPr>
        <b/>
        <sz val="10"/>
        <color rgb="FFFF0000"/>
        <rFont val="游ゴシック"/>
        <family val="3"/>
        <charset val="128"/>
      </rPr>
      <t>※新聞業、出版業含む</t>
    </r>
    <phoneticPr fontId="1"/>
  </si>
  <si>
    <r>
      <t>69不動産賃貸業・管理業　</t>
    </r>
    <r>
      <rPr>
        <b/>
        <sz val="10"/>
        <color rgb="FFFF0000"/>
        <rFont val="游ゴシック"/>
        <family val="3"/>
        <charset val="128"/>
      </rPr>
      <t>※駐車場業以外全て</t>
    </r>
    <phoneticPr fontId="1"/>
  </si>
  <si>
    <t>規格認証</t>
    <rPh sb="0" eb="2">
      <t>キカク</t>
    </rPh>
    <rPh sb="2" eb="4">
      <t>ニンショウ</t>
    </rPh>
    <phoneticPr fontId="10"/>
  </si>
  <si>
    <r>
      <t xml:space="preserve">製品等の概要
</t>
    </r>
    <r>
      <rPr>
        <sz val="10"/>
        <color theme="1"/>
        <rFont val="游ゴシック"/>
        <family val="3"/>
        <charset val="128"/>
      </rPr>
      <t>（200字以内）</t>
    </r>
    <rPh sb="0" eb="2">
      <t>セイヒン</t>
    </rPh>
    <rPh sb="2" eb="3">
      <t>トウ</t>
    </rPh>
    <rPh sb="4" eb="6">
      <t>ガイヨウ</t>
    </rPh>
    <rPh sb="11" eb="12">
      <t>ジ</t>
    </rPh>
    <rPh sb="12" eb="14">
      <t>イナイ</t>
    </rPh>
    <phoneticPr fontId="10"/>
  </si>
  <si>
    <r>
      <t xml:space="preserve">現状・課題と、
製品改良の
経緯、動機、目的
</t>
    </r>
    <r>
      <rPr>
        <sz val="10"/>
        <color theme="1"/>
        <rFont val="游ゴシック"/>
        <family val="3"/>
        <charset val="128"/>
      </rPr>
      <t>（500字以内）</t>
    </r>
    <rPh sb="0" eb="2">
      <t>ゲンジョウ</t>
    </rPh>
    <rPh sb="3" eb="5">
      <t>カダイ</t>
    </rPh>
    <rPh sb="8" eb="10">
      <t>セイヒン</t>
    </rPh>
    <rPh sb="10" eb="12">
      <t>カイリョウ</t>
    </rPh>
    <rPh sb="27" eb="28">
      <t>ジ</t>
    </rPh>
    <rPh sb="28" eb="30">
      <t>イナイ</t>
    </rPh>
    <phoneticPr fontId="10"/>
  </si>
  <si>
    <r>
      <rPr>
        <u/>
        <sz val="11"/>
        <rFont val="游ゴシック"/>
        <family val="3"/>
        <charset val="128"/>
      </rPr>
      <t>改良前</t>
    </r>
    <r>
      <rPr>
        <sz val="11"/>
        <rFont val="游ゴシック"/>
        <family val="3"/>
        <charset val="128"/>
      </rPr>
      <t>製品等の仕様</t>
    </r>
    <rPh sb="5" eb="6">
      <t>トウ</t>
    </rPh>
    <rPh sb="7" eb="9">
      <t>シヨウ</t>
    </rPh>
    <phoneticPr fontId="1"/>
  </si>
  <si>
    <r>
      <t>改良後</t>
    </r>
    <r>
      <rPr>
        <sz val="11"/>
        <color theme="1"/>
        <rFont val="游ゴシック"/>
        <family val="3"/>
        <charset val="128"/>
      </rPr>
      <t>製品等の仕様＝</t>
    </r>
    <r>
      <rPr>
        <b/>
        <u/>
        <sz val="11"/>
        <color theme="1"/>
        <rFont val="游ゴシック"/>
        <family val="3"/>
        <charset val="128"/>
      </rPr>
      <t>達成目標</t>
    </r>
    <rPh sb="0" eb="2">
      <t>カイリョウ</t>
    </rPh>
    <rPh sb="2" eb="3">
      <t>ゴ</t>
    </rPh>
    <rPh sb="7" eb="9">
      <t>シヨウ</t>
    </rPh>
    <phoneticPr fontId="10"/>
  </si>
  <si>
    <r>
      <rPr>
        <u/>
        <sz val="11"/>
        <rFont val="游ゴシック"/>
        <family val="3"/>
        <charset val="128"/>
      </rPr>
      <t>改良前後</t>
    </r>
    <r>
      <rPr>
        <sz val="11"/>
        <rFont val="游ゴシック"/>
        <family val="3"/>
        <charset val="128"/>
      </rPr>
      <t>の仕様は具体的に記入
・</t>
    </r>
    <r>
      <rPr>
        <b/>
        <sz val="11"/>
        <rFont val="游ゴシック"/>
        <family val="3"/>
        <charset val="128"/>
      </rPr>
      <t>機能</t>
    </r>
    <r>
      <rPr>
        <sz val="11"/>
        <rFont val="游ゴシック"/>
        <family val="3"/>
        <charset val="128"/>
      </rPr>
      <t>（備わっている働きや能力等の検証可能な内容）
・</t>
    </r>
    <r>
      <rPr>
        <b/>
        <sz val="11"/>
        <rFont val="游ゴシック"/>
        <family val="3"/>
        <charset val="128"/>
      </rPr>
      <t>性能</t>
    </r>
    <r>
      <rPr>
        <sz val="11"/>
        <rFont val="游ゴシック"/>
        <family val="3"/>
        <charset val="128"/>
      </rPr>
      <t>（基準や指標等の定量的な数値）</t>
    </r>
    <rPh sb="0" eb="2">
      <t>カイリョウ</t>
    </rPh>
    <rPh sb="2" eb="4">
      <t>ゼンゴ</t>
    </rPh>
    <rPh sb="5" eb="7">
      <t>シヨウ</t>
    </rPh>
    <rPh sb="32" eb="34">
      <t>ケンショウ</t>
    </rPh>
    <rPh sb="34" eb="36">
      <t>カノウ</t>
    </rPh>
    <rPh sb="37" eb="39">
      <t>ナイヨウ</t>
    </rPh>
    <rPh sb="56" eb="58">
      <t>スウチ</t>
    </rPh>
    <phoneticPr fontId="1"/>
  </si>
  <si>
    <t>ア　製品改良の達成目標</t>
    <rPh sb="7" eb="9">
      <t>タッセイ</t>
    </rPh>
    <rPh sb="9" eb="11">
      <t>モクヒョウ</t>
    </rPh>
    <phoneticPr fontId="1"/>
  </si>
  <si>
    <r>
      <t xml:space="preserve">現状・課題と、
規格・認証取得の
経緯、動機、目的
</t>
    </r>
    <r>
      <rPr>
        <sz val="10"/>
        <color theme="1"/>
        <rFont val="游ゴシック"/>
        <family val="3"/>
        <charset val="128"/>
      </rPr>
      <t>（500字以内）</t>
    </r>
    <rPh sb="0" eb="2">
      <t>ゲンジョウ</t>
    </rPh>
    <rPh sb="3" eb="5">
      <t>カダイ</t>
    </rPh>
    <rPh sb="8" eb="10">
      <t>キカク</t>
    </rPh>
    <rPh sb="11" eb="13">
      <t>ニンショウ</t>
    </rPh>
    <rPh sb="13" eb="15">
      <t>シュトク</t>
    </rPh>
    <rPh sb="30" eb="31">
      <t>ジ</t>
    </rPh>
    <rPh sb="31" eb="33">
      <t>イナイ</t>
    </rPh>
    <phoneticPr fontId="10"/>
  </si>
  <si>
    <r>
      <rPr>
        <u/>
        <sz val="11"/>
        <color theme="1"/>
        <rFont val="游ゴシック"/>
        <family val="3"/>
        <charset val="128"/>
      </rPr>
      <t>改良前</t>
    </r>
    <r>
      <rPr>
        <sz val="11"/>
        <color theme="1"/>
        <rFont val="游ゴシック"/>
        <family val="3"/>
        <charset val="128"/>
      </rPr>
      <t>製品等の全体像</t>
    </r>
    <rPh sb="0" eb="2">
      <t>カイリョウ</t>
    </rPh>
    <rPh sb="2" eb="3">
      <t>マエ</t>
    </rPh>
    <rPh sb="3" eb="5">
      <t>セイヒン</t>
    </rPh>
    <rPh sb="5" eb="6">
      <t>トウ</t>
    </rPh>
    <rPh sb="7" eb="10">
      <t>ゼンタイゾウ</t>
    </rPh>
    <phoneticPr fontId="1"/>
  </si>
  <si>
    <r>
      <rPr>
        <u/>
        <sz val="11"/>
        <color theme="1"/>
        <rFont val="游ゴシック"/>
        <family val="3"/>
        <charset val="128"/>
      </rPr>
      <t>改良後</t>
    </r>
    <r>
      <rPr>
        <sz val="11"/>
        <color theme="1"/>
        <rFont val="游ゴシック"/>
        <family val="3"/>
        <charset val="128"/>
      </rPr>
      <t>製品等の全体像</t>
    </r>
    <rPh sb="0" eb="2">
      <t>カイリョウ</t>
    </rPh>
    <rPh sb="2" eb="3">
      <t>ゴ</t>
    </rPh>
    <rPh sb="3" eb="5">
      <t>セイヒン</t>
    </rPh>
    <rPh sb="5" eb="6">
      <t>トウ</t>
    </rPh>
    <rPh sb="7" eb="9">
      <t>ゼンタイ</t>
    </rPh>
    <rPh sb="9" eb="10">
      <t>ゾウ</t>
    </rPh>
    <phoneticPr fontId="10"/>
  </si>
  <si>
    <r>
      <t xml:space="preserve">複数製作する場合の理由
</t>
    </r>
    <r>
      <rPr>
        <sz val="10"/>
        <color theme="1"/>
        <rFont val="游ゴシック"/>
        <family val="3"/>
        <charset val="128"/>
      </rPr>
      <t>※数量２以上の場合のみ記入</t>
    </r>
    <phoneticPr fontId="1"/>
  </si>
  <si>
    <t>イ　規格適合・認証取得の達成目標</t>
    <rPh sb="2" eb="4">
      <t>キカク</t>
    </rPh>
    <rPh sb="4" eb="6">
      <t>テキゴウ</t>
    </rPh>
    <rPh sb="7" eb="9">
      <t>ニンショウ</t>
    </rPh>
    <rPh sb="9" eb="11">
      <t>シュトク</t>
    </rPh>
    <rPh sb="12" eb="14">
      <t>タッセイ</t>
    </rPh>
    <rPh sb="14" eb="16">
      <t>モクヒョウ</t>
    </rPh>
    <phoneticPr fontId="1"/>
  </si>
  <si>
    <r>
      <t>規格・認証の名称
＝</t>
    </r>
    <r>
      <rPr>
        <b/>
        <u/>
        <sz val="11"/>
        <color theme="1"/>
        <rFont val="游ゴシック"/>
        <family val="3"/>
        <charset val="128"/>
      </rPr>
      <t>達成目標</t>
    </r>
    <rPh sb="10" eb="12">
      <t>タッセイ</t>
    </rPh>
    <rPh sb="12" eb="14">
      <t>モクヒョウ</t>
    </rPh>
    <phoneticPr fontId="1"/>
  </si>
  <si>
    <t>④</t>
    <phoneticPr fontId="1"/>
  </si>
  <si>
    <t>から</t>
    <phoneticPr fontId="1"/>
  </si>
  <si>
    <t>まで</t>
    <phoneticPr fontId="1"/>
  </si>
  <si>
    <t>助成対象期間</t>
    <rPh sb="0" eb="6">
      <t>ジョセイタイショウキカン</t>
    </rPh>
    <phoneticPr fontId="1"/>
  </si>
  <si>
    <r>
      <t>＜製品改良費＞</t>
    </r>
    <r>
      <rPr>
        <b/>
        <u/>
        <sz val="9"/>
        <color rgb="FFFF0000"/>
        <rFont val="游ゴシック"/>
        <family val="3"/>
        <charset val="128"/>
      </rPr>
      <t/>
    </r>
    <rPh sb="1" eb="3">
      <t>セイヒン</t>
    </rPh>
    <rPh sb="3" eb="5">
      <t>カイリョウ</t>
    </rPh>
    <rPh sb="5" eb="6">
      <t>ヒ</t>
    </rPh>
    <phoneticPr fontId="10"/>
  </si>
  <si>
    <t>～</t>
  </si>
  <si>
    <t>～</t>
    <phoneticPr fontId="1"/>
  </si>
  <si>
    <r>
      <t xml:space="preserve">ターゲットとする
市場・顧客
</t>
    </r>
    <r>
      <rPr>
        <sz val="10"/>
        <color theme="1"/>
        <rFont val="游ゴシック"/>
        <family val="3"/>
        <charset val="128"/>
      </rPr>
      <t>（300字以内）</t>
    </r>
    <rPh sb="19" eb="20">
      <t>ジ</t>
    </rPh>
    <rPh sb="20" eb="22">
      <t>イナイ</t>
    </rPh>
    <phoneticPr fontId="10"/>
  </si>
  <si>
    <r>
      <t>＜製品改良費＞</t>
    </r>
    <r>
      <rPr>
        <sz val="12"/>
        <color theme="1"/>
        <rFont val="ＭＳ Ｐゴシック"/>
        <family val="3"/>
        <charset val="128"/>
      </rPr>
      <t/>
    </r>
    <rPh sb="1" eb="3">
      <t>セイヒン</t>
    </rPh>
    <rPh sb="3" eb="5">
      <t>カイリョウ</t>
    </rPh>
    <rPh sb="5" eb="6">
      <t>ヒ</t>
    </rPh>
    <phoneticPr fontId="10"/>
  </si>
  <si>
    <r>
      <t>　※</t>
    </r>
    <r>
      <rPr>
        <u/>
        <sz val="10"/>
        <rFont val="游ゴシック"/>
        <family val="3"/>
        <charset val="128"/>
      </rPr>
      <t>既存機械装置等の改良や修繕等、生産・量産用の機械装置等に係る経費は助成対象外</t>
    </r>
    <r>
      <rPr>
        <sz val="10"/>
        <rFont val="游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</si>
  <si>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t>購入単価 又は
ﾘｰｽ･ﾚﾝﾀﾙ料
合計（税抜）
(B)</t>
    <rPh sb="0" eb="2">
      <t>コウニュウ</t>
    </rPh>
    <rPh sb="2" eb="4">
      <t>タンカ</t>
    </rPh>
    <rPh sb="5" eb="6">
      <t>マタ</t>
    </rPh>
    <rPh sb="16" eb="17">
      <t>リョウ</t>
    </rPh>
    <rPh sb="18" eb="20">
      <t>ゴウケイ</t>
    </rPh>
    <rPh sb="21" eb="23">
      <t>ゼイヌキ</t>
    </rPh>
    <phoneticPr fontId="1"/>
  </si>
  <si>
    <t>経費番号</t>
    <rPh sb="2" eb="4">
      <t>バンゴウ</t>
    </rPh>
    <phoneticPr fontId="5"/>
  </si>
  <si>
    <t>規　格
(ﾒｰｶｰ、型番等)</t>
    <rPh sb="0" eb="1">
      <t>タダシ</t>
    </rPh>
    <rPh sb="2" eb="3">
      <t>カク</t>
    </rPh>
    <rPh sb="10" eb="12">
      <t>カタバン</t>
    </rPh>
    <rPh sb="12" eb="13">
      <t>トウ</t>
    </rPh>
    <phoneticPr fontId="5"/>
  </si>
  <si>
    <r>
      <t>　※特注部品等の製作を外部委託する場合は、「</t>
    </r>
    <r>
      <rPr>
        <b/>
        <sz val="10"/>
        <color theme="1"/>
        <rFont val="游ゴシック"/>
        <family val="3"/>
        <charset val="128"/>
      </rPr>
      <t>(3) 委託・外注費</t>
    </r>
    <r>
      <rPr>
        <sz val="10"/>
        <color theme="1"/>
        <rFont val="游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</si>
  <si>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t>委託・外注費/専門家指導費（製品改良費）　計</t>
    <rPh sb="14" eb="19">
      <t>セイヒンカイリョウヒ</t>
    </rPh>
    <phoneticPr fontId="1"/>
  </si>
  <si>
    <t>機械装置・工具器具費（製品改良費）　計</t>
    <rPh sb="11" eb="16">
      <t>セイヒンカイリョウヒ</t>
    </rPh>
    <rPh sb="18" eb="19">
      <t>ケイ</t>
    </rPh>
    <phoneticPr fontId="1"/>
  </si>
  <si>
    <t xml:space="preserve"> 原材料・副資材費（製品改良費）　計</t>
    <rPh sb="10" eb="15">
      <t>セイヒンカイリョウヒ</t>
    </rPh>
    <rPh sb="17" eb="18">
      <t>ケイ</t>
    </rPh>
    <phoneticPr fontId="1"/>
  </si>
  <si>
    <r>
      <t>「</t>
    </r>
    <r>
      <rPr>
        <b/>
        <sz val="10"/>
        <color theme="1"/>
        <rFont val="游ゴシック"/>
        <family val="3"/>
        <charset val="128"/>
      </rPr>
      <t>(2) 機械装置・工具器具費</t>
    </r>
    <r>
      <rPr>
        <sz val="10"/>
        <color theme="1"/>
        <rFont val="游ゴシック"/>
        <family val="3"/>
        <charset val="128"/>
      </rPr>
      <t>」に計上した</t>
    </r>
    <r>
      <rPr>
        <b/>
        <u/>
        <sz val="10"/>
        <color theme="1"/>
        <rFont val="游ゴシック"/>
        <family val="3"/>
        <charset val="128"/>
      </rPr>
      <t>１件あたりの単価が税抜100万円以上の購入品</t>
    </r>
    <r>
      <rPr>
        <u/>
        <sz val="10"/>
        <color theme="1"/>
        <rFont val="游ゴシック"/>
        <family val="3"/>
        <charset val="128"/>
      </rPr>
      <t>について記入してください。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キニュウ</t>
    </rPh>
    <phoneticPr fontId="5"/>
  </si>
  <si>
    <r>
      <t>また、</t>
    </r>
    <r>
      <rPr>
        <b/>
        <u/>
        <sz val="10"/>
        <color theme="1"/>
        <rFont val="游ゴシック"/>
        <family val="3"/>
        <charset val="128"/>
      </rPr>
      <t>１件あたりの単価が税抜100万円以上の購入品</t>
    </r>
    <r>
      <rPr>
        <u/>
        <sz val="10"/>
        <color theme="1"/>
        <rFont val="游ゴシック"/>
        <family val="3"/>
        <charset val="128"/>
      </rPr>
      <t>の場合は、</t>
    </r>
    <r>
      <rPr>
        <b/>
        <u/>
        <sz val="10"/>
        <color theme="1"/>
        <rFont val="游ゴシック"/>
        <family val="3"/>
        <charset val="128"/>
      </rPr>
      <t>原則２者以上の見積書</t>
    </r>
    <r>
      <rPr>
        <u/>
        <sz val="10"/>
        <color theme="1"/>
        <rFont val="游ゴシック"/>
        <family val="3"/>
        <charset val="128"/>
      </rPr>
      <t>を提出してください。</t>
    </r>
    <rPh sb="26" eb="28">
      <t>バアイ</t>
    </rPh>
    <rPh sb="41" eb="43">
      <t>テイシュツ</t>
    </rPh>
    <phoneticPr fontId="5"/>
  </si>
  <si>
    <t>表が足りない場合は、枠を追加せず、本ページを複製してください。</t>
    <rPh sb="0" eb="1">
      <t>ヒョウ</t>
    </rPh>
    <rPh sb="2" eb="3">
      <t>タ</t>
    </rPh>
    <rPh sb="6" eb="8">
      <t>バアイ</t>
    </rPh>
    <rPh sb="10" eb="11">
      <t>ワク</t>
    </rPh>
    <rPh sb="12" eb="14">
      <t>ツイカ</t>
    </rPh>
    <rPh sb="17" eb="18">
      <t>ホン</t>
    </rPh>
    <rPh sb="22" eb="24">
      <t>フクセイ</t>
    </rPh>
    <phoneticPr fontId="5"/>
  </si>
  <si>
    <t>(2)ー１　機械装置・工具器具購入計画書</t>
    <rPh sb="6" eb="8">
      <t>キカイ</t>
    </rPh>
    <rPh sb="8" eb="10">
      <t>ソウチ</t>
    </rPh>
    <rPh sb="11" eb="13">
      <t>コウグ</t>
    </rPh>
    <rPh sb="13" eb="15">
      <t>キグ</t>
    </rPh>
    <rPh sb="15" eb="17">
      <t>コウニュウ</t>
    </rPh>
    <rPh sb="17" eb="20">
      <t>ケイカクショ</t>
    </rPh>
    <phoneticPr fontId="5"/>
  </si>
  <si>
    <r>
      <t>　※</t>
    </r>
    <r>
      <rPr>
        <u/>
        <sz val="10"/>
        <rFont val="游ゴシック"/>
        <family val="3"/>
        <charset val="128"/>
      </rPr>
      <t>出願に関する先行調査、審査請求、登録に係る経費は助成対象外</t>
    </r>
    <r>
      <rPr>
        <sz val="10"/>
        <rFont val="游ゴシック"/>
        <family val="3"/>
        <charset val="128"/>
      </rPr>
      <t>となります。</t>
    </r>
    <rPh sb="2" eb="4">
      <t>シュツガン</t>
    </rPh>
    <rPh sb="5" eb="6">
      <t>カン</t>
    </rPh>
    <rPh sb="8" eb="10">
      <t>センコウ</t>
    </rPh>
    <rPh sb="10" eb="12">
      <t>チョウサ</t>
    </rPh>
    <rPh sb="13" eb="15">
      <t>シンサ</t>
    </rPh>
    <rPh sb="15" eb="17">
      <t>セイキュウ</t>
    </rPh>
    <rPh sb="18" eb="20">
      <t>トウロク</t>
    </rPh>
    <rPh sb="21" eb="22">
      <t>カカワ</t>
    </rPh>
    <rPh sb="23" eb="25">
      <t>ケイヒ</t>
    </rPh>
    <rPh sb="26" eb="28">
      <t>ジョセイ</t>
    </rPh>
    <rPh sb="28" eb="31">
      <t>タイショウガイ</t>
    </rPh>
    <phoneticPr fontId="1"/>
  </si>
  <si>
    <t>電話</t>
    <rPh sb="0" eb="1">
      <t>デン</t>
    </rPh>
    <rPh sb="1" eb="2">
      <t>ハナシ</t>
    </rPh>
    <phoneticPr fontId="5"/>
  </si>
  <si>
    <t>円(税込)</t>
    <rPh sb="0" eb="1">
      <t>エン</t>
    </rPh>
    <rPh sb="2" eb="4">
      <t>ゼイコミ</t>
    </rPh>
    <phoneticPr fontId="5"/>
  </si>
  <si>
    <t>購入予定時期</t>
    <rPh sb="0" eb="2">
      <t>コウニュウ</t>
    </rPh>
    <rPh sb="2" eb="4">
      <t>ヨテイ</t>
    </rPh>
    <rPh sb="4" eb="6">
      <t>ジキ</t>
    </rPh>
    <phoneticPr fontId="1"/>
  </si>
  <si>
    <t>年</t>
    <rPh sb="0" eb="1">
      <t>ネン</t>
    </rPh>
    <phoneticPr fontId="1"/>
  </si>
  <si>
    <t>月</t>
    <rPh sb="0" eb="1">
      <t>ガツ</t>
    </rPh>
    <phoneticPr fontId="1"/>
  </si>
  <si>
    <t>２者入手
困難な理由</t>
    <rPh sb="1" eb="2">
      <t>シャ</t>
    </rPh>
    <rPh sb="2" eb="4">
      <t>ニュウシュ</t>
    </rPh>
    <rPh sb="5" eb="7">
      <t>コンナン</t>
    </rPh>
    <rPh sb="8" eb="10">
      <t>リユウ</t>
    </rPh>
    <phoneticPr fontId="5"/>
  </si>
  <si>
    <t>納品予定物
成果物</t>
    <rPh sb="0" eb="2">
      <t>ノウヒン</t>
    </rPh>
    <rPh sb="2" eb="4">
      <t>ヨテイ</t>
    </rPh>
    <rPh sb="4" eb="5">
      <t>ブツ</t>
    </rPh>
    <rPh sb="6" eb="9">
      <t>セイカブツ</t>
    </rPh>
    <phoneticPr fontId="1"/>
  </si>
  <si>
    <t>見積金額
（2者目）</t>
    <rPh sb="0" eb="2">
      <t>ミツ</t>
    </rPh>
    <rPh sb="2" eb="4">
      <t>キンガク</t>
    </rPh>
    <rPh sb="7" eb="8">
      <t>シャ</t>
    </rPh>
    <rPh sb="8" eb="9">
      <t>メ</t>
    </rPh>
    <phoneticPr fontId="5"/>
  </si>
  <si>
    <t>※１件あたりの単価が税抜100万円以上の場合は原則２者以上</t>
    <phoneticPr fontId="1"/>
  </si>
  <si>
    <t>直接人件費（製品改良費）　計</t>
    <phoneticPr fontId="1"/>
  </si>
  <si>
    <t>賃借料（製品改良費）　計</t>
    <rPh sb="0" eb="3">
      <t>チンシャクリョウ</t>
    </rPh>
    <phoneticPr fontId="1"/>
  </si>
  <si>
    <t>円(税込)</t>
    <phoneticPr fontId="1"/>
  </si>
  <si>
    <r>
      <t>「</t>
    </r>
    <r>
      <rPr>
        <b/>
        <sz val="10"/>
        <rFont val="游ゴシック"/>
        <family val="3"/>
        <charset val="128"/>
      </rPr>
      <t>(6) 賃借料</t>
    </r>
    <r>
      <rPr>
        <sz val="10"/>
        <rFont val="游ゴシック"/>
        <family val="3"/>
        <charset val="128"/>
      </rPr>
      <t>」に計上した</t>
    </r>
    <r>
      <rPr>
        <b/>
        <u/>
        <sz val="10"/>
        <color rgb="FFFF0000"/>
        <rFont val="游ゴシック"/>
        <family val="3"/>
        <charset val="128"/>
      </rPr>
      <t>全ての経費</t>
    </r>
    <r>
      <rPr>
        <u/>
        <sz val="10"/>
        <rFont val="游ゴシック"/>
        <family val="3"/>
        <charset val="128"/>
      </rPr>
      <t>について記入してください。</t>
    </r>
    <rPh sb="17" eb="19">
      <t>ケイヒ</t>
    </rPh>
    <rPh sb="23" eb="25">
      <t>キニュウ</t>
    </rPh>
    <phoneticPr fontId="5"/>
  </si>
  <si>
    <r>
      <t>合　計</t>
    </r>
    <r>
      <rPr>
        <sz val="11"/>
        <color theme="1"/>
        <rFont val="游ゴシック"/>
        <family val="3"/>
        <charset val="128"/>
      </rPr>
      <t>　①＋②</t>
    </r>
    <rPh sb="0" eb="1">
      <t>ア</t>
    </rPh>
    <rPh sb="2" eb="3">
      <t>ケイ</t>
    </rPh>
    <phoneticPr fontId="1"/>
  </si>
  <si>
    <t>組織形態
(基準日時点)</t>
    <rPh sb="0" eb="2">
      <t>ソシキ</t>
    </rPh>
    <rPh sb="2" eb="4">
      <t>ケイタイ</t>
    </rPh>
    <rPh sb="6" eb="9">
      <t>キジュンビ</t>
    </rPh>
    <rPh sb="9" eb="11">
      <t>ジテン</t>
    </rPh>
    <phoneticPr fontId="1"/>
  </si>
  <si>
    <r>
      <t>※試作金型に係る経費は、「</t>
    </r>
    <r>
      <rPr>
        <b/>
        <sz val="10"/>
        <rFont val="游ゴシック"/>
        <family val="3"/>
        <charset val="128"/>
      </rPr>
      <t>(3) 委託・外注費</t>
    </r>
    <r>
      <rPr>
        <sz val="10"/>
        <rFont val="游ゴシック"/>
        <family val="3"/>
        <charset val="128"/>
      </rPr>
      <t>」ではなく「</t>
    </r>
    <r>
      <rPr>
        <b/>
        <sz val="10"/>
        <rFont val="游ゴシック"/>
        <family val="3"/>
        <charset val="128"/>
      </rPr>
      <t>(2) 機械装置・工具器具費</t>
    </r>
    <r>
      <rPr>
        <sz val="10"/>
        <rFont val="游ゴシック"/>
        <family val="3"/>
        <charset val="128"/>
      </rPr>
      <t>」に計上してください。</t>
    </r>
    <rPh sb="1" eb="3">
      <t>シサク</t>
    </rPh>
    <rPh sb="3" eb="5">
      <t>カナガタ</t>
    </rPh>
    <rPh sb="6" eb="7">
      <t>カカワ</t>
    </rPh>
    <rPh sb="8" eb="10">
      <t>ケイヒ</t>
    </rPh>
    <rPh sb="17" eb="19">
      <t>イタク</t>
    </rPh>
    <rPh sb="20" eb="22">
      <t>ガイチュウ</t>
    </rPh>
    <rPh sb="22" eb="23">
      <t>ヒ</t>
    </rPh>
    <rPh sb="33" eb="35">
      <t>キカイ</t>
    </rPh>
    <rPh sb="35" eb="37">
      <t>ソウチ</t>
    </rPh>
    <rPh sb="38" eb="40">
      <t>コウグ</t>
    </rPh>
    <rPh sb="40" eb="42">
      <t>キグ</t>
    </rPh>
    <rPh sb="42" eb="43">
      <t>ヒ</t>
    </rPh>
    <rPh sb="45" eb="47">
      <t>ケイジョウ</t>
    </rPh>
    <phoneticPr fontId="1"/>
  </si>
  <si>
    <r>
      <t>※特注部品等の製作を外部委託する場合は、「</t>
    </r>
    <r>
      <rPr>
        <b/>
        <sz val="10"/>
        <color theme="1"/>
        <rFont val="游ゴシック"/>
        <family val="3"/>
        <charset val="128"/>
      </rPr>
      <t>(3) 委託・外注費</t>
    </r>
    <r>
      <rPr>
        <sz val="10"/>
        <color theme="1"/>
        <rFont val="游ゴシック"/>
        <family val="3"/>
        <charset val="128"/>
      </rPr>
      <t>」に計上してください。</t>
    </r>
    <rPh sb="1" eb="3">
      <t>トクチュウ</t>
    </rPh>
    <rPh sb="3" eb="5">
      <t>ブヒン</t>
    </rPh>
    <rPh sb="5" eb="6">
      <t>トウ</t>
    </rPh>
    <rPh sb="7" eb="9">
      <t>セイサク</t>
    </rPh>
    <rPh sb="10" eb="12">
      <t>ガイブ</t>
    </rPh>
    <rPh sb="12" eb="14">
      <t>イタク</t>
    </rPh>
    <rPh sb="16" eb="18">
      <t>バアイ</t>
    </rPh>
    <rPh sb="25" eb="27">
      <t>イタク</t>
    </rPh>
    <rPh sb="28" eb="30">
      <t>ガイチュウ</t>
    </rPh>
    <rPh sb="30" eb="31">
      <t>ヒ</t>
    </rPh>
    <rPh sb="33" eb="35">
      <t>ケイジョウ</t>
    </rPh>
    <phoneticPr fontId="5"/>
  </si>
  <si>
    <r>
      <t>「</t>
    </r>
    <r>
      <rPr>
        <b/>
        <sz val="10"/>
        <rFont val="游ゴシック"/>
        <family val="3"/>
        <charset val="128"/>
      </rPr>
      <t>(3) 委託・外注費／専門家指導費</t>
    </r>
    <r>
      <rPr>
        <sz val="10"/>
        <rFont val="游ゴシック"/>
        <family val="3"/>
        <charset val="128"/>
      </rPr>
      <t>」に計上した</t>
    </r>
    <r>
      <rPr>
        <b/>
        <u/>
        <sz val="10"/>
        <color rgb="FFFF0000"/>
        <rFont val="游ゴシック"/>
        <family val="3"/>
        <charset val="128"/>
      </rPr>
      <t>全ての経費</t>
    </r>
    <r>
      <rPr>
        <u/>
        <sz val="10"/>
        <rFont val="游ゴシック"/>
        <family val="3"/>
        <charset val="128"/>
      </rPr>
      <t>について記入してください。</t>
    </r>
    <rPh sb="27" eb="29">
      <t>ケイヒ</t>
    </rPh>
    <rPh sb="33" eb="35">
      <t>キニュウ</t>
    </rPh>
    <phoneticPr fontId="5"/>
  </si>
  <si>
    <r>
      <t>また、</t>
    </r>
    <r>
      <rPr>
        <b/>
        <u/>
        <sz val="10"/>
        <color theme="1"/>
        <rFont val="游ゴシック"/>
        <family val="3"/>
        <charset val="128"/>
      </rPr>
      <t>１件あたりの単価が税抜100万円以上</t>
    </r>
    <r>
      <rPr>
        <u/>
        <sz val="10"/>
        <color theme="1"/>
        <rFont val="游ゴシック"/>
        <family val="3"/>
        <charset val="128"/>
      </rPr>
      <t>の場合は、</t>
    </r>
    <r>
      <rPr>
        <b/>
        <u/>
        <sz val="10"/>
        <color theme="1"/>
        <rFont val="游ゴシック"/>
        <family val="3"/>
        <charset val="128"/>
      </rPr>
      <t>原則２者以上の見積書</t>
    </r>
    <r>
      <rPr>
        <u/>
        <sz val="10"/>
        <color theme="1"/>
        <rFont val="游ゴシック"/>
        <family val="3"/>
        <charset val="128"/>
      </rPr>
      <t>を提出してください。</t>
    </r>
    <rPh sb="37" eb="39">
      <t>テイシュツ</t>
    </rPh>
    <phoneticPr fontId="5"/>
  </si>
  <si>
    <t>助成金額(円)</t>
    <rPh sb="0" eb="2">
      <t>ジョセイ</t>
    </rPh>
    <rPh sb="2" eb="4">
      <t>キンガク</t>
    </rPh>
    <rPh sb="5" eb="6">
      <t>エン</t>
    </rPh>
    <phoneticPr fontId="1"/>
  </si>
  <si>
    <t>適合・取得を目指す規格・認証</t>
    <phoneticPr fontId="10"/>
  </si>
  <si>
    <r>
      <t>①</t>
    </r>
    <r>
      <rPr>
        <b/>
        <sz val="10"/>
        <color theme="1"/>
        <rFont val="游ゴシック"/>
        <family val="3"/>
        <charset val="128"/>
      </rPr>
      <t>具体的な作業項目</t>
    </r>
    <r>
      <rPr>
        <sz val="10"/>
        <color theme="1"/>
        <rFont val="游ゴシック"/>
        <family val="3"/>
        <charset val="128"/>
      </rPr>
      <t>、</t>
    </r>
    <r>
      <rPr>
        <b/>
        <sz val="10"/>
        <color theme="1"/>
        <rFont val="游ゴシック"/>
        <family val="3"/>
        <charset val="128"/>
      </rPr>
      <t>「15．資金支出明細」の経費番号（原ｶ-1、機ｶ-1、委ｷ-1・・・）</t>
    </r>
    <r>
      <rPr>
        <sz val="10"/>
        <color theme="1"/>
        <rFont val="游ゴシック"/>
        <family val="3"/>
        <charset val="128"/>
      </rPr>
      <t>を記入してください。
②</t>
    </r>
    <r>
      <rPr>
        <b/>
        <sz val="10"/>
        <color theme="1"/>
        <rFont val="游ゴシック"/>
        <family val="3"/>
        <charset val="128"/>
      </rPr>
      <t>自社作業は「○」</t>
    </r>
    <r>
      <rPr>
        <sz val="10"/>
        <color theme="1"/>
        <rFont val="游ゴシック"/>
        <family val="3"/>
        <charset val="128"/>
      </rPr>
      <t>、</t>
    </r>
    <r>
      <rPr>
        <b/>
        <sz val="10"/>
        <color theme="1"/>
        <rFont val="游ゴシック"/>
        <family val="3"/>
        <charset val="128"/>
      </rPr>
      <t>他社作業は「●」</t>
    </r>
    <r>
      <rPr>
        <sz val="10"/>
        <color theme="1"/>
        <rFont val="游ゴシック"/>
        <family val="3"/>
        <charset val="128"/>
      </rPr>
      <t>を記入してください。
③本助成事業の全体像が分かるよう、経費が発生しない作業も記入してください。</t>
    </r>
    <rPh sb="22" eb="24">
      <t>ケイヒ</t>
    </rPh>
    <rPh sb="87" eb="89">
      <t>ジョセイ</t>
    </rPh>
    <phoneticPr fontId="1"/>
  </si>
  <si>
    <r>
      <t xml:space="preserve">（１） 本助成事業に係る先行技術調査の実施
</t>
    </r>
    <r>
      <rPr>
        <sz val="10"/>
        <color theme="1"/>
        <rFont val="游ゴシック"/>
        <family val="3"/>
        <charset val="128"/>
      </rPr>
      <t>※特許情報プラットフォームJ-PlatPat等により検索してください。</t>
    </r>
    <rPh sb="19" eb="21">
      <t>ジッシ</t>
    </rPh>
    <phoneticPr fontId="1"/>
  </si>
  <si>
    <t>それはどのような権利か</t>
    <rPh sb="8" eb="10">
      <t>ケンリ</t>
    </rPh>
    <phoneticPr fontId="1"/>
  </si>
  <si>
    <t>類似特許番号</t>
    <rPh sb="0" eb="2">
      <t>ルイジ</t>
    </rPh>
    <rPh sb="2" eb="4">
      <t>トッキョ</t>
    </rPh>
    <rPh sb="4" eb="6">
      <t>バンゴウ</t>
    </rPh>
    <phoneticPr fontId="1"/>
  </si>
  <si>
    <t>見積金額（２者目）</t>
    <rPh sb="0" eb="2">
      <t>ミツモリ</t>
    </rPh>
    <rPh sb="2" eb="4">
      <t>キンガク</t>
    </rPh>
    <rPh sb="6" eb="8">
      <t>シャメ</t>
    </rPh>
    <phoneticPr fontId="5"/>
  </si>
  <si>
    <t>２者入手
困難な理由</t>
    <rPh sb="1" eb="2">
      <t>シャ</t>
    </rPh>
    <rPh sb="2" eb="4">
      <t>ニュウシュ</t>
    </rPh>
    <rPh sb="5" eb="7">
      <t>コンナン</t>
    </rPh>
    <rPh sb="8" eb="10">
      <t>リユウ</t>
    </rPh>
    <phoneticPr fontId="1"/>
  </si>
  <si>
    <t>産業財産権出願・導入費（製品改良費）　計</t>
    <phoneticPr fontId="1"/>
  </si>
  <si>
    <t>※月額賃料は、「契約部分全体の月額賃料×使用部分の面積／契約部分全体の面積」を計上してください。</t>
    <rPh sb="1" eb="3">
      <t>ゲツガク</t>
    </rPh>
    <rPh sb="3" eb="5">
      <t>チンリョウ</t>
    </rPh>
    <phoneticPr fontId="1"/>
  </si>
  <si>
    <r>
      <t>※実証実験の実施に必要な機器・機材・設備等のレンタル・使用料は、「</t>
    </r>
    <r>
      <rPr>
        <b/>
        <sz val="9"/>
        <rFont val="游ゴシック"/>
        <family val="3"/>
        <charset val="128"/>
      </rPr>
      <t>(2) 機械装置・工具器具費</t>
    </r>
    <r>
      <rPr>
        <sz val="9"/>
        <rFont val="游ゴシック"/>
        <family val="3"/>
        <charset val="128"/>
      </rPr>
      <t>」に計上してください。</t>
    </r>
    <rPh sb="1" eb="3">
      <t>ジッショウ</t>
    </rPh>
    <rPh sb="3" eb="5">
      <t>ジッケン</t>
    </rPh>
    <rPh sb="6" eb="8">
      <t>ジッシ</t>
    </rPh>
    <rPh sb="9" eb="11">
      <t>ヒツヨウ</t>
    </rPh>
    <rPh sb="12" eb="14">
      <t>キキ</t>
    </rPh>
    <rPh sb="15" eb="17">
      <t>キザイ</t>
    </rPh>
    <rPh sb="18" eb="20">
      <t>セツビ</t>
    </rPh>
    <rPh sb="20" eb="21">
      <t>トウ</t>
    </rPh>
    <rPh sb="27" eb="30">
      <t>シヨウリョウ</t>
    </rPh>
    <rPh sb="37" eb="39">
      <t>キカイ</t>
    </rPh>
    <rPh sb="39" eb="41">
      <t>ソウチ</t>
    </rPh>
    <rPh sb="42" eb="44">
      <t>コウグ</t>
    </rPh>
    <rPh sb="44" eb="46">
      <t>キグ</t>
    </rPh>
    <rPh sb="46" eb="47">
      <t>ヒ</t>
    </rPh>
    <rPh sb="49" eb="51">
      <t>ケイジョウ</t>
    </rPh>
    <phoneticPr fontId="1"/>
  </si>
  <si>
    <r>
      <t>※</t>
    </r>
    <r>
      <rPr>
        <u/>
        <sz val="9"/>
        <rFont val="游ゴシック"/>
        <family val="3"/>
        <charset val="128"/>
      </rPr>
      <t>敷金・礼金・仲介料・共益費等は助成対象外</t>
    </r>
    <r>
      <rPr>
        <sz val="9"/>
        <rFont val="游ゴシック"/>
        <family val="3"/>
        <charset val="128"/>
      </rPr>
      <t>となります。</t>
    </r>
    <rPh sb="1" eb="3">
      <t>シキキン</t>
    </rPh>
    <rPh sb="4" eb="6">
      <t>レイキン</t>
    </rPh>
    <rPh sb="7" eb="9">
      <t>チュウカイ</t>
    </rPh>
    <rPh sb="9" eb="10">
      <t>リョウ</t>
    </rPh>
    <rPh sb="11" eb="14">
      <t>キョウエキヒ</t>
    </rPh>
    <rPh sb="14" eb="15">
      <t>ナド</t>
    </rPh>
    <rPh sb="16" eb="18">
      <t>ジョセイ</t>
    </rPh>
    <rPh sb="18" eb="20">
      <t>タイショウ</t>
    </rPh>
    <rPh sb="20" eb="21">
      <t>ガイ</t>
    </rPh>
    <phoneticPr fontId="1"/>
  </si>
  <si>
    <r>
      <t>　また、</t>
    </r>
    <r>
      <rPr>
        <b/>
        <u/>
        <sz val="9"/>
        <color theme="1"/>
        <rFont val="游ゴシック"/>
        <family val="3"/>
        <charset val="128"/>
      </rPr>
      <t>１件あたりの単価が税抜100万円以上</t>
    </r>
    <r>
      <rPr>
        <u/>
        <sz val="9"/>
        <color theme="1"/>
        <rFont val="游ゴシック"/>
        <family val="3"/>
        <charset val="128"/>
      </rPr>
      <t>の場合は、</t>
    </r>
    <r>
      <rPr>
        <b/>
        <u/>
        <sz val="9"/>
        <color theme="1"/>
        <rFont val="游ゴシック"/>
        <family val="3"/>
        <charset val="128"/>
      </rPr>
      <t>原則２者以上の見積書</t>
    </r>
    <r>
      <rPr>
        <u/>
        <sz val="9"/>
        <color theme="1"/>
        <rFont val="游ゴシック"/>
        <family val="3"/>
        <charset val="128"/>
      </rPr>
      <t>を提出してください。</t>
    </r>
    <rPh sb="38" eb="40">
      <t>テイシュツ</t>
    </rPh>
    <phoneticPr fontId="5"/>
  </si>
  <si>
    <t>様式第1-3号(第5条関係)</t>
    <phoneticPr fontId="1"/>
  </si>
  <si>
    <t>＜製品改良費＞</t>
    <phoneticPr fontId="10"/>
  </si>
  <si>
    <t>＜規格認証費＞</t>
    <rPh sb="1" eb="3">
      <t>キカク</t>
    </rPh>
    <rPh sb="3" eb="5">
      <t>ニンショウ</t>
    </rPh>
    <rPh sb="5" eb="6">
      <t>ヒ</t>
    </rPh>
    <phoneticPr fontId="10"/>
  </si>
  <si>
    <r>
      <t>　※試作金型に係る経費は、「</t>
    </r>
    <r>
      <rPr>
        <b/>
        <sz val="10"/>
        <rFont val="游ゴシック"/>
        <family val="3"/>
        <charset val="128"/>
      </rPr>
      <t>(10) 委託・外注費</t>
    </r>
    <r>
      <rPr>
        <sz val="10"/>
        <rFont val="游ゴシック"/>
        <family val="3"/>
        <charset val="128"/>
      </rPr>
      <t>」ではなく「</t>
    </r>
    <r>
      <rPr>
        <b/>
        <sz val="10"/>
        <rFont val="游ゴシック"/>
        <family val="3"/>
        <charset val="128"/>
      </rPr>
      <t>(9) 機械装置・工具器具費</t>
    </r>
    <r>
      <rPr>
        <sz val="10"/>
        <rFont val="游ゴシック"/>
        <family val="3"/>
        <charset val="128"/>
      </rPr>
      <t>」に計上してください。</t>
    </r>
    <rPh sb="2" eb="4">
      <t>シサク</t>
    </rPh>
    <rPh sb="4" eb="6">
      <t>カナガタ</t>
    </rPh>
    <rPh sb="7" eb="8">
      <t>カカワ</t>
    </rPh>
    <rPh sb="9" eb="11">
      <t>ケイヒ</t>
    </rPh>
    <rPh sb="19" eb="21">
      <t>イタク</t>
    </rPh>
    <rPh sb="22" eb="24">
      <t>ガイチュウ</t>
    </rPh>
    <rPh sb="24" eb="25">
      <t>ヒ</t>
    </rPh>
    <rPh sb="35" eb="37">
      <t>キカイ</t>
    </rPh>
    <rPh sb="37" eb="39">
      <t>ソウチ</t>
    </rPh>
    <rPh sb="40" eb="42">
      <t>コウグ</t>
    </rPh>
    <rPh sb="42" eb="44">
      <t>キグ</t>
    </rPh>
    <rPh sb="44" eb="45">
      <t>ヒ</t>
    </rPh>
    <rPh sb="47" eb="49">
      <t>ケイジョウ</t>
    </rPh>
    <phoneticPr fontId="1"/>
  </si>
  <si>
    <r>
      <t>　※特注部品等の製作を外部委託する場合は、「</t>
    </r>
    <r>
      <rPr>
        <b/>
        <sz val="10"/>
        <color theme="1"/>
        <rFont val="游ゴシック"/>
        <family val="3"/>
        <charset val="128"/>
      </rPr>
      <t>(9) 委託・外注費</t>
    </r>
    <r>
      <rPr>
        <sz val="10"/>
        <color theme="1"/>
        <rFont val="游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</si>
  <si>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t>(9)ー１　機械装置・工具器具購入計画書</t>
    <rPh sb="6" eb="8">
      <t>キカイ</t>
    </rPh>
    <rPh sb="8" eb="10">
      <t>ソウチ</t>
    </rPh>
    <rPh sb="11" eb="13">
      <t>コウグ</t>
    </rPh>
    <rPh sb="13" eb="15">
      <t>キグ</t>
    </rPh>
    <rPh sb="15" eb="17">
      <t>コウニュウ</t>
    </rPh>
    <rPh sb="17" eb="20">
      <t>ケイカクショ</t>
    </rPh>
    <phoneticPr fontId="5"/>
  </si>
  <si>
    <r>
      <t>「</t>
    </r>
    <r>
      <rPr>
        <b/>
        <sz val="10"/>
        <color theme="1"/>
        <rFont val="游ゴシック"/>
        <family val="3"/>
        <charset val="128"/>
      </rPr>
      <t>(9) 機械装置・工具器具費</t>
    </r>
    <r>
      <rPr>
        <sz val="10"/>
        <color theme="1"/>
        <rFont val="游ゴシック"/>
        <family val="3"/>
        <charset val="128"/>
      </rPr>
      <t>」に計上した</t>
    </r>
    <r>
      <rPr>
        <b/>
        <u/>
        <sz val="10"/>
        <color theme="1"/>
        <rFont val="游ゴシック"/>
        <family val="3"/>
        <charset val="128"/>
      </rPr>
      <t>１件あたりの単価が税抜100万円以上の購入品</t>
    </r>
    <r>
      <rPr>
        <u/>
        <sz val="10"/>
        <color theme="1"/>
        <rFont val="游ゴシック"/>
        <family val="3"/>
        <charset val="128"/>
      </rPr>
      <t>について記入してください。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キニュウ</t>
    </rPh>
    <phoneticPr fontId="5"/>
  </si>
  <si>
    <r>
      <t>　※特注部品等の製作を外部委託する場合は、「</t>
    </r>
    <r>
      <rPr>
        <b/>
        <sz val="10"/>
        <color theme="1"/>
        <rFont val="游ゴシック"/>
        <family val="3"/>
        <charset val="128"/>
      </rPr>
      <t>(10) 委託・外注費</t>
    </r>
    <r>
      <rPr>
        <sz val="10"/>
        <color theme="1"/>
        <rFont val="游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7" eb="29">
      <t>イタク</t>
    </rPh>
    <rPh sb="30" eb="32">
      <t>ガイチュウ</t>
    </rPh>
    <rPh sb="32" eb="33">
      <t>ヒ</t>
    </rPh>
    <rPh sb="35" eb="37">
      <t>ケイジョウ</t>
    </rPh>
    <phoneticPr fontId="5"/>
  </si>
  <si>
    <r>
      <t>　「</t>
    </r>
    <r>
      <rPr>
        <b/>
        <sz val="9"/>
        <rFont val="游ゴシック"/>
        <family val="3"/>
        <charset val="128"/>
      </rPr>
      <t>(10) 委託・外注費／専門家指導費</t>
    </r>
    <r>
      <rPr>
        <sz val="9"/>
        <rFont val="游ゴシック"/>
        <family val="3"/>
        <charset val="128"/>
      </rPr>
      <t>」に計上した</t>
    </r>
    <r>
      <rPr>
        <b/>
        <u/>
        <sz val="9"/>
        <color rgb="FFFF0000"/>
        <rFont val="游ゴシック"/>
        <family val="3"/>
        <charset val="128"/>
      </rPr>
      <t>全ての経費</t>
    </r>
    <r>
      <rPr>
        <u/>
        <sz val="9"/>
        <rFont val="游ゴシック"/>
        <family val="3"/>
        <charset val="128"/>
      </rPr>
      <t>について記入してください。</t>
    </r>
    <rPh sb="29" eb="31">
      <t>ケイヒ</t>
    </rPh>
    <rPh sb="35" eb="37">
      <t>キニュウ</t>
    </rPh>
    <phoneticPr fontId="5"/>
  </si>
  <si>
    <r>
      <t>＜製品改良費＞</t>
    </r>
    <r>
      <rPr>
        <sz val="11"/>
        <color theme="1"/>
        <rFont val="游ゴシック"/>
        <family val="3"/>
        <charset val="128"/>
      </rPr>
      <t/>
    </r>
    <rPh sb="1" eb="3">
      <t>セイヒン</t>
    </rPh>
    <rPh sb="3" eb="5">
      <t>カイリョウ</t>
    </rPh>
    <rPh sb="5" eb="6">
      <t>ヒ</t>
    </rPh>
    <phoneticPr fontId="1"/>
  </si>
  <si>
    <t>＜規格認証費＞</t>
    <rPh sb="1" eb="3">
      <t>キカク</t>
    </rPh>
    <rPh sb="3" eb="6">
      <t>ニンショウヒ</t>
    </rPh>
    <phoneticPr fontId="1"/>
  </si>
  <si>
    <t>(8) 原材料・副資材費</t>
    <phoneticPr fontId="1"/>
  </si>
  <si>
    <r>
      <t>(10) 委託・外注費／専門家指導費</t>
    </r>
    <r>
      <rPr>
        <sz val="10"/>
        <rFont val="ＭＳ 明朝"/>
        <family val="1"/>
        <charset val="128"/>
      </rPr>
      <t/>
    </r>
    <rPh sb="5" eb="7">
      <t>イタク</t>
    </rPh>
    <rPh sb="8" eb="11">
      <t>ガイチュウヒ</t>
    </rPh>
    <phoneticPr fontId="5"/>
  </si>
  <si>
    <r>
      <t xml:space="preserve">(11) その他助成対象外経費　 </t>
    </r>
    <r>
      <rPr>
        <sz val="10"/>
        <rFont val="ＭＳ 明朝"/>
        <family val="1"/>
        <charset val="128"/>
      </rPr>
      <t/>
    </r>
    <phoneticPr fontId="5"/>
  </si>
  <si>
    <t>仕様書</t>
    <rPh sb="0" eb="3">
      <t>シヨウショ</t>
    </rPh>
    <phoneticPr fontId="1"/>
  </si>
  <si>
    <t>設計書</t>
    <rPh sb="0" eb="3">
      <t>セッケイショ</t>
    </rPh>
    <phoneticPr fontId="1"/>
  </si>
  <si>
    <t>その他</t>
    <rPh sb="2" eb="3">
      <t>タ</t>
    </rPh>
    <phoneticPr fontId="1"/>
  </si>
  <si>
    <t>図面</t>
    <rPh sb="0" eb="2">
      <t>ズメン</t>
    </rPh>
    <phoneticPr fontId="1"/>
  </si>
  <si>
    <t>写真</t>
    <rPh sb="0" eb="2">
      <t>シャシン</t>
    </rPh>
    <phoneticPr fontId="1"/>
  </si>
  <si>
    <t>試験結果報告書</t>
    <rPh sb="0" eb="4">
      <t>シケンケッカ</t>
    </rPh>
    <rPh sb="4" eb="7">
      <t>ホウコクショ</t>
    </rPh>
    <phoneticPr fontId="1"/>
  </si>
  <si>
    <t>ソースコード</t>
    <phoneticPr fontId="1"/>
  </si>
  <si>
    <t>備考</t>
    <rPh sb="0" eb="2">
      <t>ビコウ</t>
    </rPh>
    <phoneticPr fontId="1"/>
  </si>
  <si>
    <t>従業員数</t>
    <rPh sb="0" eb="3">
      <t>ジュウギョウイン</t>
    </rPh>
    <rPh sb="3" eb="4">
      <t>スウ</t>
    </rPh>
    <phoneticPr fontId="1"/>
  </si>
  <si>
    <t>資本金額</t>
    <rPh sb="0" eb="3">
      <t>シホンキン</t>
    </rPh>
    <rPh sb="3" eb="4">
      <t>ガク</t>
    </rPh>
    <phoneticPr fontId="1"/>
  </si>
  <si>
    <t>企業名（役員名）</t>
    <rPh sb="0" eb="1">
      <t>キ</t>
    </rPh>
    <rPh sb="1" eb="2">
      <t>ギョウ</t>
    </rPh>
    <rPh sb="2" eb="3">
      <t>メイ</t>
    </rPh>
    <rPh sb="4" eb="7">
      <t>ヤクインメイ</t>
    </rPh>
    <phoneticPr fontId="1"/>
  </si>
  <si>
    <t>同一の内容となっていますか。</t>
    <rPh sb="3" eb="5">
      <t>ナイヨウ</t>
    </rPh>
    <phoneticPr fontId="1"/>
  </si>
  <si>
    <t>合　　　計</t>
    <rPh sb="0" eb="1">
      <t>ア</t>
    </rPh>
    <rPh sb="4" eb="5">
      <t>ケイ</t>
    </rPh>
    <phoneticPr fontId="3"/>
  </si>
  <si>
    <t>その他の株主</t>
    <rPh sb="2" eb="3">
      <t>タ</t>
    </rPh>
    <rPh sb="4" eb="6">
      <t>カブヌシ</t>
    </rPh>
    <phoneticPr fontId="3"/>
  </si>
  <si>
    <t>-</t>
  </si>
  <si>
    <t>持ち株比率</t>
  </si>
  <si>
    <t>役　職　等</t>
  </si>
  <si>
    <t>株　主</t>
  </si>
  <si>
    <t>役　員</t>
  </si>
  <si>
    <t>氏　名(企業名)</t>
    <rPh sb="4" eb="7">
      <t>キギョウメイ</t>
    </rPh>
    <phoneticPr fontId="1"/>
  </si>
  <si>
    <t>No.</t>
  </si>
  <si>
    <t>現在</t>
    <rPh sb="0" eb="2">
      <t>ゲンザイ</t>
    </rPh>
    <phoneticPr fontId="1"/>
  </si>
  <si>
    <t>※履歴事項全部証明書に記載されている全役員及び持株比率が70％を超えるまでの全ての株主を持株比率が多い順に記載してください。
※それぞれの方が該当する欄（役員・株主）に「○」を、役職等の欄に役員は「役職」、それ以外の方は「申請企業との関係又は職業」を記載してください。</t>
    <rPh sb="19" eb="21">
      <t>ヤクイン</t>
    </rPh>
    <rPh sb="21" eb="22">
      <t>オヨ</t>
    </rPh>
    <rPh sb="23" eb="24">
      <t>モ</t>
    </rPh>
    <rPh sb="24" eb="25">
      <t>カブ</t>
    </rPh>
    <rPh sb="25" eb="27">
      <t>ヒリツ</t>
    </rPh>
    <rPh sb="32" eb="33">
      <t>コ</t>
    </rPh>
    <rPh sb="38" eb="39">
      <t>スベ</t>
    </rPh>
    <rPh sb="41" eb="43">
      <t>カブヌシ</t>
    </rPh>
    <rPh sb="44" eb="45">
      <t>モ</t>
    </rPh>
    <rPh sb="45" eb="46">
      <t>カブ</t>
    </rPh>
    <rPh sb="46" eb="48">
      <t>ヒリツ</t>
    </rPh>
    <rPh sb="49" eb="50">
      <t>オオ</t>
    </rPh>
    <rPh sb="51" eb="52">
      <t>ジュン</t>
    </rPh>
    <rPh sb="69" eb="70">
      <t>カタ</t>
    </rPh>
    <rPh sb="75" eb="76">
      <t>ラン</t>
    </rPh>
    <rPh sb="77" eb="79">
      <t>ヤクイン</t>
    </rPh>
    <rPh sb="80" eb="82">
      <t>カブヌシ</t>
    </rPh>
    <rPh sb="89" eb="91">
      <t>ヤクショク</t>
    </rPh>
    <rPh sb="91" eb="92">
      <t>トウ</t>
    </rPh>
    <rPh sb="93" eb="94">
      <t>ラン</t>
    </rPh>
    <rPh sb="95" eb="97">
      <t>ヤクイン</t>
    </rPh>
    <rPh sb="108" eb="109">
      <t>カタ</t>
    </rPh>
    <rPh sb="125" eb="127">
      <t>キサイ</t>
    </rPh>
    <phoneticPr fontId="1"/>
  </si>
  <si>
    <r>
      <t>①</t>
    </r>
    <r>
      <rPr>
        <u/>
        <sz val="11"/>
        <color rgb="FFFF0000"/>
        <rFont val="游ゴシック"/>
        <family val="3"/>
        <charset val="128"/>
      </rPr>
      <t>申請書に記載した達成目標は助成事業完了まで変更することはできません。</t>
    </r>
    <r>
      <rPr>
        <sz val="11"/>
        <color theme="1"/>
        <rFont val="游ゴシック"/>
        <family val="3"/>
        <charset val="128"/>
      </rPr>
      <t xml:space="preserve">
②達成目標を全て達成することが助成事業完了の基準となりますので、交付決定されても</t>
    </r>
    <r>
      <rPr>
        <u/>
        <sz val="11"/>
        <color rgb="FFFF0000"/>
        <rFont val="游ゴシック"/>
        <family val="3"/>
        <charset val="128"/>
      </rPr>
      <t>達成目標が未達成と判断された場合は助成金が交付されません。</t>
    </r>
    <rPh sb="1" eb="3">
      <t>シンセイ</t>
    </rPh>
    <rPh sb="3" eb="4">
      <t>ショ</t>
    </rPh>
    <rPh sb="5" eb="7">
      <t>キサイ</t>
    </rPh>
    <rPh sb="9" eb="11">
      <t>タッセイ</t>
    </rPh>
    <rPh sb="11" eb="13">
      <t>モクヒョウ</t>
    </rPh>
    <rPh sb="14" eb="16">
      <t>ジョセイ</t>
    </rPh>
    <rPh sb="16" eb="18">
      <t>ジギョウ</t>
    </rPh>
    <rPh sb="18" eb="20">
      <t>カンリョウ</t>
    </rPh>
    <rPh sb="37" eb="39">
      <t>タッセイ</t>
    </rPh>
    <rPh sb="39" eb="41">
      <t>モクヒョウ</t>
    </rPh>
    <rPh sb="42" eb="43">
      <t>スベ</t>
    </rPh>
    <rPh sb="44" eb="46">
      <t>タッセイ</t>
    </rPh>
    <rPh sb="51" eb="53">
      <t>ジョセイ</t>
    </rPh>
    <rPh sb="68" eb="70">
      <t>コウフ</t>
    </rPh>
    <rPh sb="70" eb="72">
      <t>ケッテイ</t>
    </rPh>
    <rPh sb="76" eb="78">
      <t>タッセイ</t>
    </rPh>
    <rPh sb="78" eb="80">
      <t>モクヒョウ</t>
    </rPh>
    <phoneticPr fontId="1"/>
  </si>
  <si>
    <r>
      <t>(１）上記「役員・株主名簿」の記載内容は、</t>
    </r>
    <r>
      <rPr>
        <b/>
        <u/>
        <sz val="10"/>
        <color theme="1"/>
        <rFont val="游ゴシック"/>
        <family val="3"/>
        <charset val="128"/>
      </rPr>
      <t>「履歴事項全部証明書」</t>
    </r>
    <r>
      <rPr>
        <sz val="10"/>
        <color theme="1"/>
        <rFont val="游ゴシック"/>
        <family val="3"/>
        <charset val="128"/>
      </rPr>
      <t>及び</t>
    </r>
    <r>
      <rPr>
        <b/>
        <u/>
        <sz val="10"/>
        <color theme="1"/>
        <rFont val="游ゴシック"/>
        <family val="3"/>
        <charset val="128"/>
      </rPr>
      <t>「確定申告書 別表二」</t>
    </r>
    <r>
      <rPr>
        <sz val="10"/>
        <color theme="1"/>
        <rFont val="游ゴシック"/>
        <family val="3"/>
        <charset val="128"/>
      </rPr>
      <t>と</t>
    </r>
    <rPh sb="3" eb="5">
      <t>ジョウキ</t>
    </rPh>
    <rPh sb="15" eb="19">
      <t>キサイナイヨウ</t>
    </rPh>
    <rPh sb="32" eb="33">
      <t>オヨ</t>
    </rPh>
    <phoneticPr fontId="1"/>
  </si>
  <si>
    <r>
      <t>　　異なっている場合は、下記に</t>
    </r>
    <r>
      <rPr>
        <b/>
        <u/>
        <sz val="10"/>
        <rFont val="游ゴシック"/>
        <family val="3"/>
        <charset val="128"/>
      </rPr>
      <t>理由</t>
    </r>
    <r>
      <rPr>
        <sz val="10"/>
        <rFont val="游ゴシック"/>
        <family val="3"/>
        <charset val="128"/>
      </rPr>
      <t>を記入してください。</t>
    </r>
    <rPh sb="2" eb="3">
      <t>コト</t>
    </rPh>
    <rPh sb="8" eb="10">
      <t>バアイ</t>
    </rPh>
    <rPh sb="12" eb="14">
      <t>カキ</t>
    </rPh>
    <rPh sb="15" eb="17">
      <t>リユウ</t>
    </rPh>
    <rPh sb="18" eb="20">
      <t>キニュウ</t>
    </rPh>
    <phoneticPr fontId="1"/>
  </si>
  <si>
    <r>
      <t>(２）上記「役員・株主名簿」に、</t>
    </r>
    <r>
      <rPr>
        <b/>
        <u/>
        <sz val="10"/>
        <color theme="1"/>
        <rFont val="游ゴシック"/>
        <family val="3"/>
        <charset val="128"/>
      </rPr>
      <t>募集要項記載の大企業に該当する株主・役員</t>
    </r>
    <r>
      <rPr>
        <sz val="10"/>
        <color theme="1"/>
        <rFont val="游ゴシック"/>
        <family val="3"/>
        <charset val="128"/>
      </rPr>
      <t>がいますか。</t>
    </r>
    <rPh sb="3" eb="5">
      <t>ジョウキ</t>
    </rPh>
    <phoneticPr fontId="1"/>
  </si>
  <si>
    <r>
      <t>　　</t>
    </r>
    <r>
      <rPr>
        <b/>
        <u/>
        <sz val="10"/>
        <rFont val="游ゴシック"/>
        <family val="3"/>
        <charset val="128"/>
      </rPr>
      <t>該当する株主・役員</t>
    </r>
    <r>
      <rPr>
        <sz val="10"/>
        <rFont val="游ゴシック"/>
        <family val="3"/>
        <charset val="128"/>
      </rPr>
      <t>がいる場合は、下記にその</t>
    </r>
    <r>
      <rPr>
        <b/>
        <u/>
        <sz val="10"/>
        <rFont val="游ゴシック"/>
        <family val="3"/>
        <charset val="128"/>
      </rPr>
      <t>情報</t>
    </r>
    <r>
      <rPr>
        <sz val="10"/>
        <rFont val="游ゴシック"/>
        <family val="3"/>
        <charset val="128"/>
      </rPr>
      <t>を記入してください。</t>
    </r>
    <r>
      <rPr>
        <b/>
        <sz val="11"/>
        <rFont val="ＭＳ Ｐ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1"/>
  </si>
  <si>
    <t>本助成事業と
内容(経費)等の重複</t>
    <rPh sb="0" eb="1">
      <t>ホン</t>
    </rPh>
    <rPh sb="1" eb="3">
      <t>ジョセイ</t>
    </rPh>
    <rPh sb="3" eb="5">
      <t>ジギョウ</t>
    </rPh>
    <rPh sb="7" eb="9">
      <t>ナイヨウ</t>
    </rPh>
    <rPh sb="10" eb="12">
      <t>ケイヒ</t>
    </rPh>
    <rPh sb="13" eb="14">
      <t>トウ</t>
    </rPh>
    <rPh sb="15" eb="17">
      <t>チョウフク</t>
    </rPh>
    <phoneticPr fontId="1"/>
  </si>
  <si>
    <t>認定書/証明書</t>
    <rPh sb="0" eb="3">
      <t>ニンテイショ</t>
    </rPh>
    <rPh sb="4" eb="7">
      <t>ショウメイショ</t>
    </rPh>
    <phoneticPr fontId="1"/>
  </si>
  <si>
    <t>技術文書</t>
    <rPh sb="0" eb="2">
      <t>ギジュツ</t>
    </rPh>
    <rPh sb="2" eb="4">
      <t>ブンショ</t>
    </rPh>
    <phoneticPr fontId="1"/>
  </si>
  <si>
    <t>適合宣言書</t>
    <rPh sb="0" eb="2">
      <t>テキゴウ</t>
    </rPh>
    <rPh sb="2" eb="5">
      <t>センゲンショ</t>
    </rPh>
    <phoneticPr fontId="1"/>
  </si>
  <si>
    <t>（３）　共同申請者（該当者のみ）</t>
    <rPh sb="4" eb="6">
      <t>キョウドウ</t>
    </rPh>
    <rPh sb="6" eb="9">
      <t>シンセイシャ</t>
    </rPh>
    <rPh sb="10" eb="13">
      <t>ガイトウシャ</t>
    </rPh>
    <phoneticPr fontId="1"/>
  </si>
  <si>
    <t>※リース・レンタルの場合は、（助成対象期間内のリース月数×月額リース料＝）リース・レンタル料合計を計上してください。</t>
    <rPh sb="17" eb="19">
      <t>タイショウ</t>
    </rPh>
    <rPh sb="45" eb="46">
      <t>リョウ</t>
    </rPh>
    <rPh sb="46" eb="48">
      <t>ゴウケイ</t>
    </rPh>
    <phoneticPr fontId="1"/>
  </si>
  <si>
    <r>
      <t>※</t>
    </r>
    <r>
      <rPr>
        <u/>
        <sz val="10"/>
        <rFont val="游ゴシック"/>
        <family val="3"/>
        <charset val="128"/>
      </rPr>
      <t>既存機械装置等の改良や修繕等、生産・量産用の機械装置等に係る経費は助成対象外</t>
    </r>
    <r>
      <rPr>
        <sz val="10"/>
        <rFont val="游ゴシック"/>
        <family val="3"/>
        <charset val="128"/>
      </rPr>
      <t>となります。</t>
    </r>
    <rPh sb="1" eb="3">
      <t>キゾン</t>
    </rPh>
    <rPh sb="3" eb="5">
      <t>キカイ</t>
    </rPh>
    <rPh sb="5" eb="7">
      <t>ソウチ</t>
    </rPh>
    <rPh sb="7" eb="8">
      <t>トウ</t>
    </rPh>
    <rPh sb="9" eb="11">
      <t>カイリョウ</t>
    </rPh>
    <rPh sb="12" eb="14">
      <t>シュウゼン</t>
    </rPh>
    <rPh sb="14" eb="15">
      <t>トウ</t>
    </rPh>
    <rPh sb="29" eb="30">
      <t>カカワ</t>
    </rPh>
    <rPh sb="31" eb="33">
      <t>ケイヒ</t>
    </rPh>
    <rPh sb="34" eb="36">
      <t>ジョセイ</t>
    </rPh>
    <rPh sb="36" eb="39">
      <t>タイショウガイ</t>
    </rPh>
    <phoneticPr fontId="5"/>
  </si>
  <si>
    <t>　※試作金型に係る経費は、「(10) 委託・外注費」ではなく「(9) 機械装置・工具器具費」に計上してください。</t>
    <phoneticPr fontId="1"/>
  </si>
  <si>
    <t>（　　　　　　　）</t>
    <phoneticPr fontId="1"/>
  </si>
  <si>
    <t>（５）　（１）～（４）に関する説明</t>
    <rPh sb="12" eb="13">
      <t>カン</t>
    </rPh>
    <rPh sb="15" eb="17">
      <t>セツメイ</t>
    </rPh>
    <phoneticPr fontId="10"/>
  </si>
  <si>
    <t>類似特許との相違点</t>
    <rPh sb="0" eb="4">
      <t>ルイジトッキョ</t>
    </rPh>
    <rPh sb="6" eb="9">
      <t>ソウイテン</t>
    </rPh>
    <phoneticPr fontId="1"/>
  </si>
  <si>
    <t>　</t>
    <phoneticPr fontId="1"/>
  </si>
  <si>
    <t>(3)ー１　 委託・外注計画書／専門家指導計画書</t>
    <rPh sb="7" eb="9">
      <t>イタク</t>
    </rPh>
    <rPh sb="10" eb="12">
      <t>ガイチュウ</t>
    </rPh>
    <rPh sb="12" eb="15">
      <t>ケイカクショ</t>
    </rPh>
    <phoneticPr fontId="5"/>
  </si>
  <si>
    <t>(6)ー１ 賃借計画書</t>
    <rPh sb="8" eb="11">
      <t>ケイカクショ</t>
    </rPh>
    <phoneticPr fontId="5"/>
  </si>
  <si>
    <t xml:space="preserve"> 原材料・副資材費（規格認証費）　計</t>
    <rPh sb="10" eb="12">
      <t>キカク</t>
    </rPh>
    <rPh sb="12" eb="14">
      <t>ニンショウ</t>
    </rPh>
    <rPh sb="14" eb="15">
      <t>ヒ</t>
    </rPh>
    <rPh sb="17" eb="18">
      <t>ケイ</t>
    </rPh>
    <phoneticPr fontId="1"/>
  </si>
  <si>
    <t>機械装置・工具器具費（規格認証費）　計</t>
    <rPh sb="11" eb="13">
      <t>キカク</t>
    </rPh>
    <rPh sb="13" eb="15">
      <t>ニンショウ</t>
    </rPh>
    <rPh sb="15" eb="16">
      <t>ヒ</t>
    </rPh>
    <rPh sb="18" eb="19">
      <t>ケイ</t>
    </rPh>
    <phoneticPr fontId="1"/>
  </si>
  <si>
    <t>委託・外注費/専門家指導費（規格認証費）　計</t>
    <rPh sb="14" eb="16">
      <t>キカク</t>
    </rPh>
    <rPh sb="16" eb="18">
      <t>ニンショウ</t>
    </rPh>
    <rPh sb="18" eb="19">
      <t>ヒ</t>
    </rPh>
    <phoneticPr fontId="1"/>
  </si>
  <si>
    <r>
      <t>＜製品改良費＞計</t>
    </r>
    <r>
      <rPr>
        <sz val="11"/>
        <color theme="1"/>
        <rFont val="游ゴシック"/>
        <family val="3"/>
        <charset val="128"/>
      </rPr>
      <t>　①</t>
    </r>
    <rPh sb="1" eb="3">
      <t>セイヒン</t>
    </rPh>
    <rPh sb="3" eb="5">
      <t>カイリョウ</t>
    </rPh>
    <rPh sb="5" eb="6">
      <t>ヒ</t>
    </rPh>
    <phoneticPr fontId="5"/>
  </si>
  <si>
    <r>
      <t>＜規格認証費＞計</t>
    </r>
    <r>
      <rPr>
        <sz val="11"/>
        <color theme="1"/>
        <rFont val="游ゴシック"/>
        <family val="3"/>
        <charset val="128"/>
      </rPr>
      <t>　②</t>
    </r>
    <rPh sb="1" eb="3">
      <t>キカク</t>
    </rPh>
    <rPh sb="3" eb="5">
      <t>ニンショウ</t>
    </rPh>
    <rPh sb="5" eb="6">
      <t>ヒ</t>
    </rPh>
    <rPh sb="7" eb="8">
      <t>ケイ</t>
    </rPh>
    <phoneticPr fontId="5"/>
  </si>
  <si>
    <t>上記購入先は、親会社、子会社、グループ企業等関連企業ではない</t>
    <rPh sb="24" eb="26">
      <t>キギョウ</t>
    </rPh>
    <phoneticPr fontId="1"/>
  </si>
  <si>
    <t>上記委託・外注先は、親会社、子会社、グループ企業等関連企業ではない</t>
    <rPh sb="2" eb="4">
      <t>イタク</t>
    </rPh>
    <rPh sb="5" eb="7">
      <t>ガイチュウ</t>
    </rPh>
    <rPh sb="27" eb="29">
      <t>キギョウ</t>
    </rPh>
    <phoneticPr fontId="1"/>
  </si>
  <si>
    <t>上記委託・外注先は、親会社、子会社、グループ企業等関連企業ではない</t>
    <phoneticPr fontId="1"/>
  </si>
  <si>
    <t>(10)ー１　 委託・外注計画書／専門家指導計画書</t>
    <rPh sb="8" eb="10">
      <t>イタク</t>
    </rPh>
    <rPh sb="11" eb="13">
      <t>ガイチュウ</t>
    </rPh>
    <rPh sb="13" eb="16">
      <t>ケイカクショ</t>
    </rPh>
    <phoneticPr fontId="5"/>
  </si>
  <si>
    <r>
      <t>販路開拓の手法
（</t>
    </r>
    <r>
      <rPr>
        <sz val="9"/>
        <color theme="1"/>
        <rFont val="游ゴシック"/>
        <family val="3"/>
        <charset val="128"/>
      </rPr>
      <t>新市場参入や製品・サービスの普及策・
価格戦略等</t>
    </r>
    <r>
      <rPr>
        <sz val="11"/>
        <color theme="1"/>
        <rFont val="游ゴシック"/>
        <family val="3"/>
        <charset val="128"/>
      </rPr>
      <t xml:space="preserve">）
</t>
    </r>
    <r>
      <rPr>
        <sz val="10"/>
        <color theme="1"/>
        <rFont val="游ゴシック"/>
        <family val="3"/>
        <charset val="128"/>
      </rPr>
      <t>（300字以内）</t>
    </r>
    <rPh sb="9" eb="10">
      <t>アタラ</t>
    </rPh>
    <rPh sb="10" eb="12">
      <t>シジョウ</t>
    </rPh>
    <rPh sb="12" eb="14">
      <t>サンニュウ</t>
    </rPh>
    <rPh sb="39" eb="40">
      <t>ジ</t>
    </rPh>
    <rPh sb="40" eb="42">
      <t>イナイ</t>
    </rPh>
    <phoneticPr fontId="10"/>
  </si>
  <si>
    <r>
      <t xml:space="preserve">都内経済・地域等への波及効果
</t>
    </r>
    <r>
      <rPr>
        <sz val="10"/>
        <color theme="1"/>
        <rFont val="游ゴシック"/>
        <family val="3"/>
        <charset val="128"/>
      </rPr>
      <t>（200字以内）</t>
    </r>
    <rPh sb="19" eb="20">
      <t>ジ</t>
    </rPh>
    <rPh sb="20" eb="22">
      <t>イナイ</t>
    </rPh>
    <phoneticPr fontId="1"/>
  </si>
  <si>
    <t>12．資金支出明細</t>
    <rPh sb="3" eb="5">
      <t>シキン</t>
    </rPh>
    <rPh sb="5" eb="7">
      <t>シシュツ</t>
    </rPh>
    <rPh sb="7" eb="9">
      <t>メイサイ</t>
    </rPh>
    <phoneticPr fontId="10"/>
  </si>
  <si>
    <t>(7) その他助成対象外経費（製品改良費）</t>
    <rPh sb="6" eb="7">
      <t>タ</t>
    </rPh>
    <rPh sb="7" eb="9">
      <t>ジョセイ</t>
    </rPh>
    <rPh sb="9" eb="11">
      <t>タイショウ</t>
    </rPh>
    <rPh sb="11" eb="12">
      <t>ガイ</t>
    </rPh>
    <rPh sb="12" eb="14">
      <t>ケイヒ</t>
    </rPh>
    <phoneticPr fontId="5"/>
  </si>
  <si>
    <t>(11) その他助成対象外経費（規格認証費）</t>
    <rPh sb="7" eb="8">
      <t>タ</t>
    </rPh>
    <rPh sb="8" eb="10">
      <t>ジョセイ</t>
    </rPh>
    <rPh sb="10" eb="12">
      <t>タイショウ</t>
    </rPh>
    <rPh sb="12" eb="13">
      <t>ガイ</t>
    </rPh>
    <rPh sb="13" eb="15">
      <t>ケイヒ</t>
    </rPh>
    <phoneticPr fontId="5"/>
  </si>
  <si>
    <t>又は経費別限度額</t>
    <phoneticPr fontId="5"/>
  </si>
  <si>
    <t>助 成 対 象 経 費の1/２</t>
    <rPh sb="0" eb="1">
      <t>スケ</t>
    </rPh>
    <rPh sb="2" eb="3">
      <t>セイ</t>
    </rPh>
    <rPh sb="4" eb="5">
      <t>タイ</t>
    </rPh>
    <rPh sb="6" eb="7">
      <t>ゾウ</t>
    </rPh>
    <rPh sb="8" eb="9">
      <t>ヘ</t>
    </rPh>
    <rPh sb="10" eb="11">
      <t>ヒ</t>
    </rPh>
    <phoneticPr fontId="5"/>
  </si>
  <si>
    <t>13．資金計画</t>
    <rPh sb="3" eb="5">
      <t>シキン</t>
    </rPh>
    <phoneticPr fontId="5"/>
  </si>
  <si>
    <t>（１）経費区分別内訳</t>
    <phoneticPr fontId="5"/>
  </si>
  <si>
    <t>（２）資金調達内訳</t>
    <phoneticPr fontId="5"/>
  </si>
  <si>
    <t>そ　の　他</t>
    <phoneticPr fontId="5"/>
  </si>
  <si>
    <t>≧</t>
    <phoneticPr fontId="1"/>
  </si>
  <si>
    <t>申請区分</t>
    <rPh sb="0" eb="4">
      <t>シンセイクブン</t>
    </rPh>
    <phoneticPr fontId="1"/>
  </si>
  <si>
    <t>選択してください</t>
    <rPh sb="0" eb="2">
      <t>センタク</t>
    </rPh>
    <phoneticPr fontId="1"/>
  </si>
  <si>
    <t>達成目標の確認方法</t>
    <phoneticPr fontId="1"/>
  </si>
  <si>
    <t>A最長→</t>
    <rPh sb="1" eb="3">
      <t>サイチョウ</t>
    </rPh>
    <phoneticPr fontId="1"/>
  </si>
  <si>
    <t>B最長→</t>
    <rPh sb="1" eb="3">
      <t>サイチョウ</t>
    </rPh>
    <phoneticPr fontId="1"/>
  </si>
  <si>
    <t>）</t>
    <phoneticPr fontId="1"/>
  </si>
  <si>
    <t>（基準日：</t>
    <rPh sb="1" eb="4">
      <t>キジュンビ</t>
    </rPh>
    <phoneticPr fontId="1"/>
  </si>
  <si>
    <t>※</t>
    <phoneticPr fontId="1"/>
  </si>
  <si>
    <t>（その他）
補足説明</t>
    <rPh sb="3" eb="4">
      <t>ホカ</t>
    </rPh>
    <rPh sb="6" eb="8">
      <t>ホソク</t>
    </rPh>
    <rPh sb="8" eb="10">
      <t>セツメイ</t>
    </rPh>
    <phoneticPr fontId="1"/>
  </si>
  <si>
    <t>（その他）
補足説明</t>
    <rPh sb="3" eb="4">
      <t>タ</t>
    </rPh>
    <rPh sb="6" eb="8">
      <t>ホソク</t>
    </rPh>
    <rPh sb="8" eb="10">
      <t>セツメイ</t>
    </rPh>
    <phoneticPr fontId="1"/>
  </si>
  <si>
    <t>令和</t>
    <rPh sb="0" eb="2">
      <t>レイワ</t>
    </rPh>
    <phoneticPr fontId="1"/>
  </si>
  <si>
    <t>（公開番号又は登録番号等　）</t>
    <rPh sb="1" eb="3">
      <t>コウカイ</t>
    </rPh>
    <rPh sb="3" eb="5">
      <t>バンゴウ</t>
    </rPh>
    <rPh sb="5" eb="6">
      <t>マタ</t>
    </rPh>
    <rPh sb="7" eb="9">
      <t>トウロク</t>
    </rPh>
    <rPh sb="9" eb="11">
      <t>バンゴウ</t>
    </rPh>
    <rPh sb="11" eb="12">
      <t>トウ</t>
    </rPh>
    <phoneticPr fontId="1"/>
  </si>
  <si>
    <t>経費区分</t>
    <rPh sb="0" eb="2">
      <t>ケイヒ</t>
    </rPh>
    <rPh sb="2" eb="4">
      <t>クブン</t>
    </rPh>
    <phoneticPr fontId="1"/>
  </si>
  <si>
    <t>令和</t>
    <rPh sb="0" eb="2">
      <t>レイワ</t>
    </rPh>
    <phoneticPr fontId="1"/>
  </si>
  <si>
    <t>申請区分①　A【製品改良プロジェクト】</t>
    <rPh sb="0" eb="4">
      <t>シンセイクブン</t>
    </rPh>
    <rPh sb="8" eb="12">
      <t>セイヒンカイリョウ</t>
    </rPh>
    <phoneticPr fontId="1"/>
  </si>
  <si>
    <r>
      <t>申請区分②　B【規格適合・認証取得プロジェクト - 製品改良目標</t>
    </r>
    <r>
      <rPr>
        <b/>
        <sz val="14"/>
        <color theme="1"/>
        <rFont val="游明朝"/>
        <family val="1"/>
        <charset val="128"/>
      </rPr>
      <t>無</t>
    </r>
    <r>
      <rPr>
        <sz val="11"/>
        <color theme="1"/>
        <rFont val="游明朝"/>
        <family val="1"/>
        <charset val="128"/>
      </rPr>
      <t>】</t>
    </r>
    <rPh sb="8" eb="12">
      <t>キカクテキゴウ</t>
    </rPh>
    <rPh sb="13" eb="15">
      <t>ニンショウ</t>
    </rPh>
    <rPh sb="15" eb="17">
      <t>シュトク</t>
    </rPh>
    <rPh sb="26" eb="28">
      <t>セイヒン</t>
    </rPh>
    <rPh sb="28" eb="30">
      <t>カイリョウ</t>
    </rPh>
    <rPh sb="30" eb="32">
      <t>モクヒョウ</t>
    </rPh>
    <rPh sb="32" eb="33">
      <t>ナ</t>
    </rPh>
    <phoneticPr fontId="1"/>
  </si>
  <si>
    <r>
      <t>申請区分③　B【規格適合・認証取得プロジェクト - 製品改良目標</t>
    </r>
    <r>
      <rPr>
        <b/>
        <sz val="14"/>
        <color theme="1"/>
        <rFont val="游明朝"/>
        <family val="1"/>
        <charset val="128"/>
      </rPr>
      <t>有</t>
    </r>
    <r>
      <rPr>
        <sz val="11"/>
        <color theme="1"/>
        <rFont val="游明朝"/>
        <family val="1"/>
        <charset val="128"/>
      </rPr>
      <t>】</t>
    </r>
    <rPh sb="8" eb="12">
      <t>キカクテキゴウ</t>
    </rPh>
    <rPh sb="13" eb="15">
      <t>ニンショウ</t>
    </rPh>
    <rPh sb="15" eb="17">
      <t>シュトク</t>
    </rPh>
    <rPh sb="26" eb="28">
      <t>セイヒン</t>
    </rPh>
    <rPh sb="28" eb="30">
      <t>カイリョウ</t>
    </rPh>
    <rPh sb="30" eb="32">
      <t>モクヒョウ</t>
    </rPh>
    <rPh sb="32" eb="33">
      <t>アリ</t>
    </rPh>
    <phoneticPr fontId="1"/>
  </si>
  <si>
    <t>令和４年度　製品改良／規格適合・認証取得支援事業　申請書</t>
    <rPh sb="0" eb="2">
      <t>レイワ</t>
    </rPh>
    <rPh sb="3" eb="4">
      <t>ネン</t>
    </rPh>
    <rPh sb="4" eb="5">
      <t>ド</t>
    </rPh>
    <rPh sb="6" eb="24">
      <t>カイリョウ</t>
    </rPh>
    <rPh sb="25" eb="28">
      <t>シンセイショ</t>
    </rPh>
    <phoneticPr fontId="1"/>
  </si>
  <si>
    <t>（税込）</t>
    <rPh sb="2" eb="3">
      <t>コミ</t>
    </rPh>
    <phoneticPr fontId="5"/>
  </si>
  <si>
    <t>令和</t>
    <rPh sb="0" eb="2">
      <t>レイワ</t>
    </rPh>
    <phoneticPr fontId="1"/>
  </si>
  <si>
    <t>円（税込）</t>
    <rPh sb="0" eb="1">
      <t>エン</t>
    </rPh>
    <rPh sb="2" eb="4">
      <t>ゼイコ</t>
    </rPh>
    <phoneticPr fontId="1"/>
  </si>
  <si>
    <t>令和</t>
    <rPh sb="0" eb="2">
      <t>レイワ</t>
    </rPh>
    <phoneticPr fontId="1"/>
  </si>
  <si>
    <t>機キ-</t>
    <rPh sb="0" eb="1">
      <t>キ</t>
    </rPh>
    <phoneticPr fontId="1"/>
  </si>
  <si>
    <t>機カ-</t>
    <rPh sb="0" eb="1">
      <t>キ</t>
    </rPh>
    <phoneticPr fontId="1"/>
  </si>
  <si>
    <t>機カ-</t>
    <phoneticPr fontId="1"/>
  </si>
  <si>
    <r>
      <t>　 基準日から過去５年間における国・地方公共団体等（公社含む）の</t>
    </r>
    <r>
      <rPr>
        <b/>
        <sz val="10"/>
        <rFont val="游ゴシック"/>
        <family val="3"/>
        <charset val="128"/>
      </rPr>
      <t>製品・サービス開発、創業、設備投資、販路開拓等</t>
    </r>
    <r>
      <rPr>
        <sz val="10"/>
        <rFont val="游ゴシック"/>
        <family val="3"/>
        <charset val="128"/>
      </rPr>
      <t>の補助金・助成金のうち</t>
    </r>
    <r>
      <rPr>
        <b/>
        <u/>
        <sz val="10"/>
        <rFont val="游ゴシック"/>
        <family val="3"/>
        <charset val="128"/>
      </rPr>
      <t>交付を受けたことのある</t>
    </r>
    <r>
      <rPr>
        <b/>
        <sz val="10"/>
        <rFont val="游ゴシック"/>
        <family val="3"/>
        <charset val="128"/>
      </rPr>
      <t>補助・助成事業</t>
    </r>
    <r>
      <rPr>
        <sz val="10"/>
        <rFont val="游ゴシック"/>
        <family val="3"/>
        <charset val="128"/>
      </rPr>
      <t>について、</t>
    </r>
    <r>
      <rPr>
        <u/>
        <sz val="10"/>
        <rFont val="游ゴシック"/>
        <family val="3"/>
        <charset val="128"/>
      </rPr>
      <t>直近のものから順に</t>
    </r>
    <r>
      <rPr>
        <sz val="10"/>
        <rFont val="游ゴシック"/>
        <family val="3"/>
        <charset val="128"/>
      </rPr>
      <t>記入してください。</t>
    </r>
    <rPh sb="2" eb="4">
      <t>キジュン</t>
    </rPh>
    <rPh sb="4" eb="5">
      <t>ビ</t>
    </rPh>
    <rPh sb="7" eb="9">
      <t>カコ</t>
    </rPh>
    <rPh sb="10" eb="12">
      <t>ネンカン</t>
    </rPh>
    <rPh sb="32" eb="34">
      <t>セイヒン</t>
    </rPh>
    <rPh sb="39" eb="41">
      <t>カイハツ</t>
    </rPh>
    <rPh sb="42" eb="44">
      <t>ソウギョウ</t>
    </rPh>
    <rPh sb="45" eb="47">
      <t>セツビ</t>
    </rPh>
    <rPh sb="47" eb="49">
      <t>トウシ</t>
    </rPh>
    <rPh sb="50" eb="52">
      <t>ハンロ</t>
    </rPh>
    <rPh sb="52" eb="55">
      <t>カイタクナド</t>
    </rPh>
    <rPh sb="56" eb="59">
      <t>ホジョキン</t>
    </rPh>
    <rPh sb="60" eb="62">
      <t>ジョセイ</t>
    </rPh>
    <rPh sb="62" eb="63">
      <t>キン</t>
    </rPh>
    <rPh sb="66" eb="68">
      <t>コウフ</t>
    </rPh>
    <rPh sb="69" eb="70">
      <t>ウ</t>
    </rPh>
    <rPh sb="77" eb="79">
      <t>ホジョ</t>
    </rPh>
    <rPh sb="80" eb="82">
      <t>ジョセイ</t>
    </rPh>
    <rPh sb="82" eb="84">
      <t>ジギョウ</t>
    </rPh>
    <rPh sb="89" eb="91">
      <t>チョッキン</t>
    </rPh>
    <rPh sb="96" eb="97">
      <t>ジュン</t>
    </rPh>
    <rPh sb="98" eb="100">
      <t>キニュウ</t>
    </rPh>
    <phoneticPr fontId="1"/>
  </si>
  <si>
    <r>
      <t>　 基準日時点で、国・地方公共団体等（公社含む）の</t>
    </r>
    <r>
      <rPr>
        <b/>
        <sz val="10"/>
        <rFont val="游ゴシック"/>
        <family val="3"/>
        <charset val="128"/>
      </rPr>
      <t>製品・サービス開発、創業、設備投資、販路開拓等</t>
    </r>
    <r>
      <rPr>
        <sz val="10"/>
        <rFont val="游ゴシック"/>
        <family val="3"/>
        <charset val="128"/>
      </rPr>
      <t>の補助金・助成金のうち</t>
    </r>
    <r>
      <rPr>
        <b/>
        <u/>
        <sz val="10"/>
        <rFont val="游ゴシック"/>
        <family val="3"/>
        <charset val="128"/>
      </rPr>
      <t>実施中及び申請中又は申請予定</t>
    </r>
    <r>
      <rPr>
        <b/>
        <sz val="10"/>
        <rFont val="游ゴシック"/>
        <family val="3"/>
        <charset val="128"/>
      </rPr>
      <t>の補助・助成事業</t>
    </r>
    <r>
      <rPr>
        <sz val="10"/>
        <rFont val="游ゴシック"/>
        <family val="3"/>
        <charset val="128"/>
      </rPr>
      <t>について、</t>
    </r>
    <r>
      <rPr>
        <u/>
        <sz val="10"/>
        <rFont val="游ゴシック"/>
        <family val="3"/>
        <charset val="128"/>
      </rPr>
      <t>直近のものから順に</t>
    </r>
    <r>
      <rPr>
        <sz val="10"/>
        <rFont val="游ゴシック"/>
        <family val="3"/>
        <charset val="128"/>
      </rPr>
      <t>記入してください。</t>
    </r>
    <rPh sb="2" eb="5">
      <t>キジュンビ</t>
    </rPh>
    <rPh sb="5" eb="7">
      <t>ジテン</t>
    </rPh>
    <rPh sb="25" eb="27">
      <t>セイヒン</t>
    </rPh>
    <rPh sb="32" eb="34">
      <t>カイハツ</t>
    </rPh>
    <rPh sb="35" eb="37">
      <t>ソウギョウ</t>
    </rPh>
    <rPh sb="38" eb="40">
      <t>セツビ</t>
    </rPh>
    <rPh sb="40" eb="42">
      <t>トウシ</t>
    </rPh>
    <rPh sb="43" eb="45">
      <t>ハンロ</t>
    </rPh>
    <rPh sb="45" eb="48">
      <t>カイタクナド</t>
    </rPh>
    <rPh sb="49" eb="52">
      <t>ホジョキン</t>
    </rPh>
    <rPh sb="53" eb="55">
      <t>ジョセイ</t>
    </rPh>
    <rPh sb="55" eb="56">
      <t>キン</t>
    </rPh>
    <rPh sb="59" eb="62">
      <t>ジッシチュウ</t>
    </rPh>
    <rPh sb="62" eb="63">
      <t>オヨ</t>
    </rPh>
    <rPh sb="64" eb="67">
      <t>シンセイチュウ</t>
    </rPh>
    <rPh sb="67" eb="68">
      <t>マタ</t>
    </rPh>
    <rPh sb="69" eb="71">
      <t>シンセイ</t>
    </rPh>
    <rPh sb="71" eb="73">
      <t>ヨテイ</t>
    </rPh>
    <rPh sb="74" eb="76">
      <t>ホジョ</t>
    </rPh>
    <rPh sb="77" eb="79">
      <t>ジョセイ</t>
    </rPh>
    <rPh sb="79" eb="81">
      <t>ジギョウ</t>
    </rPh>
    <rPh sb="86" eb="88">
      <t>チョッキン</t>
    </rPh>
    <rPh sb="93" eb="94">
      <t>ジュン</t>
    </rPh>
    <phoneticPr fontId="1"/>
  </si>
  <si>
    <r>
      <t>　基準日から過去３年間における東京都及び公社事業の利用状況（</t>
    </r>
    <r>
      <rPr>
        <b/>
        <u/>
        <sz val="10"/>
        <rFont val="游ゴシック"/>
        <family val="3"/>
        <charset val="128"/>
      </rPr>
      <t>補助金・助成金以外</t>
    </r>
    <r>
      <rPr>
        <sz val="10"/>
        <rFont val="游ゴシック"/>
        <family val="3"/>
        <charset val="128"/>
      </rPr>
      <t>）について</t>
    </r>
    <r>
      <rPr>
        <u/>
        <sz val="10"/>
        <rFont val="游ゴシック"/>
        <family val="3"/>
        <charset val="128"/>
      </rPr>
      <t>直近のものから順に</t>
    </r>
    <r>
      <rPr>
        <sz val="10"/>
        <rFont val="游ゴシック"/>
        <family val="3"/>
        <charset val="128"/>
      </rPr>
      <t>記入してください。</t>
    </r>
    <rPh sb="1" eb="4">
      <t>キジュンビ</t>
    </rPh>
    <rPh sb="6" eb="8">
      <t>カコ</t>
    </rPh>
    <rPh sb="9" eb="11">
      <t>ネンカン</t>
    </rPh>
    <rPh sb="15" eb="17">
      <t>トウキョウ</t>
    </rPh>
    <rPh sb="17" eb="18">
      <t>ト</t>
    </rPh>
    <rPh sb="18" eb="19">
      <t>オヨ</t>
    </rPh>
    <rPh sb="20" eb="22">
      <t>コウシャ</t>
    </rPh>
    <rPh sb="22" eb="24">
      <t>ジギョウ</t>
    </rPh>
    <rPh sb="25" eb="27">
      <t>リヨウ</t>
    </rPh>
    <rPh sb="27" eb="29">
      <t>ジョウキョウ</t>
    </rPh>
    <rPh sb="30" eb="33">
      <t>ホジョキン</t>
    </rPh>
    <rPh sb="34" eb="37">
      <t>ジョセイキン</t>
    </rPh>
    <rPh sb="37" eb="39">
      <t>イガイ</t>
    </rPh>
    <rPh sb="44" eb="46">
      <t>チョッキン</t>
    </rPh>
    <rPh sb="51" eb="52">
      <t>ジュン</t>
    </rPh>
    <phoneticPr fontId="1"/>
  </si>
  <si>
    <r>
      <t>　基準日から過去５年間における</t>
    </r>
    <r>
      <rPr>
        <b/>
        <sz val="10"/>
        <rFont val="游ゴシック"/>
        <family val="3"/>
        <charset val="128"/>
      </rPr>
      <t>東京都その他団体での受賞歴</t>
    </r>
    <r>
      <rPr>
        <sz val="10"/>
        <rFont val="游ゴシック"/>
        <family val="3"/>
        <charset val="128"/>
      </rPr>
      <t>について直近のものから順に記入してください。</t>
    </r>
    <rPh sb="1" eb="3">
      <t>キジュン</t>
    </rPh>
    <rPh sb="6" eb="8">
      <t>カコ</t>
    </rPh>
    <rPh sb="9" eb="11">
      <t>ネンカン</t>
    </rPh>
    <rPh sb="15" eb="17">
      <t>トウキョウ</t>
    </rPh>
    <rPh sb="17" eb="18">
      <t>ト</t>
    </rPh>
    <rPh sb="20" eb="21">
      <t>ホカ</t>
    </rPh>
    <rPh sb="21" eb="23">
      <t>ダンタイ</t>
    </rPh>
    <rPh sb="25" eb="27">
      <t>ジュショウ</t>
    </rPh>
    <rPh sb="27" eb="28">
      <t>レキ</t>
    </rPh>
    <rPh sb="32" eb="34">
      <t>チョッキン</t>
    </rPh>
    <rPh sb="39" eb="40">
      <t>ジュン</t>
    </rPh>
    <phoneticPr fontId="1"/>
  </si>
  <si>
    <t>円
(税込)</t>
    <rPh sb="0" eb="1">
      <t>エン</t>
    </rPh>
    <rPh sb="3" eb="5">
      <t>ゼイコミ</t>
    </rPh>
    <phoneticPr fontId="5"/>
  </si>
  <si>
    <t>選択してください</t>
  </si>
  <si>
    <t>購入先
事業者名</t>
    <rPh sb="0" eb="2">
      <t>コウニュウ</t>
    </rPh>
    <rPh sb="2" eb="3">
      <t>サキ</t>
    </rPh>
    <rPh sb="4" eb="6">
      <t>ジギョウ</t>
    </rPh>
    <rPh sb="6" eb="7">
      <t>シャ</t>
    </rPh>
    <rPh sb="7" eb="8">
      <t>メイ</t>
    </rPh>
    <phoneticPr fontId="5"/>
  </si>
  <si>
    <t>(大企業からの出資)</t>
    <rPh sb="1" eb="4">
      <t>ダイキギョウ</t>
    </rPh>
    <rPh sb="7" eb="9">
      <t>シュッシ</t>
    </rPh>
    <phoneticPr fontId="1"/>
  </si>
  <si>
    <t>６．役員・株主名簿</t>
    <rPh sb="2" eb="4">
      <t>ヤクイン</t>
    </rPh>
    <rPh sb="5" eb="9">
      <t>カブヌシメイボ</t>
    </rPh>
    <phoneticPr fontId="1"/>
  </si>
  <si>
    <t>製品改良</t>
    <rPh sb="0" eb="2">
      <t>セイヒン</t>
    </rPh>
    <rPh sb="2" eb="4">
      <t>カイリョウ</t>
    </rPh>
    <phoneticPr fontId="10"/>
  </si>
  <si>
    <t>（１）申請テーマ</t>
    <rPh sb="3" eb="5">
      <t>シンセイ</t>
    </rPh>
    <phoneticPr fontId="10"/>
  </si>
  <si>
    <r>
      <t>（２）</t>
    </r>
    <r>
      <rPr>
        <b/>
        <u/>
        <sz val="11"/>
        <color theme="1"/>
        <rFont val="游ゴシック"/>
        <family val="3"/>
        <charset val="128"/>
      </rPr>
      <t>改良前</t>
    </r>
    <r>
      <rPr>
        <b/>
        <sz val="11"/>
        <color theme="1"/>
        <rFont val="游ゴシック"/>
        <family val="3"/>
        <charset val="128"/>
      </rPr>
      <t>製品等又は規格適合・認証取得前製品等の内容</t>
    </r>
    <rPh sb="3" eb="5">
      <t>カイリョウ</t>
    </rPh>
    <rPh sb="5" eb="6">
      <t>マエ</t>
    </rPh>
    <rPh sb="6" eb="8">
      <t>セイヒン</t>
    </rPh>
    <rPh sb="8" eb="9">
      <t>トウ</t>
    </rPh>
    <rPh sb="9" eb="10">
      <t>マタ</t>
    </rPh>
    <rPh sb="25" eb="27">
      <t>ナイヨウ</t>
    </rPh>
    <phoneticPr fontId="10"/>
  </si>
  <si>
    <t>（３）製品改良の計画概要</t>
    <rPh sb="3" eb="5">
      <t>セイヒン</t>
    </rPh>
    <rPh sb="5" eb="7">
      <t>カイリョウ</t>
    </rPh>
    <rPh sb="8" eb="10">
      <t>ケイカク</t>
    </rPh>
    <rPh sb="10" eb="12">
      <t>ガイヨウ</t>
    </rPh>
    <phoneticPr fontId="10"/>
  </si>
  <si>
    <r>
      <t xml:space="preserve">既存製品・技術に
対する優位性
</t>
    </r>
    <r>
      <rPr>
        <sz val="10"/>
        <color theme="1"/>
        <rFont val="游ゴシック"/>
        <family val="3"/>
        <charset val="128"/>
      </rPr>
      <t>（機能性、利便性、
安全性、品質）</t>
    </r>
    <r>
      <rPr>
        <sz val="11"/>
        <color theme="1"/>
        <rFont val="游ゴシック"/>
        <family val="3"/>
        <charset val="128"/>
      </rPr>
      <t xml:space="preserve">
</t>
    </r>
    <r>
      <rPr>
        <sz val="10"/>
        <color theme="1"/>
        <rFont val="游ゴシック"/>
        <family val="3"/>
        <charset val="128"/>
      </rPr>
      <t>（500字以内）</t>
    </r>
    <rPh sb="0" eb="2">
      <t>キゾン</t>
    </rPh>
    <rPh sb="2" eb="4">
      <t>セイヒン</t>
    </rPh>
    <rPh sb="5" eb="7">
      <t>ギジュツ</t>
    </rPh>
    <rPh sb="9" eb="10">
      <t>タイ</t>
    </rPh>
    <rPh sb="12" eb="15">
      <t>ユウイセイ</t>
    </rPh>
    <rPh sb="17" eb="20">
      <t>キノウセイ</t>
    </rPh>
    <rPh sb="21" eb="24">
      <t>リベンセイ</t>
    </rPh>
    <rPh sb="26" eb="29">
      <t>アンゼンセイ</t>
    </rPh>
    <rPh sb="30" eb="32">
      <t>ヒンシツ</t>
    </rPh>
    <rPh sb="38" eb="39">
      <t>ジ</t>
    </rPh>
    <rPh sb="39" eb="41">
      <t>イナイ</t>
    </rPh>
    <phoneticPr fontId="10"/>
  </si>
  <si>
    <t>以前</t>
    <rPh sb="0" eb="2">
      <t>イゼン</t>
    </rPh>
    <phoneticPr fontId="10"/>
  </si>
  <si>
    <r>
      <t xml:space="preserve">上記以外の
特筆すべき
アピールポイント
</t>
    </r>
    <r>
      <rPr>
        <sz val="10"/>
        <color theme="1"/>
        <rFont val="游ゴシック"/>
        <family val="3"/>
        <charset val="128"/>
      </rPr>
      <t>（200字以内）</t>
    </r>
    <rPh sb="0" eb="2">
      <t>ジョウキ</t>
    </rPh>
    <rPh sb="2" eb="4">
      <t>イガイ</t>
    </rPh>
    <rPh sb="6" eb="8">
      <t>トクヒツ</t>
    </rPh>
    <rPh sb="25" eb="26">
      <t>ジ</t>
    </rPh>
    <rPh sb="26" eb="28">
      <t>イナイ</t>
    </rPh>
    <phoneticPr fontId="10"/>
  </si>
  <si>
    <t>（４）製品改良の実施内容</t>
    <rPh sb="3" eb="7">
      <t>セイヒンカイリョウ</t>
    </rPh>
    <phoneticPr fontId="1"/>
  </si>
  <si>
    <r>
      <t>（５）助成事業完了時の試作品の数量　</t>
    </r>
    <r>
      <rPr>
        <sz val="11"/>
        <color theme="1"/>
        <rFont val="游ゴシック"/>
        <family val="3"/>
        <charset val="128"/>
      </rPr>
      <t>※必要最小限の数量を記入してください。</t>
    </r>
    <rPh sb="3" eb="5">
      <t>ジョセイ</t>
    </rPh>
    <rPh sb="5" eb="7">
      <t>ジギョウ</t>
    </rPh>
    <rPh sb="7" eb="9">
      <t>カンリョウ</t>
    </rPh>
    <rPh sb="9" eb="10">
      <t>ジ</t>
    </rPh>
    <rPh sb="11" eb="13">
      <t>シサク</t>
    </rPh>
    <rPh sb="13" eb="14">
      <t>ヒン</t>
    </rPh>
    <rPh sb="15" eb="17">
      <t>スウリョウ</t>
    </rPh>
    <rPh sb="21" eb="24">
      <t>サイショウゲン</t>
    </rPh>
    <phoneticPr fontId="1"/>
  </si>
  <si>
    <r>
      <t xml:space="preserve">規格・認証取得
によるメリット
</t>
    </r>
    <r>
      <rPr>
        <sz val="10"/>
        <color theme="1"/>
        <rFont val="游ゴシック"/>
        <family val="3"/>
        <charset val="128"/>
      </rPr>
      <t>（競合との比較優位性、
信頼度、
社会的貢献度）</t>
    </r>
    <r>
      <rPr>
        <sz val="11"/>
        <color theme="1"/>
        <rFont val="游ゴシック"/>
        <family val="3"/>
        <charset val="128"/>
      </rPr>
      <t xml:space="preserve">
</t>
    </r>
    <r>
      <rPr>
        <sz val="10"/>
        <color theme="1"/>
        <rFont val="游ゴシック"/>
        <family val="3"/>
        <charset val="128"/>
      </rPr>
      <t>（500字以内）</t>
    </r>
    <rPh sb="17" eb="19">
      <t>キョウゴウ</t>
    </rPh>
    <rPh sb="21" eb="23">
      <t>ヒカク</t>
    </rPh>
    <rPh sb="23" eb="26">
      <t>ユウイセイ</t>
    </rPh>
    <rPh sb="28" eb="31">
      <t>シンライド</t>
    </rPh>
    <rPh sb="33" eb="36">
      <t>シャカイテキ</t>
    </rPh>
    <rPh sb="36" eb="38">
      <t>コウケン</t>
    </rPh>
    <rPh sb="38" eb="39">
      <t>ド</t>
    </rPh>
    <rPh sb="45" eb="46">
      <t>ジ</t>
    </rPh>
    <rPh sb="46" eb="48">
      <t>イナイ</t>
    </rPh>
    <phoneticPr fontId="10"/>
  </si>
  <si>
    <r>
      <t xml:space="preserve">上記以外の
特筆すべき
アピールポイント
</t>
    </r>
    <r>
      <rPr>
        <sz val="10"/>
        <color theme="1"/>
        <rFont val="游ゴシック"/>
        <family val="3"/>
        <charset val="128"/>
      </rPr>
      <t>（400字以内）</t>
    </r>
    <rPh sb="0" eb="2">
      <t>ジョウキ</t>
    </rPh>
    <rPh sb="2" eb="4">
      <t>イガイ</t>
    </rPh>
    <rPh sb="6" eb="8">
      <t>トクヒツ</t>
    </rPh>
    <rPh sb="25" eb="26">
      <t>ジ</t>
    </rPh>
    <rPh sb="26" eb="28">
      <t>イナイ</t>
    </rPh>
    <phoneticPr fontId="10"/>
  </si>
  <si>
    <t>（６）規格適合・認証取得の計画概要</t>
    <rPh sb="3" eb="5">
      <t>キカク</t>
    </rPh>
    <rPh sb="13" eb="15">
      <t>ケイカク</t>
    </rPh>
    <rPh sb="15" eb="17">
      <t>ガイヨウ</t>
    </rPh>
    <phoneticPr fontId="10"/>
  </si>
  <si>
    <t>（７）達成目標</t>
    <phoneticPr fontId="1"/>
  </si>
  <si>
    <r>
      <t>市場投入時期</t>
    </r>
    <r>
      <rPr>
        <sz val="9"/>
        <color theme="1"/>
        <rFont val="游ゴシック"/>
        <family val="3"/>
        <charset val="128"/>
      </rPr>
      <t>（※本助成事業完了後）</t>
    </r>
    <phoneticPr fontId="1"/>
  </si>
  <si>
    <r>
      <t xml:space="preserve">規　格
</t>
    </r>
    <r>
      <rPr>
        <sz val="8"/>
        <color theme="1"/>
        <rFont val="游ゴシック"/>
        <family val="3"/>
        <charset val="128"/>
      </rPr>
      <t>(ﾒｰｶｰ、型番等)</t>
    </r>
    <rPh sb="0" eb="1">
      <t>タダシ</t>
    </rPh>
    <rPh sb="2" eb="3">
      <t>カク</t>
    </rPh>
    <rPh sb="10" eb="12">
      <t>カタバン</t>
    </rPh>
    <rPh sb="12" eb="13">
      <t>トウ</t>
    </rPh>
    <phoneticPr fontId="5"/>
  </si>
  <si>
    <r>
      <rPr>
        <sz val="9"/>
        <color theme="1"/>
        <rFont val="游ゴシック"/>
        <family val="3"/>
        <charset val="128"/>
      </rPr>
      <t>助成対象経費
（税抜）</t>
    </r>
    <r>
      <rPr>
        <sz val="10"/>
        <color theme="1"/>
        <rFont val="游ゴシック"/>
        <family val="3"/>
        <charset val="128"/>
      </rPr>
      <t xml:space="preserve">
(A)×(B）</t>
    </r>
    <phoneticPr fontId="5"/>
  </si>
  <si>
    <t>前期</t>
    <rPh sb="0" eb="2">
      <t>ゼンキ</t>
    </rPh>
    <phoneticPr fontId="1"/>
  </si>
  <si>
    <t>前々期</t>
    <rPh sb="0" eb="3">
      <t>ゼンゼンキ</t>
    </rPh>
    <phoneticPr fontId="1"/>
  </si>
  <si>
    <t>氏　名</t>
    <rPh sb="0" eb="1">
      <t>シ</t>
    </rPh>
    <rPh sb="2" eb="3">
      <t>メイ</t>
    </rPh>
    <phoneticPr fontId="1"/>
  </si>
  <si>
    <t>様式第1-3号（別紙１）</t>
    <rPh sb="8" eb="10">
      <t>ベッシ</t>
    </rPh>
    <phoneticPr fontId="1"/>
  </si>
  <si>
    <t>様式第1-3号（別紙２）</t>
    <rPh sb="0" eb="2">
      <t>ヨウシキ</t>
    </rPh>
    <rPh sb="2" eb="3">
      <t>ダイ</t>
    </rPh>
    <rPh sb="6" eb="7">
      <t>ゴウ</t>
    </rPh>
    <rPh sb="8" eb="10">
      <t>ベッシ</t>
    </rPh>
    <phoneticPr fontId="1"/>
  </si>
  <si>
    <t>様式第1-3号（別紙３）</t>
    <rPh sb="0" eb="2">
      <t>ヨウシキ</t>
    </rPh>
    <rPh sb="2" eb="3">
      <t>ダイ</t>
    </rPh>
    <rPh sb="6" eb="7">
      <t>ゴウ</t>
    </rPh>
    <rPh sb="8" eb="10">
      <t>ベッシ</t>
    </rPh>
    <phoneticPr fontId="1"/>
  </si>
  <si>
    <t>様式第1-3号（別紙４）</t>
    <rPh sb="0" eb="2">
      <t>ヨウシキ</t>
    </rPh>
    <rPh sb="2" eb="3">
      <t>ダイ</t>
    </rPh>
    <rPh sb="6" eb="7">
      <t>ゴウ</t>
    </rPh>
    <rPh sb="8" eb="10">
      <t>ベッシ</t>
    </rPh>
    <phoneticPr fontId="1"/>
  </si>
  <si>
    <t>様式第1-3号（別紙５）</t>
    <rPh sb="0" eb="2">
      <t>ヨウシキ</t>
    </rPh>
    <rPh sb="2" eb="3">
      <t>ダイ</t>
    </rPh>
    <rPh sb="6" eb="7">
      <t>ゴウ</t>
    </rPh>
    <rPh sb="8" eb="10">
      <t>ベッシ</t>
    </rPh>
    <phoneticPr fontId="1"/>
  </si>
  <si>
    <t>様式第1-3号（別紙６）</t>
    <rPh sb="0" eb="2">
      <t>ヨウシキ</t>
    </rPh>
    <rPh sb="2" eb="3">
      <t>ダイ</t>
    </rPh>
    <rPh sb="6" eb="7">
      <t>ゴウ</t>
    </rPh>
    <rPh sb="8" eb="10">
      <t>ベッシ</t>
    </rPh>
    <phoneticPr fontId="1"/>
  </si>
  <si>
    <t>様式第1-3号（別紙７）</t>
    <rPh sb="0" eb="2">
      <t>ヨウシキ</t>
    </rPh>
    <rPh sb="2" eb="3">
      <t>ダイ</t>
    </rPh>
    <rPh sb="6" eb="7">
      <t>ゴウ</t>
    </rPh>
    <rPh sb="8" eb="10">
      <t>ベッシ</t>
    </rPh>
    <phoneticPr fontId="1"/>
  </si>
  <si>
    <t>様式第1-3号（別紙８）</t>
    <rPh sb="0" eb="2">
      <t>ヨウシキ</t>
    </rPh>
    <rPh sb="2" eb="3">
      <t>ダイ</t>
    </rPh>
    <rPh sb="6" eb="7">
      <t>ゴウ</t>
    </rPh>
    <rPh sb="8" eb="10">
      <t>ベッシ</t>
    </rPh>
    <phoneticPr fontId="1"/>
  </si>
  <si>
    <t>様式第1-3号（別紙９）</t>
    <rPh sb="0" eb="2">
      <t>ヨウシキ</t>
    </rPh>
    <rPh sb="2" eb="3">
      <t>ダイ</t>
    </rPh>
    <rPh sb="6" eb="7">
      <t>ゴウ</t>
    </rPh>
    <rPh sb="8" eb="10">
      <t>ベッシ</t>
    </rPh>
    <phoneticPr fontId="1"/>
  </si>
  <si>
    <t>様式第1-3号（別紙10）</t>
    <rPh sb="0" eb="2">
      <t>ヨウシキ</t>
    </rPh>
    <rPh sb="2" eb="3">
      <t>ダイ</t>
    </rPh>
    <rPh sb="6" eb="7">
      <t>ゴウ</t>
    </rPh>
    <rPh sb="8" eb="10">
      <t>ベッシ</t>
    </rPh>
    <phoneticPr fontId="1"/>
  </si>
  <si>
    <t>様式第1-3号（別紙11）</t>
    <rPh sb="0" eb="2">
      <t>ヨウシキ</t>
    </rPh>
    <rPh sb="2" eb="3">
      <t>ダイ</t>
    </rPh>
    <rPh sb="6" eb="7">
      <t>ゴウ</t>
    </rPh>
    <rPh sb="8" eb="10">
      <t>ベッシ</t>
    </rPh>
    <phoneticPr fontId="1"/>
  </si>
  <si>
    <t>様式第1-3号（別紙12）</t>
    <rPh sb="0" eb="2">
      <t>ヨウシキ</t>
    </rPh>
    <rPh sb="2" eb="3">
      <t>ダイ</t>
    </rPh>
    <rPh sb="6" eb="7">
      <t>ゴウ</t>
    </rPh>
    <rPh sb="8" eb="10">
      <t>ベッシ</t>
    </rPh>
    <phoneticPr fontId="1"/>
  </si>
  <si>
    <t>様式第1-3号（別紙13）</t>
    <rPh sb="0" eb="2">
      <t>ヨウシキ</t>
    </rPh>
    <rPh sb="2" eb="3">
      <t>ダイ</t>
    </rPh>
    <rPh sb="6" eb="7">
      <t>ゴウ</t>
    </rPh>
    <rPh sb="8" eb="10">
      <t>ベッシ</t>
    </rPh>
    <phoneticPr fontId="1"/>
  </si>
  <si>
    <t>様式第1-3号（別紙14）</t>
    <rPh sb="0" eb="2">
      <t>ヨウシキ</t>
    </rPh>
    <rPh sb="2" eb="3">
      <t>ダイ</t>
    </rPh>
    <rPh sb="6" eb="7">
      <t>ゴウ</t>
    </rPh>
    <rPh sb="8" eb="10">
      <t>ベッシ</t>
    </rPh>
    <phoneticPr fontId="1"/>
  </si>
  <si>
    <t>様式第1-3号（別紙15）</t>
    <rPh sb="0" eb="2">
      <t>ヨウシキ</t>
    </rPh>
    <rPh sb="2" eb="3">
      <t>ダイ</t>
    </rPh>
    <rPh sb="6" eb="7">
      <t>ゴウ</t>
    </rPh>
    <rPh sb="8" eb="10">
      <t>ベッシ</t>
    </rPh>
    <phoneticPr fontId="1"/>
  </si>
  <si>
    <t>様式第1-3号（別紙16）</t>
    <rPh sb="0" eb="2">
      <t>ヨウシキ</t>
    </rPh>
    <rPh sb="2" eb="3">
      <t>ダイ</t>
    </rPh>
    <rPh sb="6" eb="7">
      <t>ゴウ</t>
    </rPh>
    <rPh sb="8" eb="10">
      <t>ベッシ</t>
    </rPh>
    <phoneticPr fontId="1"/>
  </si>
  <si>
    <t>様式第1-3号（別紙17）</t>
    <rPh sb="0" eb="2">
      <t>ヨウシキ</t>
    </rPh>
    <rPh sb="2" eb="3">
      <t>ダイ</t>
    </rPh>
    <rPh sb="6" eb="7">
      <t>ゴウ</t>
    </rPh>
    <rPh sb="8" eb="10">
      <t>ベッシ</t>
    </rPh>
    <phoneticPr fontId="1"/>
  </si>
  <si>
    <t>様式第1-3号（別紙18）</t>
    <rPh sb="0" eb="2">
      <t>ヨウシキ</t>
    </rPh>
    <rPh sb="2" eb="3">
      <t>ダイ</t>
    </rPh>
    <rPh sb="6" eb="7">
      <t>ゴウ</t>
    </rPh>
    <rPh sb="8" eb="10">
      <t>ベッシ</t>
    </rPh>
    <phoneticPr fontId="1"/>
  </si>
  <si>
    <t>様式第1-3号（別紙19）</t>
    <rPh sb="0" eb="2">
      <t>ヨウシキ</t>
    </rPh>
    <rPh sb="2" eb="3">
      <t>ダイ</t>
    </rPh>
    <rPh sb="6" eb="7">
      <t>ゴウ</t>
    </rPh>
    <rPh sb="8" eb="10">
      <t>ベッシ</t>
    </rPh>
    <phoneticPr fontId="1"/>
  </si>
  <si>
    <t>様式第1-3号（別紙20）</t>
    <rPh sb="0" eb="2">
      <t>ヨウシキ</t>
    </rPh>
    <rPh sb="2" eb="3">
      <t>ダイ</t>
    </rPh>
    <rPh sb="6" eb="7">
      <t>ゴウ</t>
    </rPh>
    <rPh sb="8" eb="10">
      <t>ベッシ</t>
    </rPh>
    <phoneticPr fontId="1"/>
  </si>
  <si>
    <t>様式第1-3号（別紙21）</t>
    <rPh sb="0" eb="2">
      <t>ヨウシキ</t>
    </rPh>
    <rPh sb="2" eb="3">
      <t>ダイ</t>
    </rPh>
    <rPh sb="6" eb="7">
      <t>ゴウ</t>
    </rPh>
    <rPh sb="8" eb="10">
      <t>ベッシ</t>
    </rPh>
    <phoneticPr fontId="1"/>
  </si>
  <si>
    <t>様式第1-3号（別紙22）</t>
    <rPh sb="0" eb="2">
      <t>ヨウシキ</t>
    </rPh>
    <rPh sb="2" eb="3">
      <t>ダイ</t>
    </rPh>
    <rPh sb="6" eb="7">
      <t>ゴウ</t>
    </rPh>
    <rPh sb="8" eb="10">
      <t>ベッシ</t>
    </rPh>
    <phoneticPr fontId="1"/>
  </si>
  <si>
    <t>様式第1-3号（別紙24）</t>
    <rPh sb="0" eb="2">
      <t>ヨウシキ</t>
    </rPh>
    <rPh sb="2" eb="3">
      <t>ダイ</t>
    </rPh>
    <rPh sb="6" eb="7">
      <t>ゴウ</t>
    </rPh>
    <rPh sb="8" eb="10">
      <t>ベッシ</t>
    </rPh>
    <phoneticPr fontId="1"/>
  </si>
  <si>
    <t>様式第1-3号（別紙23）</t>
    <rPh sb="0" eb="2">
      <t>ヨウシキ</t>
    </rPh>
    <rPh sb="2" eb="3">
      <t>ダイ</t>
    </rPh>
    <rPh sb="6" eb="7">
      <t>ゴウ</t>
    </rPh>
    <rPh sb="8" eb="10">
      <t>ベッシ</t>
    </rPh>
    <phoneticPr fontId="1"/>
  </si>
  <si>
    <t>様式第1-3号（別紙25）</t>
    <rPh sb="0" eb="2">
      <t>ヨウシキ</t>
    </rPh>
    <rPh sb="2" eb="3">
      <t>ダイ</t>
    </rPh>
    <rPh sb="6" eb="7">
      <t>ゴウ</t>
    </rPh>
    <rPh sb="8" eb="10">
      <t>ベッシ</t>
    </rPh>
    <phoneticPr fontId="1"/>
  </si>
  <si>
    <t>様式第1-3号（別紙26）</t>
    <rPh sb="0" eb="2">
      <t>ヨウシキ</t>
    </rPh>
    <rPh sb="2" eb="3">
      <t>ダイ</t>
    </rPh>
    <rPh sb="6" eb="7">
      <t>ゴウ</t>
    </rPh>
    <rPh sb="8" eb="10">
      <t>ベッシ</t>
    </rPh>
    <phoneticPr fontId="1"/>
  </si>
  <si>
    <t>様式第1-3号（別紙27）</t>
    <rPh sb="0" eb="2">
      <t>ヨウシキ</t>
    </rPh>
    <rPh sb="2" eb="3">
      <t>ダイ</t>
    </rPh>
    <rPh sb="6" eb="7">
      <t>ゴウ</t>
    </rPh>
    <rPh sb="8" eb="10">
      <t>ベッシ</t>
    </rPh>
    <phoneticPr fontId="1"/>
  </si>
  <si>
    <t>見積金額(２者目)</t>
    <rPh sb="0" eb="2">
      <t>ミツモリ</t>
    </rPh>
    <rPh sb="2" eb="4">
      <t>キンガク</t>
    </rPh>
    <rPh sb="6" eb="8">
      <t>シャメ</t>
    </rPh>
    <phoneticPr fontId="5"/>
  </si>
  <si>
    <t>(5) -１直接人件費【資金支出明細】</t>
    <rPh sb="12" eb="14">
      <t>シキン</t>
    </rPh>
    <rPh sb="14" eb="16">
      <t>シシュツ</t>
    </rPh>
    <rPh sb="16" eb="18">
      <t>メイサイ</t>
    </rPh>
    <phoneticPr fontId="1"/>
  </si>
  <si>
    <t>（３） 本助成事業において、他者が保有する産業財産権の実施許諾を受けている又は受ける予定</t>
    <rPh sb="4" eb="5">
      <t>ホン</t>
    </rPh>
    <rPh sb="5" eb="7">
      <t>ジョセイ</t>
    </rPh>
    <rPh sb="7" eb="9">
      <t>ジギョウ</t>
    </rPh>
    <rPh sb="27" eb="29">
      <t>ジッシ</t>
    </rPh>
    <rPh sb="29" eb="31">
      <t>キョダク</t>
    </rPh>
    <rPh sb="32" eb="33">
      <t>ウ</t>
    </rPh>
    <rPh sb="37" eb="38">
      <t>マタ</t>
    </rPh>
    <rPh sb="39" eb="40">
      <t>ウ</t>
    </rPh>
    <rPh sb="42" eb="44">
      <t>ヨテイ</t>
    </rPh>
    <phoneticPr fontId="1"/>
  </si>
  <si>
    <t>(9) 機械装置・工具器具費</t>
    <phoneticPr fontId="1"/>
  </si>
  <si>
    <r>
      <rPr>
        <sz val="9"/>
        <rFont val="游ゴシック"/>
        <family val="3"/>
        <charset val="128"/>
      </rPr>
      <t>契約予定金額</t>
    </r>
    <r>
      <rPr>
        <sz val="10"/>
        <rFont val="游ゴシック"/>
        <family val="3"/>
        <charset val="128"/>
      </rPr>
      <t xml:space="preserve">
</t>
    </r>
    <r>
      <rPr>
        <sz val="8"/>
        <rFont val="游ゴシック"/>
        <family val="3"/>
        <charset val="128"/>
      </rPr>
      <t>(見積1者目)</t>
    </r>
    <rPh sb="0" eb="2">
      <t>ケイヤク</t>
    </rPh>
    <rPh sb="2" eb="4">
      <t>ヨテイ</t>
    </rPh>
    <rPh sb="4" eb="6">
      <t>キンガク</t>
    </rPh>
    <rPh sb="8" eb="10">
      <t>ミツモリ</t>
    </rPh>
    <rPh sb="11" eb="12">
      <t>シャ</t>
    </rPh>
    <rPh sb="12" eb="13">
      <t>メ</t>
    </rPh>
    <phoneticPr fontId="1"/>
  </si>
  <si>
    <t>委カ-</t>
    <rPh sb="0" eb="1">
      <t>イ</t>
    </rPh>
    <phoneticPr fontId="1"/>
  </si>
  <si>
    <r>
      <rPr>
        <sz val="9"/>
        <rFont val="游ゴシック"/>
        <family val="3"/>
        <charset val="128"/>
      </rPr>
      <t>契約予定金額</t>
    </r>
    <r>
      <rPr>
        <sz val="10"/>
        <rFont val="游ゴシック"/>
        <family val="3"/>
        <charset val="128"/>
      </rPr>
      <t xml:space="preserve">
</t>
    </r>
    <r>
      <rPr>
        <sz val="8"/>
        <rFont val="游ゴシック"/>
        <family val="3"/>
        <charset val="128"/>
      </rPr>
      <t>(見積1者目)</t>
    </r>
    <rPh sb="0" eb="2">
      <t>ケイヤク</t>
    </rPh>
    <rPh sb="2" eb="4">
      <t>ヨテイ</t>
    </rPh>
    <rPh sb="4" eb="6">
      <t>キンガク</t>
    </rPh>
    <rPh sb="11" eb="13">
      <t>シャメ</t>
    </rPh>
    <phoneticPr fontId="5"/>
  </si>
  <si>
    <t>賃カ-</t>
    <rPh sb="0" eb="1">
      <t>チン</t>
    </rPh>
    <phoneticPr fontId="1"/>
  </si>
  <si>
    <r>
      <rPr>
        <b/>
        <sz val="10"/>
        <rFont val="游ゴシック"/>
        <family val="3"/>
        <charset val="128"/>
      </rPr>
      <t>月額</t>
    </r>
    <r>
      <rPr>
        <sz val="10"/>
        <rFont val="游ゴシック"/>
        <family val="3"/>
        <charset val="128"/>
      </rPr>
      <t>賃料</t>
    </r>
    <phoneticPr fontId="1"/>
  </si>
  <si>
    <t>委キ-</t>
    <rPh sb="0" eb="1">
      <t>イ</t>
    </rPh>
    <phoneticPr fontId="1"/>
  </si>
  <si>
    <t>「はい(類似特許有り)」と回答した場合</t>
    <rPh sb="13" eb="15">
      <t>カイトウ</t>
    </rPh>
    <rPh sb="17" eb="1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</si>
</sst>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
    <numFmt numFmtId="177" formatCode="#,##0_ "/>
    <numFmt numFmtId="178" formatCode="[&lt;=99999999]####\-####;\(00\)\ ####\-####"/>
    <numFmt numFmtId="179" formatCode="[$-411]ggge&quot;年&quot;m&quot;月&quot;;@"/>
    <numFmt numFmtId="180" formatCode="#,##0&quot; 円&quot;;\-#,##0&quot; 円&quot;"/>
    <numFmt numFmtId="181" formatCode="0;;;@"/>
    <numFmt numFmtId="182" formatCode="[$-F800]dddd\,\ mmmm\ dd\,\ yyyy"/>
    <numFmt numFmtId="183" formatCode="[$-800411]ggge&quot;年&quot;m&quot;月&quot;d&quot;日&quot;;@"/>
    <numFmt numFmtId="184" formatCode="[$-411]ggge&quot;年&quot;m&quot;月&quot;d&quot;日&quot;;@"/>
    <numFmt numFmtId="185" formatCode="[$-411]ge\.m;@"/>
    <numFmt numFmtId="186" formatCode="General&quot;名&quot;"/>
    <numFmt numFmtId="187" formatCode="#,##0_);[Red]\(#,##0\)"/>
    <numFmt numFmtId="188" formatCode="General&quot;台&quot;"/>
    <numFmt numFmtId="189" formatCode="&quot;原カ&quot;\-General"/>
    <numFmt numFmtId="190" formatCode="&quot;機カ&quot;\-General"/>
    <numFmt numFmtId="191" formatCode="&quot;委カ&quot;\-General"/>
    <numFmt numFmtId="192" formatCode="&quot;産カ&quot;\-General"/>
    <numFmt numFmtId="193" formatCode="&quot;人カ&quot;\-General"/>
    <numFmt numFmtId="194" formatCode="&quot;賃カ&quot;\-General"/>
    <numFmt numFmtId="195" formatCode="&quot;他カ&quot;\-General"/>
    <numFmt numFmtId="196" formatCode="&quot;委キ&quot;\-General"/>
    <numFmt numFmtId="197" formatCode="&quot;他キ&quot;\-General"/>
    <numFmt numFmtId="198" formatCode="&quot;機キ&quot;\-General"/>
    <numFmt numFmtId="199" formatCode="&quot;原キ&quot;\-General"/>
    <numFmt numFmtId="200" formatCode="#,##0;&quot;▲ &quot;#,##0"/>
  </numFmts>
  <fonts count="7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Ｐゴシック"/>
      <family val="3"/>
      <charset val="128"/>
    </font>
    <font>
      <sz val="11"/>
      <color theme="1"/>
      <name val="游明朝"/>
      <family val="1"/>
      <charset val="128"/>
    </font>
    <font>
      <b/>
      <sz val="11"/>
      <color rgb="FFFF0000"/>
      <name val="游明朝"/>
      <family val="1"/>
      <charset val="128"/>
    </font>
    <font>
      <b/>
      <sz val="11"/>
      <color theme="3"/>
      <name val="游明朝"/>
      <family val="1"/>
      <charset val="128"/>
    </font>
    <font>
      <b/>
      <sz val="12"/>
      <color theme="1"/>
      <name val="游明朝"/>
      <family val="1"/>
      <charset val="128"/>
    </font>
    <font>
      <b/>
      <sz val="12"/>
      <color theme="1"/>
      <name val="游ゴシック"/>
      <family val="3"/>
      <charset val="128"/>
    </font>
    <font>
      <sz val="12"/>
      <color theme="1"/>
      <name val="游明朝"/>
      <family val="1"/>
      <charset val="128"/>
    </font>
    <font>
      <sz val="10"/>
      <color theme="1"/>
      <name val="游明朝"/>
      <family val="1"/>
      <charset val="128"/>
    </font>
    <font>
      <sz val="10"/>
      <name val="游明朝"/>
      <family val="1"/>
      <charset val="128"/>
    </font>
    <font>
      <b/>
      <sz val="10"/>
      <color theme="1"/>
      <name val="游ゴシック"/>
      <family val="3"/>
      <charset val="128"/>
    </font>
    <font>
      <sz val="10"/>
      <color theme="1"/>
      <name val="游ゴシック"/>
      <family val="3"/>
      <charset val="128"/>
    </font>
    <font>
      <b/>
      <sz val="11"/>
      <color theme="1"/>
      <name val="游ゴシック"/>
      <family val="3"/>
      <charset val="128"/>
    </font>
    <font>
      <sz val="10.5"/>
      <color theme="1"/>
      <name val="游ゴシック"/>
      <family val="3"/>
      <charset val="128"/>
    </font>
    <font>
      <sz val="11"/>
      <color theme="1"/>
      <name val="游ゴシック"/>
      <family val="3"/>
      <charset val="128"/>
    </font>
    <font>
      <b/>
      <u/>
      <sz val="11"/>
      <color theme="1"/>
      <name val="游ゴシック"/>
      <family val="3"/>
      <charset val="128"/>
    </font>
    <font>
      <u/>
      <sz val="11"/>
      <color theme="1"/>
      <name val="游ゴシック"/>
      <family val="3"/>
      <charset val="128"/>
    </font>
    <font>
      <b/>
      <sz val="10"/>
      <color rgb="FFFF0000"/>
      <name val="游ゴシック"/>
      <family val="3"/>
      <charset val="128"/>
    </font>
    <font>
      <sz val="10"/>
      <name val="游ゴシック"/>
      <family val="3"/>
      <charset val="128"/>
    </font>
    <font>
      <b/>
      <u/>
      <sz val="10"/>
      <name val="游ゴシック"/>
      <family val="3"/>
      <charset val="128"/>
    </font>
    <font>
      <b/>
      <sz val="10"/>
      <name val="游ゴシック"/>
      <family val="3"/>
      <charset val="128"/>
    </font>
    <font>
      <u/>
      <sz val="10"/>
      <name val="游ゴシック"/>
      <family val="3"/>
      <charset val="128"/>
    </font>
    <font>
      <sz val="8"/>
      <name val="游ゴシック"/>
      <family val="3"/>
      <charset val="128"/>
    </font>
    <font>
      <sz val="11"/>
      <name val="游ゴシック"/>
      <family val="3"/>
      <charset val="128"/>
    </font>
    <font>
      <b/>
      <sz val="11"/>
      <name val="游ゴシック"/>
      <family val="3"/>
      <charset val="128"/>
    </font>
    <font>
      <u/>
      <sz val="11"/>
      <name val="游ゴシック"/>
      <family val="3"/>
      <charset val="128"/>
    </font>
    <font>
      <sz val="11"/>
      <color rgb="FF0070C0"/>
      <name val="游ゴシック"/>
      <family val="3"/>
      <charset val="128"/>
    </font>
    <font>
      <sz val="12"/>
      <color theme="2" tint="-0.89999084444715716"/>
      <name val="游ゴシック"/>
      <family val="3"/>
      <charset val="128"/>
    </font>
    <font>
      <sz val="10"/>
      <color rgb="FFFF0000"/>
      <name val="游ゴシック"/>
      <family val="3"/>
      <charset val="128"/>
    </font>
    <font>
      <sz val="11"/>
      <color theme="2" tint="-0.89999084444715716"/>
      <name val="游ゴシック"/>
      <family val="3"/>
      <charset val="128"/>
    </font>
    <font>
      <sz val="9"/>
      <color theme="1"/>
      <name val="游ゴシック"/>
      <family val="3"/>
      <charset val="128"/>
    </font>
    <font>
      <u/>
      <sz val="11"/>
      <color rgb="FFFF0000"/>
      <name val="游ゴシック"/>
      <family val="3"/>
      <charset val="128"/>
    </font>
    <font>
      <b/>
      <sz val="11"/>
      <color rgb="FFFF0000"/>
      <name val="游ゴシック"/>
      <family val="3"/>
      <charset val="128"/>
    </font>
    <font>
      <b/>
      <u/>
      <sz val="9"/>
      <color rgb="FFFF0000"/>
      <name val="游ゴシック"/>
      <family val="3"/>
      <charset val="128"/>
    </font>
    <font>
      <sz val="11"/>
      <color rgb="FFFF0000"/>
      <name val="游ゴシック"/>
      <family val="3"/>
      <charset val="128"/>
    </font>
    <font>
      <sz val="11"/>
      <color theme="0" tint="-0.34998626667073579"/>
      <name val="游ゴシック"/>
      <family val="3"/>
      <charset val="128"/>
    </font>
    <font>
      <b/>
      <u/>
      <sz val="10"/>
      <color theme="1"/>
      <name val="游ゴシック"/>
      <family val="3"/>
      <charset val="128"/>
    </font>
    <font>
      <u/>
      <sz val="10"/>
      <color theme="1"/>
      <name val="游ゴシック"/>
      <family val="3"/>
      <charset val="128"/>
    </font>
    <font>
      <sz val="10"/>
      <color theme="0" tint="-4.9989318521683403E-2"/>
      <name val="游ゴシック"/>
      <family val="3"/>
      <charset val="128"/>
    </font>
    <font>
      <sz val="9"/>
      <name val="游ゴシック"/>
      <family val="3"/>
      <charset val="128"/>
    </font>
    <font>
      <b/>
      <sz val="10"/>
      <color rgb="FF002060"/>
      <name val="游ゴシック"/>
      <family val="3"/>
      <charset val="128"/>
    </font>
    <font>
      <b/>
      <sz val="12"/>
      <name val="游ゴシック"/>
      <family val="3"/>
      <charset val="128"/>
    </font>
    <font>
      <b/>
      <sz val="14"/>
      <color theme="1"/>
      <name val="游ゴシック"/>
      <family val="3"/>
      <charset val="128"/>
    </font>
    <font>
      <sz val="10"/>
      <color theme="2" tint="-0.89999084444715716"/>
      <name val="游ゴシック"/>
      <family val="3"/>
      <charset val="128"/>
    </font>
    <font>
      <b/>
      <u/>
      <sz val="10"/>
      <color rgb="FFFF0000"/>
      <name val="游ゴシック"/>
      <family val="3"/>
      <charset val="128"/>
    </font>
    <font>
      <sz val="9"/>
      <name val="游明朝"/>
      <family val="1"/>
      <charset val="128"/>
    </font>
    <font>
      <b/>
      <sz val="11"/>
      <color rgb="FFC00000"/>
      <name val="游ゴシック"/>
      <family val="3"/>
      <charset val="128"/>
    </font>
    <font>
      <sz val="11"/>
      <name val="游明朝"/>
      <family val="1"/>
      <charset val="128"/>
    </font>
    <font>
      <b/>
      <sz val="11"/>
      <name val="游明朝"/>
      <family val="1"/>
      <charset val="128"/>
    </font>
    <font>
      <b/>
      <sz val="9"/>
      <name val="游ゴシック"/>
      <family val="3"/>
      <charset val="128"/>
    </font>
    <font>
      <b/>
      <sz val="9"/>
      <color theme="1"/>
      <name val="游ゴシック"/>
      <family val="3"/>
      <charset val="128"/>
    </font>
    <font>
      <u/>
      <sz val="9"/>
      <name val="游ゴシック"/>
      <family val="3"/>
      <charset val="128"/>
    </font>
    <font>
      <b/>
      <u/>
      <sz val="9"/>
      <color theme="1"/>
      <name val="游ゴシック"/>
      <family val="3"/>
      <charset val="128"/>
    </font>
    <font>
      <u/>
      <sz val="9"/>
      <color theme="1"/>
      <name val="游ゴシック"/>
      <family val="3"/>
      <charset val="128"/>
    </font>
    <font>
      <b/>
      <sz val="11"/>
      <name val="ＭＳ Ｐゴシック"/>
      <family val="3"/>
      <charset val="128"/>
      <scheme val="minor"/>
    </font>
    <font>
      <sz val="10.5"/>
      <name val="游ゴシック"/>
      <family val="3"/>
      <charset val="128"/>
    </font>
    <font>
      <b/>
      <sz val="10.5"/>
      <color rgb="FFFF0000"/>
      <name val="游ゴシック"/>
      <family val="3"/>
      <charset val="128"/>
    </font>
    <font>
      <b/>
      <sz val="11"/>
      <color rgb="FF0000FF"/>
      <name val="游ゴシック"/>
      <family val="3"/>
      <charset val="128"/>
    </font>
    <font>
      <b/>
      <sz val="12"/>
      <color rgb="FFFF0000"/>
      <name val="游ゴシック"/>
      <family val="3"/>
      <charset val="128"/>
    </font>
    <font>
      <sz val="8"/>
      <color theme="1"/>
      <name val="游ゴシック"/>
      <family val="3"/>
      <charset val="128"/>
    </font>
    <font>
      <b/>
      <sz val="9"/>
      <color rgb="FFFF0000"/>
      <name val="游ゴシック"/>
      <family val="3"/>
      <charset val="128"/>
    </font>
    <font>
      <b/>
      <sz val="14"/>
      <color theme="1"/>
      <name val="游明朝"/>
      <family val="1"/>
      <charset val="128"/>
    </font>
    <font>
      <sz val="6"/>
      <name val="游ゴシック"/>
      <family val="3"/>
      <charset val="128"/>
    </font>
    <font>
      <sz val="9"/>
      <color theme="1"/>
      <name val="游明朝"/>
      <family val="1"/>
      <charset val="128"/>
    </font>
    <font>
      <sz val="12"/>
      <name val="游明朝"/>
      <family val="1"/>
      <charset val="128"/>
    </font>
    <font>
      <sz val="10.5"/>
      <name val="ＭＳ ゴシック"/>
      <family val="3"/>
      <charset val="128"/>
    </font>
    <font>
      <b/>
      <sz val="10"/>
      <name val="游明朝"/>
      <family val="1"/>
      <charset val="128"/>
    </font>
  </fonts>
  <fills count="9">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E7"/>
        <bgColor indexed="64"/>
      </patternFill>
    </fill>
  </fills>
  <borders count="2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right style="hair">
        <color theme="1" tint="0.34998626667073579"/>
      </right>
      <top/>
      <bottom style="thin">
        <color indexed="64"/>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hair">
        <color theme="1" tint="0.34998626667073579"/>
      </right>
      <top style="hair">
        <color indexed="64"/>
      </top>
      <bottom style="thin">
        <color indexed="64"/>
      </bottom>
      <diagonal/>
    </border>
    <border>
      <left style="thin">
        <color indexed="64"/>
      </left>
      <right/>
      <top style="hair">
        <color theme="1" tint="0.34998626667073579"/>
      </top>
      <bottom style="thin">
        <color indexed="64"/>
      </bottom>
      <diagonal/>
    </border>
    <border>
      <left/>
      <right/>
      <top style="hair">
        <color theme="1" tint="0.34998626667073579"/>
      </top>
      <bottom style="thin">
        <color indexed="64"/>
      </bottom>
      <diagonal/>
    </border>
    <border>
      <left/>
      <right style="hair">
        <color theme="1" tint="0.34998626667073579"/>
      </right>
      <top style="hair">
        <color theme="1" tint="0.34998626667073579"/>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style="hair">
        <color indexed="64"/>
      </top>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diagonal/>
    </border>
    <border>
      <left/>
      <right style="thin">
        <color theme="1"/>
      </right>
      <top style="thin">
        <color auto="1"/>
      </top>
      <bottom/>
      <diagonal/>
    </border>
    <border>
      <left/>
      <right style="thin">
        <color indexed="64"/>
      </right>
      <top/>
      <bottom style="thin">
        <color theme="1"/>
      </bottom>
      <diagonal/>
    </border>
    <border>
      <left style="thin">
        <color theme="1"/>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thin">
        <color indexed="64"/>
      </top>
      <bottom style="hair">
        <color theme="1"/>
      </bottom>
      <diagonal/>
    </border>
    <border>
      <left style="thin">
        <color theme="1"/>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style="thin">
        <color indexed="64"/>
      </left>
      <right/>
      <top style="hair">
        <color theme="1"/>
      </top>
      <bottom style="thin">
        <color indexed="64"/>
      </bottom>
      <diagonal/>
    </border>
    <border>
      <left style="hair">
        <color theme="1"/>
      </left>
      <right/>
      <top style="thin">
        <color theme="1"/>
      </top>
      <bottom style="thin">
        <color auto="1"/>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thin">
        <color theme="0" tint="-0.34998626667073579"/>
      </right>
      <top style="thin">
        <color theme="0" tint="-0.34998626667073579"/>
      </top>
      <bottom style="thin">
        <color theme="0" tint="-0.34998626667073579"/>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style="hair">
        <color theme="1"/>
      </right>
      <top/>
      <bottom style="thin">
        <color theme="1"/>
      </bottom>
      <diagonal/>
    </border>
    <border>
      <left style="hair">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theme="1"/>
      </left>
      <right style="hair">
        <color theme="1"/>
      </right>
      <top/>
      <bottom style="hair">
        <color theme="1"/>
      </bottom>
      <diagonal/>
    </border>
    <border>
      <left style="hair">
        <color theme="1"/>
      </left>
      <right style="hair">
        <color theme="1"/>
      </right>
      <top/>
      <bottom style="hair">
        <color theme="1"/>
      </bottom>
      <diagonal/>
    </border>
    <border>
      <left style="thin">
        <color theme="1"/>
      </left>
      <right style="hair">
        <color theme="1"/>
      </right>
      <top style="hair">
        <color theme="1"/>
      </top>
      <bottom/>
      <diagonal/>
    </border>
    <border diagonalUp="1">
      <left style="thin">
        <color indexed="64"/>
      </left>
      <right style="thin">
        <color theme="1"/>
      </right>
      <top/>
      <bottom style="thin">
        <color theme="1"/>
      </bottom>
      <diagonal style="thin">
        <color indexed="64"/>
      </diagonal>
    </border>
    <border>
      <left style="hair">
        <color theme="1"/>
      </left>
      <right/>
      <top/>
      <bottom style="thin">
        <color theme="1"/>
      </bottom>
      <diagonal/>
    </border>
    <border>
      <left/>
      <right style="thin">
        <color theme="0" tint="-0.14996795556505021"/>
      </right>
      <top style="thin">
        <color theme="1"/>
      </top>
      <bottom style="thin">
        <color theme="1"/>
      </bottom>
      <diagonal/>
    </border>
    <border>
      <left style="thin">
        <color theme="0" tint="-0.14996795556505021"/>
      </left>
      <right style="thin">
        <color theme="0" tint="-0.14996795556505021"/>
      </right>
      <top style="thin">
        <color theme="1"/>
      </top>
      <bottom style="thin">
        <color theme="1"/>
      </bottom>
      <diagonal/>
    </border>
    <border>
      <left style="thin">
        <color theme="0" tint="-0.14996795556505021"/>
      </left>
      <right/>
      <top style="thin">
        <color theme="1"/>
      </top>
      <bottom style="thin">
        <color theme="1"/>
      </bottom>
      <diagonal/>
    </border>
    <border>
      <left style="thin">
        <color theme="0" tint="-0.14996795556505021"/>
      </left>
      <right style="thin">
        <color theme="1"/>
      </right>
      <top style="thin">
        <color theme="1"/>
      </top>
      <bottom style="thin">
        <color theme="1"/>
      </bottom>
      <diagonal/>
    </border>
    <border>
      <left style="hair">
        <color theme="1"/>
      </left>
      <right style="thin">
        <color indexed="64"/>
      </right>
      <top style="thin">
        <color theme="1"/>
      </top>
      <bottom style="thin">
        <color theme="1"/>
      </bottom>
      <diagonal/>
    </border>
    <border>
      <left style="hair">
        <color theme="1"/>
      </left>
      <right/>
      <top style="thin">
        <color theme="1"/>
      </top>
      <bottom style="hair">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right style="hair">
        <color theme="1"/>
      </right>
      <top style="thin">
        <color theme="1"/>
      </top>
      <bottom style="hair">
        <color theme="1"/>
      </bottom>
      <diagonal/>
    </border>
    <border>
      <left style="hair">
        <color theme="1"/>
      </left>
      <right/>
      <top/>
      <bottom/>
      <diagonal/>
    </border>
    <border>
      <left style="hair">
        <color theme="1"/>
      </left>
      <right style="thin">
        <color indexed="64"/>
      </right>
      <top/>
      <bottom style="hair">
        <color theme="1"/>
      </bottom>
      <diagonal/>
    </border>
    <border>
      <left style="hair">
        <color theme="1"/>
      </left>
      <right style="thin">
        <color indexed="64"/>
      </right>
      <top style="hair">
        <color theme="1"/>
      </top>
      <bottom/>
      <diagonal/>
    </border>
    <border>
      <left style="hair">
        <color theme="1"/>
      </left>
      <right style="thin">
        <color indexed="64"/>
      </right>
      <top style="thin">
        <color theme="1"/>
      </top>
      <bottom style="hair">
        <color theme="1"/>
      </bottom>
      <diagonal/>
    </border>
    <border>
      <left style="hair">
        <color theme="1"/>
      </left>
      <right style="thin">
        <color indexed="64"/>
      </right>
      <top style="hair">
        <color theme="1"/>
      </top>
      <bottom style="hair">
        <color theme="1"/>
      </bottom>
      <diagonal/>
    </border>
    <border>
      <left style="hair">
        <color theme="1"/>
      </left>
      <right style="thin">
        <color indexed="64"/>
      </right>
      <top style="hair">
        <color theme="1"/>
      </top>
      <bottom style="thin">
        <color theme="1"/>
      </bottom>
      <diagonal/>
    </border>
    <border>
      <left/>
      <right style="thin">
        <color auto="1"/>
      </right>
      <top style="thin">
        <color theme="1"/>
      </top>
      <bottom style="thin">
        <color theme="1"/>
      </bottom>
      <diagonal/>
    </border>
    <border>
      <left style="thin">
        <color theme="0" tint="-0.14996795556505021"/>
      </left>
      <right style="thin">
        <color theme="0" tint="-0.14996795556505021"/>
      </right>
      <top style="thin">
        <color theme="1"/>
      </top>
      <bottom style="thin">
        <color auto="1"/>
      </bottom>
      <diagonal/>
    </border>
    <border>
      <left style="thin">
        <color theme="1"/>
      </left>
      <right style="hair">
        <color theme="1"/>
      </right>
      <top style="thin">
        <color theme="1"/>
      </top>
      <bottom style="thin">
        <color auto="1"/>
      </bottom>
      <diagonal/>
    </border>
    <border>
      <left style="hair">
        <color theme="1"/>
      </left>
      <right style="thin">
        <color auto="1"/>
      </right>
      <top style="thin">
        <color theme="1"/>
      </top>
      <bottom style="thin">
        <color auto="1"/>
      </bottom>
      <diagonal/>
    </border>
    <border>
      <left/>
      <right style="hair">
        <color theme="1"/>
      </right>
      <top style="thin">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right style="hair">
        <color theme="1"/>
      </right>
      <top style="thin">
        <color theme="1"/>
      </top>
      <bottom/>
      <diagonal/>
    </border>
    <border>
      <left style="hair">
        <color theme="1"/>
      </left>
      <right/>
      <top style="thin">
        <color theme="1"/>
      </top>
      <bottom/>
      <diagonal/>
    </border>
    <border>
      <left style="hair">
        <color theme="1"/>
      </left>
      <right/>
      <top style="thin">
        <color theme="1"/>
      </top>
      <bottom style="thin">
        <color theme="1"/>
      </bottom>
      <diagonal/>
    </border>
    <border>
      <left/>
      <right style="hair">
        <color theme="1"/>
      </right>
      <top style="hair">
        <color theme="1"/>
      </top>
      <bottom style="thin">
        <color theme="1"/>
      </bottom>
      <diagonal/>
    </border>
    <border>
      <left/>
      <right/>
      <top style="hair">
        <color theme="1"/>
      </top>
      <bottom style="thin">
        <color theme="1"/>
      </bottom>
      <diagonal/>
    </border>
    <border>
      <left style="hair">
        <color theme="1"/>
      </left>
      <right/>
      <top style="thin">
        <color auto="1"/>
      </top>
      <bottom style="thin">
        <color indexed="64"/>
      </bottom>
      <diagonal/>
    </border>
    <border>
      <left style="hair">
        <color theme="1"/>
      </left>
      <right/>
      <top style="thin">
        <color indexed="64"/>
      </top>
      <bottom/>
      <diagonal/>
    </border>
    <border diagonalUp="1">
      <left style="thin">
        <color indexed="64"/>
      </left>
      <right style="thin">
        <color indexed="64"/>
      </right>
      <top/>
      <bottom style="thin">
        <color indexed="64"/>
      </bottom>
      <diagonal style="thin">
        <color indexed="64"/>
      </diagonal>
    </border>
    <border>
      <left/>
      <right style="thin">
        <color theme="0" tint="-0.14996795556505021"/>
      </right>
      <top style="thin">
        <color theme="1"/>
      </top>
      <bottom style="thin">
        <color indexed="64"/>
      </bottom>
      <diagonal/>
    </border>
    <border>
      <left style="thin">
        <color theme="0" tint="-0.14996795556505021"/>
      </left>
      <right/>
      <top style="thin">
        <color theme="1"/>
      </top>
      <bottom style="thin">
        <color indexed="64"/>
      </bottom>
      <diagonal/>
    </border>
    <border>
      <left style="thin">
        <color theme="0" tint="-0.14996795556505021"/>
      </left>
      <right style="thin">
        <color theme="1"/>
      </right>
      <top style="thin">
        <color theme="1"/>
      </top>
      <bottom style="thin">
        <color indexed="64"/>
      </bottom>
      <diagonal/>
    </border>
    <border>
      <left style="hair">
        <color theme="1"/>
      </left>
      <right style="thin">
        <color indexed="64"/>
      </right>
      <top/>
      <bottom/>
      <diagonal/>
    </border>
    <border>
      <left/>
      <right style="hair">
        <color theme="1"/>
      </right>
      <top/>
      <bottom style="thin">
        <color indexed="64"/>
      </bottom>
      <diagonal/>
    </border>
    <border>
      <left/>
      <right/>
      <top style="thin">
        <color indexed="64"/>
      </top>
      <bottom style="thin">
        <color theme="1"/>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left/>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hair">
        <color indexed="64"/>
      </bottom>
      <diagonal style="thin">
        <color indexed="64"/>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double">
        <color indexed="64"/>
      </top>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712">
    <xf numFmtId="0" fontId="0" fillId="0" borderId="0" xfId="0">
      <alignment vertical="center"/>
    </xf>
    <xf numFmtId="0" fontId="12"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5" fillId="0" borderId="0" xfId="0" applyFont="1" applyAlignment="1" applyProtection="1">
      <alignment vertical="center"/>
    </xf>
    <xf numFmtId="0" fontId="15" fillId="0" borderId="0" xfId="11" quotePrefix="1" applyFont="1" applyBorder="1" applyAlignment="1" applyProtection="1">
      <alignment vertical="center"/>
    </xf>
    <xf numFmtId="0" fontId="12" fillId="0" borderId="0" xfId="0" applyFont="1" applyBorder="1" applyAlignment="1" applyProtection="1">
      <alignment vertical="center"/>
    </xf>
    <xf numFmtId="0" fontId="12" fillId="0" borderId="0" xfId="0" applyFont="1" applyFill="1" applyAlignment="1" applyProtection="1">
      <alignment vertical="center"/>
    </xf>
    <xf numFmtId="0" fontId="12" fillId="0" borderId="0" xfId="0" applyFont="1" applyFill="1" applyBorder="1" applyAlignment="1" applyProtection="1">
      <alignment horizontal="left" vertical="center"/>
    </xf>
    <xf numFmtId="181" fontId="12" fillId="0" borderId="0" xfId="0" applyNumberFormat="1" applyFont="1" applyFill="1" applyBorder="1" applyAlignment="1" applyProtection="1">
      <alignment horizontal="left" vertical="center"/>
    </xf>
    <xf numFmtId="181" fontId="12" fillId="0" borderId="0" xfId="0" applyNumberFormat="1" applyFont="1" applyBorder="1" applyAlignment="1" applyProtection="1">
      <alignment horizontal="left" vertical="center"/>
    </xf>
    <xf numFmtId="180" fontId="12" fillId="0" borderId="0" xfId="0" applyNumberFormat="1" applyFont="1" applyBorder="1" applyAlignment="1" applyProtection="1">
      <alignment vertical="center"/>
    </xf>
    <xf numFmtId="0" fontId="12"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6" fillId="0" borderId="0" xfId="11" quotePrefix="1" applyFont="1" applyBorder="1" applyAlignment="1" applyProtection="1">
      <alignment vertical="center"/>
    </xf>
    <xf numFmtId="183" fontId="17" fillId="0" borderId="0" xfId="0" applyNumberFormat="1" applyFont="1" applyFill="1" applyBorder="1" applyAlignment="1" applyProtection="1">
      <alignment vertical="center"/>
    </xf>
    <xf numFmtId="184" fontId="12" fillId="0" borderId="0" xfId="0" applyNumberFormat="1" applyFont="1" applyAlignment="1" applyProtection="1">
      <alignment vertical="center"/>
    </xf>
    <xf numFmtId="0" fontId="12" fillId="0" borderId="0" xfId="1" applyNumberFormat="1" applyFont="1" applyAlignment="1" applyProtection="1">
      <alignment vertical="center"/>
    </xf>
    <xf numFmtId="0" fontId="21" fillId="0" borderId="0" xfId="0" applyFont="1" applyProtection="1">
      <alignment vertical="center"/>
    </xf>
    <xf numFmtId="0" fontId="20" fillId="3" borderId="0" xfId="6" applyFont="1" applyFill="1" applyBorder="1" applyAlignment="1" applyProtection="1">
      <alignment horizontal="center" vertical="center"/>
    </xf>
    <xf numFmtId="0" fontId="20" fillId="0" borderId="5" xfId="0" applyFont="1" applyBorder="1" applyAlignment="1" applyProtection="1">
      <alignment vertical="center"/>
    </xf>
    <xf numFmtId="0" fontId="21" fillId="0" borderId="5" xfId="0" applyFont="1" applyBorder="1" applyAlignment="1" applyProtection="1">
      <alignment horizontal="right" vertical="center"/>
    </xf>
    <xf numFmtId="49" fontId="21" fillId="0" borderId="0" xfId="6" applyNumberFormat="1" applyFont="1" applyBorder="1" applyAlignment="1" applyProtection="1">
      <alignment horizontal="left" vertical="center"/>
    </xf>
    <xf numFmtId="0" fontId="21" fillId="0" borderId="0" xfId="6" applyNumberFormat="1" applyFont="1" applyBorder="1" applyAlignment="1" applyProtection="1">
      <alignment horizontal="left" vertical="center"/>
    </xf>
    <xf numFmtId="0" fontId="21" fillId="0" borderId="0" xfId="6" applyNumberFormat="1" applyFont="1" applyFill="1" applyBorder="1" applyAlignment="1" applyProtection="1">
      <alignment horizontal="left" vertical="center"/>
    </xf>
    <xf numFmtId="0" fontId="28" fillId="0" borderId="1" xfId="0" applyFont="1" applyBorder="1" applyAlignment="1" applyProtection="1">
      <alignment vertical="center" wrapText="1"/>
    </xf>
    <xf numFmtId="0" fontId="21" fillId="0" borderId="0" xfId="6" applyFont="1" applyBorder="1" applyProtection="1"/>
    <xf numFmtId="0" fontId="20" fillId="0" borderId="0" xfId="6" applyFont="1" applyBorder="1" applyAlignment="1" applyProtection="1">
      <alignment horizontal="center" vertical="center"/>
    </xf>
    <xf numFmtId="49" fontId="21" fillId="0" borderId="0" xfId="6" applyNumberFormat="1" applyFont="1" applyBorder="1" applyAlignment="1" applyProtection="1">
      <alignment horizontal="center" vertical="center"/>
    </xf>
    <xf numFmtId="0" fontId="28" fillId="0" borderId="3" xfId="0" applyFont="1" applyBorder="1" applyAlignment="1" applyProtection="1">
      <alignment vertical="center"/>
    </xf>
    <xf numFmtId="0" fontId="28" fillId="0" borderId="110" xfId="0" applyFont="1" applyBorder="1" applyAlignment="1" applyProtection="1">
      <alignment horizontal="left" vertical="center"/>
    </xf>
    <xf numFmtId="0" fontId="27" fillId="0" borderId="0" xfId="0" applyFont="1" applyProtection="1">
      <alignment vertical="center"/>
    </xf>
    <xf numFmtId="0" fontId="28" fillId="0" borderId="11" xfId="0" applyFont="1" applyBorder="1" applyAlignment="1" applyProtection="1">
      <alignment horizontal="center" vertical="center"/>
    </xf>
    <xf numFmtId="0" fontId="27" fillId="0" borderId="0" xfId="0" applyFont="1" applyAlignment="1" applyProtection="1">
      <alignment vertical="center"/>
    </xf>
    <xf numFmtId="0" fontId="28" fillId="0" borderId="25" xfId="0" applyFont="1" applyBorder="1" applyAlignment="1" applyProtection="1">
      <alignment vertical="center"/>
    </xf>
    <xf numFmtId="0" fontId="28" fillId="0" borderId="110" xfId="0" applyFont="1" applyBorder="1" applyAlignment="1" applyProtection="1">
      <alignment vertical="center"/>
    </xf>
    <xf numFmtId="38" fontId="28" fillId="0" borderId="3" xfId="1" applyFont="1" applyFill="1" applyBorder="1" applyAlignment="1" applyProtection="1">
      <alignment horizontal="left" vertical="center"/>
    </xf>
    <xf numFmtId="0" fontId="28" fillId="0" borderId="3" xfId="0" applyFont="1" applyFill="1" applyBorder="1" applyAlignment="1" applyProtection="1">
      <alignment vertical="center"/>
    </xf>
    <xf numFmtId="38" fontId="28" fillId="0" borderId="110" xfId="1" applyFont="1" applyBorder="1" applyAlignment="1" applyProtection="1">
      <alignment horizontal="left" vertical="center"/>
    </xf>
    <xf numFmtId="0" fontId="28" fillId="0" borderId="12" xfId="0" applyFont="1" applyBorder="1" applyAlignment="1" applyProtection="1">
      <alignment vertical="center"/>
    </xf>
    <xf numFmtId="38" fontId="28" fillId="0" borderId="12" xfId="1" applyFont="1" applyBorder="1" applyAlignment="1" applyProtection="1">
      <alignment horizontal="left" vertical="center"/>
    </xf>
    <xf numFmtId="0" fontId="28" fillId="0" borderId="2" xfId="0" applyFont="1" applyBorder="1" applyAlignment="1" applyProtection="1">
      <alignment vertical="center"/>
    </xf>
    <xf numFmtId="0" fontId="30" fillId="0" borderId="0" xfId="0" applyFont="1" applyAlignment="1" applyProtection="1">
      <alignment vertical="center"/>
    </xf>
    <xf numFmtId="38" fontId="28" fillId="0" borderId="88" xfId="0" applyNumberFormat="1" applyFont="1" applyFill="1" applyBorder="1" applyAlignment="1" applyProtection="1">
      <alignment vertical="center"/>
    </xf>
    <xf numFmtId="0" fontId="28" fillId="0" borderId="12" xfId="0" applyFont="1" applyFill="1" applyBorder="1" applyAlignment="1" applyProtection="1">
      <alignment horizontal="center" vertical="center"/>
    </xf>
    <xf numFmtId="0" fontId="28" fillId="0" borderId="12" xfId="0" applyFont="1" applyBorder="1" applyAlignment="1" applyProtection="1">
      <alignment horizontal="center" vertical="center"/>
    </xf>
    <xf numFmtId="0" fontId="21" fillId="0" borderId="0" xfId="6" applyFont="1" applyBorder="1" applyAlignment="1" applyProtection="1"/>
    <xf numFmtId="0" fontId="21" fillId="0" borderId="0" xfId="6" applyFont="1" applyBorder="1" applyAlignment="1" applyProtection="1">
      <alignment vertical="center"/>
    </xf>
    <xf numFmtId="0" fontId="21" fillId="0" borderId="0" xfId="6" applyFont="1" applyBorder="1" applyAlignment="1" applyProtection="1">
      <alignment horizontal="left" vertical="center" wrapText="1"/>
    </xf>
    <xf numFmtId="0" fontId="24" fillId="0" borderId="0" xfId="0" applyFont="1" applyFill="1" applyProtection="1">
      <alignment vertical="center"/>
    </xf>
    <xf numFmtId="0" fontId="24" fillId="0" borderId="0" xfId="0" applyFont="1" applyFill="1" applyBorder="1" applyAlignment="1" applyProtection="1">
      <alignment horizontal="right" vertical="center"/>
    </xf>
    <xf numFmtId="0" fontId="16" fillId="0" borderId="0" xfId="11" applyFont="1" applyBorder="1" applyAlignment="1" applyProtection="1">
      <alignment vertical="top"/>
    </xf>
    <xf numFmtId="0" fontId="37" fillId="0" borderId="0" xfId="0" applyFont="1" applyFill="1" applyProtection="1">
      <alignment vertical="center"/>
    </xf>
    <xf numFmtId="0" fontId="24" fillId="0" borderId="0" xfId="0" applyFont="1" applyProtection="1">
      <alignment vertical="center"/>
    </xf>
    <xf numFmtId="0" fontId="22" fillId="0" borderId="0" xfId="11" applyFont="1" applyProtection="1">
      <alignment vertical="center"/>
    </xf>
    <xf numFmtId="0" fontId="22" fillId="0" borderId="0" xfId="11" applyFont="1" applyFill="1" applyProtection="1">
      <alignment vertical="center"/>
    </xf>
    <xf numFmtId="0" fontId="24" fillId="0" borderId="6" xfId="11" applyFont="1" applyBorder="1" applyAlignment="1" applyProtection="1">
      <alignment horizontal="center" vertical="center" wrapText="1"/>
    </xf>
    <xf numFmtId="0" fontId="39" fillId="0" borderId="0" xfId="0" applyFont="1" applyFill="1" applyProtection="1">
      <alignment vertical="center"/>
    </xf>
    <xf numFmtId="0" fontId="24" fillId="0" borderId="0" xfId="0" applyFont="1" applyBorder="1" applyProtection="1">
      <alignment vertical="center"/>
    </xf>
    <xf numFmtId="0" fontId="22" fillId="0" borderId="0" xfId="0" applyFont="1" applyBorder="1" applyAlignment="1" applyProtection="1">
      <alignment vertical="top"/>
    </xf>
    <xf numFmtId="0" fontId="22" fillId="0" borderId="0" xfId="11" applyFont="1" applyAlignment="1" applyProtection="1">
      <alignment vertical="center"/>
    </xf>
    <xf numFmtId="0" fontId="16" fillId="0" borderId="0" xfId="11" applyFont="1" applyFill="1" applyBorder="1" applyAlignment="1" applyProtection="1">
      <alignment vertical="top"/>
    </xf>
    <xf numFmtId="0" fontId="21" fillId="0" borderId="0" xfId="11" applyFont="1" applyProtection="1">
      <alignment vertical="center"/>
    </xf>
    <xf numFmtId="0" fontId="24" fillId="0" borderId="0" xfId="0" applyFont="1" applyAlignment="1" applyProtection="1">
      <alignment horizontal="center" vertical="center"/>
    </xf>
    <xf numFmtId="0" fontId="24" fillId="0" borderId="0" xfId="11" applyFont="1" applyBorder="1" applyAlignment="1" applyProtection="1">
      <alignment vertical="top"/>
    </xf>
    <xf numFmtId="0" fontId="24" fillId="0" borderId="0" xfId="0" applyFont="1" applyAlignment="1" applyProtection="1">
      <alignment vertical="center" wrapText="1"/>
    </xf>
    <xf numFmtId="182" fontId="16" fillId="0" borderId="0" xfId="7" applyFont="1" applyBorder="1" applyAlignment="1" applyProtection="1">
      <alignment vertical="center"/>
    </xf>
    <xf numFmtId="182" fontId="22" fillId="0" borderId="0" xfId="7" applyFont="1" applyBorder="1" applyAlignment="1" applyProtection="1">
      <alignment vertical="center"/>
    </xf>
    <xf numFmtId="182" fontId="24" fillId="0" borderId="0" xfId="7" applyFont="1" applyAlignment="1" applyProtection="1">
      <alignment vertical="center"/>
    </xf>
    <xf numFmtId="182" fontId="42" fillId="0" borderId="0" xfId="7" applyFont="1" applyBorder="1" applyAlignment="1" applyProtection="1">
      <alignment horizontal="left" vertical="center" wrapText="1"/>
    </xf>
    <xf numFmtId="182" fontId="42" fillId="0" borderId="0" xfId="7" applyFont="1" applyAlignment="1" applyProtection="1">
      <alignment horizontal="left" vertical="center" wrapText="1"/>
    </xf>
    <xf numFmtId="182" fontId="24" fillId="0" borderId="0" xfId="7" applyFont="1" applyBorder="1" applyAlignment="1" applyProtection="1">
      <alignment vertical="center"/>
    </xf>
    <xf numFmtId="0" fontId="22" fillId="0" borderId="0" xfId="11" applyFont="1" applyBorder="1" applyAlignment="1" applyProtection="1">
      <alignment vertical="top"/>
    </xf>
    <xf numFmtId="0" fontId="22" fillId="0" borderId="2" xfId="11" applyFont="1" applyBorder="1" applyAlignment="1" applyProtection="1">
      <alignment vertical="center"/>
    </xf>
    <xf numFmtId="0" fontId="16" fillId="0" borderId="5" xfId="0" applyFont="1" applyFill="1" applyBorder="1" applyAlignment="1" applyProtection="1">
      <alignment vertical="center"/>
    </xf>
    <xf numFmtId="0" fontId="22" fillId="0" borderId="5" xfId="0" applyFont="1" applyFill="1" applyBorder="1" applyAlignment="1" applyProtection="1">
      <alignment vertical="center"/>
    </xf>
    <xf numFmtId="0" fontId="24" fillId="0" borderId="0" xfId="0" applyFont="1" applyFill="1" applyAlignment="1" applyProtection="1">
      <alignment vertical="center"/>
    </xf>
    <xf numFmtId="0" fontId="39" fillId="0" borderId="0" xfId="0" applyFont="1" applyFill="1" applyAlignment="1" applyProtection="1">
      <alignment vertical="center"/>
    </xf>
    <xf numFmtId="0" fontId="24" fillId="0" borderId="0" xfId="0" applyFont="1" applyAlignment="1" applyProtection="1">
      <alignment vertical="center"/>
    </xf>
    <xf numFmtId="0" fontId="20" fillId="0" borderId="0" xfId="11" applyFont="1" applyBorder="1" applyAlignment="1" applyProtection="1">
      <alignment vertical="top"/>
    </xf>
    <xf numFmtId="0" fontId="34" fillId="0" borderId="0" xfId="11" applyFont="1" applyBorder="1" applyAlignment="1" applyProtection="1">
      <alignment vertical="top"/>
    </xf>
    <xf numFmtId="0" fontId="20" fillId="0" borderId="0" xfId="11" applyFont="1" applyProtection="1">
      <alignment vertical="center"/>
    </xf>
    <xf numFmtId="0" fontId="33" fillId="0" borderId="0" xfId="3" applyFont="1" applyProtection="1">
      <alignment vertical="center"/>
    </xf>
    <xf numFmtId="0" fontId="28" fillId="0" borderId="0" xfId="3" applyFont="1" applyProtection="1">
      <alignment vertical="center"/>
    </xf>
    <xf numFmtId="0" fontId="28" fillId="0" borderId="0" xfId="3" applyFont="1" applyAlignment="1" applyProtection="1">
      <alignment vertical="center"/>
    </xf>
    <xf numFmtId="0" fontId="33" fillId="0" borderId="0" xfId="3" applyFont="1" applyAlignment="1" applyProtection="1">
      <alignment horizontal="left" vertical="center" wrapText="1"/>
    </xf>
    <xf numFmtId="0" fontId="45" fillId="2" borderId="108" xfId="3" applyFont="1" applyFill="1" applyBorder="1" applyAlignment="1" applyProtection="1">
      <alignment horizontal="left" vertical="center" wrapText="1"/>
    </xf>
    <xf numFmtId="0" fontId="42" fillId="0" borderId="108" xfId="3" applyFont="1" applyFill="1" applyBorder="1" applyProtection="1">
      <alignment vertical="center"/>
    </xf>
    <xf numFmtId="0" fontId="28" fillId="0" borderId="0" xfId="3" applyFont="1" applyBorder="1" applyProtection="1">
      <alignment vertical="center"/>
    </xf>
    <xf numFmtId="0" fontId="33" fillId="2" borderId="108" xfId="0" applyFont="1" applyFill="1" applyBorder="1" applyProtection="1">
      <alignment vertical="center"/>
    </xf>
    <xf numFmtId="0" fontId="28" fillId="0" borderId="0" xfId="3" applyFont="1" applyAlignment="1" applyProtection="1">
      <alignment vertical="center" wrapText="1"/>
    </xf>
    <xf numFmtId="0" fontId="21" fillId="0" borderId="0" xfId="3" applyFont="1" applyBorder="1" applyAlignment="1" applyProtection="1">
      <alignment vertical="center"/>
    </xf>
    <xf numFmtId="0" fontId="28" fillId="0" borderId="0" xfId="3" applyFont="1" applyBorder="1" applyAlignment="1" applyProtection="1">
      <alignment vertical="center"/>
    </xf>
    <xf numFmtId="0" fontId="48" fillId="2" borderId="0" xfId="3" applyFont="1" applyFill="1" applyBorder="1" applyAlignment="1" applyProtection="1">
      <alignment vertical="center"/>
    </xf>
    <xf numFmtId="0" fontId="21" fillId="0" borderId="0" xfId="0" applyFont="1" applyAlignment="1" applyProtection="1">
      <alignment vertical="center"/>
    </xf>
    <xf numFmtId="0" fontId="42" fillId="0" borderId="0" xfId="11" applyFont="1" applyBorder="1" applyAlignment="1" applyProtection="1">
      <alignment vertical="top" wrapText="1"/>
    </xf>
    <xf numFmtId="0" fontId="20" fillId="0" borderId="0" xfId="11" applyFont="1" applyBorder="1" applyAlignment="1" applyProtection="1">
      <alignment vertical="top" wrapText="1"/>
    </xf>
    <xf numFmtId="0" fontId="21" fillId="0" borderId="0" xfId="0" applyFont="1" applyFill="1" applyProtection="1">
      <alignment vertical="center"/>
    </xf>
    <xf numFmtId="0" fontId="44" fillId="0" borderId="0" xfId="3" applyFont="1" applyProtection="1">
      <alignment vertical="center"/>
    </xf>
    <xf numFmtId="0" fontId="28" fillId="0" borderId="0" xfId="3" applyFont="1" applyFill="1" applyAlignment="1" applyProtection="1">
      <alignment vertical="center"/>
    </xf>
    <xf numFmtId="0" fontId="44" fillId="0" borderId="0" xfId="3" applyFont="1" applyAlignment="1" applyProtection="1">
      <alignment vertical="center" wrapText="1"/>
    </xf>
    <xf numFmtId="0" fontId="45" fillId="2" borderId="89" xfId="3" applyFont="1" applyFill="1" applyBorder="1" applyAlignment="1" applyProtection="1">
      <alignment horizontal="left" vertical="center" wrapText="1"/>
    </xf>
    <xf numFmtId="0" fontId="21" fillId="0" borderId="0" xfId="3" applyFont="1" applyAlignment="1" applyProtection="1">
      <alignment horizontal="left" vertical="center" wrapText="1"/>
    </xf>
    <xf numFmtId="0" fontId="42" fillId="2" borderId="89" xfId="3" applyFont="1" applyFill="1" applyBorder="1" applyProtection="1">
      <alignment vertical="center"/>
    </xf>
    <xf numFmtId="38" fontId="28" fillId="0" borderId="0" xfId="4" applyFont="1" applyAlignment="1" applyProtection="1">
      <alignment vertical="center"/>
    </xf>
    <xf numFmtId="0" fontId="30" fillId="0" borderId="0" xfId="3" applyFont="1" applyBorder="1" applyAlignment="1" applyProtection="1">
      <alignment vertical="center" wrapText="1"/>
    </xf>
    <xf numFmtId="0" fontId="44" fillId="2" borderId="89" xfId="0" applyFont="1" applyFill="1" applyBorder="1" applyProtection="1">
      <alignment vertical="center"/>
    </xf>
    <xf numFmtId="0" fontId="30" fillId="0" borderId="0" xfId="3" applyFont="1" applyBorder="1" applyAlignment="1" applyProtection="1">
      <alignment horizontal="center" vertical="center" wrapText="1"/>
    </xf>
    <xf numFmtId="0" fontId="16" fillId="0" borderId="0" xfId="11" applyFont="1" applyBorder="1" applyAlignment="1" applyProtection="1">
      <alignment vertical="center"/>
    </xf>
    <xf numFmtId="0" fontId="28" fillId="0" borderId="2" xfId="3" applyFont="1" applyBorder="1" applyAlignment="1" applyProtection="1">
      <alignment vertical="center"/>
    </xf>
    <xf numFmtId="0" fontId="28" fillId="0" borderId="4" xfId="3" applyFont="1" applyBorder="1" applyAlignment="1" applyProtection="1">
      <alignment vertical="center"/>
    </xf>
    <xf numFmtId="0" fontId="28" fillId="0" borderId="5" xfId="3" applyFont="1" applyBorder="1" applyAlignment="1" applyProtection="1">
      <alignment vertical="center"/>
    </xf>
    <xf numFmtId="0" fontId="28" fillId="6" borderId="9" xfId="3" applyFont="1" applyFill="1" applyBorder="1" applyProtection="1">
      <alignment vertical="center"/>
    </xf>
    <xf numFmtId="0" fontId="22" fillId="6" borderId="1" xfId="3" applyFont="1" applyFill="1" applyBorder="1" applyAlignment="1" applyProtection="1">
      <alignment vertical="center"/>
    </xf>
    <xf numFmtId="0" fontId="28" fillId="0" borderId="91" xfId="3" applyFont="1" applyBorder="1" applyAlignment="1" applyProtection="1">
      <alignment vertical="center"/>
    </xf>
    <xf numFmtId="0" fontId="28" fillId="0" borderId="93" xfId="3" applyFont="1" applyBorder="1" applyAlignment="1" applyProtection="1">
      <alignment vertical="center"/>
    </xf>
    <xf numFmtId="0" fontId="28" fillId="0" borderId="94" xfId="3" applyFont="1" applyBorder="1" applyAlignment="1" applyProtection="1">
      <alignment vertical="center"/>
    </xf>
    <xf numFmtId="0" fontId="28" fillId="0" borderId="97" xfId="3" applyFont="1" applyBorder="1" applyAlignment="1" applyProtection="1">
      <alignment vertical="center"/>
    </xf>
    <xf numFmtId="0" fontId="28" fillId="0" borderId="95" xfId="3" applyFont="1" applyBorder="1" applyAlignment="1" applyProtection="1">
      <alignment vertical="center"/>
    </xf>
    <xf numFmtId="0" fontId="28" fillId="0" borderId="95" xfId="3" applyFont="1" applyBorder="1" applyAlignment="1" applyProtection="1">
      <alignment horizontal="left" vertical="center"/>
    </xf>
    <xf numFmtId="0" fontId="21" fillId="0" borderId="96" xfId="3" applyFont="1" applyFill="1" applyBorder="1" applyAlignment="1" applyProtection="1">
      <alignment horizontal="right" vertical="center"/>
    </xf>
    <xf numFmtId="0" fontId="20" fillId="6" borderId="2" xfId="3" applyFont="1" applyFill="1" applyBorder="1" applyAlignment="1" applyProtection="1">
      <alignment vertical="center"/>
    </xf>
    <xf numFmtId="0" fontId="28" fillId="6" borderId="2" xfId="3" applyFont="1" applyFill="1" applyBorder="1" applyAlignment="1" applyProtection="1">
      <alignment vertical="center" wrapText="1"/>
    </xf>
    <xf numFmtId="0" fontId="20" fillId="6" borderId="3" xfId="3" applyFont="1" applyFill="1" applyBorder="1" applyAlignment="1" applyProtection="1">
      <alignment vertical="center"/>
    </xf>
    <xf numFmtId="0" fontId="52" fillId="0" borderId="0" xfId="11" applyFont="1" applyBorder="1" applyAlignment="1" applyProtection="1">
      <alignment vertical="center"/>
    </xf>
    <xf numFmtId="0" fontId="20" fillId="0" borderId="0" xfId="11" applyFont="1" applyFill="1" applyBorder="1" applyAlignment="1" applyProtection="1">
      <alignment vertical="top"/>
    </xf>
    <xf numFmtId="0" fontId="53" fillId="0" borderId="0" xfId="0" applyFont="1" applyFill="1" applyProtection="1">
      <alignment vertical="center"/>
    </xf>
    <xf numFmtId="0" fontId="28" fillId="0" borderId="0" xfId="3" applyFont="1" applyFill="1" applyProtection="1">
      <alignment vertical="center"/>
    </xf>
    <xf numFmtId="0" fontId="21" fillId="0" borderId="88" xfId="3" applyFont="1" applyBorder="1" applyAlignment="1" applyProtection="1">
      <alignment horizontal="left" vertical="center"/>
    </xf>
    <xf numFmtId="0" fontId="28" fillId="0" borderId="11" xfId="3" applyFont="1" applyBorder="1" applyAlignment="1" applyProtection="1">
      <alignment horizontal="left" vertical="center"/>
    </xf>
    <xf numFmtId="0" fontId="20" fillId="0" borderId="11" xfId="3" applyFont="1" applyBorder="1" applyAlignment="1" applyProtection="1">
      <alignment horizontal="left" vertical="center"/>
    </xf>
    <xf numFmtId="0" fontId="20" fillId="0" borderId="11" xfId="3" applyFont="1" applyBorder="1" applyAlignment="1" applyProtection="1">
      <alignment horizontal="right" vertical="center"/>
    </xf>
    <xf numFmtId="0" fontId="21" fillId="0" borderId="12" xfId="3" applyFont="1" applyFill="1" applyBorder="1" applyAlignment="1" applyProtection="1">
      <alignment horizontal="right" vertical="center"/>
    </xf>
    <xf numFmtId="0" fontId="45" fillId="2" borderId="89" xfId="0" applyFont="1" applyFill="1" applyBorder="1" applyAlignment="1" applyProtection="1">
      <alignment horizontal="center" vertical="center" wrapText="1"/>
    </xf>
    <xf numFmtId="0" fontId="42" fillId="0" borderId="89" xfId="3" applyFont="1" applyFill="1" applyBorder="1" applyProtection="1">
      <alignment vertical="center"/>
    </xf>
    <xf numFmtId="0" fontId="16" fillId="6" borderId="11" xfId="0" applyNumberFormat="1" applyFont="1" applyFill="1" applyBorder="1" applyAlignment="1" applyProtection="1">
      <alignment horizontal="left" vertical="center"/>
    </xf>
    <xf numFmtId="0" fontId="21" fillId="6" borderId="11" xfId="0" applyNumberFormat="1" applyFont="1" applyFill="1" applyBorder="1" applyAlignment="1" applyProtection="1">
      <alignment horizontal="left" vertical="center" wrapText="1"/>
    </xf>
    <xf numFmtId="0" fontId="21" fillId="6" borderId="11" xfId="0" applyNumberFormat="1" applyFont="1" applyFill="1" applyBorder="1" applyAlignment="1" applyProtection="1">
      <alignment horizontal="right" vertical="center" wrapText="1"/>
    </xf>
    <xf numFmtId="0" fontId="21" fillId="6" borderId="11" xfId="0" applyNumberFormat="1" applyFont="1" applyFill="1" applyBorder="1" applyAlignment="1" applyProtection="1">
      <alignment vertical="center" wrapText="1"/>
    </xf>
    <xf numFmtId="38" fontId="21" fillId="6" borderId="12" xfId="0" applyNumberFormat="1" applyFont="1" applyFill="1" applyBorder="1" applyAlignment="1" applyProtection="1">
      <alignment horizontal="right" vertical="center" wrapText="1"/>
    </xf>
    <xf numFmtId="0" fontId="24" fillId="2" borderId="89" xfId="0" applyFont="1" applyFill="1" applyBorder="1" applyProtection="1">
      <alignment vertical="center"/>
    </xf>
    <xf numFmtId="0" fontId="28" fillId="0" borderId="0" xfId="3" applyFont="1" applyAlignment="1" applyProtection="1">
      <alignment horizontal="right" vertical="center" wrapText="1"/>
    </xf>
    <xf numFmtId="0" fontId="21" fillId="0" borderId="14" xfId="0" applyNumberFormat="1" applyFont="1" applyFill="1" applyBorder="1" applyAlignment="1" applyProtection="1">
      <alignment horizontal="left" vertical="center" wrapText="1"/>
    </xf>
    <xf numFmtId="0" fontId="24" fillId="0" borderId="136" xfId="3" applyFont="1" applyFill="1" applyBorder="1" applyProtection="1">
      <alignment vertical="center"/>
    </xf>
    <xf numFmtId="0" fontId="28" fillId="6" borderId="21" xfId="3" applyFont="1" applyFill="1" applyBorder="1" applyProtection="1">
      <alignment vertical="center"/>
    </xf>
    <xf numFmtId="0" fontId="28" fillId="0" borderId="5" xfId="3" applyFont="1" applyBorder="1" applyProtection="1">
      <alignment vertical="center"/>
    </xf>
    <xf numFmtId="0" fontId="21" fillId="0" borderId="90" xfId="3" applyFont="1" applyBorder="1" applyAlignment="1" applyProtection="1">
      <alignment horizontal="left" vertical="center"/>
    </xf>
    <xf numFmtId="0" fontId="28" fillId="6" borderId="4" xfId="3" applyFont="1" applyFill="1" applyBorder="1" applyProtection="1">
      <alignment vertical="center"/>
    </xf>
    <xf numFmtId="0" fontId="16" fillId="0" borderId="0" xfId="11" applyFont="1" applyProtection="1">
      <alignment vertical="center"/>
    </xf>
    <xf numFmtId="0" fontId="21" fillId="0" borderId="90" xfId="3" applyFont="1" applyBorder="1" applyAlignment="1" applyProtection="1">
      <alignment vertical="center"/>
    </xf>
    <xf numFmtId="0" fontId="21" fillId="0" borderId="91" xfId="3" applyFont="1" applyBorder="1" applyAlignment="1" applyProtection="1">
      <alignment vertical="center"/>
    </xf>
    <xf numFmtId="0" fontId="21" fillId="0" borderId="93" xfId="3" applyFont="1" applyBorder="1" applyAlignment="1" applyProtection="1">
      <alignment vertical="center"/>
    </xf>
    <xf numFmtId="0" fontId="21" fillId="0" borderId="95" xfId="3" applyFont="1" applyBorder="1" applyAlignment="1" applyProtection="1">
      <alignment vertical="center" wrapText="1"/>
    </xf>
    <xf numFmtId="0" fontId="28" fillId="6" borderId="2" xfId="3" applyFont="1" applyFill="1" applyBorder="1" applyAlignment="1" applyProtection="1">
      <alignment vertical="center"/>
    </xf>
    <xf numFmtId="0" fontId="21" fillId="6" borderId="2" xfId="3" applyFont="1" applyFill="1" applyBorder="1" applyAlignment="1" applyProtection="1">
      <alignment vertical="center"/>
    </xf>
    <xf numFmtId="0" fontId="28" fillId="6" borderId="3" xfId="3" applyFont="1" applyFill="1" applyBorder="1" applyAlignment="1" applyProtection="1">
      <alignment vertical="center"/>
    </xf>
    <xf numFmtId="0" fontId="28" fillId="6" borderId="9" xfId="3" applyFont="1" applyFill="1" applyBorder="1" applyAlignment="1" applyProtection="1">
      <alignment vertical="center"/>
    </xf>
    <xf numFmtId="182" fontId="36" fillId="0" borderId="117" xfId="7" applyFont="1" applyFill="1" applyBorder="1" applyAlignment="1" applyProtection="1">
      <alignment horizontal="right" vertical="center"/>
    </xf>
    <xf numFmtId="182" fontId="36" fillId="0" borderId="10" xfId="7" applyFont="1" applyFill="1" applyBorder="1" applyAlignment="1" applyProtection="1">
      <alignment horizontal="right" vertical="center"/>
    </xf>
    <xf numFmtId="0" fontId="21" fillId="0" borderId="122" xfId="3" applyFont="1" applyBorder="1" applyAlignment="1" applyProtection="1">
      <alignment vertical="center" wrapText="1"/>
    </xf>
    <xf numFmtId="0" fontId="28" fillId="6" borderId="4" xfId="3" applyFont="1" applyFill="1" applyBorder="1" applyAlignment="1" applyProtection="1">
      <alignment vertical="center"/>
    </xf>
    <xf numFmtId="0" fontId="48" fillId="2" borderId="0" xfId="3" applyFont="1" applyFill="1" applyBorder="1" applyProtection="1">
      <alignment vertical="center"/>
    </xf>
    <xf numFmtId="0" fontId="50" fillId="0" borderId="0" xfId="3" applyFont="1" applyProtection="1">
      <alignment vertical="center"/>
    </xf>
    <xf numFmtId="0" fontId="21" fillId="0" borderId="0" xfId="3" applyFont="1" applyProtection="1">
      <alignment vertical="center"/>
    </xf>
    <xf numFmtId="0" fontId="21" fillId="6" borderId="5" xfId="3" applyFont="1" applyFill="1" applyBorder="1" applyAlignment="1" applyProtection="1">
      <alignment horizontal="center" vertical="center" shrinkToFit="1"/>
    </xf>
    <xf numFmtId="0" fontId="28" fillId="0" borderId="98" xfId="3" applyFont="1" applyBorder="1" applyAlignment="1" applyProtection="1">
      <alignment vertical="center"/>
    </xf>
    <xf numFmtId="0" fontId="28" fillId="0" borderId="99" xfId="3" applyFont="1" applyBorder="1" applyAlignment="1" applyProtection="1">
      <alignment vertical="center"/>
    </xf>
    <xf numFmtId="0" fontId="28" fillId="6" borderId="2" xfId="3" applyFont="1" applyFill="1" applyBorder="1" applyProtection="1">
      <alignment vertical="center"/>
    </xf>
    <xf numFmtId="0" fontId="28" fillId="5" borderId="0" xfId="3" applyFont="1" applyFill="1" applyProtection="1">
      <alignment vertical="center"/>
    </xf>
    <xf numFmtId="0" fontId="21" fillId="6" borderId="3" xfId="3" applyFont="1" applyFill="1" applyBorder="1" applyAlignment="1" applyProtection="1">
      <alignment horizontal="right" vertical="center"/>
    </xf>
    <xf numFmtId="0" fontId="28" fillId="0" borderId="12" xfId="3" applyFont="1" applyFill="1" applyBorder="1" applyAlignment="1" applyProtection="1">
      <alignment vertical="center"/>
    </xf>
    <xf numFmtId="0" fontId="28" fillId="0" borderId="19" xfId="3" applyFont="1" applyFill="1" applyBorder="1" applyAlignment="1" applyProtection="1">
      <alignment vertical="center"/>
    </xf>
    <xf numFmtId="0" fontId="28" fillId="0" borderId="1" xfId="3" applyFont="1" applyFill="1" applyBorder="1" applyAlignment="1" applyProtection="1">
      <alignment vertical="center"/>
    </xf>
    <xf numFmtId="0" fontId="28" fillId="0" borderId="2" xfId="3" applyFont="1" applyFill="1" applyBorder="1" applyAlignment="1" applyProtection="1">
      <alignment vertical="center"/>
    </xf>
    <xf numFmtId="0" fontId="28" fillId="0" borderId="2" xfId="3" applyFont="1" applyBorder="1" applyProtection="1">
      <alignment vertical="center"/>
    </xf>
    <xf numFmtId="0" fontId="21" fillId="0" borderId="3" xfId="3" applyFont="1" applyBorder="1" applyAlignment="1" applyProtection="1">
      <alignment vertical="center"/>
    </xf>
    <xf numFmtId="0" fontId="21" fillId="0" borderId="9" xfId="3" applyFont="1" applyBorder="1" applyAlignment="1" applyProtection="1">
      <alignment vertical="center"/>
    </xf>
    <xf numFmtId="0" fontId="21" fillId="0" borderId="10" xfId="3" applyFont="1" applyBorder="1" applyAlignment="1" applyProtection="1">
      <alignment vertical="center"/>
    </xf>
    <xf numFmtId="0" fontId="21" fillId="0" borderId="6" xfId="3" applyFont="1" applyBorder="1" applyAlignment="1" applyProtection="1">
      <alignment vertical="center"/>
    </xf>
    <xf numFmtId="0" fontId="28" fillId="6" borderId="3" xfId="3" applyFont="1" applyFill="1" applyBorder="1" applyProtection="1">
      <alignment vertical="center"/>
    </xf>
    <xf numFmtId="0" fontId="28" fillId="6" borderId="5" xfId="3" applyFont="1" applyFill="1" applyBorder="1" applyProtection="1">
      <alignment vertical="center"/>
    </xf>
    <xf numFmtId="0" fontId="28" fillId="6" borderId="6" xfId="3" applyFont="1" applyFill="1" applyBorder="1" applyProtection="1">
      <alignment vertical="center"/>
    </xf>
    <xf numFmtId="0" fontId="51" fillId="6" borderId="5" xfId="0" applyNumberFormat="1" applyFont="1" applyFill="1" applyBorder="1" applyAlignment="1" applyProtection="1">
      <alignment vertical="center"/>
    </xf>
    <xf numFmtId="0" fontId="42" fillId="0" borderId="0" xfId="3" applyFont="1" applyAlignment="1" applyProtection="1">
      <alignment vertical="center"/>
    </xf>
    <xf numFmtId="0" fontId="20" fillId="0" borderId="0" xfId="3" applyFont="1" applyProtection="1">
      <alignment vertical="center"/>
    </xf>
    <xf numFmtId="0" fontId="44" fillId="0" borderId="0" xfId="3" applyFont="1" applyBorder="1" applyProtection="1">
      <alignment vertical="center"/>
    </xf>
    <xf numFmtId="0" fontId="22" fillId="6" borderId="1" xfId="3" applyFont="1" applyFill="1" applyBorder="1" applyProtection="1">
      <alignment vertical="center"/>
    </xf>
    <xf numFmtId="0" fontId="20" fillId="0" borderId="0" xfId="3" applyFont="1" applyFill="1" applyBorder="1" applyAlignment="1" applyProtection="1">
      <alignment vertical="center"/>
    </xf>
    <xf numFmtId="0" fontId="42" fillId="0" borderId="0" xfId="3" applyFont="1" applyBorder="1" applyAlignment="1" applyProtection="1">
      <alignment vertical="center"/>
    </xf>
    <xf numFmtId="0" fontId="28" fillId="0" borderId="0" xfId="3" applyFont="1" applyBorder="1" applyAlignment="1" applyProtection="1">
      <alignment vertical="center" wrapText="1"/>
    </xf>
    <xf numFmtId="0" fontId="44" fillId="0" borderId="0" xfId="3" applyFont="1" applyBorder="1" applyAlignment="1" applyProtection="1">
      <alignment vertical="center"/>
    </xf>
    <xf numFmtId="0" fontId="21" fillId="0" borderId="0" xfId="3" applyFont="1" applyBorder="1" applyAlignment="1" applyProtection="1">
      <alignment horizontal="left" vertical="center" wrapText="1"/>
    </xf>
    <xf numFmtId="0" fontId="45" fillId="2" borderId="0" xfId="0" applyFont="1" applyFill="1" applyBorder="1" applyAlignment="1" applyProtection="1">
      <alignment horizontal="center" vertical="center" wrapText="1"/>
    </xf>
    <xf numFmtId="0" fontId="42" fillId="0" borderId="0" xfId="3" applyNumberFormat="1" applyFont="1" applyBorder="1" applyAlignment="1" applyProtection="1">
      <alignment vertical="center"/>
    </xf>
    <xf numFmtId="38" fontId="28" fillId="0" borderId="0" xfId="4" applyFont="1" applyBorder="1" applyAlignment="1" applyProtection="1">
      <alignment vertical="center"/>
    </xf>
    <xf numFmtId="0" fontId="44" fillId="2" borderId="0" xfId="0" applyFont="1" applyFill="1" applyBorder="1" applyProtection="1">
      <alignment vertical="center"/>
    </xf>
    <xf numFmtId="0" fontId="28" fillId="0" borderId="14" xfId="0" applyNumberFormat="1" applyFont="1" applyFill="1" applyBorder="1" applyAlignment="1" applyProtection="1">
      <alignment vertical="center" wrapText="1"/>
    </xf>
    <xf numFmtId="0" fontId="28" fillId="0" borderId="3" xfId="3" applyFont="1" applyFill="1" applyBorder="1" applyAlignment="1" applyProtection="1">
      <alignment vertical="center"/>
    </xf>
    <xf numFmtId="0" fontId="28" fillId="0" borderId="9" xfId="3" applyFont="1" applyFill="1" applyBorder="1" applyAlignment="1" applyProtection="1">
      <alignment vertical="center"/>
    </xf>
    <xf numFmtId="0" fontId="20" fillId="0" borderId="10" xfId="3" applyFont="1" applyFill="1" applyBorder="1" applyAlignment="1" applyProtection="1">
      <alignment vertical="center"/>
    </xf>
    <xf numFmtId="0" fontId="28" fillId="0" borderId="5" xfId="3" applyFont="1" applyFill="1" applyBorder="1" applyAlignment="1" applyProtection="1">
      <alignment vertical="center"/>
    </xf>
    <xf numFmtId="0" fontId="21" fillId="0" borderId="6" xfId="3" applyFont="1" applyFill="1" applyBorder="1" applyAlignment="1" applyProtection="1">
      <alignment horizontal="right" vertical="center"/>
    </xf>
    <xf numFmtId="38" fontId="19" fillId="0" borderId="45" xfId="1" applyNumberFormat="1" applyFont="1" applyFill="1" applyBorder="1" applyAlignment="1" applyProtection="1">
      <alignment horizontal="right" vertical="center" wrapText="1"/>
    </xf>
    <xf numFmtId="38" fontId="19" fillId="0" borderId="118" xfId="1" applyNumberFormat="1" applyFont="1" applyFill="1" applyBorder="1" applyAlignment="1" applyProtection="1">
      <alignment horizontal="right" vertical="center" wrapText="1"/>
    </xf>
    <xf numFmtId="38" fontId="19" fillId="0" borderId="45" xfId="1" applyNumberFormat="1" applyFont="1" applyFill="1" applyBorder="1" applyAlignment="1" applyProtection="1">
      <alignment horizontal="right" vertical="center"/>
    </xf>
    <xf numFmtId="38" fontId="19" fillId="0" borderId="58" xfId="1" applyNumberFormat="1" applyFont="1" applyFill="1" applyBorder="1" applyAlignment="1" applyProtection="1">
      <alignment horizontal="right" vertical="center"/>
    </xf>
    <xf numFmtId="0" fontId="22" fillId="0" borderId="0" xfId="3" applyFont="1" applyFill="1" applyAlignment="1" applyProtection="1">
      <alignment vertical="center"/>
    </xf>
    <xf numFmtId="0" fontId="21" fillId="0" borderId="0" xfId="3" applyFont="1" applyFill="1" applyAlignment="1" applyProtection="1">
      <alignment vertical="center"/>
    </xf>
    <xf numFmtId="0" fontId="21" fillId="0" borderId="0" xfId="3" applyFont="1" applyBorder="1" applyProtection="1">
      <alignment vertical="center"/>
    </xf>
    <xf numFmtId="0" fontId="21" fillId="2" borderId="0" xfId="3" applyFont="1" applyFill="1" applyBorder="1" applyProtection="1">
      <alignment vertical="center"/>
    </xf>
    <xf numFmtId="0" fontId="28" fillId="0" borderId="0" xfId="3" applyFont="1" applyFill="1" applyBorder="1" applyAlignment="1" applyProtection="1">
      <alignment vertical="center"/>
    </xf>
    <xf numFmtId="0" fontId="28" fillId="0" borderId="2" xfId="3" applyFont="1" applyFill="1" applyBorder="1" applyProtection="1">
      <alignment vertical="center"/>
    </xf>
    <xf numFmtId="0" fontId="28" fillId="0" borderId="0" xfId="3" applyFont="1" applyFill="1" applyBorder="1" applyProtection="1">
      <alignment vertical="center"/>
    </xf>
    <xf numFmtId="0" fontId="21" fillId="0" borderId="10" xfId="3" applyFont="1" applyFill="1" applyBorder="1" applyAlignment="1" applyProtection="1">
      <alignment vertical="center"/>
    </xf>
    <xf numFmtId="0" fontId="21" fillId="0" borderId="3" xfId="3" applyFont="1" applyFill="1" applyBorder="1" applyAlignment="1" applyProtection="1">
      <alignment vertical="center"/>
    </xf>
    <xf numFmtId="182" fontId="36" fillId="6" borderId="3" xfId="7" applyFont="1" applyFill="1" applyBorder="1" applyAlignment="1" applyProtection="1">
      <alignment horizontal="right" vertical="center"/>
    </xf>
    <xf numFmtId="0" fontId="21" fillId="6" borderId="9" xfId="3" applyFont="1" applyFill="1" applyBorder="1" applyProtection="1">
      <alignment vertical="center"/>
    </xf>
    <xf numFmtId="0" fontId="21" fillId="6" borderId="4" xfId="3" applyFont="1" applyFill="1" applyBorder="1" applyProtection="1">
      <alignment vertical="center"/>
    </xf>
    <xf numFmtId="0" fontId="22" fillId="7" borderId="1" xfId="3" applyFont="1" applyFill="1" applyBorder="1" applyAlignment="1" applyProtection="1">
      <alignment vertical="center"/>
    </xf>
    <xf numFmtId="0" fontId="28" fillId="7" borderId="2" xfId="3" applyFont="1" applyFill="1" applyBorder="1" applyAlignment="1" applyProtection="1">
      <alignment vertical="center" wrapText="1"/>
    </xf>
    <xf numFmtId="0" fontId="20" fillId="7" borderId="2" xfId="3" applyFont="1" applyFill="1" applyBorder="1" applyAlignment="1" applyProtection="1">
      <alignment vertical="center"/>
    </xf>
    <xf numFmtId="0" fontId="20" fillId="7" borderId="3" xfId="3" applyFont="1" applyFill="1" applyBorder="1" applyAlignment="1" applyProtection="1">
      <alignment vertical="center"/>
    </xf>
    <xf numFmtId="0" fontId="28" fillId="7" borderId="9" xfId="3" applyFont="1" applyFill="1" applyBorder="1" applyProtection="1">
      <alignment vertical="center"/>
    </xf>
    <xf numFmtId="0" fontId="28" fillId="7" borderId="21" xfId="3" applyFont="1" applyFill="1" applyBorder="1" applyProtection="1">
      <alignment vertical="center"/>
    </xf>
    <xf numFmtId="0" fontId="28" fillId="7" borderId="2" xfId="3" applyFont="1" applyFill="1" applyBorder="1" applyAlignment="1" applyProtection="1">
      <alignment vertical="center"/>
    </xf>
    <xf numFmtId="0" fontId="21" fillId="7" borderId="2" xfId="3" applyFont="1" applyFill="1" applyBorder="1" applyAlignment="1" applyProtection="1">
      <alignment vertical="center"/>
    </xf>
    <xf numFmtId="0" fontId="28" fillId="7" borderId="9" xfId="3" applyFont="1" applyFill="1" applyBorder="1" applyAlignment="1" applyProtection="1">
      <alignment vertical="center"/>
    </xf>
    <xf numFmtId="0" fontId="21" fillId="7" borderId="5" xfId="3" applyFont="1" applyFill="1" applyBorder="1" applyAlignment="1" applyProtection="1">
      <alignment horizontal="center" vertical="center" shrinkToFit="1"/>
    </xf>
    <xf numFmtId="0" fontId="28" fillId="7" borderId="4" xfId="3" applyFont="1" applyFill="1" applyBorder="1" applyAlignment="1" applyProtection="1">
      <alignment vertical="center"/>
    </xf>
    <xf numFmtId="0" fontId="28" fillId="7" borderId="4" xfId="3" applyFont="1" applyFill="1" applyBorder="1" applyProtection="1">
      <alignment vertical="center"/>
    </xf>
    <xf numFmtId="0" fontId="28" fillId="7" borderId="2" xfId="3" applyFont="1" applyFill="1" applyBorder="1" applyProtection="1">
      <alignment vertical="center"/>
    </xf>
    <xf numFmtId="0" fontId="28" fillId="7" borderId="3" xfId="3" applyFont="1" applyFill="1" applyBorder="1" applyProtection="1">
      <alignment vertical="center"/>
    </xf>
    <xf numFmtId="0" fontId="28" fillId="7" borderId="5" xfId="3" applyFont="1" applyFill="1" applyBorder="1" applyProtection="1">
      <alignment vertical="center"/>
    </xf>
    <xf numFmtId="0" fontId="28" fillId="7" borderId="6" xfId="3" applyFont="1" applyFill="1" applyBorder="1" applyProtection="1">
      <alignment vertical="center"/>
    </xf>
    <xf numFmtId="0" fontId="16" fillId="0" borderId="0" xfId="3" applyFont="1" applyFill="1" applyAlignment="1" applyProtection="1">
      <alignment vertical="center"/>
    </xf>
    <xf numFmtId="0" fontId="22" fillId="0" borderId="0" xfId="3" applyFont="1" applyFill="1" applyProtection="1">
      <alignment vertical="center"/>
    </xf>
    <xf numFmtId="0" fontId="24" fillId="0" borderId="0" xfId="3" applyFont="1" applyFill="1" applyProtection="1">
      <alignment vertical="center"/>
    </xf>
    <xf numFmtId="0" fontId="24" fillId="0" borderId="0" xfId="3" applyFont="1" applyFill="1" applyAlignment="1" applyProtection="1">
      <alignment horizontal="right" vertical="center"/>
    </xf>
    <xf numFmtId="0" fontId="24" fillId="0" borderId="0" xfId="3" applyFont="1" applyFill="1" applyBorder="1" applyAlignment="1" applyProtection="1">
      <alignment horizontal="center" vertical="center"/>
    </xf>
    <xf numFmtId="0" fontId="24" fillId="0" borderId="0" xfId="3" applyFont="1" applyFill="1" applyBorder="1" applyAlignment="1" applyProtection="1">
      <alignment vertical="center"/>
    </xf>
    <xf numFmtId="38" fontId="33" fillId="0" borderId="0" xfId="1" applyFont="1" applyFill="1" applyBorder="1" applyAlignment="1" applyProtection="1">
      <alignment vertical="center"/>
    </xf>
    <xf numFmtId="0" fontId="24" fillId="0" borderId="0" xfId="3" applyFont="1" applyFill="1" applyBorder="1" applyProtection="1">
      <alignment vertical="center"/>
    </xf>
    <xf numFmtId="0" fontId="24" fillId="0" borderId="0" xfId="3" applyFont="1" applyFill="1" applyBorder="1" applyAlignment="1" applyProtection="1">
      <alignment vertical="center" shrinkToFit="1"/>
    </xf>
    <xf numFmtId="0" fontId="24" fillId="0" borderId="0" xfId="3" applyFont="1" applyFill="1" applyBorder="1" applyAlignment="1" applyProtection="1">
      <alignment vertical="top" wrapText="1"/>
    </xf>
    <xf numFmtId="0" fontId="56" fillId="0" borderId="0" xfId="3" applyFont="1" applyFill="1" applyBorder="1" applyAlignment="1" applyProtection="1">
      <alignment vertical="top" wrapText="1"/>
    </xf>
    <xf numFmtId="176" fontId="42" fillId="0" borderId="0" xfId="3" applyNumberFormat="1" applyFont="1" applyFill="1" applyBorder="1" applyAlignment="1" applyProtection="1">
      <alignment vertical="top" wrapText="1"/>
    </xf>
    <xf numFmtId="0" fontId="22" fillId="0" borderId="0" xfId="3" applyFont="1" applyFill="1" applyBorder="1" applyAlignment="1" applyProtection="1">
      <alignment horizontal="left" vertical="center" wrapText="1"/>
    </xf>
    <xf numFmtId="38" fontId="22" fillId="0" borderId="0" xfId="1" applyFont="1" applyFill="1" applyBorder="1" applyAlignment="1" applyProtection="1">
      <alignment horizontal="right" vertical="center" wrapText="1"/>
    </xf>
    <xf numFmtId="0" fontId="24" fillId="0" borderId="0" xfId="3" applyFont="1" applyFill="1" applyAlignment="1" applyProtection="1">
      <alignment horizontal="center" vertical="center"/>
    </xf>
    <xf numFmtId="0" fontId="24" fillId="0" borderId="0" xfId="3" applyFont="1" applyFill="1" applyAlignment="1" applyProtection="1">
      <alignment vertical="center"/>
    </xf>
    <xf numFmtId="0" fontId="42" fillId="0" borderId="0" xfId="3" applyFont="1" applyFill="1" applyAlignment="1" applyProtection="1">
      <alignment vertical="center" wrapText="1"/>
    </xf>
    <xf numFmtId="0" fontId="24" fillId="0" borderId="0" xfId="3" applyFont="1" applyFill="1" applyBorder="1" applyAlignment="1" applyProtection="1">
      <alignment vertical="center" wrapText="1"/>
    </xf>
    <xf numFmtId="0" fontId="24" fillId="0" borderId="0" xfId="3" applyFont="1" applyFill="1" applyAlignment="1" applyProtection="1">
      <alignment vertical="top"/>
    </xf>
    <xf numFmtId="0" fontId="24" fillId="0" borderId="0" xfId="3" applyFont="1" applyFill="1" applyBorder="1" applyAlignment="1" applyProtection="1">
      <alignment vertical="top" wrapText="1" shrinkToFit="1"/>
    </xf>
    <xf numFmtId="0" fontId="24" fillId="0" borderId="0" xfId="3" applyFont="1" applyFill="1" applyAlignment="1" applyProtection="1">
      <alignment horizontal="left" vertical="top"/>
    </xf>
    <xf numFmtId="0" fontId="22" fillId="0" borderId="0" xfId="3" applyFont="1" applyFill="1" applyBorder="1" applyAlignment="1" applyProtection="1">
      <alignment vertical="center"/>
    </xf>
    <xf numFmtId="0" fontId="42" fillId="0" borderId="0" xfId="3" applyFont="1" applyFill="1" applyAlignment="1" applyProtection="1">
      <alignment vertical="center"/>
    </xf>
    <xf numFmtId="0" fontId="42" fillId="0" borderId="9" xfId="3" applyFont="1" applyFill="1" applyBorder="1" applyAlignment="1" applyProtection="1">
      <alignment vertical="top" wrapText="1"/>
    </xf>
    <xf numFmtId="0" fontId="42" fillId="0" borderId="0" xfId="3" applyFont="1" applyFill="1" applyBorder="1" applyAlignment="1" applyProtection="1">
      <alignment vertical="top" wrapText="1"/>
    </xf>
    <xf numFmtId="0" fontId="22" fillId="0" borderId="0" xfId="3" applyFont="1" applyFill="1" applyAlignment="1" applyProtection="1">
      <alignment vertical="top" wrapText="1"/>
    </xf>
    <xf numFmtId="176" fontId="24" fillId="0" borderId="0" xfId="3" applyNumberFormat="1" applyFont="1" applyFill="1" applyBorder="1" applyAlignment="1" applyProtection="1">
      <alignment vertical="center"/>
    </xf>
    <xf numFmtId="0" fontId="42" fillId="0" borderId="0" xfId="3" applyFont="1" applyFill="1" applyAlignment="1" applyProtection="1">
      <alignment vertical="top" wrapText="1"/>
    </xf>
    <xf numFmtId="0" fontId="24" fillId="0" borderId="0" xfId="3" applyFont="1" applyFill="1" applyAlignment="1" applyProtection="1">
      <alignment vertical="center" wrapText="1"/>
    </xf>
    <xf numFmtId="0" fontId="22" fillId="0" borderId="0" xfId="3" applyFont="1" applyFill="1" applyAlignment="1" applyProtection="1">
      <alignment horizontal="left" vertical="center"/>
    </xf>
    <xf numFmtId="176" fontId="42" fillId="0" borderId="0" xfId="3" applyNumberFormat="1" applyFont="1" applyFill="1" applyBorder="1" applyAlignment="1" applyProtection="1">
      <alignment vertical="top"/>
    </xf>
    <xf numFmtId="0" fontId="22" fillId="6" borderId="21" xfId="11" applyFont="1" applyFill="1" applyBorder="1" applyAlignment="1" applyProtection="1">
      <alignment vertical="center" wrapText="1"/>
    </xf>
    <xf numFmtId="0" fontId="22" fillId="6" borderId="47" xfId="11" applyFont="1" applyFill="1" applyBorder="1" applyAlignment="1" applyProtection="1">
      <alignment vertical="center" wrapText="1"/>
    </xf>
    <xf numFmtId="0" fontId="22" fillId="6" borderId="60" xfId="11" applyFont="1" applyFill="1" applyBorder="1" applyAlignment="1" applyProtection="1">
      <alignment vertical="center" wrapText="1"/>
    </xf>
    <xf numFmtId="182" fontId="36" fillId="0" borderId="5" xfId="7" applyFont="1" applyFill="1" applyBorder="1" applyAlignment="1" applyProtection="1">
      <alignment vertical="center" wrapText="1"/>
    </xf>
    <xf numFmtId="0" fontId="28" fillId="7" borderId="3" xfId="3" applyFont="1" applyFill="1" applyBorder="1" applyAlignment="1" applyProtection="1">
      <alignment vertical="center"/>
    </xf>
    <xf numFmtId="0" fontId="28" fillId="4" borderId="79" xfId="0" applyFont="1" applyFill="1" applyBorder="1" applyAlignment="1" applyProtection="1">
      <alignment horizontal="center" vertical="center"/>
    </xf>
    <xf numFmtId="182" fontId="22" fillId="4" borderId="91" xfId="7" applyFont="1" applyFill="1" applyBorder="1" applyAlignment="1" applyProtection="1">
      <alignment vertical="center" wrapText="1"/>
    </xf>
    <xf numFmtId="185" fontId="40" fillId="4" borderId="113" xfId="7" applyNumberFormat="1" applyFont="1" applyFill="1" applyBorder="1" applyAlignment="1" applyProtection="1">
      <alignment horizontal="center" vertical="center" wrapText="1"/>
    </xf>
    <xf numFmtId="185" fontId="40" fillId="4" borderId="114" xfId="7" applyNumberFormat="1" applyFont="1" applyFill="1" applyBorder="1" applyAlignment="1" applyProtection="1">
      <alignment horizontal="center" vertical="center" wrapText="1"/>
    </xf>
    <xf numFmtId="185" fontId="40" fillId="4" borderId="115" xfId="7" applyNumberFormat="1" applyFont="1" applyFill="1" applyBorder="1" applyAlignment="1" applyProtection="1">
      <alignment horizontal="center" vertical="center" wrapText="1"/>
    </xf>
    <xf numFmtId="182" fontId="40" fillId="4" borderId="48" xfId="7" applyFont="1" applyFill="1" applyBorder="1" applyAlignment="1" applyProtection="1">
      <alignment horizontal="center" vertical="center" wrapText="1"/>
    </xf>
    <xf numFmtId="182" fontId="40" fillId="4" borderId="132" xfId="7" applyFont="1" applyFill="1" applyBorder="1" applyAlignment="1" applyProtection="1">
      <alignment horizontal="center" vertical="center" wrapText="1"/>
    </xf>
    <xf numFmtId="1" fontId="40" fillId="4" borderId="132" xfId="7" applyNumberFormat="1" applyFont="1" applyFill="1" applyBorder="1" applyAlignment="1" applyProtection="1">
      <alignment horizontal="center" vertical="center" wrapText="1"/>
    </xf>
    <xf numFmtId="1" fontId="40" fillId="4" borderId="133" xfId="7" applyNumberFormat="1" applyFont="1" applyFill="1" applyBorder="1" applyAlignment="1" applyProtection="1">
      <alignment horizontal="center" vertical="center" wrapText="1"/>
    </xf>
    <xf numFmtId="185" fontId="40" fillId="4" borderId="23" xfId="7" applyNumberFormat="1" applyFont="1" applyFill="1" applyBorder="1" applyAlignment="1" applyProtection="1">
      <alignment horizontal="center" vertical="center" wrapText="1"/>
    </xf>
    <xf numFmtId="185" fontId="40" fillId="4" borderId="134" xfId="7" applyNumberFormat="1" applyFont="1" applyFill="1" applyBorder="1" applyAlignment="1" applyProtection="1">
      <alignment horizontal="center" vertical="center" wrapText="1"/>
    </xf>
    <xf numFmtId="185" fontId="40" fillId="4" borderId="135" xfId="7" applyNumberFormat="1" applyFont="1" applyFill="1" applyBorder="1" applyAlignment="1" applyProtection="1">
      <alignment horizontal="center" vertical="center" wrapText="1"/>
    </xf>
    <xf numFmtId="0" fontId="40" fillId="4" borderId="13" xfId="7" applyNumberFormat="1" applyFont="1" applyFill="1" applyBorder="1" applyAlignment="1" applyProtection="1">
      <alignment horizontal="center" vertical="center"/>
    </xf>
    <xf numFmtId="0" fontId="40" fillId="4" borderId="78" xfId="7" applyNumberFormat="1" applyFont="1" applyFill="1" applyBorder="1" applyAlignment="1" applyProtection="1">
      <alignment horizontal="center" vertical="center"/>
    </xf>
    <xf numFmtId="0" fontId="40" fillId="4" borderId="29" xfId="7" applyNumberFormat="1" applyFont="1" applyFill="1" applyBorder="1" applyAlignment="1" applyProtection="1">
      <alignment horizontal="center" vertical="center"/>
    </xf>
    <xf numFmtId="0" fontId="21" fillId="4" borderId="88" xfId="3" applyFont="1" applyFill="1" applyBorder="1" applyAlignment="1" applyProtection="1">
      <alignment horizontal="left" vertical="center"/>
    </xf>
    <xf numFmtId="0" fontId="28" fillId="4" borderId="11" xfId="3" applyFont="1" applyFill="1" applyBorder="1" applyAlignment="1" applyProtection="1">
      <alignment horizontal="left" vertical="center"/>
    </xf>
    <xf numFmtId="0" fontId="20" fillId="4" borderId="11" xfId="3" applyFont="1" applyFill="1" applyBorder="1" applyAlignment="1" applyProtection="1">
      <alignment horizontal="left" vertical="center"/>
    </xf>
    <xf numFmtId="0" fontId="20" fillId="4" borderId="11" xfId="3" applyFont="1" applyFill="1" applyBorder="1" applyAlignment="1" applyProtection="1">
      <alignment horizontal="right" vertical="center"/>
    </xf>
    <xf numFmtId="0" fontId="21" fillId="4" borderId="12" xfId="3" applyFont="1" applyFill="1" applyBorder="1" applyAlignment="1" applyProtection="1">
      <alignment horizontal="right" vertical="center"/>
    </xf>
    <xf numFmtId="0" fontId="21" fillId="4" borderId="65" xfId="0" applyFont="1" applyFill="1" applyBorder="1" applyAlignment="1" applyProtection="1">
      <alignment horizontal="center" vertical="center" wrapText="1"/>
    </xf>
    <xf numFmtId="0" fontId="21" fillId="4" borderId="54" xfId="0" applyFont="1" applyFill="1" applyBorder="1" applyAlignment="1" applyProtection="1">
      <alignment horizontal="center" vertical="center" wrapText="1"/>
    </xf>
    <xf numFmtId="0" fontId="21" fillId="4" borderId="55" xfId="0" applyFont="1" applyFill="1" applyBorder="1" applyAlignment="1" applyProtection="1">
      <alignment horizontal="center" vertical="center" wrapText="1"/>
    </xf>
    <xf numFmtId="0" fontId="21" fillId="4" borderId="142" xfId="0" applyFont="1" applyFill="1" applyBorder="1" applyAlignment="1" applyProtection="1">
      <alignment horizontal="center" vertical="center" wrapText="1"/>
    </xf>
    <xf numFmtId="0" fontId="21" fillId="4" borderId="143" xfId="3" applyFont="1" applyFill="1" applyBorder="1" applyAlignment="1" applyProtection="1">
      <alignment horizontal="center" vertical="center" wrapText="1"/>
    </xf>
    <xf numFmtId="0" fontId="21" fillId="4" borderId="143" xfId="3" applyFont="1" applyFill="1" applyBorder="1" applyAlignment="1" applyProtection="1">
      <alignment horizontal="center" vertical="center" wrapText="1" shrinkToFit="1"/>
    </xf>
    <xf numFmtId="0" fontId="21" fillId="4" borderId="144" xfId="3" applyFont="1" applyFill="1" applyBorder="1" applyAlignment="1" applyProtection="1">
      <alignment horizontal="center" vertical="center" wrapText="1"/>
    </xf>
    <xf numFmtId="0" fontId="28" fillId="4" borderId="0" xfId="3" applyFont="1" applyFill="1" applyAlignment="1" applyProtection="1">
      <alignment vertical="center"/>
    </xf>
    <xf numFmtId="0" fontId="21" fillId="4" borderId="143" xfId="0" applyFont="1" applyFill="1" applyBorder="1" applyAlignment="1" applyProtection="1">
      <alignment horizontal="center" vertical="center" wrapText="1"/>
    </xf>
    <xf numFmtId="0" fontId="28" fillId="4" borderId="65" xfId="3" applyFont="1" applyFill="1" applyBorder="1" applyAlignment="1" applyProtection="1">
      <alignment horizontal="center" vertical="center" wrapText="1"/>
    </xf>
    <xf numFmtId="177" fontId="21" fillId="4" borderId="54" xfId="3" applyNumberFormat="1" applyFont="1" applyFill="1" applyBorder="1" applyAlignment="1" applyProtection="1">
      <alignment horizontal="center" vertical="center" wrapText="1"/>
    </xf>
    <xf numFmtId="0" fontId="49" fillId="0" borderId="1" xfId="3" applyFont="1" applyFill="1" applyBorder="1" applyAlignment="1" applyProtection="1">
      <alignment vertical="center"/>
    </xf>
    <xf numFmtId="0" fontId="49" fillId="0" borderId="2" xfId="3" applyFont="1" applyFill="1" applyBorder="1" applyAlignment="1" applyProtection="1">
      <alignment vertical="center"/>
    </xf>
    <xf numFmtId="0" fontId="49" fillId="0" borderId="9" xfId="3" applyFont="1" applyFill="1" applyBorder="1" applyAlignment="1" applyProtection="1">
      <alignment vertical="center"/>
    </xf>
    <xf numFmtId="0" fontId="60" fillId="0" borderId="0" xfId="3" applyFont="1" applyFill="1" applyBorder="1" applyAlignment="1" applyProtection="1">
      <alignment vertical="center"/>
    </xf>
    <xf numFmtId="0" fontId="49" fillId="0" borderId="4" xfId="3" applyFont="1" applyFill="1" applyBorder="1" applyProtection="1">
      <alignment vertical="center"/>
    </xf>
    <xf numFmtId="0" fontId="49" fillId="0" borderId="5" xfId="3" applyFont="1" applyFill="1" applyBorder="1" applyAlignment="1" applyProtection="1">
      <alignment vertical="center"/>
    </xf>
    <xf numFmtId="0" fontId="28" fillId="4" borderId="55" xfId="0" applyFont="1" applyFill="1" applyBorder="1" applyAlignment="1" applyProtection="1">
      <alignment horizontal="center" vertical="center" wrapText="1"/>
    </xf>
    <xf numFmtId="0" fontId="28" fillId="4" borderId="46" xfId="0" applyFont="1" applyFill="1" applyBorder="1" applyAlignment="1" applyProtection="1">
      <alignment horizontal="center" vertical="center" wrapText="1"/>
    </xf>
    <xf numFmtId="0" fontId="28" fillId="4" borderId="69" xfId="0" applyFont="1" applyFill="1" applyBorder="1" applyAlignment="1" applyProtection="1">
      <alignment horizontal="center" vertical="center" wrapText="1"/>
    </xf>
    <xf numFmtId="0" fontId="49" fillId="0" borderId="2" xfId="3" applyFont="1" applyBorder="1" applyProtection="1">
      <alignment vertical="center"/>
    </xf>
    <xf numFmtId="0" fontId="49" fillId="0" borderId="2" xfId="3" applyFont="1" applyBorder="1" applyAlignment="1" applyProtection="1">
      <alignment vertical="center"/>
    </xf>
    <xf numFmtId="0" fontId="40" fillId="0" borderId="9" xfId="3" applyFont="1" applyBorder="1" applyAlignment="1" applyProtection="1">
      <alignment vertical="center"/>
    </xf>
    <xf numFmtId="0" fontId="49" fillId="0" borderId="0" xfId="3" applyFont="1" applyBorder="1" applyProtection="1">
      <alignment vertical="center"/>
    </xf>
    <xf numFmtId="0" fontId="49" fillId="0" borderId="0" xfId="3" applyFont="1" applyBorder="1" applyAlignment="1" applyProtection="1">
      <alignment vertical="center"/>
    </xf>
    <xf numFmtId="0" fontId="49" fillId="0" borderId="4" xfId="3" applyFont="1" applyBorder="1" applyAlignment="1" applyProtection="1">
      <alignment vertical="center"/>
    </xf>
    <xf numFmtId="0" fontId="49" fillId="0" borderId="5" xfId="3" applyFont="1" applyBorder="1" applyProtection="1">
      <alignment vertical="center"/>
    </xf>
    <xf numFmtId="0" fontId="49" fillId="0" borderId="5" xfId="3" applyFont="1" applyBorder="1" applyAlignment="1" applyProtection="1">
      <alignment vertical="center"/>
    </xf>
    <xf numFmtId="0" fontId="28" fillId="4" borderId="54" xfId="0" applyFont="1" applyFill="1" applyBorder="1" applyAlignment="1" applyProtection="1">
      <alignment vertical="center" wrapText="1"/>
    </xf>
    <xf numFmtId="182" fontId="36" fillId="0" borderId="0" xfId="7" applyFont="1" applyFill="1" applyBorder="1" applyAlignment="1" applyProtection="1">
      <alignment vertical="center"/>
    </xf>
    <xf numFmtId="0" fontId="34" fillId="0" borderId="0" xfId="0" applyFont="1" applyAlignment="1" applyProtection="1">
      <alignment vertical="center"/>
    </xf>
    <xf numFmtId="0" fontId="51" fillId="0" borderId="0" xfId="0" applyFont="1" applyAlignment="1" applyProtection="1">
      <alignment vertical="center"/>
    </xf>
    <xf numFmtId="0" fontId="65" fillId="0" borderId="0" xfId="0" applyFont="1" applyAlignment="1" applyProtection="1">
      <alignment vertical="center"/>
    </xf>
    <xf numFmtId="0" fontId="66" fillId="0" borderId="0" xfId="0" applyFont="1" applyAlignment="1" applyProtection="1">
      <alignment horizontal="right" vertical="center"/>
    </xf>
    <xf numFmtId="0" fontId="16" fillId="0" borderId="0" xfId="0" applyFont="1" applyProtection="1">
      <alignment vertical="center"/>
    </xf>
    <xf numFmtId="0" fontId="33" fillId="2" borderId="0" xfId="0" applyFont="1" applyFill="1" applyBorder="1" applyAlignment="1" applyProtection="1">
      <alignment vertical="center"/>
    </xf>
    <xf numFmtId="0" fontId="33" fillId="0" borderId="0" xfId="0" applyFont="1" applyFill="1" applyBorder="1" applyAlignment="1" applyProtection="1">
      <alignment vertical="center"/>
    </xf>
    <xf numFmtId="0" fontId="67" fillId="0" borderId="0" xfId="0" applyFont="1" applyProtection="1">
      <alignment vertical="center"/>
    </xf>
    <xf numFmtId="0" fontId="68" fillId="0" borderId="0" xfId="0" applyFont="1" applyProtection="1">
      <alignment vertical="center"/>
    </xf>
    <xf numFmtId="0" fontId="33" fillId="4" borderId="45" xfId="0" applyFont="1" applyFill="1" applyBorder="1" applyAlignment="1" applyProtection="1">
      <alignment horizontal="right" vertical="center"/>
    </xf>
    <xf numFmtId="0" fontId="33" fillId="4" borderId="118" xfId="0" applyFont="1" applyFill="1" applyBorder="1" applyAlignment="1" applyProtection="1">
      <alignment horizontal="center" vertical="center"/>
    </xf>
    <xf numFmtId="0" fontId="28" fillId="0" borderId="118" xfId="0" applyFont="1" applyFill="1" applyBorder="1" applyAlignment="1" applyProtection="1">
      <alignment horizontal="center" vertical="center"/>
    </xf>
    <xf numFmtId="0" fontId="28" fillId="0" borderId="118" xfId="0" applyFont="1" applyFill="1" applyBorder="1" applyAlignment="1" applyProtection="1">
      <alignment vertical="center"/>
    </xf>
    <xf numFmtId="0" fontId="33" fillId="2" borderId="0" xfId="0" applyFont="1" applyFill="1" applyBorder="1" applyAlignment="1" applyProtection="1">
      <alignment horizontal="center" vertical="center"/>
    </xf>
    <xf numFmtId="0" fontId="33" fillId="2" borderId="0" xfId="0" applyFont="1" applyFill="1" applyBorder="1" applyAlignment="1" applyProtection="1">
      <alignment horizontal="right" vertical="center"/>
    </xf>
    <xf numFmtId="9" fontId="33" fillId="2" borderId="0" xfId="2" applyFont="1" applyFill="1" applyBorder="1" applyAlignment="1" applyProtection="1">
      <alignment horizontal="right" vertical="center"/>
    </xf>
    <xf numFmtId="0" fontId="28" fillId="2" borderId="0" xfId="0" applyFont="1" applyFill="1" applyBorder="1" applyAlignment="1" applyProtection="1">
      <alignment horizontal="center" vertical="center"/>
    </xf>
    <xf numFmtId="0" fontId="28" fillId="2" borderId="0" xfId="0" applyFont="1" applyFill="1" applyBorder="1" applyAlignment="1" applyProtection="1">
      <alignment horizontal="left" vertical="center"/>
    </xf>
    <xf numFmtId="0" fontId="28" fillId="2" borderId="0" xfId="0" applyFont="1" applyFill="1" applyBorder="1" applyAlignment="1" applyProtection="1">
      <alignment horizontal="left" vertical="top"/>
    </xf>
    <xf numFmtId="0" fontId="28" fillId="0" borderId="0" xfId="0" applyFont="1" applyBorder="1" applyAlignment="1" applyProtection="1"/>
    <xf numFmtId="0" fontId="28" fillId="0" borderId="0" xfId="0" applyFont="1" applyBorder="1" applyAlignment="1" applyProtection="1">
      <alignment wrapText="1"/>
    </xf>
    <xf numFmtId="0" fontId="33" fillId="0" borderId="0" xfId="0" applyFont="1" applyBorder="1" applyAlignment="1" applyProtection="1">
      <alignment wrapText="1"/>
    </xf>
    <xf numFmtId="0" fontId="44" fillId="0" borderId="89" xfId="3" applyNumberFormat="1" applyFont="1" applyFill="1" applyBorder="1" applyProtection="1">
      <alignment vertical="center"/>
    </xf>
    <xf numFmtId="0" fontId="21" fillId="0" borderId="122" xfId="3" applyFont="1" applyFill="1" applyBorder="1" applyAlignment="1" applyProtection="1">
      <alignment horizontal="right" vertical="center"/>
    </xf>
    <xf numFmtId="0" fontId="21" fillId="4" borderId="168" xfId="3" applyFont="1" applyFill="1" applyBorder="1" applyAlignment="1" applyProtection="1">
      <alignment horizontal="center" vertical="center" wrapText="1"/>
    </xf>
    <xf numFmtId="38" fontId="19" fillId="8" borderId="137" xfId="1" applyFont="1" applyFill="1" applyBorder="1" applyAlignment="1" applyProtection="1">
      <alignment horizontal="center" vertical="center"/>
      <protection locked="0"/>
    </xf>
    <xf numFmtId="38" fontId="19" fillId="8" borderId="148" xfId="1" applyFont="1" applyFill="1" applyBorder="1" applyAlignment="1" applyProtection="1">
      <alignment horizontal="center" vertical="center"/>
      <protection locked="0"/>
    </xf>
    <xf numFmtId="38" fontId="19" fillId="8" borderId="45" xfId="1" applyNumberFormat="1" applyFont="1" applyFill="1" applyBorder="1" applyAlignment="1" applyProtection="1">
      <alignment horizontal="left" vertical="center" wrapText="1"/>
      <protection locked="0"/>
    </xf>
    <xf numFmtId="38" fontId="19" fillId="8" borderId="45" xfId="1" applyNumberFormat="1" applyFont="1" applyFill="1" applyBorder="1" applyAlignment="1" applyProtection="1">
      <alignment vertical="center" wrapText="1"/>
      <protection locked="0"/>
    </xf>
    <xf numFmtId="0" fontId="19" fillId="8" borderId="45" xfId="0" applyFont="1" applyFill="1" applyBorder="1" applyAlignment="1" applyProtection="1">
      <alignment horizontal="left" vertical="center" wrapText="1"/>
      <protection locked="0"/>
    </xf>
    <xf numFmtId="0" fontId="19" fillId="8" borderId="118" xfId="0" applyFont="1" applyFill="1" applyBorder="1" applyAlignment="1" applyProtection="1">
      <alignment horizontal="left" vertical="center" wrapText="1"/>
      <protection locked="0"/>
    </xf>
    <xf numFmtId="38" fontId="19" fillId="8" borderId="118" xfId="1" applyNumberFormat="1" applyFont="1" applyFill="1" applyBorder="1" applyAlignment="1" applyProtection="1">
      <alignment horizontal="left" vertical="center" wrapText="1"/>
      <protection locked="0"/>
    </xf>
    <xf numFmtId="38" fontId="19" fillId="8" borderId="118" xfId="1" applyNumberFormat="1" applyFont="1" applyFill="1" applyBorder="1" applyAlignment="1" applyProtection="1">
      <alignment vertical="center" wrapText="1"/>
      <protection locked="0"/>
    </xf>
    <xf numFmtId="0" fontId="21" fillId="0" borderId="93" xfId="3" applyFont="1" applyBorder="1" applyAlignment="1" applyProtection="1">
      <alignment horizontal="left" vertical="center"/>
    </xf>
    <xf numFmtId="0" fontId="40" fillId="4" borderId="54" xfId="0" applyFont="1" applyFill="1" applyBorder="1" applyAlignment="1" applyProtection="1">
      <alignment horizontal="center" vertical="center" wrapText="1"/>
    </xf>
    <xf numFmtId="0" fontId="40" fillId="4" borderId="55" xfId="0" applyFont="1" applyFill="1" applyBorder="1" applyAlignment="1" applyProtection="1">
      <alignment horizontal="center" vertical="center" wrapText="1"/>
    </xf>
    <xf numFmtId="0" fontId="21" fillId="0" borderId="117" xfId="3" applyFont="1" applyFill="1" applyBorder="1" applyAlignment="1" applyProtection="1">
      <alignment horizontal="right"/>
    </xf>
    <xf numFmtId="0" fontId="28" fillId="0" borderId="10" xfId="3" applyFont="1" applyBorder="1" applyProtection="1">
      <alignment vertical="center"/>
    </xf>
    <xf numFmtId="0" fontId="51" fillId="6" borderId="5" xfId="0" applyNumberFormat="1" applyFont="1" applyFill="1" applyBorder="1" applyAlignment="1" applyProtection="1">
      <alignment horizontal="left" vertical="center"/>
    </xf>
    <xf numFmtId="0" fontId="28" fillId="6" borderId="5" xfId="0" applyNumberFormat="1" applyFont="1" applyFill="1" applyBorder="1" applyAlignment="1" applyProtection="1">
      <alignment vertical="center" wrapText="1"/>
    </xf>
    <xf numFmtId="38" fontId="51" fillId="6" borderId="191" xfId="0" applyNumberFormat="1" applyFont="1" applyFill="1" applyBorder="1" applyAlignment="1" applyProtection="1">
      <alignment horizontal="right" vertical="center"/>
    </xf>
    <xf numFmtId="0" fontId="28" fillId="0" borderId="186" xfId="0" applyNumberFormat="1" applyFont="1" applyFill="1" applyBorder="1" applyAlignment="1" applyProtection="1">
      <alignment vertical="center"/>
    </xf>
    <xf numFmtId="0" fontId="28" fillId="7" borderId="192" xfId="3" applyFont="1" applyFill="1" applyBorder="1" applyProtection="1">
      <alignment vertical="center"/>
    </xf>
    <xf numFmtId="0" fontId="28" fillId="0" borderId="117" xfId="3" applyFont="1" applyBorder="1" applyAlignment="1" applyProtection="1">
      <alignment vertical="center"/>
    </xf>
    <xf numFmtId="0" fontId="28" fillId="0" borderId="10" xfId="3" applyFont="1" applyBorder="1" applyAlignment="1" applyProtection="1">
      <alignment vertical="center"/>
    </xf>
    <xf numFmtId="0" fontId="21" fillId="0" borderId="122" xfId="3" applyFont="1" applyFill="1" applyBorder="1" applyAlignment="1" applyProtection="1">
      <alignment horizontal="right"/>
    </xf>
    <xf numFmtId="0" fontId="51" fillId="7" borderId="5" xfId="0" applyNumberFormat="1" applyFont="1" applyFill="1" applyBorder="1" applyAlignment="1" applyProtection="1">
      <alignment horizontal="left" vertical="center"/>
    </xf>
    <xf numFmtId="0" fontId="28" fillId="7" borderId="5" xfId="0" applyNumberFormat="1" applyFont="1" applyFill="1" applyBorder="1" applyAlignment="1" applyProtection="1">
      <alignment vertical="center" wrapText="1"/>
    </xf>
    <xf numFmtId="38" fontId="51" fillId="7" borderId="191" xfId="0" applyNumberFormat="1" applyFont="1" applyFill="1" applyBorder="1" applyAlignment="1" applyProtection="1">
      <alignment horizontal="right" vertical="center"/>
    </xf>
    <xf numFmtId="182" fontId="28" fillId="0" borderId="0" xfId="3" applyNumberFormat="1" applyFont="1" applyProtection="1">
      <alignment vertical="center"/>
    </xf>
    <xf numFmtId="38" fontId="12" fillId="0" borderId="0" xfId="1" applyFont="1" applyAlignment="1" applyProtection="1">
      <alignment vertical="center"/>
    </xf>
    <xf numFmtId="0" fontId="24" fillId="2" borderId="28" xfId="11" applyFont="1" applyFill="1" applyBorder="1" applyAlignment="1" applyProtection="1">
      <alignment vertical="center" wrapText="1"/>
    </xf>
    <xf numFmtId="0" fontId="21" fillId="0" borderId="5" xfId="0" applyFont="1" applyBorder="1" applyAlignment="1" applyProtection="1">
      <alignment horizontal="left" vertical="center"/>
    </xf>
    <xf numFmtId="0" fontId="28" fillId="0" borderId="0" xfId="3" applyFont="1" applyAlignment="1" applyProtection="1">
      <alignment horizontal="left" vertical="center" wrapText="1"/>
    </xf>
    <xf numFmtId="0" fontId="19" fillId="8" borderId="44" xfId="0" applyFont="1" applyFill="1" applyBorder="1" applyAlignment="1" applyProtection="1">
      <alignment horizontal="left" vertical="center" shrinkToFit="1"/>
      <protection locked="0"/>
    </xf>
    <xf numFmtId="0" fontId="19" fillId="8" borderId="120" xfId="0" applyFont="1" applyFill="1" applyBorder="1" applyAlignment="1" applyProtection="1">
      <alignment horizontal="left" vertical="center" shrinkToFit="1"/>
      <protection locked="0"/>
    </xf>
    <xf numFmtId="38" fontId="19" fillId="8" borderId="137" xfId="1" applyFont="1" applyFill="1" applyBorder="1" applyAlignment="1" applyProtection="1">
      <alignment horizontal="right" vertical="center"/>
      <protection locked="0"/>
    </xf>
    <xf numFmtId="38" fontId="19" fillId="8" borderId="148" xfId="1" applyFont="1" applyFill="1" applyBorder="1" applyAlignment="1" applyProtection="1">
      <alignment horizontal="right" vertical="center"/>
      <protection locked="0"/>
    </xf>
    <xf numFmtId="0" fontId="28" fillId="4" borderId="142" xfId="0" applyFont="1" applyFill="1" applyBorder="1" applyAlignment="1" applyProtection="1">
      <alignment horizontal="center" vertical="center" wrapText="1"/>
    </xf>
    <xf numFmtId="0" fontId="28" fillId="4" borderId="143" xfId="3" applyFont="1" applyFill="1" applyBorder="1" applyAlignment="1" applyProtection="1">
      <alignment horizontal="center" vertical="center" wrapText="1"/>
    </xf>
    <xf numFmtId="0" fontId="28" fillId="4" borderId="143" xfId="0" applyFont="1" applyFill="1" applyBorder="1" applyAlignment="1" applyProtection="1">
      <alignment horizontal="center" vertical="center" wrapText="1"/>
    </xf>
    <xf numFmtId="0" fontId="49" fillId="4" borderId="143" xfId="3" applyFont="1" applyFill="1" applyBorder="1" applyAlignment="1" applyProtection="1">
      <alignment horizontal="center" vertical="center" wrapText="1"/>
    </xf>
    <xf numFmtId="0" fontId="28" fillId="4" borderId="168" xfId="3" applyFont="1" applyFill="1" applyBorder="1" applyAlignment="1" applyProtection="1">
      <alignment horizontal="center" vertical="center" wrapText="1"/>
    </xf>
    <xf numFmtId="38" fontId="19" fillId="0" borderId="137" xfId="1" applyFont="1" applyFill="1" applyBorder="1" applyProtection="1">
      <alignment vertical="center"/>
    </xf>
    <xf numFmtId="38" fontId="19" fillId="0" borderId="148" xfId="1" applyFont="1" applyFill="1" applyBorder="1" applyProtection="1">
      <alignment vertical="center"/>
    </xf>
    <xf numFmtId="0" fontId="55" fillId="8" borderId="137" xfId="0" applyFont="1" applyFill="1" applyBorder="1" applyAlignment="1" applyProtection="1">
      <alignment horizontal="left" vertical="center" wrapText="1"/>
      <protection locked="0"/>
    </xf>
    <xf numFmtId="0" fontId="55" fillId="8" borderId="148" xfId="0" applyFont="1" applyFill="1" applyBorder="1" applyAlignment="1" applyProtection="1">
      <alignment horizontal="left" vertical="center" wrapText="1"/>
      <protection locked="0"/>
    </xf>
    <xf numFmtId="0" fontId="19" fillId="8" borderId="169" xfId="0" applyFont="1" applyFill="1" applyBorder="1" applyAlignment="1" applyProtection="1">
      <alignment horizontal="left" vertical="center" shrinkToFit="1"/>
      <protection locked="0"/>
    </xf>
    <xf numFmtId="0" fontId="19" fillId="8" borderId="170" xfId="0" applyFont="1" applyFill="1" applyBorder="1" applyAlignment="1" applyProtection="1">
      <alignment horizontal="left" vertical="center" shrinkToFit="1"/>
      <protection locked="0"/>
    </xf>
    <xf numFmtId="0" fontId="34" fillId="0" borderId="0" xfId="0" applyFont="1" applyAlignment="1" applyProtection="1">
      <alignment horizontal="left" vertical="center"/>
    </xf>
    <xf numFmtId="0" fontId="30" fillId="0" borderId="0" xfId="0" applyFont="1" applyAlignment="1" applyProtection="1">
      <alignment horizontal="left" vertical="center"/>
    </xf>
    <xf numFmtId="0" fontId="19" fillId="0" borderId="0" xfId="0" applyFont="1" applyProtection="1">
      <alignment vertical="center"/>
    </xf>
    <xf numFmtId="0" fontId="33" fillId="4" borderId="43" xfId="0" applyFont="1" applyFill="1" applyBorder="1" applyAlignment="1" applyProtection="1">
      <alignment horizontal="center" vertical="center" wrapText="1"/>
    </xf>
    <xf numFmtId="0" fontId="33" fillId="4" borderId="134" xfId="0" applyFont="1" applyFill="1" applyBorder="1" applyAlignment="1" applyProtection="1">
      <alignment horizontal="center" vertical="center"/>
    </xf>
    <xf numFmtId="0" fontId="33" fillId="4" borderId="50" xfId="0" applyFont="1" applyFill="1" applyBorder="1" applyAlignment="1" applyProtection="1">
      <alignment horizontal="center" vertical="center" wrapText="1"/>
    </xf>
    <xf numFmtId="0" fontId="57" fillId="8" borderId="64" xfId="0" applyFont="1" applyFill="1" applyBorder="1" applyAlignment="1" applyProtection="1">
      <alignment horizontal="center" vertical="center" shrinkToFit="1"/>
      <protection locked="0"/>
    </xf>
    <xf numFmtId="0" fontId="57" fillId="8" borderId="45" xfId="0" applyFont="1" applyFill="1" applyBorder="1" applyAlignment="1" applyProtection="1">
      <alignment vertical="center" shrinkToFit="1"/>
      <protection locked="0"/>
    </xf>
    <xf numFmtId="180" fontId="57" fillId="8" borderId="45" xfId="1" applyNumberFormat="1" applyFont="1" applyFill="1" applyBorder="1" applyAlignment="1" applyProtection="1">
      <alignment horizontal="right" vertical="center" shrinkToFit="1"/>
      <protection locked="0"/>
    </xf>
    <xf numFmtId="0" fontId="57" fillId="8" borderId="41" xfId="0" applyFont="1" applyFill="1" applyBorder="1" applyAlignment="1" applyProtection="1">
      <alignment horizontal="center" vertical="center" shrinkToFit="1"/>
      <protection locked="0"/>
    </xf>
    <xf numFmtId="0" fontId="57" fillId="8" borderId="118" xfId="0" applyFont="1" applyFill="1" applyBorder="1" applyAlignment="1" applyProtection="1">
      <alignment vertical="center" shrinkToFit="1"/>
      <protection locked="0"/>
    </xf>
    <xf numFmtId="180" fontId="57" fillId="8" borderId="118" xfId="1" applyNumberFormat="1" applyFont="1" applyFill="1" applyBorder="1" applyAlignment="1" applyProtection="1">
      <alignment horizontal="right" vertical="center" shrinkToFit="1"/>
      <protection locked="0"/>
    </xf>
    <xf numFmtId="0" fontId="34" fillId="0" borderId="0" xfId="0" applyFont="1" applyAlignment="1" applyProtection="1">
      <alignment horizontal="left"/>
    </xf>
    <xf numFmtId="0" fontId="57" fillId="0" borderId="0" xfId="0" applyFont="1" applyAlignment="1" applyProtection="1">
      <alignment vertical="center"/>
    </xf>
    <xf numFmtId="0" fontId="33" fillId="4" borderId="113" xfId="0" applyFont="1" applyFill="1" applyBorder="1" applyAlignment="1" applyProtection="1">
      <alignment horizontal="center" vertical="center" wrapText="1"/>
    </xf>
    <xf numFmtId="0" fontId="19" fillId="0" borderId="0" xfId="0" applyFont="1" applyFill="1" applyProtection="1">
      <alignment vertical="center"/>
    </xf>
    <xf numFmtId="0" fontId="57" fillId="0" borderId="2" xfId="0" applyFont="1" applyBorder="1" applyAlignment="1" applyProtection="1">
      <alignment vertical="center"/>
    </xf>
    <xf numFmtId="0" fontId="30" fillId="0" borderId="0" xfId="0" applyFont="1" applyFill="1" applyAlignment="1" applyProtection="1">
      <alignment horizontal="left" vertical="center"/>
    </xf>
    <xf numFmtId="0" fontId="33" fillId="4" borderId="66" xfId="0" applyFont="1" applyFill="1" applyBorder="1" applyAlignment="1" applyProtection="1">
      <alignment horizontal="center" vertical="center" wrapText="1"/>
    </xf>
    <xf numFmtId="0" fontId="28" fillId="0" borderId="0" xfId="0" applyFont="1" applyFill="1" applyBorder="1" applyAlignment="1" applyProtection="1">
      <alignment vertical="center"/>
    </xf>
    <xf numFmtId="0" fontId="65" fillId="0" borderId="31" xfId="0" applyFont="1" applyFill="1" applyBorder="1" applyAlignment="1" applyProtection="1">
      <alignment vertical="center"/>
    </xf>
    <xf numFmtId="0" fontId="12" fillId="0" borderId="0" xfId="11" applyFont="1" applyFill="1" applyBorder="1" applyAlignment="1" applyProtection="1">
      <alignment vertical="top" wrapText="1"/>
    </xf>
    <xf numFmtId="184" fontId="24" fillId="0" borderId="124" xfId="7" applyNumberFormat="1" applyFont="1" applyBorder="1" applyAlignment="1" applyProtection="1">
      <alignment vertical="center"/>
    </xf>
    <xf numFmtId="184" fontId="24" fillId="0" borderId="125" xfId="7" applyNumberFormat="1" applyFont="1" applyBorder="1" applyAlignment="1" applyProtection="1">
      <alignment vertical="center"/>
    </xf>
    <xf numFmtId="184" fontId="24" fillId="0" borderId="128" xfId="7" applyNumberFormat="1" applyFont="1" applyBorder="1" applyAlignment="1" applyProtection="1">
      <alignment vertical="center"/>
    </xf>
    <xf numFmtId="184" fontId="24" fillId="0" borderId="129" xfId="7" applyNumberFormat="1" applyFont="1" applyBorder="1" applyAlignment="1" applyProtection="1">
      <alignment vertical="center"/>
    </xf>
    <xf numFmtId="0" fontId="21" fillId="6" borderId="5" xfId="3" applyNumberFormat="1" applyFont="1" applyFill="1" applyBorder="1" applyAlignment="1" applyProtection="1">
      <alignment horizontal="center" vertical="center"/>
    </xf>
    <xf numFmtId="0" fontId="21" fillId="6" borderId="6" xfId="3" applyNumberFormat="1" applyFont="1" applyFill="1" applyBorder="1" applyAlignment="1" applyProtection="1">
      <alignment horizontal="center" vertical="center"/>
    </xf>
    <xf numFmtId="0" fontId="21" fillId="7" borderId="5" xfId="3" applyNumberFormat="1" applyFont="1" applyFill="1" applyBorder="1" applyAlignment="1" applyProtection="1">
      <alignment horizontal="center" vertical="center"/>
    </xf>
    <xf numFmtId="0" fontId="21" fillId="7" borderId="6" xfId="3" applyNumberFormat="1" applyFont="1" applyFill="1" applyBorder="1" applyAlignment="1" applyProtection="1">
      <alignment horizontal="center" vertical="center"/>
    </xf>
    <xf numFmtId="0" fontId="38" fillId="0" borderId="0" xfId="3" applyFont="1" applyBorder="1" applyProtection="1">
      <alignment vertical="center"/>
    </xf>
    <xf numFmtId="0" fontId="38" fillId="0" borderId="0" xfId="3" applyFont="1" applyProtection="1">
      <alignment vertical="center"/>
    </xf>
    <xf numFmtId="0" fontId="44" fillId="0" borderId="0" xfId="3" applyFont="1" applyFill="1" applyBorder="1" applyAlignment="1" applyProtection="1">
      <alignment vertical="center"/>
    </xf>
    <xf numFmtId="0" fontId="16" fillId="0" borderId="5" xfId="0" applyFont="1" applyBorder="1" applyAlignment="1" applyProtection="1">
      <alignment vertical="center"/>
    </xf>
    <xf numFmtId="0" fontId="51" fillId="0" borderId="0" xfId="0" applyFont="1" applyAlignment="1" applyProtection="1">
      <alignment horizontal="left" vertical="center"/>
    </xf>
    <xf numFmtId="0" fontId="28" fillId="0" borderId="0" xfId="3" applyFont="1" applyAlignment="1" applyProtection="1">
      <alignment horizontal="left" vertical="center" wrapText="1"/>
    </xf>
    <xf numFmtId="0" fontId="51" fillId="0" borderId="0" xfId="0" applyFont="1" applyFill="1" applyAlignment="1" applyProtection="1">
      <alignment horizontal="left" vertical="center"/>
    </xf>
    <xf numFmtId="182" fontId="36" fillId="0" borderId="5" xfId="7" applyFont="1" applyFill="1" applyBorder="1" applyAlignment="1" applyProtection="1">
      <alignment vertical="center"/>
    </xf>
    <xf numFmtId="177" fontId="69" fillId="4" borderId="5" xfId="3" applyNumberFormat="1" applyFont="1" applyFill="1" applyBorder="1" applyAlignment="1" applyProtection="1">
      <alignment vertical="distributed" textRotation="255" justifyLastLine="1"/>
    </xf>
    <xf numFmtId="177" fontId="21" fillId="4" borderId="7" xfId="3" applyNumberFormat="1" applyFont="1" applyFill="1" applyBorder="1" applyAlignment="1" applyProtection="1">
      <alignment horizontal="center" vertical="center" wrapText="1"/>
    </xf>
    <xf numFmtId="177" fontId="40" fillId="4" borderId="21" xfId="3" applyNumberFormat="1" applyFont="1" applyFill="1" applyBorder="1" applyAlignment="1" applyProtection="1">
      <alignment vertical="distributed" textRotation="255" justifyLastLine="1"/>
    </xf>
    <xf numFmtId="0" fontId="28" fillId="4" borderId="7" xfId="3" applyFont="1" applyFill="1" applyBorder="1" applyAlignment="1" applyProtection="1">
      <alignment horizontal="center" vertical="center"/>
    </xf>
    <xf numFmtId="177" fontId="21" fillId="4" borderId="21" xfId="3" applyNumberFormat="1" applyFont="1" applyFill="1" applyBorder="1" applyAlignment="1" applyProtection="1">
      <alignment horizontal="center" vertical="center" textRotation="255" wrapText="1"/>
    </xf>
    <xf numFmtId="14" fontId="12" fillId="0" borderId="0" xfId="0" applyNumberFormat="1" applyFont="1" applyAlignment="1" applyProtection="1">
      <alignment vertical="center"/>
    </xf>
    <xf numFmtId="0" fontId="28" fillId="0" borderId="0" xfId="0" applyFont="1" applyProtection="1">
      <alignment vertical="center"/>
    </xf>
    <xf numFmtId="0" fontId="30" fillId="0" borderId="0" xfId="11" applyFont="1" applyAlignment="1" applyProtection="1">
      <alignment vertical="center"/>
    </xf>
    <xf numFmtId="182" fontId="28" fillId="0" borderId="0" xfId="7" applyFont="1" applyAlignment="1" applyProtection="1">
      <alignment vertical="center"/>
    </xf>
    <xf numFmtId="0" fontId="30" fillId="0" borderId="0" xfId="11" applyFont="1" applyProtection="1">
      <alignment vertical="center"/>
    </xf>
    <xf numFmtId="0" fontId="28" fillId="0" borderId="0" xfId="11" applyFont="1" applyAlignment="1" applyProtection="1">
      <alignment vertical="center"/>
    </xf>
    <xf numFmtId="0" fontId="24" fillId="0" borderId="0" xfId="11" applyFont="1" applyAlignment="1" applyProtection="1">
      <alignment vertical="center"/>
    </xf>
    <xf numFmtId="189" fontId="40" fillId="4" borderId="56" xfId="0" applyNumberFormat="1" applyFont="1" applyFill="1" applyBorder="1" applyAlignment="1" applyProtection="1">
      <alignment horizontal="center" vertical="center" shrinkToFit="1"/>
    </xf>
    <xf numFmtId="189" fontId="40" fillId="4" borderId="48" xfId="3" applyNumberFormat="1" applyFont="1" applyFill="1" applyBorder="1" applyAlignment="1" applyProtection="1">
      <alignment horizontal="center" vertical="center" shrinkToFit="1"/>
    </xf>
    <xf numFmtId="189" fontId="40" fillId="4" borderId="56" xfId="3" applyNumberFormat="1" applyFont="1" applyFill="1" applyBorder="1" applyAlignment="1" applyProtection="1">
      <alignment horizontal="center" vertical="center" shrinkToFit="1"/>
    </xf>
    <xf numFmtId="189" fontId="40" fillId="4" borderId="57" xfId="3" applyNumberFormat="1" applyFont="1" applyFill="1" applyBorder="1" applyAlignment="1" applyProtection="1">
      <alignment horizontal="center" vertical="center" shrinkToFit="1"/>
    </xf>
    <xf numFmtId="191" fontId="40" fillId="4" borderId="145" xfId="0" applyNumberFormat="1" applyFont="1" applyFill="1" applyBorder="1" applyAlignment="1" applyProtection="1">
      <alignment horizontal="center" vertical="center" shrinkToFit="1"/>
    </xf>
    <xf numFmtId="191" fontId="40" fillId="4" borderId="147" xfId="0" applyNumberFormat="1" applyFont="1" applyFill="1" applyBorder="1" applyAlignment="1" applyProtection="1">
      <alignment horizontal="center" vertical="center" shrinkToFit="1"/>
    </xf>
    <xf numFmtId="193" fontId="28" fillId="4" borderId="1" xfId="3" applyNumberFormat="1" applyFont="1" applyFill="1" applyBorder="1" applyAlignment="1" applyProtection="1">
      <alignment horizontal="center" vertical="center" shrinkToFit="1"/>
    </xf>
    <xf numFmtId="193" fontId="28" fillId="4" borderId="88" xfId="3" applyNumberFormat="1" applyFont="1" applyFill="1" applyBorder="1" applyAlignment="1" applyProtection="1">
      <alignment horizontal="center" vertical="center" shrinkToFit="1"/>
    </xf>
    <xf numFmtId="193" fontId="28" fillId="4" borderId="56" xfId="3" applyNumberFormat="1" applyFont="1" applyFill="1" applyBorder="1" applyAlignment="1" applyProtection="1">
      <alignment horizontal="center" vertical="center" shrinkToFit="1"/>
    </xf>
    <xf numFmtId="193" fontId="28" fillId="4" borderId="57" xfId="3" applyNumberFormat="1" applyFont="1" applyFill="1" applyBorder="1" applyAlignment="1" applyProtection="1">
      <alignment horizontal="center" vertical="center" shrinkToFit="1"/>
    </xf>
    <xf numFmtId="194" fontId="49" fillId="4" borderId="64" xfId="0" applyNumberFormat="1" applyFont="1" applyFill="1" applyBorder="1" applyAlignment="1" applyProtection="1">
      <alignment horizontal="center" vertical="center" shrinkToFit="1"/>
    </xf>
    <xf numFmtId="194" fontId="49" fillId="4" borderId="41" xfId="0" applyNumberFormat="1" applyFont="1" applyFill="1" applyBorder="1" applyAlignment="1" applyProtection="1">
      <alignment horizontal="center" vertical="center" shrinkToFit="1"/>
    </xf>
    <xf numFmtId="196" fontId="28" fillId="4" borderId="145" xfId="0" applyNumberFormat="1" applyFont="1" applyFill="1" applyBorder="1" applyAlignment="1" applyProtection="1">
      <alignment horizontal="center" vertical="center" shrinkToFit="1"/>
    </xf>
    <xf numFmtId="196" fontId="28" fillId="4" borderId="147" xfId="0" applyNumberFormat="1" applyFont="1" applyFill="1" applyBorder="1" applyAlignment="1" applyProtection="1">
      <alignment horizontal="center" vertical="center" shrinkToFit="1"/>
    </xf>
    <xf numFmtId="0" fontId="49" fillId="4" borderId="69" xfId="0" applyFont="1" applyFill="1" applyBorder="1" applyAlignment="1" applyProtection="1">
      <alignment horizontal="center" vertical="center" wrapText="1"/>
    </xf>
    <xf numFmtId="0" fontId="40" fillId="4" borderId="69" xfId="3" applyNumberFormat="1" applyFont="1" applyFill="1" applyBorder="1" applyAlignment="1" applyProtection="1">
      <alignment horizontal="center" vertical="center" wrapText="1"/>
    </xf>
    <xf numFmtId="0" fontId="49" fillId="4" borderId="70" xfId="0" applyFont="1" applyFill="1" applyBorder="1" applyAlignment="1" applyProtection="1">
      <alignment horizontal="center" vertical="center" wrapText="1"/>
    </xf>
    <xf numFmtId="0" fontId="72" fillId="4" borderId="7" xfId="3" applyFont="1" applyFill="1" applyBorder="1" applyAlignment="1" applyProtection="1">
      <alignment horizontal="center" vertical="center" wrapText="1"/>
    </xf>
    <xf numFmtId="177" fontId="40" fillId="4" borderId="5" xfId="3" applyNumberFormat="1" applyFont="1" applyFill="1" applyBorder="1" applyAlignment="1" applyProtection="1">
      <alignment vertical="distributed" textRotation="255" justifyLastLine="1"/>
    </xf>
    <xf numFmtId="177" fontId="40" fillId="4" borderId="50" xfId="3" applyNumberFormat="1" applyFont="1" applyFill="1" applyBorder="1" applyAlignment="1" applyProtection="1">
      <alignment vertical="distributed" textRotation="255" justifyLastLine="1"/>
    </xf>
    <xf numFmtId="177" fontId="40" fillId="4" borderId="135" xfId="3" applyNumberFormat="1" applyFont="1" applyFill="1" applyBorder="1" applyAlignment="1" applyProtection="1">
      <alignment vertical="distributed" textRotation="255" justifyLastLine="1"/>
    </xf>
    <xf numFmtId="0" fontId="12" fillId="0" borderId="0" xfId="0" applyFont="1" applyFill="1" applyBorder="1" applyAlignment="1" applyProtection="1">
      <alignment horizontal="center" vertical="center"/>
    </xf>
    <xf numFmtId="0" fontId="12" fillId="0" borderId="0" xfId="0" applyFont="1" applyAlignment="1" applyProtection="1">
      <alignment horizontal="center" vertical="center"/>
    </xf>
    <xf numFmtId="0" fontId="28" fillId="4" borderId="13" xfId="0" applyFont="1" applyFill="1" applyBorder="1" applyAlignment="1" applyProtection="1">
      <alignment horizontal="center" vertical="center"/>
    </xf>
    <xf numFmtId="0" fontId="28" fillId="4" borderId="29" xfId="0" applyFont="1" applyFill="1" applyBorder="1" applyAlignment="1" applyProtection="1">
      <alignment horizontal="center" vertical="center"/>
    </xf>
    <xf numFmtId="0" fontId="28" fillId="4" borderId="7" xfId="0" applyFont="1" applyFill="1" applyBorder="1" applyAlignment="1" applyProtection="1">
      <alignment horizontal="center" vertical="center" wrapText="1"/>
    </xf>
    <xf numFmtId="0" fontId="28" fillId="0" borderId="12" xfId="0" applyFont="1" applyBorder="1" applyAlignment="1" applyProtection="1">
      <alignment horizontal="left" vertical="center"/>
    </xf>
    <xf numFmtId="0" fontId="28" fillId="4" borderId="13" xfId="0" applyFont="1" applyFill="1" applyBorder="1" applyAlignment="1" applyProtection="1">
      <alignment horizontal="center" vertical="center" wrapText="1"/>
    </xf>
    <xf numFmtId="0" fontId="28" fillId="4" borderId="29" xfId="0" applyFont="1" applyFill="1" applyBorder="1" applyAlignment="1" applyProtection="1">
      <alignment horizontal="center" vertical="center" wrapText="1"/>
    </xf>
    <xf numFmtId="0" fontId="28" fillId="4" borderId="80"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33" fillId="4" borderId="85" xfId="0" applyFont="1" applyFill="1" applyBorder="1" applyAlignment="1" applyProtection="1">
      <alignment horizontal="center" vertical="center"/>
    </xf>
    <xf numFmtId="0" fontId="33" fillId="4" borderId="86" xfId="0" applyFont="1" applyFill="1" applyBorder="1" applyAlignment="1" applyProtection="1">
      <alignment horizontal="center" vertical="center"/>
    </xf>
    <xf numFmtId="0" fontId="33" fillId="4" borderId="45" xfId="0" applyFont="1" applyFill="1" applyBorder="1" applyAlignment="1" applyProtection="1">
      <alignment horizontal="center" vertical="center"/>
    </xf>
    <xf numFmtId="0" fontId="24" fillId="0" borderId="11" xfId="11" applyFont="1" applyFill="1" applyBorder="1" applyAlignment="1" applyProtection="1">
      <alignment horizontal="center" vertical="center" wrapText="1"/>
    </xf>
    <xf numFmtId="182" fontId="24" fillId="0" borderId="0" xfId="7" applyFont="1" applyBorder="1" applyAlignment="1" applyProtection="1">
      <alignment horizontal="center" vertical="center"/>
    </xf>
    <xf numFmtId="182" fontId="36" fillId="0" borderId="0" xfId="7" applyFont="1" applyFill="1" applyBorder="1" applyAlignment="1" applyProtection="1">
      <alignment horizontal="right" vertical="center"/>
    </xf>
    <xf numFmtId="0" fontId="28" fillId="0" borderId="0" xfId="3" applyFont="1" applyAlignment="1" applyProtection="1">
      <alignment horizontal="left" vertical="center" wrapText="1"/>
    </xf>
    <xf numFmtId="0" fontId="28" fillId="4" borderId="54" xfId="0" applyFont="1" applyFill="1" applyBorder="1" applyAlignment="1" applyProtection="1">
      <alignment horizontal="center" vertical="center" wrapText="1"/>
    </xf>
    <xf numFmtId="0" fontId="28" fillId="0" borderId="11" xfId="3" applyFont="1" applyFill="1" applyBorder="1" applyAlignment="1" applyProtection="1">
      <alignment horizontal="center" vertical="center"/>
    </xf>
    <xf numFmtId="38" fontId="19" fillId="8" borderId="11" xfId="1" applyFont="1" applyFill="1" applyBorder="1" applyAlignment="1" applyProtection="1">
      <alignment horizontal="right" vertical="center" shrinkToFit="1"/>
      <protection locked="0"/>
    </xf>
    <xf numFmtId="0" fontId="57" fillId="8" borderId="20" xfId="0" applyFont="1" applyFill="1" applyBorder="1" applyAlignment="1" applyProtection="1">
      <alignment horizontal="center" vertical="center" shrinkToFit="1"/>
      <protection locked="0"/>
    </xf>
    <xf numFmtId="0" fontId="57" fillId="8" borderId="54" xfId="0" applyFont="1" applyFill="1" applyBorder="1" applyAlignment="1" applyProtection="1">
      <alignment vertical="center" shrinkToFit="1"/>
      <protection locked="0"/>
    </xf>
    <xf numFmtId="180" fontId="57" fillId="8" borderId="54" xfId="1" applyNumberFormat="1" applyFont="1" applyFill="1" applyBorder="1" applyAlignment="1" applyProtection="1">
      <alignment horizontal="right" vertical="center" shrinkToFit="1"/>
      <protection locked="0"/>
    </xf>
    <xf numFmtId="0" fontId="57" fillId="8" borderId="119" xfId="0" applyFont="1" applyFill="1" applyBorder="1" applyAlignment="1" applyProtection="1">
      <alignment horizontal="center" vertical="center" shrinkToFit="1"/>
      <protection locked="0"/>
    </xf>
    <xf numFmtId="0" fontId="57" fillId="8" borderId="63" xfId="0" applyFont="1" applyFill="1" applyBorder="1" applyAlignment="1" applyProtection="1">
      <alignment horizontal="center" vertical="center" shrinkToFit="1"/>
      <protection locked="0"/>
    </xf>
    <xf numFmtId="0" fontId="57" fillId="8" borderId="65" xfId="0" applyFont="1" applyFill="1" applyBorder="1" applyAlignment="1" applyProtection="1">
      <alignment horizontal="center" vertical="center" shrinkToFit="1"/>
      <protection locked="0"/>
    </xf>
    <xf numFmtId="0" fontId="57" fillId="8" borderId="55" xfId="0" applyFont="1" applyFill="1" applyBorder="1" applyAlignment="1" applyProtection="1">
      <alignment horizontal="center" vertical="center" shrinkToFit="1"/>
      <protection locked="0"/>
    </xf>
    <xf numFmtId="0" fontId="57" fillId="8" borderId="56" xfId="0" applyFont="1" applyFill="1" applyBorder="1" applyAlignment="1" applyProtection="1">
      <alignment horizontal="center" vertical="center" shrinkToFit="1"/>
      <protection locked="0"/>
    </xf>
    <xf numFmtId="0" fontId="57" fillId="8" borderId="44" xfId="0" applyFont="1" applyFill="1" applyBorder="1" applyAlignment="1" applyProtection="1">
      <alignment horizontal="center" vertical="center" shrinkToFit="1"/>
      <protection locked="0"/>
    </xf>
    <xf numFmtId="0" fontId="57" fillId="8" borderId="57" xfId="0" applyFont="1" applyFill="1" applyBorder="1" applyAlignment="1" applyProtection="1">
      <alignment horizontal="center" vertical="center" shrinkToFit="1"/>
      <protection locked="0"/>
    </xf>
    <xf numFmtId="0" fontId="57" fillId="8" borderId="59" xfId="0" applyFont="1" applyFill="1" applyBorder="1" applyAlignment="1" applyProtection="1">
      <alignment horizontal="center" vertical="center" shrinkToFit="1"/>
      <protection locked="0"/>
    </xf>
    <xf numFmtId="0" fontId="57" fillId="8" borderId="54" xfId="0" applyFont="1" applyFill="1" applyBorder="1" applyAlignment="1" applyProtection="1">
      <alignment horizontal="left" vertical="center" shrinkToFit="1"/>
      <protection locked="0"/>
    </xf>
    <xf numFmtId="0" fontId="57" fillId="8" borderId="45" xfId="0" applyFont="1" applyFill="1" applyBorder="1" applyAlignment="1" applyProtection="1">
      <alignment horizontal="left" vertical="center" shrinkToFit="1"/>
      <protection locked="0"/>
    </xf>
    <xf numFmtId="0" fontId="57" fillId="8" borderId="58" xfId="0" applyFont="1" applyFill="1" applyBorder="1" applyAlignment="1" applyProtection="1">
      <alignment horizontal="left" vertical="center" shrinkToFit="1"/>
      <protection locked="0"/>
    </xf>
    <xf numFmtId="0" fontId="28" fillId="8" borderId="45" xfId="0" applyFont="1" applyFill="1" applyBorder="1" applyAlignment="1" applyProtection="1">
      <alignment horizontal="center" vertical="center" shrinkToFit="1"/>
      <protection locked="0"/>
    </xf>
    <xf numFmtId="0" fontId="28" fillId="8" borderId="45" xfId="0" applyFont="1" applyFill="1" applyBorder="1" applyAlignment="1" applyProtection="1">
      <alignment horizontal="center" vertical="center"/>
      <protection locked="0"/>
    </xf>
    <xf numFmtId="177" fontId="33" fillId="8" borderId="45" xfId="0" applyNumberFormat="1" applyFont="1" applyFill="1" applyBorder="1" applyAlignment="1" applyProtection="1">
      <alignment horizontal="right" vertical="center" shrinkToFit="1"/>
      <protection locked="0"/>
    </xf>
    <xf numFmtId="9" fontId="33" fillId="2" borderId="45" xfId="2" applyFont="1" applyFill="1" applyBorder="1" applyAlignment="1" applyProtection="1">
      <alignment horizontal="right" vertical="center"/>
    </xf>
    <xf numFmtId="177" fontId="33" fillId="8" borderId="118" xfId="0" applyNumberFormat="1" applyFont="1" applyFill="1" applyBorder="1" applyAlignment="1" applyProtection="1">
      <alignment horizontal="right" vertical="center" shrinkToFit="1"/>
      <protection locked="0"/>
    </xf>
    <xf numFmtId="9" fontId="33" fillId="2" borderId="118" xfId="2" applyFont="1" applyFill="1" applyBorder="1" applyAlignment="1" applyProtection="1">
      <alignment horizontal="right" vertical="center"/>
    </xf>
    <xf numFmtId="177" fontId="33" fillId="2" borderId="45" xfId="0" applyNumberFormat="1" applyFont="1" applyFill="1" applyBorder="1" applyAlignment="1" applyProtection="1">
      <alignment horizontal="right" vertical="center" shrinkToFit="1"/>
    </xf>
    <xf numFmtId="0" fontId="33" fillId="8" borderId="45" xfId="0" applyFont="1" applyFill="1" applyBorder="1" applyAlignment="1" applyProtection="1">
      <alignment horizontal="left" vertical="center" shrinkToFit="1"/>
      <protection locked="0"/>
    </xf>
    <xf numFmtId="186" fontId="33" fillId="8" borderId="45" xfId="0" applyNumberFormat="1" applyFont="1" applyFill="1" applyBorder="1" applyAlignment="1" applyProtection="1">
      <alignment horizontal="right" vertical="center" shrinkToFit="1"/>
      <protection locked="0"/>
    </xf>
    <xf numFmtId="186" fontId="33" fillId="8" borderId="45" xfId="0" applyNumberFormat="1" applyFont="1" applyFill="1" applyBorder="1" applyAlignment="1" applyProtection="1">
      <alignment horizontal="center" vertical="center" shrinkToFit="1"/>
      <protection locked="0"/>
    </xf>
    <xf numFmtId="187" fontId="33" fillId="8" borderId="45" xfId="0" applyNumberFormat="1" applyFont="1" applyFill="1" applyBorder="1" applyAlignment="1" applyProtection="1">
      <alignment horizontal="right" vertical="center" shrinkToFit="1"/>
      <protection locked="0"/>
    </xf>
    <xf numFmtId="0" fontId="33" fillId="8" borderId="27" xfId="11" applyFont="1" applyFill="1" applyBorder="1" applyAlignment="1" applyProtection="1">
      <alignment horizontal="center" vertical="center" wrapText="1"/>
      <protection locked="0"/>
    </xf>
    <xf numFmtId="0" fontId="33" fillId="0" borderId="27" xfId="11" applyFont="1" applyBorder="1" applyAlignment="1" applyProtection="1">
      <alignment horizontal="center" vertical="center" wrapText="1"/>
    </xf>
    <xf numFmtId="0" fontId="57" fillId="8" borderId="63" xfId="11" applyFont="1" applyFill="1" applyBorder="1" applyAlignment="1" applyProtection="1">
      <alignment horizontal="center" vertical="center" wrapText="1"/>
      <protection locked="0"/>
    </xf>
    <xf numFmtId="0" fontId="33" fillId="2" borderId="27" xfId="11" applyFont="1" applyFill="1" applyBorder="1" applyAlignment="1" applyProtection="1">
      <alignment horizontal="right" vertical="center" wrapText="1"/>
    </xf>
    <xf numFmtId="49" fontId="75" fillId="8" borderId="63" xfId="3" applyNumberFormat="1" applyFont="1" applyFill="1" applyBorder="1" applyAlignment="1" applyProtection="1">
      <alignment horizontal="center" vertical="center"/>
      <protection locked="0"/>
    </xf>
    <xf numFmtId="49" fontId="75" fillId="8" borderId="44" xfId="3" applyNumberFormat="1" applyFont="1" applyFill="1" applyBorder="1" applyAlignment="1" applyProtection="1">
      <alignment horizontal="center" vertical="center"/>
      <protection locked="0"/>
    </xf>
    <xf numFmtId="0" fontId="33" fillId="8" borderId="11" xfId="11" applyFont="1" applyFill="1" applyBorder="1" applyAlignment="1" applyProtection="1">
      <alignment horizontal="center" vertical="center" wrapText="1"/>
      <protection locked="0"/>
    </xf>
    <xf numFmtId="182" fontId="32" fillId="8" borderId="80" xfId="7" applyFont="1" applyFill="1" applyBorder="1" applyAlignment="1" applyProtection="1">
      <alignment horizontal="center" vertical="center" shrinkToFit="1"/>
      <protection locked="0"/>
    </xf>
    <xf numFmtId="182" fontId="33" fillId="8" borderId="113" xfId="7" applyFont="1" applyFill="1" applyBorder="1" applyAlignment="1" applyProtection="1">
      <alignment horizontal="center" vertical="center" wrapText="1"/>
      <protection locked="0"/>
    </xf>
    <xf numFmtId="182" fontId="33" fillId="8" borderId="114" xfId="7" applyFont="1" applyFill="1" applyBorder="1" applyAlignment="1" applyProtection="1">
      <alignment horizontal="center" vertical="center"/>
      <protection locked="0"/>
    </xf>
    <xf numFmtId="182" fontId="33" fillId="8" borderId="114" xfId="7" applyFont="1" applyFill="1" applyBorder="1" applyAlignment="1" applyProtection="1">
      <alignment horizontal="center" vertical="center" wrapText="1"/>
      <protection locked="0"/>
    </xf>
    <xf numFmtId="182" fontId="33" fillId="8" borderId="115" xfId="7" applyFont="1" applyFill="1" applyBorder="1" applyAlignment="1" applyProtection="1">
      <alignment horizontal="center" vertical="center"/>
      <protection locked="0"/>
    </xf>
    <xf numFmtId="182" fontId="32" fillId="8" borderId="78" xfId="7" applyFont="1" applyFill="1" applyBorder="1" applyAlignment="1" applyProtection="1">
      <alignment horizontal="center" vertical="center" shrinkToFit="1"/>
      <protection locked="0"/>
    </xf>
    <xf numFmtId="0" fontId="33" fillId="8" borderId="56" xfId="7" applyNumberFormat="1" applyFont="1" applyFill="1" applyBorder="1" applyAlignment="1" applyProtection="1">
      <alignment horizontal="center" vertical="center" wrapText="1"/>
      <protection locked="0"/>
    </xf>
    <xf numFmtId="0" fontId="33" fillId="8" borderId="45" xfId="7" applyNumberFormat="1" applyFont="1" applyFill="1" applyBorder="1" applyAlignment="1" applyProtection="1">
      <alignment horizontal="center" vertical="center"/>
      <protection locked="0"/>
    </xf>
    <xf numFmtId="182" fontId="33" fillId="8" borderId="45" xfId="7" applyFont="1" applyFill="1" applyBorder="1" applyAlignment="1" applyProtection="1">
      <alignment horizontal="center" vertical="center"/>
      <protection locked="0"/>
    </xf>
    <xf numFmtId="0" fontId="33" fillId="8" borderId="45" xfId="7" applyNumberFormat="1" applyFont="1" applyFill="1" applyBorder="1" applyAlignment="1" applyProtection="1">
      <alignment horizontal="center" vertical="center" wrapText="1"/>
      <protection locked="0"/>
    </xf>
    <xf numFmtId="0" fontId="33" fillId="8" borderId="44" xfId="7" applyNumberFormat="1" applyFont="1" applyFill="1" applyBorder="1" applyAlignment="1" applyProtection="1">
      <alignment horizontal="center" vertical="center"/>
      <protection locked="0"/>
    </xf>
    <xf numFmtId="182" fontId="33" fillId="8" borderId="56" xfId="7" applyFont="1" applyFill="1" applyBorder="1" applyAlignment="1" applyProtection="1">
      <alignment horizontal="center" vertical="center"/>
      <protection locked="0"/>
    </xf>
    <xf numFmtId="182" fontId="33" fillId="8" borderId="45" xfId="7" applyFont="1" applyFill="1" applyBorder="1" applyAlignment="1" applyProtection="1">
      <alignment vertical="center"/>
      <protection locked="0"/>
    </xf>
    <xf numFmtId="182" fontId="33" fillId="8" borderId="44" xfId="7" applyFont="1" applyFill="1" applyBorder="1" applyAlignment="1" applyProtection="1">
      <alignment horizontal="center" vertical="center"/>
      <protection locked="0"/>
    </xf>
    <xf numFmtId="182" fontId="33" fillId="8" borderId="45" xfId="7" applyFont="1" applyFill="1" applyBorder="1" applyAlignment="1" applyProtection="1">
      <alignment horizontal="center" vertical="center" wrapText="1"/>
      <protection locked="0"/>
    </xf>
    <xf numFmtId="182" fontId="33" fillId="8" borderId="47" xfId="7" applyFont="1" applyFill="1" applyBorder="1" applyAlignment="1" applyProtection="1">
      <alignment horizontal="center" vertical="center"/>
      <protection locked="0"/>
    </xf>
    <xf numFmtId="182" fontId="33" fillId="8" borderId="118" xfId="7" applyFont="1" applyFill="1" applyBorder="1" applyAlignment="1" applyProtection="1">
      <alignment horizontal="center" vertical="center"/>
      <protection locked="0"/>
    </xf>
    <xf numFmtId="182" fontId="33" fillId="8" borderId="118" xfId="7" applyFont="1" applyFill="1" applyBorder="1" applyAlignment="1" applyProtection="1">
      <alignment horizontal="center" vertical="center" wrapText="1"/>
      <protection locked="0"/>
    </xf>
    <xf numFmtId="182" fontId="33" fillId="8" borderId="120" xfId="7" applyFont="1" applyFill="1" applyBorder="1" applyAlignment="1" applyProtection="1">
      <alignment horizontal="center" vertical="center"/>
      <protection locked="0"/>
    </xf>
    <xf numFmtId="182" fontId="49" fillId="8" borderId="24" xfId="7" applyFont="1" applyFill="1" applyBorder="1" applyAlignment="1" applyProtection="1">
      <alignment horizontal="right" vertical="center" wrapText="1"/>
      <protection locked="0"/>
    </xf>
    <xf numFmtId="182" fontId="49" fillId="8" borderId="25" xfId="7" applyFont="1" applyFill="1" applyBorder="1" applyAlignment="1" applyProtection="1">
      <alignment horizontal="right" vertical="center" wrapText="1"/>
      <protection locked="0"/>
    </xf>
    <xf numFmtId="182" fontId="33" fillId="8" borderId="78" xfId="7" applyFont="1" applyFill="1" applyBorder="1" applyAlignment="1" applyProtection="1">
      <alignment horizontal="center" vertical="center" shrinkToFit="1"/>
      <protection locked="0"/>
    </xf>
    <xf numFmtId="182" fontId="33" fillId="8" borderId="29" xfId="7" applyFont="1" applyFill="1" applyBorder="1" applyAlignment="1" applyProtection="1">
      <alignment horizontal="center" vertical="center" shrinkToFit="1"/>
      <protection locked="0"/>
    </xf>
    <xf numFmtId="182" fontId="33" fillId="8" borderId="57" xfId="7" applyFont="1" applyFill="1" applyBorder="1" applyAlignment="1" applyProtection="1">
      <alignment horizontal="center" vertical="center"/>
      <protection locked="0"/>
    </xf>
    <xf numFmtId="182" fontId="33" fillId="8" borderId="58" xfId="7" applyFont="1" applyFill="1" applyBorder="1" applyAlignment="1" applyProtection="1">
      <alignment horizontal="center" vertical="center"/>
      <protection locked="0"/>
    </xf>
    <xf numFmtId="182" fontId="33" fillId="8" borderId="59" xfId="7" applyFont="1" applyFill="1" applyBorder="1" applyAlignment="1" applyProtection="1">
      <alignment horizontal="center" vertical="center"/>
      <protection locked="0"/>
    </xf>
    <xf numFmtId="38" fontId="19" fillId="8" borderId="45" xfId="1" applyFont="1" applyFill="1" applyBorder="1" applyProtection="1">
      <alignment vertical="center"/>
      <protection locked="0"/>
    </xf>
    <xf numFmtId="38" fontId="19" fillId="8" borderId="45" xfId="1" applyFont="1" applyFill="1" applyBorder="1" applyAlignment="1" applyProtection="1">
      <alignment horizontal="center" vertical="center" wrapText="1"/>
      <protection locked="0"/>
    </xf>
    <xf numFmtId="38" fontId="19" fillId="8" borderId="45" xfId="1" applyFont="1" applyFill="1" applyBorder="1" applyAlignment="1" applyProtection="1">
      <alignment vertical="center" wrapText="1"/>
      <protection locked="0"/>
    </xf>
    <xf numFmtId="38" fontId="19" fillId="0" borderId="45" xfId="1" applyFont="1" applyFill="1" applyBorder="1" applyAlignment="1" applyProtection="1">
      <alignment vertical="center" wrapText="1"/>
    </xf>
    <xf numFmtId="0" fontId="19" fillId="8" borderId="44" xfId="0" applyFont="1" applyFill="1" applyBorder="1" applyAlignment="1" applyProtection="1">
      <alignment horizontal="left" vertical="center" wrapText="1"/>
      <protection locked="0"/>
    </xf>
    <xf numFmtId="0" fontId="19" fillId="8" borderId="42" xfId="3" applyFont="1" applyFill="1" applyBorder="1" applyAlignment="1" applyProtection="1">
      <alignment horizontal="left" vertical="center" wrapText="1"/>
      <protection locked="0"/>
    </xf>
    <xf numFmtId="38" fontId="19" fillId="8" borderId="45" xfId="1" applyFont="1" applyFill="1" applyBorder="1" applyAlignment="1" applyProtection="1">
      <alignment horizontal="right" vertical="center" wrapText="1"/>
      <protection locked="0"/>
    </xf>
    <xf numFmtId="0" fontId="19" fillId="8" borderId="10" xfId="3" applyFont="1" applyFill="1" applyBorder="1" applyAlignment="1" applyProtection="1">
      <alignment horizontal="left" vertical="center" wrapText="1"/>
      <protection locked="0"/>
    </xf>
    <xf numFmtId="0" fontId="19" fillId="8" borderId="58" xfId="0" applyFont="1" applyFill="1" applyBorder="1" applyAlignment="1" applyProtection="1">
      <alignment horizontal="left" vertical="center" wrapText="1"/>
      <protection locked="0"/>
    </xf>
    <xf numFmtId="38" fontId="19" fillId="8" borderId="58" xfId="1" applyFont="1" applyFill="1" applyBorder="1" applyProtection="1">
      <alignment vertical="center"/>
      <protection locked="0"/>
    </xf>
    <xf numFmtId="38" fontId="19" fillId="8" borderId="58" xfId="1" applyFont="1" applyFill="1" applyBorder="1" applyAlignment="1" applyProtection="1">
      <alignment horizontal="center" vertical="center" wrapText="1"/>
      <protection locked="0"/>
    </xf>
    <xf numFmtId="38" fontId="19" fillId="8" borderId="58" xfId="1" applyFont="1" applyFill="1" applyBorder="1" applyAlignment="1" applyProtection="1">
      <alignment vertical="center" wrapText="1"/>
      <protection locked="0"/>
    </xf>
    <xf numFmtId="38" fontId="19" fillId="0" borderId="58" xfId="1" applyFont="1" applyFill="1" applyBorder="1" applyAlignment="1" applyProtection="1">
      <alignment vertical="center" wrapText="1"/>
    </xf>
    <xf numFmtId="0" fontId="19" fillId="8" borderId="59" xfId="0" applyFont="1" applyFill="1" applyBorder="1" applyAlignment="1" applyProtection="1">
      <alignment horizontal="left" vertical="center" wrapText="1"/>
      <protection locked="0"/>
    </xf>
    <xf numFmtId="38" fontId="19" fillId="0" borderId="19" xfId="0" applyNumberFormat="1" applyFont="1" applyFill="1" applyBorder="1" applyAlignment="1" applyProtection="1">
      <alignment vertical="center" wrapText="1"/>
    </xf>
    <xf numFmtId="38" fontId="19" fillId="0" borderId="109" xfId="0" applyNumberFormat="1" applyFont="1" applyFill="1" applyBorder="1" applyAlignment="1" applyProtection="1">
      <alignment vertical="center" wrapText="1"/>
    </xf>
    <xf numFmtId="0" fontId="49" fillId="4" borderId="143" xfId="3" applyFont="1" applyFill="1" applyBorder="1" applyAlignment="1" applyProtection="1">
      <alignment horizontal="center" vertical="center" wrapText="1" shrinkToFit="1"/>
    </xf>
    <xf numFmtId="0" fontId="28" fillId="4" borderId="143" xfId="3" applyFont="1" applyFill="1" applyBorder="1" applyAlignment="1" applyProtection="1">
      <alignment horizontal="center" vertical="center" wrapText="1" shrinkToFit="1"/>
    </xf>
    <xf numFmtId="0" fontId="32" fillId="4" borderId="143" xfId="3" applyFont="1" applyFill="1" applyBorder="1" applyAlignment="1" applyProtection="1">
      <alignment horizontal="center" vertical="center" wrapText="1"/>
    </xf>
    <xf numFmtId="190" fontId="28" fillId="4" borderId="145" xfId="0" applyNumberFormat="1" applyFont="1" applyFill="1" applyBorder="1" applyAlignment="1" applyProtection="1">
      <alignment horizontal="center" vertical="center" shrinkToFit="1"/>
    </xf>
    <xf numFmtId="0" fontId="28" fillId="8" borderId="137" xfId="0" applyFont="1" applyFill="1" applyBorder="1" applyAlignment="1" applyProtection="1">
      <alignment horizontal="left" vertical="center" wrapText="1"/>
      <protection locked="0"/>
    </xf>
    <xf numFmtId="0" fontId="28" fillId="8" borderId="137" xfId="0" applyFont="1" applyFill="1" applyBorder="1" applyAlignment="1" applyProtection="1">
      <alignment horizontal="center" vertical="center" wrapText="1" shrinkToFit="1"/>
      <protection locked="0"/>
    </xf>
    <xf numFmtId="0" fontId="28" fillId="8" borderId="137" xfId="0" applyFont="1" applyFill="1" applyBorder="1" applyAlignment="1" applyProtection="1">
      <alignment horizontal="right" vertical="center" wrapText="1"/>
      <protection locked="0"/>
    </xf>
    <xf numFmtId="38" fontId="28" fillId="8" borderId="137" xfId="1" applyFont="1" applyFill="1" applyBorder="1" applyAlignment="1" applyProtection="1">
      <alignment horizontal="right" vertical="center" wrapText="1"/>
      <protection locked="0"/>
    </xf>
    <xf numFmtId="38" fontId="28" fillId="8" borderId="137" xfId="1" applyFont="1" applyFill="1" applyBorder="1" applyAlignment="1" applyProtection="1">
      <alignment horizontal="center" vertical="center" wrapText="1"/>
      <protection locked="0"/>
    </xf>
    <xf numFmtId="38" fontId="28" fillId="0" borderId="137" xfId="1" applyFont="1" applyFill="1" applyBorder="1" applyAlignment="1" applyProtection="1">
      <alignment vertical="center" wrapText="1"/>
    </xf>
    <xf numFmtId="0" fontId="28" fillId="8" borderId="169" xfId="0" applyFont="1" applyFill="1" applyBorder="1" applyAlignment="1" applyProtection="1">
      <alignment horizontal="left" vertical="center" wrapText="1"/>
      <protection locked="0"/>
    </xf>
    <xf numFmtId="190" fontId="28" fillId="4" borderId="145" xfId="3" applyNumberFormat="1" applyFont="1" applyFill="1" applyBorder="1" applyAlignment="1" applyProtection="1">
      <alignment horizontal="center" vertical="center" shrinkToFit="1"/>
    </xf>
    <xf numFmtId="0" fontId="28" fillId="8" borderId="137" xfId="3" applyFont="1" applyFill="1" applyBorder="1" applyAlignment="1" applyProtection="1">
      <alignment horizontal="left" vertical="center" wrapText="1"/>
      <protection locked="0"/>
    </xf>
    <xf numFmtId="0" fontId="28" fillId="8" borderId="137" xfId="3" applyFont="1" applyFill="1" applyBorder="1" applyAlignment="1" applyProtection="1">
      <alignment horizontal="center" vertical="center" wrapText="1" shrinkToFit="1"/>
      <protection locked="0"/>
    </xf>
    <xf numFmtId="0" fontId="28" fillId="8" borderId="169" xfId="3" applyFont="1" applyFill="1" applyBorder="1" applyAlignment="1" applyProtection="1">
      <alignment horizontal="left" vertical="center" wrapText="1"/>
      <protection locked="0"/>
    </xf>
    <xf numFmtId="0" fontId="28" fillId="8" borderId="137" xfId="0" applyFont="1" applyFill="1" applyBorder="1" applyAlignment="1" applyProtection="1">
      <alignment horizontal="center" vertical="center" wrapText="1"/>
      <protection locked="0"/>
    </xf>
    <xf numFmtId="0" fontId="28" fillId="8" borderId="10" xfId="3" applyFont="1" applyFill="1" applyBorder="1" applyAlignment="1" applyProtection="1">
      <alignment horizontal="left" vertical="center" wrapText="1"/>
      <protection locked="0"/>
    </xf>
    <xf numFmtId="190" fontId="28" fillId="4" borderId="147" xfId="0" applyNumberFormat="1" applyFont="1" applyFill="1" applyBorder="1" applyAlignment="1" applyProtection="1">
      <alignment horizontal="center" vertical="center" shrinkToFit="1"/>
    </xf>
    <xf numFmtId="0" fontId="28" fillId="8" borderId="148" xfId="0" applyFont="1" applyFill="1" applyBorder="1" applyAlignment="1" applyProtection="1">
      <alignment horizontal="left" vertical="center" wrapText="1"/>
      <protection locked="0"/>
    </xf>
    <xf numFmtId="0" fontId="28" fillId="8" borderId="148" xfId="0" applyFont="1" applyFill="1" applyBorder="1" applyAlignment="1" applyProtection="1">
      <alignment horizontal="center" vertical="center" wrapText="1" shrinkToFit="1"/>
      <protection locked="0"/>
    </xf>
    <xf numFmtId="0" fontId="28" fillId="8" borderId="148" xfId="0" applyFont="1" applyFill="1" applyBorder="1" applyAlignment="1" applyProtection="1">
      <alignment horizontal="right" vertical="center" wrapText="1"/>
      <protection locked="0"/>
    </xf>
    <xf numFmtId="38" fontId="28" fillId="8" borderId="148" xfId="1" applyFont="1" applyFill="1" applyBorder="1" applyAlignment="1" applyProtection="1">
      <alignment horizontal="right" vertical="center" wrapText="1"/>
      <protection locked="0"/>
    </xf>
    <xf numFmtId="38" fontId="28" fillId="8" borderId="148" xfId="1" applyFont="1" applyFill="1" applyBorder="1" applyAlignment="1" applyProtection="1">
      <alignment horizontal="center" vertical="center" wrapText="1"/>
      <protection locked="0"/>
    </xf>
    <xf numFmtId="38" fontId="28" fillId="0" borderId="148" xfId="1" applyFont="1" applyFill="1" applyBorder="1" applyAlignment="1" applyProtection="1">
      <alignment vertical="center" wrapText="1"/>
    </xf>
    <xf numFmtId="0" fontId="28" fillId="8" borderId="170" xfId="0" applyFont="1" applyFill="1" applyBorder="1" applyAlignment="1" applyProtection="1">
      <alignment horizontal="left" vertical="center" wrapText="1"/>
      <protection locked="0"/>
    </xf>
    <xf numFmtId="0" fontId="51" fillId="6" borderId="187" xfId="0" applyNumberFormat="1" applyFont="1" applyFill="1" applyBorder="1" applyAlignment="1" applyProtection="1">
      <alignment horizontal="left" vertical="center"/>
    </xf>
    <xf numFmtId="0" fontId="28" fillId="6" borderId="172" xfId="0" applyNumberFormat="1" applyFont="1" applyFill="1" applyBorder="1" applyAlignment="1" applyProtection="1">
      <alignment vertical="center"/>
    </xf>
    <xf numFmtId="0" fontId="28" fillId="6" borderId="172" xfId="0" applyNumberFormat="1" applyFont="1" applyFill="1" applyBorder="1" applyAlignment="1" applyProtection="1">
      <alignment vertical="center" wrapText="1"/>
    </xf>
    <xf numFmtId="0" fontId="28" fillId="6" borderId="188" xfId="0" applyNumberFormat="1" applyFont="1" applyFill="1" applyBorder="1" applyAlignment="1" applyProtection="1">
      <alignment vertical="center" wrapText="1"/>
    </xf>
    <xf numFmtId="38" fontId="28" fillId="6" borderId="189" xfId="0" applyNumberFormat="1" applyFont="1" applyFill="1" applyBorder="1" applyAlignment="1" applyProtection="1">
      <alignment horizontal="right" vertical="center" wrapText="1"/>
    </xf>
    <xf numFmtId="38" fontId="28" fillId="0" borderId="5" xfId="0" applyNumberFormat="1" applyFont="1" applyFill="1" applyBorder="1" applyAlignment="1" applyProtection="1">
      <alignment vertical="center" wrapText="1"/>
    </xf>
    <xf numFmtId="38" fontId="28" fillId="0" borderId="174" xfId="0" applyNumberFormat="1" applyFont="1" applyFill="1" applyBorder="1" applyAlignment="1" applyProtection="1">
      <alignment vertical="center" wrapText="1"/>
    </xf>
    <xf numFmtId="0" fontId="28" fillId="0" borderId="186" xfId="0" applyNumberFormat="1" applyFont="1" applyFill="1" applyBorder="1" applyAlignment="1" applyProtection="1">
      <alignment vertical="center" wrapText="1"/>
    </xf>
    <xf numFmtId="0" fontId="19" fillId="8" borderId="137" xfId="0" applyFont="1" applyFill="1" applyBorder="1" applyAlignment="1" applyProtection="1">
      <alignment horizontal="left" vertical="center" wrapText="1"/>
      <protection locked="0"/>
    </xf>
    <xf numFmtId="0" fontId="19" fillId="8" borderId="169" xfId="0" applyFont="1" applyFill="1" applyBorder="1" applyAlignment="1" applyProtection="1">
      <alignment horizontal="left" vertical="center" wrapText="1"/>
      <protection locked="0"/>
    </xf>
    <xf numFmtId="38" fontId="19" fillId="8" borderId="137" xfId="1" applyNumberFormat="1" applyFont="1" applyFill="1" applyBorder="1" applyAlignment="1" applyProtection="1">
      <alignment horizontal="right" vertical="center"/>
      <protection locked="0"/>
    </xf>
    <xf numFmtId="38" fontId="19" fillId="8" borderId="137" xfId="1" applyNumberFormat="1" applyFont="1" applyFill="1" applyBorder="1" applyAlignment="1" applyProtection="1">
      <alignment horizontal="center" vertical="center"/>
      <protection locked="0"/>
    </xf>
    <xf numFmtId="0" fontId="19" fillId="8" borderId="148" xfId="0" applyFont="1" applyFill="1" applyBorder="1" applyAlignment="1" applyProtection="1">
      <alignment horizontal="left" vertical="center" wrapText="1"/>
      <protection locked="0"/>
    </xf>
    <xf numFmtId="0" fontId="19" fillId="8" borderId="170" xfId="0" applyFont="1" applyFill="1" applyBorder="1" applyAlignment="1" applyProtection="1">
      <alignment horizontal="left" vertical="center" wrapText="1"/>
      <protection locked="0"/>
    </xf>
    <xf numFmtId="38" fontId="19" fillId="0" borderId="4" xfId="0" applyNumberFormat="1" applyFont="1" applyFill="1" applyBorder="1" applyAlignment="1" applyProtection="1">
      <alignment vertical="center"/>
    </xf>
    <xf numFmtId="38" fontId="19" fillId="0" borderId="174" xfId="0" applyNumberFormat="1" applyFont="1" applyFill="1" applyBorder="1" applyAlignment="1" applyProtection="1">
      <alignment vertical="center"/>
    </xf>
    <xf numFmtId="0" fontId="19" fillId="8" borderId="11" xfId="3" applyFont="1" applyFill="1" applyBorder="1" applyAlignment="1" applyProtection="1">
      <alignment vertical="center"/>
      <protection locked="0"/>
    </xf>
    <xf numFmtId="0" fontId="28" fillId="0" borderId="11" xfId="3" applyFont="1" applyFill="1" applyBorder="1" applyAlignment="1" applyProtection="1">
      <alignment vertical="center"/>
    </xf>
    <xf numFmtId="0" fontId="28" fillId="0" borderId="0" xfId="3" applyFont="1" applyProtection="1">
      <alignment vertical="center"/>
      <protection locked="0"/>
    </xf>
    <xf numFmtId="0" fontId="51" fillId="0" borderId="0" xfId="11" applyFont="1" applyProtection="1">
      <alignment vertical="center"/>
    </xf>
    <xf numFmtId="0" fontId="51" fillId="0" borderId="0" xfId="11" applyFont="1" applyBorder="1" applyAlignment="1" applyProtection="1">
      <alignment vertical="top"/>
    </xf>
    <xf numFmtId="0" fontId="30" fillId="0" borderId="0" xfId="11" applyFont="1" applyBorder="1" applyAlignment="1" applyProtection="1">
      <alignment vertical="top"/>
    </xf>
    <xf numFmtId="0" fontId="34" fillId="6" borderId="1" xfId="3" applyFont="1" applyFill="1" applyBorder="1" applyAlignment="1" applyProtection="1">
      <alignment vertical="center"/>
    </xf>
    <xf numFmtId="0" fontId="30" fillId="6" borderId="2" xfId="3" applyFont="1" applyFill="1" applyBorder="1" applyAlignment="1" applyProtection="1">
      <alignment vertical="center"/>
    </xf>
    <xf numFmtId="0" fontId="30" fillId="6" borderId="3" xfId="3" applyFont="1" applyFill="1" applyBorder="1" applyAlignment="1" applyProtection="1">
      <alignment vertical="center"/>
    </xf>
    <xf numFmtId="0" fontId="28" fillId="0" borderId="99" xfId="3" applyFont="1" applyFill="1" applyBorder="1" applyAlignment="1" applyProtection="1">
      <alignment horizontal="right" vertical="center"/>
    </xf>
    <xf numFmtId="0" fontId="28" fillId="0" borderId="171" xfId="3" applyFont="1" applyFill="1" applyBorder="1" applyAlignment="1" applyProtection="1">
      <alignment horizontal="right" vertical="center"/>
    </xf>
    <xf numFmtId="0" fontId="49" fillId="4" borderId="143" xfId="0" applyFont="1" applyFill="1" applyBorder="1" applyAlignment="1" applyProtection="1">
      <alignment horizontal="center" vertical="center" wrapText="1"/>
    </xf>
    <xf numFmtId="0" fontId="28" fillId="4" borderId="168" xfId="0" applyFont="1" applyFill="1" applyBorder="1" applyAlignment="1" applyProtection="1">
      <alignment horizontal="center" vertical="center" wrapText="1"/>
    </xf>
    <xf numFmtId="192" fontId="49" fillId="4" borderId="145" xfId="0" applyNumberFormat="1" applyFont="1" applyFill="1" applyBorder="1" applyAlignment="1" applyProtection="1">
      <alignment horizontal="center" vertical="center" shrinkToFit="1"/>
    </xf>
    <xf numFmtId="0" fontId="19" fillId="8" borderId="137" xfId="0" applyFont="1" applyFill="1" applyBorder="1" applyAlignment="1" applyProtection="1">
      <alignment horizontal="left" vertical="center"/>
      <protection locked="0"/>
    </xf>
    <xf numFmtId="38" fontId="19" fillId="0" borderId="169" xfId="1" applyFont="1" applyFill="1" applyBorder="1" applyProtection="1">
      <alignment vertical="center"/>
    </xf>
    <xf numFmtId="0" fontId="19" fillId="8" borderId="137" xfId="3" applyFont="1" applyFill="1" applyBorder="1" applyAlignment="1" applyProtection="1">
      <alignment horizontal="left" vertical="center" wrapText="1"/>
      <protection locked="0"/>
    </xf>
    <xf numFmtId="0" fontId="19" fillId="8" borderId="137" xfId="3" applyFont="1" applyFill="1" applyBorder="1" applyAlignment="1" applyProtection="1">
      <alignment horizontal="left" vertical="center"/>
      <protection locked="0"/>
    </xf>
    <xf numFmtId="192" fontId="49" fillId="4" borderId="147" xfId="3" applyNumberFormat="1" applyFont="1" applyFill="1" applyBorder="1" applyAlignment="1" applyProtection="1">
      <alignment horizontal="center" vertical="center" shrinkToFit="1"/>
    </xf>
    <xf numFmtId="0" fontId="19" fillId="8" borderId="148" xfId="3" applyFont="1" applyFill="1" applyBorder="1" applyAlignment="1" applyProtection="1">
      <alignment horizontal="left" vertical="center" wrapText="1"/>
      <protection locked="0"/>
    </xf>
    <xf numFmtId="0" fontId="19" fillId="8" borderId="148" xfId="3" applyFont="1" applyFill="1" applyBorder="1" applyAlignment="1" applyProtection="1">
      <alignment horizontal="left" vertical="center"/>
      <protection locked="0"/>
    </xf>
    <xf numFmtId="38" fontId="19" fillId="8" borderId="148" xfId="1" applyFont="1" applyFill="1" applyBorder="1" applyAlignment="1" applyProtection="1">
      <alignment horizontal="left" vertical="center"/>
      <protection locked="0"/>
    </xf>
    <xf numFmtId="38" fontId="19" fillId="0" borderId="170" xfId="1" applyFont="1" applyFill="1" applyBorder="1" applyProtection="1">
      <alignment vertical="center"/>
    </xf>
    <xf numFmtId="0" fontId="51" fillId="6" borderId="102" xfId="0" applyNumberFormat="1" applyFont="1" applyFill="1" applyBorder="1" applyAlignment="1" applyProtection="1">
      <alignment horizontal="left" vertical="center"/>
    </xf>
    <xf numFmtId="38" fontId="28" fillId="6" borderId="102" xfId="1" applyFont="1" applyFill="1" applyBorder="1" applyAlignment="1" applyProtection="1">
      <alignment horizontal="right" vertical="center"/>
    </xf>
    <xf numFmtId="38" fontId="19" fillId="0" borderId="173" xfId="1" applyNumberFormat="1" applyFont="1" applyFill="1" applyBorder="1" applyAlignment="1" applyProtection="1">
      <alignment vertical="center"/>
    </xf>
    <xf numFmtId="38" fontId="19" fillId="0" borderId="174" xfId="1" applyNumberFormat="1" applyFont="1" applyFill="1" applyBorder="1" applyProtection="1">
      <alignment vertical="center"/>
    </xf>
    <xf numFmtId="177" fontId="19" fillId="8" borderId="1" xfId="3" applyNumberFormat="1" applyFont="1" applyFill="1" applyBorder="1" applyAlignment="1" applyProtection="1">
      <alignment horizontal="center" vertical="center" wrapText="1"/>
      <protection locked="0"/>
    </xf>
    <xf numFmtId="177" fontId="19" fillId="8" borderId="13" xfId="3" applyNumberFormat="1" applyFont="1" applyFill="1" applyBorder="1" applyAlignment="1" applyProtection="1">
      <alignment horizontal="right" vertical="center" wrapText="1"/>
      <protection locked="0"/>
    </xf>
    <xf numFmtId="177" fontId="19" fillId="8" borderId="2" xfId="3" applyNumberFormat="1" applyFont="1" applyFill="1" applyBorder="1" applyAlignment="1" applyProtection="1">
      <alignment horizontal="right" vertical="center" wrapText="1"/>
      <protection locked="0"/>
    </xf>
    <xf numFmtId="177" fontId="19" fillId="8" borderId="61" xfId="3" applyNumberFormat="1" applyFont="1" applyFill="1" applyBorder="1" applyAlignment="1" applyProtection="1">
      <alignment horizontal="right" vertical="center" wrapText="1"/>
      <protection locked="0"/>
    </xf>
    <xf numFmtId="176" fontId="28" fillId="0" borderId="13" xfId="3" applyNumberFormat="1" applyFont="1" applyFill="1" applyBorder="1" applyAlignment="1" applyProtection="1">
      <alignment horizontal="right" vertical="center"/>
    </xf>
    <xf numFmtId="177" fontId="19" fillId="8" borderId="88" xfId="3" applyNumberFormat="1" applyFont="1" applyFill="1" applyBorder="1" applyAlignment="1" applyProtection="1">
      <alignment horizontal="center" vertical="center" wrapText="1"/>
      <protection locked="0"/>
    </xf>
    <xf numFmtId="177" fontId="19" fillId="8" borderId="7" xfId="3" applyNumberFormat="1" applyFont="1" applyFill="1" applyBorder="1" applyAlignment="1" applyProtection="1">
      <alignment horizontal="right" vertical="center" wrapText="1"/>
      <protection locked="0"/>
    </xf>
    <xf numFmtId="177" fontId="19" fillId="8" borderId="11" xfId="3" applyNumberFormat="1" applyFont="1" applyFill="1" applyBorder="1" applyAlignment="1" applyProtection="1">
      <alignment horizontal="right" vertical="center" wrapText="1"/>
      <protection locked="0"/>
    </xf>
    <xf numFmtId="177" fontId="19" fillId="8" borderId="109" xfId="3" applyNumberFormat="1" applyFont="1" applyFill="1" applyBorder="1" applyAlignment="1" applyProtection="1">
      <alignment horizontal="right" vertical="center" wrapText="1"/>
      <protection locked="0"/>
    </xf>
    <xf numFmtId="176" fontId="28" fillId="0" borderId="7" xfId="3" applyNumberFormat="1" applyFont="1" applyFill="1" applyBorder="1" applyAlignment="1" applyProtection="1">
      <alignment horizontal="right" vertical="center"/>
    </xf>
    <xf numFmtId="177" fontId="19" fillId="0" borderId="45" xfId="3" applyNumberFormat="1" applyFont="1" applyFill="1" applyBorder="1" applyAlignment="1" applyProtection="1">
      <alignment horizontal="center" vertical="center" wrapText="1"/>
    </xf>
    <xf numFmtId="177" fontId="19" fillId="8" borderId="45" xfId="3" applyNumberFormat="1" applyFont="1" applyFill="1" applyBorder="1" applyAlignment="1" applyProtection="1">
      <alignment horizontal="left" vertical="center" wrapText="1"/>
      <protection locked="0"/>
    </xf>
    <xf numFmtId="38" fontId="19" fillId="8" borderId="45" xfId="1" applyFont="1" applyFill="1" applyBorder="1" applyAlignment="1" applyProtection="1">
      <alignment horizontal="left" vertical="center" wrapText="1"/>
      <protection locked="0"/>
    </xf>
    <xf numFmtId="38" fontId="19" fillId="0" borderId="45" xfId="1" applyFont="1" applyFill="1" applyBorder="1" applyAlignment="1" applyProtection="1">
      <alignment horizontal="right" vertical="center" wrapText="1"/>
    </xf>
    <xf numFmtId="38" fontId="19" fillId="0" borderId="44" xfId="1" applyFont="1" applyFill="1" applyBorder="1" applyAlignment="1" applyProtection="1">
      <alignment horizontal="right" vertical="center" wrapText="1"/>
    </xf>
    <xf numFmtId="177" fontId="19" fillId="0" borderId="58" xfId="3" applyNumberFormat="1" applyFont="1" applyFill="1" applyBorder="1" applyAlignment="1" applyProtection="1">
      <alignment horizontal="center" vertical="center" wrapText="1"/>
    </xf>
    <xf numFmtId="177" fontId="19" fillId="8" borderId="58" xfId="3" applyNumberFormat="1" applyFont="1" applyFill="1" applyBorder="1" applyAlignment="1" applyProtection="1">
      <alignment horizontal="left" vertical="center" wrapText="1"/>
      <protection locked="0"/>
    </xf>
    <xf numFmtId="38" fontId="19" fillId="8" borderId="58" xfId="1" applyFont="1" applyFill="1" applyBorder="1" applyAlignment="1" applyProtection="1">
      <alignment horizontal="left" vertical="center" wrapText="1"/>
      <protection locked="0"/>
    </xf>
    <xf numFmtId="38" fontId="19" fillId="8" borderId="58" xfId="1" applyFont="1" applyFill="1" applyBorder="1" applyAlignment="1" applyProtection="1">
      <alignment horizontal="right" vertical="center" wrapText="1"/>
      <protection locked="0"/>
    </xf>
    <xf numFmtId="38" fontId="19" fillId="0" borderId="58" xfId="1" applyFont="1" applyFill="1" applyBorder="1" applyAlignment="1" applyProtection="1">
      <alignment horizontal="right" vertical="center" wrapText="1"/>
    </xf>
    <xf numFmtId="38" fontId="19" fillId="0" borderId="59" xfId="1" applyFont="1" applyFill="1" applyBorder="1" applyAlignment="1" applyProtection="1">
      <alignment horizontal="right" vertical="center" wrapText="1"/>
    </xf>
    <xf numFmtId="0" fontId="28" fillId="6" borderId="5" xfId="0" applyNumberFormat="1" applyFont="1" applyFill="1" applyBorder="1" applyAlignment="1" applyProtection="1">
      <alignment horizontal="left" vertical="center" wrapText="1"/>
    </xf>
    <xf numFmtId="38" fontId="28" fillId="6" borderId="5" xfId="0" applyNumberFormat="1" applyFont="1" applyFill="1" applyBorder="1" applyAlignment="1" applyProtection="1">
      <alignment horizontal="left" vertical="center" wrapText="1"/>
    </xf>
    <xf numFmtId="38" fontId="28" fillId="6" borderId="5" xfId="0" applyNumberFormat="1" applyFont="1" applyFill="1" applyBorder="1" applyAlignment="1" applyProtection="1">
      <alignment horizontal="right" vertical="center" wrapText="1"/>
    </xf>
    <xf numFmtId="38" fontId="19" fillId="0" borderId="23" xfId="0" applyNumberFormat="1" applyFont="1" applyFill="1" applyBorder="1" applyAlignment="1" applyProtection="1">
      <alignment horizontal="right" vertical="center" wrapText="1"/>
    </xf>
    <xf numFmtId="38" fontId="19" fillId="0" borderId="135" xfId="0" applyNumberFormat="1" applyFont="1" applyFill="1" applyBorder="1" applyAlignment="1" applyProtection="1">
      <alignment horizontal="right" vertical="center" wrapText="1"/>
    </xf>
    <xf numFmtId="0" fontId="55" fillId="8" borderId="45" xfId="0" applyFont="1" applyFill="1" applyBorder="1" applyAlignment="1" applyProtection="1">
      <alignment horizontal="left" vertical="center" wrapText="1"/>
      <protection locked="0"/>
    </xf>
    <xf numFmtId="38" fontId="19" fillId="0" borderId="66" xfId="1" applyNumberFormat="1" applyFont="1" applyFill="1" applyBorder="1" applyAlignment="1" applyProtection="1">
      <alignment horizontal="right" vertical="center" wrapText="1"/>
    </xf>
    <xf numFmtId="38" fontId="19" fillId="0" borderId="86" xfId="1" applyNumberFormat="1" applyFont="1" applyFill="1" applyBorder="1" applyAlignment="1" applyProtection="1">
      <alignment horizontal="right" vertical="center" wrapText="1"/>
    </xf>
    <xf numFmtId="0" fontId="30" fillId="0" borderId="0" xfId="3" applyFont="1" applyProtection="1">
      <alignment vertical="center"/>
    </xf>
    <xf numFmtId="0" fontId="28" fillId="0" borderId="0" xfId="3" applyFont="1" applyFill="1" applyBorder="1" applyAlignment="1" applyProtection="1">
      <alignment horizontal="right" vertical="center"/>
    </xf>
    <xf numFmtId="0" fontId="28" fillId="6" borderId="3" xfId="3" applyFont="1" applyFill="1" applyBorder="1" applyAlignment="1" applyProtection="1">
      <alignment horizontal="right" vertical="center"/>
    </xf>
    <xf numFmtId="0" fontId="28" fillId="4" borderId="65" xfId="0" applyFont="1" applyFill="1" applyBorder="1" applyAlignment="1" applyProtection="1">
      <alignment horizontal="center" vertical="center" wrapText="1"/>
    </xf>
    <xf numFmtId="0" fontId="49" fillId="4" borderId="54" xfId="0" applyFont="1" applyFill="1" applyBorder="1" applyAlignment="1" applyProtection="1">
      <alignment horizontal="center" vertical="center" wrapText="1"/>
    </xf>
    <xf numFmtId="0" fontId="49" fillId="4" borderId="54" xfId="3" applyNumberFormat="1" applyFont="1" applyFill="1" applyBorder="1" applyAlignment="1" applyProtection="1">
      <alignment horizontal="center" vertical="center" wrapText="1"/>
    </xf>
    <xf numFmtId="195" fontId="28" fillId="4" borderId="56" xfId="3" applyNumberFormat="1" applyFont="1" applyFill="1" applyBorder="1" applyAlignment="1" applyProtection="1">
      <alignment horizontal="center" vertical="center" shrinkToFit="1"/>
    </xf>
    <xf numFmtId="38" fontId="19" fillId="8" borderId="45" xfId="1" applyNumberFormat="1" applyFont="1" applyFill="1" applyBorder="1" applyAlignment="1" applyProtection="1">
      <alignment vertical="center"/>
      <protection locked="0"/>
    </xf>
    <xf numFmtId="38" fontId="19" fillId="8" borderId="45" xfId="1" applyNumberFormat="1" applyFont="1" applyFill="1" applyBorder="1" applyAlignment="1" applyProtection="1">
      <alignment horizontal="center" vertical="center"/>
      <protection locked="0"/>
    </xf>
    <xf numFmtId="38" fontId="19" fillId="8" borderId="45" xfId="1" applyNumberFormat="1" applyFont="1" applyFill="1" applyBorder="1" applyAlignment="1" applyProtection="1">
      <alignment horizontal="right" vertical="center"/>
      <protection locked="0"/>
    </xf>
    <xf numFmtId="38" fontId="19" fillId="0" borderId="45" xfId="1" applyNumberFormat="1" applyFont="1" applyFill="1" applyBorder="1" applyProtection="1">
      <alignment vertical="center"/>
    </xf>
    <xf numFmtId="0" fontId="76" fillId="8" borderId="44" xfId="3" applyNumberFormat="1" applyFont="1" applyFill="1" applyBorder="1" applyAlignment="1" applyProtection="1">
      <alignment vertical="center"/>
      <protection locked="0"/>
    </xf>
    <xf numFmtId="0" fontId="19" fillId="8" borderId="44" xfId="3" applyNumberFormat="1" applyFont="1" applyFill="1" applyBorder="1" applyAlignment="1" applyProtection="1">
      <alignment vertical="center"/>
      <protection locked="0"/>
    </xf>
    <xf numFmtId="195" fontId="28" fillId="4" borderId="57" xfId="3" applyNumberFormat="1" applyFont="1" applyFill="1" applyBorder="1" applyAlignment="1" applyProtection="1">
      <alignment horizontal="center" vertical="center" shrinkToFit="1"/>
    </xf>
    <xf numFmtId="38" fontId="19" fillId="8" borderId="58" xfId="1" applyNumberFormat="1" applyFont="1" applyFill="1" applyBorder="1" applyAlignment="1" applyProtection="1">
      <alignment vertical="center"/>
      <protection locked="0"/>
    </xf>
    <xf numFmtId="38" fontId="19" fillId="8" borderId="58" xfId="1" applyNumberFormat="1" applyFont="1" applyFill="1" applyBorder="1" applyAlignment="1" applyProtection="1">
      <alignment horizontal="center" vertical="center"/>
      <protection locked="0"/>
    </xf>
    <xf numFmtId="38" fontId="19" fillId="8" borderId="58" xfId="1" applyNumberFormat="1" applyFont="1" applyFill="1" applyBorder="1" applyAlignment="1" applyProtection="1">
      <alignment horizontal="right" vertical="center"/>
      <protection locked="0"/>
    </xf>
    <xf numFmtId="38" fontId="19" fillId="0" borderId="58" xfId="1" applyNumberFormat="1" applyFont="1" applyFill="1" applyBorder="1" applyProtection="1">
      <alignment vertical="center"/>
    </xf>
    <xf numFmtId="0" fontId="76" fillId="8" borderId="59" xfId="3" applyNumberFormat="1" applyFont="1" applyFill="1" applyBorder="1" applyAlignment="1" applyProtection="1">
      <alignment vertical="center"/>
      <protection locked="0"/>
    </xf>
    <xf numFmtId="38" fontId="19" fillId="0" borderId="7" xfId="1" applyFont="1" applyFill="1" applyBorder="1" applyAlignment="1" applyProtection="1">
      <alignment horizontal="right" vertical="center"/>
    </xf>
    <xf numFmtId="0" fontId="28" fillId="0" borderId="14" xfId="3" applyFont="1" applyFill="1" applyBorder="1" applyAlignment="1" applyProtection="1">
      <alignment horizontal="center" vertical="center"/>
    </xf>
    <xf numFmtId="0" fontId="28" fillId="0" borderId="3" xfId="3" applyFont="1" applyFill="1" applyBorder="1" applyAlignment="1" applyProtection="1">
      <alignment vertical="center" wrapText="1"/>
    </xf>
    <xf numFmtId="0" fontId="28" fillId="0" borderId="12" xfId="3" applyFont="1" applyFill="1" applyBorder="1" applyAlignment="1" applyProtection="1">
      <alignment vertical="center" wrapText="1"/>
    </xf>
    <xf numFmtId="199" fontId="28" fillId="0" borderId="56" xfId="0" applyNumberFormat="1" applyFont="1" applyFill="1" applyBorder="1" applyAlignment="1" applyProtection="1">
      <alignment horizontal="center" vertical="center" shrinkToFit="1"/>
    </xf>
    <xf numFmtId="199" fontId="28" fillId="0" borderId="48" xfId="3" applyNumberFormat="1" applyFont="1" applyFill="1" applyBorder="1" applyAlignment="1" applyProtection="1">
      <alignment horizontal="center" vertical="center" shrinkToFit="1"/>
    </xf>
    <xf numFmtId="199" fontId="28" fillId="0" borderId="56" xfId="3" applyNumberFormat="1" applyFont="1" applyFill="1" applyBorder="1" applyAlignment="1" applyProtection="1">
      <alignment horizontal="center" vertical="center" shrinkToFit="1"/>
    </xf>
    <xf numFmtId="199" fontId="28" fillId="0" borderId="57" xfId="3" applyNumberFormat="1" applyFont="1" applyFill="1" applyBorder="1" applyAlignment="1" applyProtection="1">
      <alignment horizontal="center" vertical="center" shrinkToFit="1"/>
    </xf>
    <xf numFmtId="0" fontId="51" fillId="7" borderId="11" xfId="0" applyNumberFormat="1" applyFont="1" applyFill="1" applyBorder="1" applyAlignment="1" applyProtection="1">
      <alignment horizontal="left" vertical="center"/>
    </xf>
    <xf numFmtId="0" fontId="28" fillId="7" borderId="11" xfId="0" applyNumberFormat="1" applyFont="1" applyFill="1" applyBorder="1" applyAlignment="1" applyProtection="1">
      <alignment horizontal="left" vertical="center" wrapText="1"/>
    </xf>
    <xf numFmtId="0" fontId="28" fillId="7" borderId="11" xfId="0" applyNumberFormat="1" applyFont="1" applyFill="1" applyBorder="1" applyAlignment="1" applyProtection="1">
      <alignment horizontal="right" vertical="center" wrapText="1"/>
    </xf>
    <xf numFmtId="0" fontId="28" fillId="7" borderId="11" xfId="0" applyNumberFormat="1" applyFont="1" applyFill="1" applyBorder="1" applyAlignment="1" applyProtection="1">
      <alignment vertical="center" wrapText="1"/>
    </xf>
    <xf numFmtId="38" fontId="28" fillId="7" borderId="12" xfId="0" applyNumberFormat="1" applyFont="1" applyFill="1" applyBorder="1" applyAlignment="1" applyProtection="1">
      <alignment horizontal="right" vertical="center" wrapText="1"/>
    </xf>
    <xf numFmtId="0" fontId="28" fillId="0" borderId="14" xfId="0" applyNumberFormat="1" applyFont="1" applyFill="1" applyBorder="1" applyAlignment="1" applyProtection="1">
      <alignment horizontal="left" vertical="center" wrapText="1"/>
    </xf>
    <xf numFmtId="198" fontId="49" fillId="4" borderId="145" xfId="0" applyNumberFormat="1" applyFont="1" applyFill="1" applyBorder="1" applyAlignment="1" applyProtection="1">
      <alignment horizontal="center" vertical="center" shrinkToFit="1"/>
    </xf>
    <xf numFmtId="0" fontId="28" fillId="8" borderId="146" xfId="0" applyFont="1" applyFill="1" applyBorder="1" applyAlignment="1" applyProtection="1">
      <alignment horizontal="left" vertical="center" wrapText="1"/>
      <protection locked="0"/>
    </xf>
    <xf numFmtId="198" fontId="49" fillId="4" borderId="145" xfId="3" applyNumberFormat="1" applyFont="1" applyFill="1" applyBorder="1" applyAlignment="1" applyProtection="1">
      <alignment horizontal="center" vertical="center" shrinkToFit="1"/>
    </xf>
    <xf numFmtId="0" fontId="28" fillId="8" borderId="190" xfId="3" applyFont="1" applyFill="1" applyBorder="1" applyAlignment="1" applyProtection="1">
      <alignment horizontal="left" vertical="center" wrapText="1"/>
      <protection locked="0"/>
    </xf>
    <xf numFmtId="198" fontId="49" fillId="4" borderId="147" xfId="0" applyNumberFormat="1" applyFont="1" applyFill="1" applyBorder="1" applyAlignment="1" applyProtection="1">
      <alignment horizontal="center" vertical="center" shrinkToFit="1"/>
    </xf>
    <xf numFmtId="0" fontId="51" fillId="7" borderId="155" xfId="0" applyNumberFormat="1" applyFont="1" applyFill="1" applyBorder="1" applyAlignment="1" applyProtection="1">
      <alignment horizontal="left" vertical="center"/>
    </xf>
    <xf numFmtId="0" fontId="28" fillId="7" borderId="156" xfId="0" applyNumberFormat="1" applyFont="1" applyFill="1" applyBorder="1" applyAlignment="1" applyProtection="1">
      <alignment vertical="center" wrapText="1"/>
    </xf>
    <xf numFmtId="0" fontId="28" fillId="7" borderId="157" xfId="0" applyNumberFormat="1" applyFont="1" applyFill="1" applyBorder="1" applyAlignment="1" applyProtection="1">
      <alignment vertical="center" wrapText="1"/>
    </xf>
    <xf numFmtId="38" fontId="28" fillId="7" borderId="158" xfId="0" applyNumberFormat="1" applyFont="1" applyFill="1" applyBorder="1" applyAlignment="1" applyProtection="1">
      <alignment horizontal="right" vertical="center" wrapText="1"/>
    </xf>
    <xf numFmtId="38" fontId="28" fillId="0" borderId="95" xfId="0" applyNumberFormat="1" applyFont="1" applyFill="1" applyBorder="1" applyAlignment="1" applyProtection="1">
      <alignment vertical="center" wrapText="1"/>
    </xf>
    <xf numFmtId="38" fontId="28" fillId="0" borderId="159" xfId="0" applyNumberFormat="1" applyFont="1" applyFill="1" applyBorder="1" applyAlignment="1" applyProtection="1">
      <alignment vertical="center" wrapText="1"/>
    </xf>
    <xf numFmtId="0" fontId="28" fillId="0" borderId="153" xfId="0" applyNumberFormat="1" applyFont="1" applyFill="1" applyBorder="1" applyAlignment="1" applyProtection="1">
      <alignment vertical="center" wrapText="1"/>
    </xf>
    <xf numFmtId="0" fontId="34" fillId="7" borderId="1" xfId="3" applyFont="1" applyFill="1" applyBorder="1" applyProtection="1">
      <alignment vertical="center"/>
    </xf>
    <xf numFmtId="0" fontId="28" fillId="7" borderId="3" xfId="3" applyFont="1" applyFill="1" applyBorder="1" applyAlignment="1" applyProtection="1">
      <alignment horizontal="right" vertical="center"/>
    </xf>
    <xf numFmtId="0" fontId="28" fillId="4" borderId="54" xfId="3" applyNumberFormat="1" applyFont="1" applyFill="1" applyBorder="1" applyAlignment="1" applyProtection="1">
      <alignment horizontal="center" vertical="center" wrapText="1"/>
    </xf>
    <xf numFmtId="197" fontId="28" fillId="4" borderId="56" xfId="3" applyNumberFormat="1" applyFont="1" applyFill="1" applyBorder="1" applyAlignment="1" applyProtection="1">
      <alignment horizontal="center" vertical="center" shrinkToFit="1"/>
    </xf>
    <xf numFmtId="0" fontId="19" fillId="8" borderId="45" xfId="3" applyNumberFormat="1" applyFont="1" applyFill="1" applyBorder="1" applyAlignment="1" applyProtection="1">
      <alignment vertical="center" wrapText="1"/>
      <protection locked="0"/>
    </xf>
    <xf numFmtId="197" fontId="28" fillId="4" borderId="57" xfId="3" applyNumberFormat="1" applyFont="1" applyFill="1" applyBorder="1" applyAlignment="1" applyProtection="1">
      <alignment horizontal="center" vertical="center" shrinkToFit="1"/>
    </xf>
    <xf numFmtId="0" fontId="19" fillId="8" borderId="58" xfId="3" applyNumberFormat="1" applyFont="1" applyFill="1" applyBorder="1" applyAlignment="1" applyProtection="1">
      <alignment vertical="center" wrapText="1"/>
      <protection locked="0"/>
    </xf>
    <xf numFmtId="38" fontId="19" fillId="0" borderId="8" xfId="1" applyFont="1" applyFill="1" applyBorder="1" applyAlignment="1" applyProtection="1">
      <alignment horizontal="right" vertical="center"/>
    </xf>
    <xf numFmtId="0" fontId="28" fillId="0" borderId="186" xfId="3" applyFont="1" applyFill="1" applyBorder="1" applyAlignment="1" applyProtection="1">
      <alignment horizontal="center" vertical="center"/>
    </xf>
    <xf numFmtId="38" fontId="57" fillId="8" borderId="24" xfId="1" applyFont="1" applyFill="1" applyBorder="1" applyAlignment="1" applyProtection="1">
      <alignment horizontal="right" vertical="center"/>
      <protection locked="0"/>
    </xf>
    <xf numFmtId="38" fontId="57" fillId="8" borderId="30" xfId="1" applyFont="1" applyFill="1" applyBorder="1" applyAlignment="1" applyProtection="1">
      <alignment horizontal="right" vertical="center"/>
      <protection locked="0"/>
    </xf>
    <xf numFmtId="49" fontId="75" fillId="8" borderId="54" xfId="3" applyNumberFormat="1" applyFont="1" applyFill="1" applyBorder="1" applyAlignment="1" applyProtection="1">
      <alignment horizontal="center" vertical="center"/>
      <protection locked="0"/>
    </xf>
    <xf numFmtId="49" fontId="75" fillId="8" borderId="55" xfId="3" applyNumberFormat="1" applyFont="1" applyFill="1" applyBorder="1" applyAlignment="1" applyProtection="1">
      <alignment horizontal="center" vertical="center"/>
      <protection locked="0"/>
    </xf>
    <xf numFmtId="49" fontId="75" fillId="8" borderId="45" xfId="3" applyNumberFormat="1" applyFont="1" applyFill="1" applyBorder="1" applyAlignment="1" applyProtection="1">
      <alignment horizontal="center" vertical="center"/>
      <protection locked="0"/>
    </xf>
    <xf numFmtId="0" fontId="12" fillId="4" borderId="45" xfId="0" applyFont="1" applyFill="1" applyBorder="1" applyAlignment="1" applyProtection="1">
      <alignment horizontal="center" vertical="center"/>
    </xf>
    <xf numFmtId="181" fontId="57" fillId="8" borderId="63" xfId="0" applyNumberFormat="1" applyFont="1" applyFill="1" applyBorder="1" applyAlignment="1" applyProtection="1">
      <alignment horizontal="center" vertical="center" wrapText="1"/>
      <protection locked="0"/>
    </xf>
    <xf numFmtId="181" fontId="57" fillId="8" borderId="27" xfId="0" applyNumberFormat="1" applyFont="1" applyFill="1" applyBorder="1" applyAlignment="1" applyProtection="1">
      <alignment horizontal="center" vertical="center"/>
      <protection locked="0"/>
    </xf>
    <xf numFmtId="181" fontId="57" fillId="8" borderId="64" xfId="0" applyNumberFormat="1" applyFont="1" applyFill="1" applyBorder="1" applyAlignment="1" applyProtection="1">
      <alignment horizontal="center" vertical="center"/>
      <protection locked="0"/>
    </xf>
    <xf numFmtId="181" fontId="57" fillId="8" borderId="0" xfId="0" applyNumberFormat="1" applyFont="1" applyFill="1" applyAlignment="1" applyProtection="1">
      <alignment horizontal="left" vertical="center"/>
      <protection locked="0"/>
    </xf>
    <xf numFmtId="0" fontId="74" fillId="8" borderId="49" xfId="0" applyFont="1" applyFill="1" applyBorder="1" applyAlignment="1" applyProtection="1">
      <alignment horizontal="center" vertical="center"/>
      <protection locked="0"/>
    </xf>
    <xf numFmtId="0" fontId="74" fillId="8" borderId="30" xfId="0" applyFont="1" applyFill="1" applyBorder="1" applyAlignment="1" applyProtection="1">
      <alignment horizontal="center" vertical="center"/>
      <protection locked="0"/>
    </xf>
    <xf numFmtId="0" fontId="74" fillId="8" borderId="41" xfId="0" applyFont="1" applyFill="1" applyBorder="1" applyAlignment="1" applyProtection="1">
      <alignment horizontal="center" vertical="center"/>
      <protection locked="0"/>
    </xf>
    <xf numFmtId="0" fontId="74" fillId="8" borderId="51" xfId="0" applyFont="1" applyFill="1" applyBorder="1" applyAlignment="1" applyProtection="1">
      <alignment horizontal="center" vertical="center"/>
      <protection locked="0"/>
    </xf>
    <xf numFmtId="0" fontId="74" fillId="8" borderId="31" xfId="0" applyFont="1" applyFill="1" applyBorder="1" applyAlignment="1" applyProtection="1">
      <alignment horizontal="center" vertical="center"/>
      <protection locked="0"/>
    </xf>
    <xf numFmtId="0" fontId="74" fillId="8" borderId="46" xfId="0" applyFont="1" applyFill="1" applyBorder="1" applyAlignment="1" applyProtection="1">
      <alignment horizontal="center" vertical="center"/>
      <protection locked="0"/>
    </xf>
    <xf numFmtId="0" fontId="12" fillId="0" borderId="0" xfId="0" applyFont="1" applyAlignment="1" applyProtection="1">
      <alignment horizontal="center" vertical="center"/>
    </xf>
    <xf numFmtId="0" fontId="16" fillId="0" borderId="0" xfId="0" applyFont="1" applyAlignment="1" applyProtection="1">
      <alignment horizontal="center" vertical="center"/>
    </xf>
    <xf numFmtId="0" fontId="12" fillId="0" borderId="0" xfId="0" applyFont="1" applyFill="1" applyBorder="1" applyAlignment="1" applyProtection="1">
      <alignment horizontal="center" vertical="center"/>
    </xf>
    <xf numFmtId="181" fontId="57" fillId="8" borderId="0" xfId="0" applyNumberFormat="1" applyFont="1" applyFill="1" applyAlignment="1" applyProtection="1">
      <alignment horizontal="left" vertical="center" wrapText="1"/>
      <protection locked="0"/>
    </xf>
    <xf numFmtId="184" fontId="12" fillId="0" borderId="46" xfId="0" applyNumberFormat="1" applyFont="1" applyFill="1" applyBorder="1" applyAlignment="1" applyProtection="1">
      <alignment horizontal="center" vertical="center"/>
    </xf>
    <xf numFmtId="184" fontId="12" fillId="0" borderId="69" xfId="0" applyNumberFormat="1" applyFont="1" applyFill="1" applyBorder="1" applyAlignment="1" applyProtection="1">
      <alignment horizontal="center" vertical="center"/>
    </xf>
    <xf numFmtId="184" fontId="57" fillId="8" borderId="69" xfId="0" applyNumberFormat="1" applyFont="1" applyFill="1" applyBorder="1" applyAlignment="1" applyProtection="1">
      <alignment horizontal="center" vertical="center"/>
      <protection locked="0"/>
    </xf>
    <xf numFmtId="184" fontId="57" fillId="8" borderId="70" xfId="0" applyNumberFormat="1" applyFont="1" applyFill="1" applyBorder="1" applyAlignment="1" applyProtection="1">
      <alignment horizontal="center" vertical="center"/>
      <protection locked="0"/>
    </xf>
    <xf numFmtId="0" fontId="12" fillId="4" borderId="57" xfId="0" applyFont="1" applyFill="1" applyBorder="1" applyAlignment="1" applyProtection="1">
      <alignment horizontal="center" vertical="center"/>
    </xf>
    <xf numFmtId="0" fontId="12" fillId="4" borderId="58" xfId="0" applyFont="1" applyFill="1" applyBorder="1" applyAlignment="1" applyProtection="1">
      <alignment horizontal="center" vertical="center"/>
    </xf>
    <xf numFmtId="0" fontId="12" fillId="4" borderId="59" xfId="0" applyFont="1" applyFill="1" applyBorder="1" applyAlignment="1" applyProtection="1">
      <alignment horizontal="center" vertical="center"/>
    </xf>
    <xf numFmtId="184" fontId="57" fillId="8" borderId="116" xfId="0" applyNumberFormat="1" applyFont="1" applyFill="1" applyBorder="1" applyAlignment="1" applyProtection="1">
      <alignment horizontal="center" vertical="center"/>
      <protection locked="0"/>
    </xf>
    <xf numFmtId="184" fontId="57" fillId="8" borderId="58" xfId="0" applyNumberFormat="1" applyFont="1" applyFill="1" applyBorder="1" applyAlignment="1" applyProtection="1">
      <alignment horizontal="center" vertical="center"/>
      <protection locked="0"/>
    </xf>
    <xf numFmtId="184" fontId="57" fillId="8" borderId="59" xfId="0" applyNumberFormat="1" applyFont="1" applyFill="1" applyBorder="1" applyAlignment="1" applyProtection="1">
      <alignment horizontal="center" vertical="center"/>
      <protection locked="0"/>
    </xf>
    <xf numFmtId="0" fontId="12" fillId="4" borderId="65" xfId="0" applyFont="1" applyFill="1" applyBorder="1" applyAlignment="1" applyProtection="1">
      <alignment horizontal="center" vertical="center"/>
    </xf>
    <xf numFmtId="0" fontId="12" fillId="4" borderId="54" xfId="0" applyFont="1" applyFill="1" applyBorder="1" applyAlignment="1" applyProtection="1">
      <alignment horizontal="center" vertical="center"/>
    </xf>
    <xf numFmtId="0" fontId="12" fillId="4" borderId="55" xfId="0" applyFont="1" applyFill="1" applyBorder="1" applyAlignment="1" applyProtection="1">
      <alignment horizontal="center" vertical="center"/>
    </xf>
    <xf numFmtId="0" fontId="12" fillId="4" borderId="66" xfId="0" applyFont="1" applyFill="1" applyBorder="1" applyAlignment="1" applyProtection="1">
      <alignment horizontal="center" vertical="center"/>
    </xf>
    <xf numFmtId="0" fontId="12" fillId="4" borderId="85" xfId="0" applyFont="1" applyFill="1" applyBorder="1" applyAlignment="1" applyProtection="1">
      <alignment horizontal="center" vertical="center"/>
    </xf>
    <xf numFmtId="0" fontId="12" fillId="4" borderId="86"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2" fillId="4" borderId="45" xfId="0" applyFont="1" applyFill="1" applyBorder="1" applyAlignment="1" applyProtection="1">
      <alignment horizontal="center" vertical="center" wrapText="1"/>
    </xf>
    <xf numFmtId="184" fontId="17" fillId="0" borderId="0" xfId="0" applyNumberFormat="1" applyFont="1" applyBorder="1" applyAlignment="1" applyProtection="1">
      <alignment horizontal="left" vertical="center"/>
    </xf>
    <xf numFmtId="180" fontId="57" fillId="0" borderId="45" xfId="0" applyNumberFormat="1" applyFont="1" applyFill="1" applyBorder="1" applyAlignment="1" applyProtection="1">
      <alignment horizontal="right" vertical="center"/>
    </xf>
    <xf numFmtId="184" fontId="57" fillId="8" borderId="63" xfId="0" applyNumberFormat="1" applyFont="1" applyFill="1" applyBorder="1" applyAlignment="1" applyProtection="1">
      <alignment horizontal="center" vertical="center"/>
      <protection locked="0"/>
    </xf>
    <xf numFmtId="184" fontId="57" fillId="8" borderId="27" xfId="0" applyNumberFormat="1" applyFont="1" applyFill="1" applyBorder="1" applyAlignment="1" applyProtection="1">
      <alignment horizontal="center" vertical="center"/>
      <protection locked="0"/>
    </xf>
    <xf numFmtId="184" fontId="57" fillId="8" borderId="64" xfId="0" applyNumberFormat="1" applyFont="1" applyFill="1" applyBorder="1" applyAlignment="1" applyProtection="1">
      <alignment horizontal="center" vertical="center"/>
      <protection locked="0"/>
    </xf>
    <xf numFmtId="181" fontId="57" fillId="8" borderId="63" xfId="0" applyNumberFormat="1" applyFont="1" applyFill="1" applyBorder="1" applyAlignment="1" applyProtection="1">
      <alignment horizontal="center" vertical="center"/>
      <protection locked="0"/>
    </xf>
    <xf numFmtId="184" fontId="42" fillId="0" borderId="18" xfId="0" applyNumberFormat="1" applyFont="1" applyFill="1" applyBorder="1" applyAlignment="1" applyProtection="1">
      <alignment horizontal="left" vertical="center" shrinkToFit="1"/>
    </xf>
    <xf numFmtId="184" fontId="42" fillId="0" borderId="0" xfId="0" applyNumberFormat="1" applyFont="1" applyFill="1" applyBorder="1" applyAlignment="1" applyProtection="1">
      <alignment horizontal="left" vertical="center" shrinkToFit="1"/>
    </xf>
    <xf numFmtId="0" fontId="28" fillId="0" borderId="11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110" xfId="0" applyFont="1" applyFill="1" applyBorder="1" applyAlignment="1" applyProtection="1">
      <alignment horizontal="center" vertical="center"/>
    </xf>
    <xf numFmtId="0" fontId="28" fillId="4" borderId="13" xfId="0" applyFont="1" applyFill="1" applyBorder="1" applyAlignment="1" applyProtection="1">
      <alignment horizontal="center" vertical="center" wrapText="1"/>
    </xf>
    <xf numFmtId="0" fontId="19" fillId="8" borderId="17" xfId="0" applyFont="1" applyFill="1" applyBorder="1" applyAlignment="1" applyProtection="1">
      <alignment horizontal="left" vertical="center" wrapText="1"/>
      <protection locked="0"/>
    </xf>
    <xf numFmtId="0" fontId="19" fillId="8" borderId="80" xfId="0" applyFont="1" applyFill="1" applyBorder="1" applyAlignment="1" applyProtection="1">
      <alignment horizontal="left" vertical="center" wrapText="1"/>
      <protection locked="0"/>
    </xf>
    <xf numFmtId="0" fontId="19" fillId="8" borderId="65" xfId="0" applyFont="1" applyFill="1" applyBorder="1" applyAlignment="1" applyProtection="1">
      <alignment horizontal="left" vertical="center" wrapText="1"/>
      <protection locked="0"/>
    </xf>
    <xf numFmtId="0" fontId="28" fillId="0" borderId="3" xfId="0" applyFont="1" applyBorder="1" applyAlignment="1" applyProtection="1">
      <alignment horizontal="left" vertical="center"/>
    </xf>
    <xf numFmtId="0" fontId="28" fillId="0" borderId="13" xfId="0" applyFont="1" applyBorder="1" applyAlignment="1" applyProtection="1">
      <alignment horizontal="left" vertical="center"/>
    </xf>
    <xf numFmtId="0" fontId="28" fillId="4" borderId="29" xfId="0" applyFont="1" applyFill="1" applyBorder="1" applyAlignment="1" applyProtection="1">
      <alignment horizontal="center" vertical="center" wrapText="1"/>
    </xf>
    <xf numFmtId="49" fontId="19" fillId="8" borderId="29" xfId="0" applyNumberFormat="1" applyFont="1" applyFill="1" applyBorder="1" applyAlignment="1" applyProtection="1">
      <alignment horizontal="center" vertical="center"/>
      <protection locked="0"/>
    </xf>
    <xf numFmtId="0" fontId="28" fillId="4" borderId="7" xfId="0" applyFont="1" applyFill="1" applyBorder="1" applyAlignment="1" applyProtection="1">
      <alignment horizontal="center" vertical="center"/>
    </xf>
    <xf numFmtId="0" fontId="28" fillId="4" borderId="88" xfId="0" applyFont="1" applyFill="1" applyBorder="1" applyAlignment="1" applyProtection="1">
      <alignment horizontal="center" vertical="center"/>
    </xf>
    <xf numFmtId="0" fontId="19" fillId="8" borderId="86" xfId="5" quotePrefix="1" applyFont="1" applyFill="1" applyBorder="1" applyAlignment="1" applyProtection="1">
      <alignment vertical="center" wrapText="1"/>
      <protection locked="0"/>
    </xf>
    <xf numFmtId="0" fontId="19" fillId="8" borderId="7" xfId="0" applyFont="1" applyFill="1" applyBorder="1" applyAlignment="1" applyProtection="1">
      <alignment vertical="center" wrapText="1"/>
      <protection locked="0"/>
    </xf>
    <xf numFmtId="0" fontId="28" fillId="4" borderId="13" xfId="0" applyFont="1" applyFill="1" applyBorder="1" applyAlignment="1" applyProtection="1">
      <alignment horizontal="center" vertical="center"/>
    </xf>
    <xf numFmtId="0" fontId="28" fillId="4" borderId="78" xfId="0" applyFont="1" applyFill="1" applyBorder="1" applyAlignment="1" applyProtection="1">
      <alignment horizontal="center" vertical="center"/>
    </xf>
    <xf numFmtId="0" fontId="28" fillId="4" borderId="8" xfId="0" applyFont="1" applyFill="1" applyBorder="1" applyAlignment="1" applyProtection="1">
      <alignment horizontal="center" vertical="center" wrapText="1"/>
    </xf>
    <xf numFmtId="0" fontId="28" fillId="4" borderId="8" xfId="0" applyFont="1" applyFill="1" applyBorder="1" applyAlignment="1" applyProtection="1">
      <alignment horizontal="center" vertical="center"/>
    </xf>
    <xf numFmtId="0" fontId="19" fillId="8" borderId="1" xfId="0" applyFont="1" applyFill="1" applyBorder="1" applyAlignment="1" applyProtection="1">
      <alignment horizontal="center" vertical="center"/>
      <protection locked="0"/>
    </xf>
    <xf numFmtId="0" fontId="19" fillId="8" borderId="2"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28" fillId="0" borderId="26" xfId="0" applyFont="1" applyBorder="1" applyAlignment="1" applyProtection="1">
      <alignment horizontal="center" vertical="center" wrapText="1"/>
    </xf>
    <xf numFmtId="0" fontId="28" fillId="0" borderId="27"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19" fillId="8" borderId="4" xfId="0" applyFont="1" applyFill="1" applyBorder="1" applyAlignment="1" applyProtection="1">
      <alignment horizontal="center" vertical="center" wrapText="1"/>
      <protection locked="0"/>
    </xf>
    <xf numFmtId="0" fontId="19" fillId="8" borderId="5" xfId="0" applyFont="1" applyFill="1" applyBorder="1" applyAlignment="1" applyProtection="1">
      <alignment horizontal="center" vertical="center" wrapText="1"/>
      <protection locked="0"/>
    </xf>
    <xf numFmtId="0" fontId="19" fillId="8" borderId="6" xfId="0" applyFont="1" applyFill="1" applyBorder="1" applyAlignment="1" applyProtection="1">
      <alignment horizontal="center" vertical="center" wrapText="1"/>
      <protection locked="0"/>
    </xf>
    <xf numFmtId="0" fontId="28" fillId="4" borderId="21" xfId="0" applyFont="1" applyFill="1" applyBorder="1" applyAlignment="1" applyProtection="1">
      <alignment horizontal="center" vertical="center"/>
    </xf>
    <xf numFmtId="0" fontId="19" fillId="8" borderId="15" xfId="0" applyFont="1" applyFill="1" applyBorder="1" applyAlignment="1" applyProtection="1">
      <alignment horizontal="center" vertical="center"/>
      <protection locked="0"/>
    </xf>
    <xf numFmtId="0" fontId="19" fillId="8" borderId="16" xfId="0" applyFont="1" applyFill="1" applyBorder="1" applyAlignment="1" applyProtection="1">
      <alignment horizontal="center" vertical="center"/>
      <protection locked="0"/>
    </xf>
    <xf numFmtId="0" fontId="19" fillId="8" borderId="17" xfId="0" applyFont="1" applyFill="1" applyBorder="1" applyAlignment="1" applyProtection="1">
      <alignment horizontal="center" vertical="center"/>
      <protection locked="0"/>
    </xf>
    <xf numFmtId="0" fontId="28" fillId="0" borderId="53"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184" fontId="28" fillId="0" borderId="5" xfId="0" applyNumberFormat="1" applyFont="1" applyBorder="1" applyAlignment="1" applyProtection="1">
      <alignment horizontal="center" vertical="center"/>
    </xf>
    <xf numFmtId="0" fontId="28" fillId="0" borderId="7" xfId="0" applyFont="1" applyFill="1" applyBorder="1" applyAlignment="1" applyProtection="1">
      <alignment horizontal="center" vertical="center" wrapText="1"/>
    </xf>
    <xf numFmtId="0" fontId="19" fillId="8" borderId="17" xfId="0" applyFont="1" applyFill="1" applyBorder="1" applyAlignment="1" applyProtection="1">
      <alignment horizontal="center" vertical="center" wrapText="1"/>
      <protection locked="0"/>
    </xf>
    <xf numFmtId="0" fontId="19" fillId="8" borderId="80" xfId="0" applyFont="1" applyFill="1" applyBorder="1" applyAlignment="1" applyProtection="1">
      <alignment horizontal="center" vertical="center" wrapText="1"/>
      <protection locked="0"/>
    </xf>
    <xf numFmtId="0" fontId="19" fillId="8" borderId="65" xfId="0" applyFont="1" applyFill="1" applyBorder="1" applyAlignment="1" applyProtection="1">
      <alignment horizontal="center" vertical="center" wrapText="1"/>
      <protection locked="0"/>
    </xf>
    <xf numFmtId="0" fontId="19" fillId="8" borderId="3" xfId="0" applyFont="1" applyFill="1" applyBorder="1" applyAlignment="1" applyProtection="1">
      <alignment horizontal="left" vertical="center"/>
      <protection locked="0"/>
    </xf>
    <xf numFmtId="0" fontId="19" fillId="8" borderId="13" xfId="0" applyFont="1" applyFill="1" applyBorder="1" applyAlignment="1" applyProtection="1">
      <alignment horizontal="left" vertical="center"/>
      <protection locked="0"/>
    </xf>
    <xf numFmtId="0" fontId="19" fillId="8" borderId="21"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wrapText="1"/>
    </xf>
    <xf numFmtId="0" fontId="28" fillId="4" borderId="7" xfId="0" applyFont="1" applyFill="1" applyBorder="1" applyAlignment="1" applyProtection="1">
      <alignment horizontal="center" vertical="center" wrapText="1"/>
    </xf>
    <xf numFmtId="0" fontId="28" fillId="4" borderId="80" xfId="0" applyFont="1" applyFill="1" applyBorder="1" applyAlignment="1" applyProtection="1">
      <alignment horizontal="center" vertical="center"/>
    </xf>
    <xf numFmtId="0" fontId="19" fillId="8" borderId="80" xfId="0" applyFont="1" applyFill="1" applyBorder="1" applyAlignment="1" applyProtection="1">
      <alignment horizontal="center" vertical="center"/>
      <protection locked="0"/>
    </xf>
    <xf numFmtId="0" fontId="19" fillId="8" borderId="7" xfId="0" applyFont="1" applyFill="1" applyBorder="1" applyAlignment="1" applyProtection="1">
      <alignment horizontal="center" vertical="center" wrapText="1"/>
      <protection locked="0"/>
    </xf>
    <xf numFmtId="0" fontId="19" fillId="8" borderId="7" xfId="0" applyFont="1" applyFill="1" applyBorder="1" applyAlignment="1" applyProtection="1">
      <alignment horizontal="center" vertical="center"/>
      <protection locked="0"/>
    </xf>
    <xf numFmtId="0" fontId="19" fillId="8" borderId="21" xfId="0" applyFont="1" applyFill="1" applyBorder="1" applyAlignment="1" applyProtection="1">
      <alignment horizontal="center" vertical="center"/>
      <protection locked="0"/>
    </xf>
    <xf numFmtId="0" fontId="28" fillId="4" borderId="29" xfId="0" applyFont="1" applyFill="1" applyBorder="1" applyAlignment="1" applyProtection="1">
      <alignment horizontal="center" vertical="center"/>
    </xf>
    <xf numFmtId="0" fontId="19" fillId="8" borderId="29" xfId="5" applyFont="1" applyFill="1" applyBorder="1" applyAlignment="1" applyProtection="1">
      <alignment horizontal="left" vertical="center"/>
      <protection locked="0"/>
    </xf>
    <xf numFmtId="0" fontId="19" fillId="8" borderId="29" xfId="0" applyFont="1" applyFill="1" applyBorder="1" applyAlignment="1" applyProtection="1">
      <alignment horizontal="left" vertical="center"/>
      <protection locked="0"/>
    </xf>
    <xf numFmtId="0" fontId="19" fillId="8" borderId="8" xfId="0" applyFont="1" applyFill="1" applyBorder="1" applyAlignment="1" applyProtection="1">
      <alignment horizontal="left" vertical="center"/>
      <protection locked="0"/>
    </xf>
    <xf numFmtId="177" fontId="32" fillId="0" borderId="29" xfId="0" applyNumberFormat="1" applyFont="1" applyBorder="1" applyAlignment="1" applyProtection="1">
      <alignment horizontal="right" vertical="center"/>
    </xf>
    <xf numFmtId="177" fontId="32" fillId="0" borderId="111" xfId="0" applyNumberFormat="1" applyFont="1" applyBorder="1" applyAlignment="1" applyProtection="1">
      <alignment horizontal="right" vertical="center"/>
    </xf>
    <xf numFmtId="38" fontId="19" fillId="8" borderId="110" xfId="1" applyFont="1" applyFill="1" applyBorder="1" applyAlignment="1" applyProtection="1">
      <alignment horizontal="right" vertical="center"/>
      <protection locked="0"/>
    </xf>
    <xf numFmtId="38" fontId="19" fillId="8" borderId="29" xfId="1" applyFont="1" applyFill="1" applyBorder="1" applyAlignment="1" applyProtection="1">
      <alignment horizontal="right" vertical="center"/>
      <protection locked="0"/>
    </xf>
    <xf numFmtId="38" fontId="19" fillId="8" borderId="111" xfId="1" applyFont="1" applyFill="1" applyBorder="1" applyAlignment="1" applyProtection="1">
      <alignment horizontal="right" vertical="center"/>
      <protection locked="0"/>
    </xf>
    <xf numFmtId="38" fontId="19" fillId="8" borderId="7" xfId="1" applyFont="1" applyFill="1" applyBorder="1" applyAlignment="1" applyProtection="1">
      <alignment horizontal="right" vertical="center"/>
      <protection locked="0"/>
    </xf>
    <xf numFmtId="38" fontId="19" fillId="8" borderId="88" xfId="1" applyFont="1" applyFill="1" applyBorder="1" applyAlignment="1" applyProtection="1">
      <alignment horizontal="right" vertical="center"/>
      <protection locked="0"/>
    </xf>
    <xf numFmtId="0" fontId="28" fillId="0" borderId="12" xfId="0" applyFont="1" applyBorder="1" applyAlignment="1" applyProtection="1">
      <alignment horizontal="left" vertical="center"/>
    </xf>
    <xf numFmtId="0" fontId="28" fillId="0" borderId="7" xfId="0" applyFont="1" applyBorder="1" applyAlignment="1" applyProtection="1">
      <alignment horizontal="left" vertical="center"/>
    </xf>
    <xf numFmtId="0" fontId="32" fillId="0" borderId="12" xfId="0" applyFont="1" applyBorder="1" applyAlignment="1" applyProtection="1">
      <alignment horizontal="left" vertical="center"/>
    </xf>
    <xf numFmtId="0" fontId="32" fillId="0" borderId="88" xfId="0" applyFont="1" applyBorder="1" applyAlignment="1" applyProtection="1">
      <alignment horizontal="left" vertical="center"/>
    </xf>
    <xf numFmtId="0" fontId="49" fillId="4" borderId="7" xfId="0" applyFont="1" applyFill="1" applyBorder="1" applyAlignment="1" applyProtection="1">
      <alignment horizontal="center" vertical="center"/>
    </xf>
    <xf numFmtId="0" fontId="28" fillId="0" borderId="7" xfId="0" applyFont="1" applyBorder="1" applyAlignment="1" applyProtection="1">
      <alignment horizontal="center" vertical="center"/>
    </xf>
    <xf numFmtId="0" fontId="28" fillId="0" borderId="88" xfId="0" applyFont="1" applyBorder="1" applyAlignment="1" applyProtection="1">
      <alignment horizontal="center" vertical="center"/>
    </xf>
    <xf numFmtId="58" fontId="19" fillId="8" borderId="12" xfId="0" applyNumberFormat="1" applyFont="1" applyFill="1" applyBorder="1" applyAlignment="1" applyProtection="1">
      <alignment horizontal="center" vertical="center" shrinkToFit="1"/>
      <protection locked="0"/>
    </xf>
    <xf numFmtId="0" fontId="19" fillId="8" borderId="7" xfId="0" applyNumberFormat="1" applyFont="1" applyFill="1" applyBorder="1" applyAlignment="1" applyProtection="1">
      <alignment horizontal="center" vertical="center" shrinkToFit="1"/>
      <protection locked="0"/>
    </xf>
    <xf numFmtId="38" fontId="19" fillId="8" borderId="13" xfId="1" applyFont="1" applyFill="1" applyBorder="1" applyAlignment="1" applyProtection="1">
      <alignment horizontal="right" vertical="center"/>
      <protection locked="0"/>
    </xf>
    <xf numFmtId="38" fontId="19" fillId="8" borderId="1" xfId="1" applyFont="1" applyFill="1" applyBorder="1" applyAlignment="1" applyProtection="1">
      <alignment horizontal="right" vertical="center"/>
      <protection locked="0"/>
    </xf>
    <xf numFmtId="0" fontId="19" fillId="8" borderId="7" xfId="0" applyFont="1" applyFill="1" applyBorder="1" applyAlignment="1" applyProtection="1">
      <alignment horizontal="left" vertical="center" wrapText="1"/>
      <protection locked="0"/>
    </xf>
    <xf numFmtId="0" fontId="19" fillId="8" borderId="22" xfId="0" applyFont="1" applyFill="1" applyBorder="1" applyAlignment="1" applyProtection="1">
      <alignment horizontal="center" vertical="center" wrapText="1"/>
      <protection locked="0"/>
    </xf>
    <xf numFmtId="0" fontId="19" fillId="8" borderId="110" xfId="0" applyFont="1" applyFill="1" applyBorder="1" applyAlignment="1" applyProtection="1">
      <alignment horizontal="center" vertical="center" wrapText="1"/>
      <protection locked="0"/>
    </xf>
    <xf numFmtId="0" fontId="19" fillId="8" borderId="13" xfId="0" applyFont="1" applyFill="1" applyBorder="1" applyAlignment="1" applyProtection="1">
      <alignment horizontal="left" vertical="center" wrapText="1"/>
      <protection locked="0"/>
    </xf>
    <xf numFmtId="0" fontId="19" fillId="8" borderId="79" xfId="0" applyFont="1" applyFill="1" applyBorder="1" applyAlignment="1" applyProtection="1">
      <alignment horizontal="left" vertical="center" wrapText="1"/>
      <protection locked="0"/>
    </xf>
    <xf numFmtId="38" fontId="19" fillId="8" borderId="79" xfId="1" applyFont="1" applyFill="1" applyBorder="1" applyAlignment="1" applyProtection="1">
      <alignment horizontal="right" vertical="center"/>
      <protection locked="0"/>
    </xf>
    <xf numFmtId="38" fontId="19" fillId="8" borderId="24" xfId="1" applyFont="1" applyFill="1" applyBorder="1" applyAlignment="1" applyProtection="1">
      <alignment horizontal="right" vertical="center"/>
      <protection locked="0"/>
    </xf>
    <xf numFmtId="0" fontId="19" fillId="8" borderId="29" xfId="0" applyFont="1" applyFill="1" applyBorder="1" applyAlignment="1" applyProtection="1">
      <alignment horizontal="left" vertical="center" wrapText="1"/>
      <protection locked="0"/>
    </xf>
    <xf numFmtId="0" fontId="28" fillId="4" borderId="1" xfId="0" applyFont="1" applyFill="1" applyBorder="1" applyAlignment="1" applyProtection="1">
      <alignment horizontal="center" vertical="center"/>
    </xf>
    <xf numFmtId="38" fontId="28" fillId="8" borderId="119" xfId="1" applyFont="1" applyFill="1" applyBorder="1" applyAlignment="1" applyProtection="1">
      <alignment horizontal="right" vertical="center"/>
      <protection locked="0"/>
    </xf>
    <xf numFmtId="38" fontId="28" fillId="8" borderId="16" xfId="1" applyFont="1" applyFill="1" applyBorder="1" applyAlignment="1" applyProtection="1">
      <alignment horizontal="right" vertical="center"/>
      <protection locked="0"/>
    </xf>
    <xf numFmtId="200" fontId="55" fillId="8" borderId="119" xfId="1" applyNumberFormat="1" applyFont="1" applyFill="1" applyBorder="1" applyAlignment="1" applyProtection="1">
      <alignment vertical="center" shrinkToFit="1"/>
      <protection locked="0"/>
    </xf>
    <xf numFmtId="200" fontId="55" fillId="8" borderId="16" xfId="1" applyNumberFormat="1" applyFont="1" applyFill="1" applyBorder="1" applyAlignment="1" applyProtection="1">
      <alignment vertical="center" shrinkToFit="1"/>
      <protection locked="0"/>
    </xf>
    <xf numFmtId="38" fontId="28" fillId="4" borderId="13" xfId="1" applyFont="1" applyFill="1" applyBorder="1" applyAlignment="1" applyProtection="1">
      <alignment horizontal="center" vertical="center"/>
    </xf>
    <xf numFmtId="38" fontId="28" fillId="4" borderId="1" xfId="1" applyFont="1" applyFill="1" applyBorder="1" applyAlignment="1" applyProtection="1">
      <alignment horizontal="center" vertical="center"/>
    </xf>
    <xf numFmtId="0" fontId="28" fillId="8" borderId="7" xfId="0" applyFont="1" applyFill="1" applyBorder="1" applyAlignment="1" applyProtection="1">
      <alignment horizontal="left" vertical="center" wrapText="1"/>
      <protection locked="0"/>
    </xf>
    <xf numFmtId="0" fontId="28" fillId="8" borderId="7" xfId="0" applyFont="1" applyFill="1" applyBorder="1" applyAlignment="1" applyProtection="1">
      <alignment horizontal="center" vertical="center"/>
      <protection locked="0"/>
    </xf>
    <xf numFmtId="38" fontId="28" fillId="0" borderId="7" xfId="1" applyFont="1" applyBorder="1" applyAlignment="1" applyProtection="1">
      <alignment horizontal="right" vertical="center"/>
    </xf>
    <xf numFmtId="38" fontId="28" fillId="0" borderId="7" xfId="1" applyFont="1" applyBorder="1" applyAlignment="1" applyProtection="1">
      <alignment horizontal="center" vertical="center"/>
    </xf>
    <xf numFmtId="38" fontId="28" fillId="0" borderId="88" xfId="1" applyFont="1" applyBorder="1" applyAlignment="1" applyProtection="1">
      <alignment horizontal="center" vertical="center"/>
    </xf>
    <xf numFmtId="38" fontId="28" fillId="4" borderId="7" xfId="1" applyFont="1" applyFill="1" applyBorder="1" applyAlignment="1" applyProtection="1">
      <alignment horizontal="center" vertical="center"/>
    </xf>
    <xf numFmtId="0" fontId="28" fillId="4" borderId="7" xfId="0" applyFont="1" applyFill="1" applyBorder="1" applyAlignment="1" applyProtection="1">
      <alignment horizontal="center" vertical="center" textRotation="255" wrapText="1"/>
    </xf>
    <xf numFmtId="0" fontId="28" fillId="4" borderId="111" xfId="0" applyFont="1" applyFill="1" applyBorder="1" applyAlignment="1" applyProtection="1">
      <alignment horizontal="center" vertical="center"/>
    </xf>
    <xf numFmtId="38" fontId="28" fillId="8" borderId="73" xfId="1" applyFont="1" applyFill="1" applyBorder="1" applyAlignment="1" applyProtection="1">
      <alignment horizontal="right" vertical="center"/>
      <protection locked="0"/>
    </xf>
    <xf numFmtId="38" fontId="28" fillId="8" borderId="22" xfId="1" applyFont="1" applyFill="1" applyBorder="1" applyAlignment="1" applyProtection="1">
      <alignment horizontal="right" vertical="center"/>
      <protection locked="0"/>
    </xf>
    <xf numFmtId="200" fontId="55" fillId="8" borderId="63" xfId="1" applyNumberFormat="1" applyFont="1" applyFill="1" applyBorder="1" applyAlignment="1" applyProtection="1">
      <alignment horizontal="right" vertical="center" shrinkToFit="1"/>
      <protection locked="0"/>
    </xf>
    <xf numFmtId="200" fontId="55" fillId="8" borderId="27" xfId="1" applyNumberFormat="1" applyFont="1" applyFill="1" applyBorder="1" applyAlignment="1" applyProtection="1">
      <alignment horizontal="right" vertical="center" shrinkToFit="1"/>
      <protection locked="0"/>
    </xf>
    <xf numFmtId="38" fontId="28" fillId="4" borderId="29" xfId="1" applyFont="1" applyFill="1" applyBorder="1" applyAlignment="1" applyProtection="1">
      <alignment horizontal="center" vertical="center"/>
    </xf>
    <xf numFmtId="38" fontId="28" fillId="4" borderId="111" xfId="1" applyFont="1" applyFill="1" applyBorder="1" applyAlignment="1" applyProtection="1">
      <alignment horizontal="center" vertical="center"/>
    </xf>
    <xf numFmtId="0" fontId="28" fillId="0" borderId="0"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8" borderId="12" xfId="0" applyFont="1" applyFill="1" applyBorder="1" applyAlignment="1" applyProtection="1">
      <alignment horizontal="left" vertical="center"/>
      <protection locked="0"/>
    </xf>
    <xf numFmtId="0" fontId="28" fillId="8" borderId="7" xfId="0" applyFont="1" applyFill="1" applyBorder="1" applyAlignment="1" applyProtection="1">
      <alignment horizontal="left" vertical="center"/>
      <protection locked="0"/>
    </xf>
    <xf numFmtId="0" fontId="28" fillId="8" borderId="66" xfId="0" applyFont="1" applyFill="1" applyBorder="1" applyAlignment="1" applyProtection="1">
      <alignment horizontal="center" vertical="center"/>
      <protection locked="0"/>
    </xf>
    <xf numFmtId="0" fontId="28" fillId="8" borderId="88" xfId="0" applyFont="1" applyFill="1" applyBorder="1" applyAlignment="1" applyProtection="1">
      <alignment horizontal="center" vertical="center"/>
      <protection locked="0"/>
    </xf>
    <xf numFmtId="0" fontId="57" fillId="8" borderId="45" xfId="0" applyFont="1" applyFill="1" applyBorder="1" applyAlignment="1" applyProtection="1">
      <alignment horizontal="left" vertical="center" shrinkToFit="1"/>
      <protection locked="0"/>
    </xf>
    <xf numFmtId="0" fontId="57" fillId="8" borderId="44" xfId="0" applyFont="1" applyFill="1" applyBorder="1" applyAlignment="1" applyProtection="1">
      <alignment horizontal="left" vertical="center" shrinkToFit="1"/>
      <protection locked="0"/>
    </xf>
    <xf numFmtId="0" fontId="57" fillId="8" borderId="58" xfId="0" applyFont="1" applyFill="1" applyBorder="1" applyAlignment="1" applyProtection="1">
      <alignment horizontal="left" vertical="center" shrinkToFit="1"/>
      <protection locked="0"/>
    </xf>
    <xf numFmtId="0" fontId="57" fillId="8" borderId="59" xfId="0" applyFont="1" applyFill="1" applyBorder="1" applyAlignment="1" applyProtection="1">
      <alignment horizontal="left" vertical="center" shrinkToFit="1"/>
      <protection locked="0"/>
    </xf>
    <xf numFmtId="0" fontId="33" fillId="4" borderId="85" xfId="0" applyFont="1" applyFill="1" applyBorder="1" applyAlignment="1" applyProtection="1">
      <alignment horizontal="center" vertical="center"/>
    </xf>
    <xf numFmtId="0" fontId="33" fillId="4" borderId="86" xfId="0" applyFont="1" applyFill="1" applyBorder="1" applyAlignment="1" applyProtection="1">
      <alignment horizontal="center" vertical="center"/>
    </xf>
    <xf numFmtId="0" fontId="57" fillId="8" borderId="54" xfId="0" applyFont="1" applyFill="1" applyBorder="1" applyAlignment="1" applyProtection="1">
      <alignment horizontal="left" vertical="center" shrinkToFit="1"/>
      <protection locked="0"/>
    </xf>
    <xf numFmtId="0" fontId="57" fillId="8" borderId="55" xfId="0" applyFont="1" applyFill="1" applyBorder="1" applyAlignment="1" applyProtection="1">
      <alignment horizontal="left" vertical="center" shrinkToFit="1"/>
      <protection locked="0"/>
    </xf>
    <xf numFmtId="0" fontId="28" fillId="0" borderId="0" xfId="0" applyFont="1" applyAlignment="1" applyProtection="1">
      <alignment horizontal="left" vertical="center" wrapText="1"/>
    </xf>
    <xf numFmtId="0" fontId="28" fillId="0" borderId="5" xfId="0" applyFont="1" applyBorder="1" applyAlignment="1" applyProtection="1">
      <alignment horizontal="left" vertical="center"/>
    </xf>
    <xf numFmtId="0" fontId="33" fillId="4" borderId="63" xfId="0" applyFont="1" applyFill="1" applyBorder="1" applyAlignment="1" applyProtection="1">
      <alignment horizontal="center" vertical="center"/>
    </xf>
    <xf numFmtId="0" fontId="33" fillId="4" borderId="27" xfId="0" applyFont="1" applyFill="1" applyBorder="1" applyAlignment="1" applyProtection="1">
      <alignment horizontal="center" vertical="center"/>
    </xf>
    <xf numFmtId="0" fontId="33" fillId="4" borderId="64" xfId="0" applyFont="1" applyFill="1" applyBorder="1" applyAlignment="1" applyProtection="1">
      <alignment horizontal="center" vertical="center"/>
    </xf>
    <xf numFmtId="187" fontId="33" fillId="8" borderId="45" xfId="1" applyNumberFormat="1" applyFont="1" applyFill="1" applyBorder="1" applyAlignment="1" applyProtection="1">
      <alignment horizontal="right" vertical="center" shrinkToFit="1"/>
      <protection locked="0"/>
    </xf>
    <xf numFmtId="0" fontId="33" fillId="8" borderId="45" xfId="0" applyNumberFormat="1" applyFont="1" applyFill="1" applyBorder="1" applyAlignment="1" applyProtection="1">
      <alignment horizontal="center" vertical="center" shrinkToFit="1"/>
      <protection locked="0"/>
    </xf>
    <xf numFmtId="0" fontId="28" fillId="8" borderId="45" xfId="0" applyFont="1" applyFill="1" applyBorder="1" applyAlignment="1" applyProtection="1">
      <alignment horizontal="left" vertical="top" wrapText="1"/>
      <protection locked="0"/>
    </xf>
    <xf numFmtId="0" fontId="33" fillId="4" borderId="45" xfId="0" applyFont="1" applyFill="1" applyBorder="1" applyAlignment="1" applyProtection="1">
      <alignment horizontal="center" vertical="center"/>
    </xf>
    <xf numFmtId="0" fontId="65" fillId="8" borderId="31" xfId="0" applyFont="1" applyFill="1" applyBorder="1" applyAlignment="1" applyProtection="1">
      <alignment horizontal="center" vertical="center" shrinkToFit="1"/>
      <protection locked="0"/>
    </xf>
    <xf numFmtId="58" fontId="23" fillId="2" borderId="0" xfId="0" applyNumberFormat="1" applyFont="1" applyFill="1" applyAlignment="1" applyProtection="1">
      <alignment horizontal="right" vertical="center"/>
    </xf>
    <xf numFmtId="0" fontId="28" fillId="0" borderId="63" xfId="0" applyFont="1" applyFill="1" applyBorder="1" applyAlignment="1" applyProtection="1">
      <alignment horizontal="center" vertical="center"/>
    </xf>
    <xf numFmtId="0" fontId="28" fillId="0" borderId="64" xfId="0" applyFont="1" applyFill="1" applyBorder="1" applyAlignment="1" applyProtection="1">
      <alignment horizontal="center" vertical="center"/>
    </xf>
    <xf numFmtId="0" fontId="28" fillId="8" borderId="63" xfId="0" applyFont="1" applyFill="1" applyBorder="1" applyAlignment="1" applyProtection="1">
      <alignment horizontal="center" vertical="center" shrinkToFit="1"/>
      <protection locked="0"/>
    </xf>
    <xf numFmtId="0" fontId="28" fillId="8" borderId="64" xfId="0" applyFont="1" applyFill="1" applyBorder="1" applyAlignment="1" applyProtection="1">
      <alignment horizontal="center" vertical="center" shrinkToFit="1"/>
      <protection locked="0"/>
    </xf>
    <xf numFmtId="0" fontId="24" fillId="4" borderId="82" xfId="11" applyFont="1" applyFill="1" applyBorder="1" applyAlignment="1" applyProtection="1">
      <alignment horizontal="center" vertical="center" wrapText="1"/>
    </xf>
    <xf numFmtId="0" fontId="24" fillId="4" borderId="83" xfId="11" applyFont="1" applyFill="1" applyBorder="1" applyAlignment="1" applyProtection="1">
      <alignment horizontal="center" vertical="center" wrapText="1"/>
    </xf>
    <xf numFmtId="0" fontId="24" fillId="4" borderId="84" xfId="11" applyFont="1" applyFill="1" applyBorder="1" applyAlignment="1" applyProtection="1">
      <alignment horizontal="center" vertical="center" wrapText="1"/>
    </xf>
    <xf numFmtId="0" fontId="57" fillId="8" borderId="68" xfId="11" applyFont="1" applyFill="1" applyBorder="1" applyAlignment="1" applyProtection="1">
      <alignment horizontal="center" vertical="center" wrapText="1"/>
      <protection locked="0"/>
    </xf>
    <xf numFmtId="0" fontId="57" fillId="8" borderId="22" xfId="11" applyFont="1" applyFill="1" applyBorder="1" applyAlignment="1" applyProtection="1">
      <alignment horizontal="center" vertical="center" wrapText="1"/>
      <protection locked="0"/>
    </xf>
    <xf numFmtId="0" fontId="33" fillId="4" borderId="73" xfId="11" applyFont="1" applyFill="1" applyBorder="1" applyAlignment="1" applyProtection="1">
      <alignment horizontal="center" vertical="center" wrapText="1"/>
    </xf>
    <xf numFmtId="0" fontId="33" fillId="4" borderId="22" xfId="11" applyFont="1" applyFill="1" applyBorder="1" applyAlignment="1" applyProtection="1">
      <alignment horizontal="center" vertical="center" wrapText="1"/>
    </xf>
    <xf numFmtId="0" fontId="33" fillId="4" borderId="81" xfId="11" applyFont="1" applyFill="1" applyBorder="1" applyAlignment="1" applyProtection="1">
      <alignment horizontal="center" vertical="center" wrapText="1"/>
    </xf>
    <xf numFmtId="177" fontId="57" fillId="8" borderId="68" xfId="11" applyNumberFormat="1" applyFont="1" applyFill="1" applyBorder="1" applyAlignment="1" applyProtection="1">
      <alignment horizontal="right" vertical="center"/>
      <protection locked="0"/>
    </xf>
    <xf numFmtId="177" fontId="57" fillId="8" borderId="22" xfId="11" applyNumberFormat="1" applyFont="1" applyFill="1" applyBorder="1" applyAlignment="1" applyProtection="1">
      <alignment horizontal="right" vertical="center"/>
      <protection locked="0"/>
    </xf>
    <xf numFmtId="0" fontId="22" fillId="6" borderId="1" xfId="11" applyFont="1" applyFill="1" applyBorder="1" applyAlignment="1" applyProtection="1">
      <alignment horizontal="left" vertical="center" wrapText="1"/>
    </xf>
    <xf numFmtId="0" fontId="22" fillId="6" borderId="2" xfId="11" applyFont="1" applyFill="1" applyBorder="1" applyAlignment="1" applyProtection="1">
      <alignment horizontal="left" vertical="center" wrapText="1"/>
    </xf>
    <xf numFmtId="0" fontId="22" fillId="6" borderId="3" xfId="11" applyFont="1" applyFill="1" applyBorder="1" applyAlignment="1" applyProtection="1">
      <alignment horizontal="left" vertical="center" wrapText="1"/>
    </xf>
    <xf numFmtId="0" fontId="22" fillId="6" borderId="53" xfId="11" applyFont="1" applyFill="1" applyBorder="1" applyAlignment="1" applyProtection="1">
      <alignment horizontal="left" vertical="center" wrapText="1"/>
    </xf>
    <xf numFmtId="0" fontId="22" fillId="6" borderId="31" xfId="11" applyFont="1" applyFill="1" applyBorder="1" applyAlignment="1" applyProtection="1">
      <alignment horizontal="left" vertical="center" wrapText="1"/>
    </xf>
    <xf numFmtId="0" fontId="22" fillId="6" borderId="40" xfId="11" applyFont="1" applyFill="1" applyBorder="1" applyAlignment="1" applyProtection="1">
      <alignment horizontal="left" vertical="center" wrapText="1"/>
    </xf>
    <xf numFmtId="0" fontId="24" fillId="6" borderId="24" xfId="11" applyFont="1" applyFill="1" applyBorder="1" applyAlignment="1" applyProtection="1">
      <alignment horizontal="center" vertical="center" wrapText="1"/>
    </xf>
    <xf numFmtId="0" fontId="24" fillId="6" borderId="30" xfId="11" applyFont="1" applyFill="1" applyBorder="1" applyAlignment="1" applyProtection="1">
      <alignment horizontal="center" vertical="center" wrapText="1"/>
    </xf>
    <xf numFmtId="0" fontId="24" fillId="6" borderId="25" xfId="11" applyFont="1" applyFill="1" applyBorder="1" applyAlignment="1" applyProtection="1">
      <alignment horizontal="center" vertical="center" wrapText="1"/>
    </xf>
    <xf numFmtId="0" fontId="24" fillId="6" borderId="9" xfId="11" applyFont="1" applyFill="1" applyBorder="1" applyAlignment="1" applyProtection="1">
      <alignment horizontal="center" vertical="center" wrapText="1"/>
    </xf>
    <xf numFmtId="0" fontId="24" fillId="6" borderId="0" xfId="11" applyFont="1" applyFill="1" applyBorder="1" applyAlignment="1" applyProtection="1">
      <alignment horizontal="center" vertical="center" wrapText="1"/>
    </xf>
    <xf numFmtId="0" fontId="24" fillId="6" borderId="10" xfId="11" applyFont="1" applyFill="1" applyBorder="1" applyAlignment="1" applyProtection="1">
      <alignment horizontal="center" vertical="center" wrapText="1"/>
    </xf>
    <xf numFmtId="0" fontId="19" fillId="8" borderId="24" xfId="11" applyFont="1" applyFill="1" applyBorder="1" applyAlignment="1" applyProtection="1">
      <alignment horizontal="left" vertical="top" wrapText="1"/>
      <protection locked="0"/>
    </xf>
    <xf numFmtId="0" fontId="19" fillId="8" borderId="30" xfId="11" applyFont="1" applyFill="1" applyBorder="1" applyAlignment="1" applyProtection="1">
      <alignment horizontal="left" vertical="top" wrapText="1"/>
      <protection locked="0"/>
    </xf>
    <xf numFmtId="0" fontId="19" fillId="8" borderId="25" xfId="11" applyFont="1" applyFill="1" applyBorder="1" applyAlignment="1" applyProtection="1">
      <alignment horizontal="left" vertical="top" wrapText="1"/>
      <protection locked="0"/>
    </xf>
    <xf numFmtId="0" fontId="19" fillId="8" borderId="9" xfId="11" applyFont="1" applyFill="1" applyBorder="1" applyAlignment="1" applyProtection="1">
      <alignment horizontal="left" vertical="top" wrapText="1"/>
      <protection locked="0"/>
    </xf>
    <xf numFmtId="0" fontId="19" fillId="8" borderId="0" xfId="11" applyFont="1" applyFill="1" applyBorder="1" applyAlignment="1" applyProtection="1">
      <alignment horizontal="left" vertical="top" wrapText="1"/>
      <protection locked="0"/>
    </xf>
    <xf numFmtId="0" fontId="19" fillId="8" borderId="10" xfId="11" applyFont="1" applyFill="1" applyBorder="1" applyAlignment="1" applyProtection="1">
      <alignment horizontal="left" vertical="top" wrapText="1"/>
      <protection locked="0"/>
    </xf>
    <xf numFmtId="0" fontId="19" fillId="8" borderId="53" xfId="11" applyFont="1" applyFill="1" applyBorder="1" applyAlignment="1" applyProtection="1">
      <alignment horizontal="left" vertical="top" wrapText="1"/>
      <protection locked="0"/>
    </xf>
    <xf numFmtId="0" fontId="19" fillId="8" borderId="31" xfId="11" applyFont="1" applyFill="1" applyBorder="1" applyAlignment="1" applyProtection="1">
      <alignment horizontal="left" vertical="top" wrapText="1"/>
      <protection locked="0"/>
    </xf>
    <xf numFmtId="0" fontId="19" fillId="8" borderId="40" xfId="11" applyFont="1" applyFill="1" applyBorder="1" applyAlignment="1" applyProtection="1">
      <alignment horizontal="left" vertical="top" wrapText="1"/>
      <protection locked="0"/>
    </xf>
    <xf numFmtId="0" fontId="38" fillId="6" borderId="53" xfId="11" applyFont="1" applyFill="1" applyBorder="1" applyAlignment="1" applyProtection="1">
      <alignment horizontal="right" vertical="center" shrinkToFit="1"/>
    </xf>
    <xf numFmtId="0" fontId="38" fillId="6" borderId="31" xfId="11" applyFont="1" applyFill="1" applyBorder="1" applyAlignment="1" applyProtection="1">
      <alignment horizontal="right" vertical="center" shrinkToFit="1"/>
    </xf>
    <xf numFmtId="0" fontId="38" fillId="6" borderId="40" xfId="11" applyFont="1" applyFill="1" applyBorder="1" applyAlignment="1" applyProtection="1">
      <alignment horizontal="right" vertical="center" shrinkToFit="1"/>
    </xf>
    <xf numFmtId="0" fontId="19" fillId="8" borderId="4" xfId="11" applyFont="1" applyFill="1" applyBorder="1" applyAlignment="1" applyProtection="1">
      <alignment horizontal="left" vertical="top" wrapText="1"/>
      <protection locked="0"/>
    </xf>
    <xf numFmtId="0" fontId="19" fillId="8" borderId="5" xfId="11" applyFont="1" applyFill="1" applyBorder="1" applyAlignment="1" applyProtection="1">
      <alignment horizontal="left" vertical="top" wrapText="1"/>
      <protection locked="0"/>
    </xf>
    <xf numFmtId="0" fontId="19" fillId="8" borderId="6" xfId="11" applyFont="1" applyFill="1" applyBorder="1" applyAlignment="1" applyProtection="1">
      <alignment horizontal="left" vertical="top" wrapText="1"/>
      <protection locked="0"/>
    </xf>
    <xf numFmtId="0" fontId="38" fillId="6" borderId="4" xfId="11" applyFont="1" applyFill="1" applyBorder="1" applyAlignment="1" applyProtection="1">
      <alignment horizontal="right" vertical="center" shrinkToFit="1"/>
    </xf>
    <xf numFmtId="0" fontId="38" fillId="6" borderId="5" xfId="11" applyFont="1" applyFill="1" applyBorder="1" applyAlignment="1" applyProtection="1">
      <alignment horizontal="right" vertical="center" shrinkToFit="1"/>
    </xf>
    <xf numFmtId="0" fontId="38" fillId="6" borderId="6" xfId="11" applyFont="1" applyFill="1" applyBorder="1" applyAlignment="1" applyProtection="1">
      <alignment horizontal="right" vertical="center" shrinkToFit="1"/>
    </xf>
    <xf numFmtId="0" fontId="38" fillId="6" borderId="9" xfId="11" applyFont="1" applyFill="1" applyBorder="1" applyAlignment="1" applyProtection="1">
      <alignment horizontal="right" vertical="center" shrinkToFit="1"/>
    </xf>
    <xf numFmtId="0" fontId="38" fillId="6" borderId="0" xfId="11" applyFont="1" applyFill="1" applyBorder="1" applyAlignment="1" applyProtection="1">
      <alignment horizontal="right" vertical="center" shrinkToFit="1"/>
    </xf>
    <xf numFmtId="0" fontId="38" fillId="6" borderId="10" xfId="11" applyFont="1" applyFill="1" applyBorder="1" applyAlignment="1" applyProtection="1">
      <alignment horizontal="right" vertical="center" shrinkToFit="1"/>
    </xf>
    <xf numFmtId="0" fontId="19" fillId="8" borderId="37" xfId="11" applyFont="1" applyFill="1" applyBorder="1" applyAlignment="1" applyProtection="1">
      <alignment horizontal="left" vertical="top" wrapText="1"/>
      <protection locked="0"/>
    </xf>
    <xf numFmtId="0" fontId="19" fillId="8" borderId="35" xfId="11" applyFont="1" applyFill="1" applyBorder="1" applyAlignment="1" applyProtection="1">
      <alignment horizontal="left" vertical="top" wrapText="1"/>
      <protection locked="0"/>
    </xf>
    <xf numFmtId="0" fontId="19" fillId="8" borderId="38" xfId="11" applyFont="1" applyFill="1" applyBorder="1" applyAlignment="1" applyProtection="1">
      <alignment horizontal="left" vertical="top" wrapText="1"/>
      <protection locked="0"/>
    </xf>
    <xf numFmtId="0" fontId="19" fillId="8" borderId="32" xfId="11" applyFont="1" applyFill="1" applyBorder="1" applyAlignment="1" applyProtection="1">
      <alignment horizontal="left" vertical="top" wrapText="1"/>
      <protection locked="0"/>
    </xf>
    <xf numFmtId="0" fontId="38" fillId="4" borderId="9" xfId="11" applyFont="1" applyFill="1" applyBorder="1" applyAlignment="1" applyProtection="1">
      <alignment horizontal="right" vertical="center" shrinkToFit="1"/>
    </xf>
    <xf numFmtId="0" fontId="38" fillId="4" borderId="0" xfId="11" applyFont="1" applyFill="1" applyBorder="1" applyAlignment="1" applyProtection="1">
      <alignment horizontal="right" vertical="center" shrinkToFit="1"/>
    </xf>
    <xf numFmtId="0" fontId="38" fillId="4" borderId="33" xfId="11" applyFont="1" applyFill="1" applyBorder="1" applyAlignment="1" applyProtection="1">
      <alignment horizontal="right" vertical="center" shrinkToFit="1"/>
    </xf>
    <xf numFmtId="0" fontId="24" fillId="4" borderId="26" xfId="11" applyFont="1" applyFill="1" applyBorder="1" applyAlignment="1" applyProtection="1">
      <alignment horizontal="center" vertical="center" wrapText="1"/>
    </xf>
    <xf numFmtId="0" fontId="24" fillId="4" borderId="27" xfId="11" applyFont="1" applyFill="1" applyBorder="1" applyAlignment="1" applyProtection="1">
      <alignment horizontal="center" vertical="center" wrapText="1"/>
    </xf>
    <xf numFmtId="0" fontId="24" fillId="4" borderId="71" xfId="11" applyFont="1" applyFill="1" applyBorder="1" applyAlignment="1" applyProtection="1">
      <alignment horizontal="center" vertical="center" wrapText="1"/>
    </xf>
    <xf numFmtId="0" fontId="55" fillId="8" borderId="72" xfId="11" applyFont="1" applyFill="1" applyBorder="1" applyAlignment="1" applyProtection="1">
      <alignment horizontal="center" vertical="center" wrapText="1"/>
      <protection locked="0"/>
    </xf>
    <xf numFmtId="0" fontId="55" fillId="8" borderId="27" xfId="11" applyFont="1" applyFill="1" applyBorder="1" applyAlignment="1" applyProtection="1">
      <alignment horizontal="center" vertical="center" wrapText="1"/>
      <protection locked="0"/>
    </xf>
    <xf numFmtId="0" fontId="24" fillId="4" borderId="39" xfId="11" applyFont="1" applyFill="1" applyBorder="1" applyAlignment="1" applyProtection="1">
      <alignment horizontal="center" vertical="center" wrapText="1"/>
    </xf>
    <xf numFmtId="0" fontId="24" fillId="4" borderId="35" xfId="11" applyFont="1" applyFill="1" applyBorder="1" applyAlignment="1" applyProtection="1">
      <alignment horizontal="center" vertical="center" wrapText="1"/>
    </xf>
    <xf numFmtId="0" fontId="24" fillId="4" borderId="36" xfId="11" applyFont="1" applyFill="1" applyBorder="1" applyAlignment="1" applyProtection="1">
      <alignment horizontal="center" vertical="center" wrapText="1"/>
    </xf>
    <xf numFmtId="0" fontId="24" fillId="4" borderId="9" xfId="11" applyFont="1" applyFill="1" applyBorder="1" applyAlignment="1" applyProtection="1">
      <alignment horizontal="center" vertical="center" wrapText="1"/>
    </xf>
    <xf numFmtId="0" fontId="24" fillId="4" borderId="0" xfId="11" applyFont="1" applyFill="1" applyBorder="1" applyAlignment="1" applyProtection="1">
      <alignment horizontal="center" vertical="center" wrapText="1"/>
    </xf>
    <xf numFmtId="0" fontId="24" fillId="4" borderId="33" xfId="11" applyFont="1" applyFill="1" applyBorder="1" applyAlignment="1" applyProtection="1">
      <alignment horizontal="center" vertical="center" wrapText="1"/>
    </xf>
    <xf numFmtId="184" fontId="33" fillId="2" borderId="27" xfId="11" applyNumberFormat="1" applyFont="1" applyFill="1" applyBorder="1" applyAlignment="1" applyProtection="1">
      <alignment horizontal="center" vertical="center" wrapText="1"/>
    </xf>
    <xf numFmtId="0" fontId="33" fillId="2" borderId="27" xfId="11" applyFont="1" applyFill="1" applyBorder="1" applyAlignment="1" applyProtection="1">
      <alignment vertical="center" wrapText="1"/>
    </xf>
    <xf numFmtId="0" fontId="22" fillId="4" borderId="1" xfId="11" applyFont="1" applyFill="1" applyBorder="1" applyAlignment="1" applyProtection="1">
      <alignment horizontal="left" vertical="center" wrapText="1"/>
    </xf>
    <xf numFmtId="0" fontId="22" fillId="4" borderId="2" xfId="11" applyFont="1" applyFill="1" applyBorder="1" applyAlignment="1" applyProtection="1">
      <alignment horizontal="left" vertical="center" wrapText="1"/>
    </xf>
    <xf numFmtId="0" fontId="22" fillId="4" borderId="3" xfId="11" applyFont="1" applyFill="1" applyBorder="1" applyAlignment="1" applyProtection="1">
      <alignment horizontal="left" vertical="center" wrapText="1"/>
    </xf>
    <xf numFmtId="0" fontId="22" fillId="4" borderId="53" xfId="11" applyFont="1" applyFill="1" applyBorder="1" applyAlignment="1" applyProtection="1">
      <alignment horizontal="left" vertical="center" wrapText="1"/>
    </xf>
    <xf numFmtId="0" fontId="22" fillId="4" borderId="31" xfId="11" applyFont="1" applyFill="1" applyBorder="1" applyAlignment="1" applyProtection="1">
      <alignment horizontal="left" vertical="center" wrapText="1"/>
    </xf>
    <xf numFmtId="0" fontId="22" fillId="4" borderId="40" xfId="11" applyFont="1" applyFill="1" applyBorder="1" applyAlignment="1" applyProtection="1">
      <alignment horizontal="left" vertical="center" wrapText="1"/>
    </xf>
    <xf numFmtId="0" fontId="57" fillId="8" borderId="32" xfId="11" applyFont="1" applyFill="1" applyBorder="1" applyAlignment="1" applyProtection="1">
      <alignment horizontal="left" vertical="center" wrapText="1"/>
      <protection locked="0"/>
    </xf>
    <xf numFmtId="0" fontId="57" fillId="8" borderId="0" xfId="11" applyFont="1" applyFill="1" applyBorder="1" applyAlignment="1" applyProtection="1">
      <alignment horizontal="left" vertical="center" wrapText="1"/>
      <protection locked="0"/>
    </xf>
    <xf numFmtId="0" fontId="57" fillId="8" borderId="10" xfId="11" applyFont="1" applyFill="1" applyBorder="1" applyAlignment="1" applyProtection="1">
      <alignment horizontal="left" vertical="center" wrapText="1"/>
      <protection locked="0"/>
    </xf>
    <xf numFmtId="0" fontId="22" fillId="4" borderId="119" xfId="11" applyFont="1" applyFill="1" applyBorder="1" applyAlignment="1" applyProtection="1">
      <alignment horizontal="center" vertical="center" wrapText="1"/>
    </xf>
    <xf numFmtId="0" fontId="22" fillId="4" borderId="16" xfId="11" applyFont="1" applyFill="1" applyBorder="1" applyAlignment="1" applyProtection="1">
      <alignment horizontal="center" vertical="center" wrapText="1"/>
    </xf>
    <xf numFmtId="0" fontId="22" fillId="4" borderId="73" xfId="11" applyFont="1" applyFill="1" applyBorder="1" applyAlignment="1" applyProtection="1">
      <alignment horizontal="center" vertical="center" wrapText="1"/>
    </xf>
    <xf numFmtId="0" fontId="22" fillId="4" borderId="22" xfId="11" applyFont="1" applyFill="1" applyBorder="1" applyAlignment="1" applyProtection="1">
      <alignment horizontal="center" vertical="center" wrapText="1"/>
    </xf>
    <xf numFmtId="0" fontId="57" fillId="0" borderId="119" xfId="11" applyFont="1" applyBorder="1" applyAlignment="1" applyProtection="1">
      <alignment horizontal="center" vertical="center" wrapText="1"/>
    </xf>
    <xf numFmtId="0" fontId="57" fillId="0" borderId="16" xfId="11" applyFont="1" applyBorder="1" applyAlignment="1" applyProtection="1">
      <alignment horizontal="center" vertical="center" wrapText="1"/>
    </xf>
    <xf numFmtId="0" fontId="57" fillId="0" borderId="17" xfId="11" applyFont="1" applyBorder="1" applyAlignment="1" applyProtection="1">
      <alignment horizontal="center" vertical="center" wrapText="1"/>
    </xf>
    <xf numFmtId="0" fontId="57" fillId="0" borderId="73" xfId="11" applyFont="1" applyBorder="1" applyAlignment="1" applyProtection="1">
      <alignment horizontal="center" vertical="center" wrapText="1"/>
    </xf>
    <xf numFmtId="0" fontId="57" fillId="0" borderId="22" xfId="11" applyFont="1" applyBorder="1" applyAlignment="1" applyProtection="1">
      <alignment horizontal="center" vertical="center" wrapText="1"/>
    </xf>
    <xf numFmtId="0" fontId="57" fillId="0" borderId="110" xfId="11" applyFont="1" applyBorder="1" applyAlignment="1" applyProtection="1">
      <alignment horizontal="center" vertical="center" wrapText="1"/>
    </xf>
    <xf numFmtId="0" fontId="22" fillId="4" borderId="1" xfId="11" applyFont="1" applyFill="1" applyBorder="1" applyAlignment="1" applyProtection="1">
      <alignment horizontal="left" vertical="top" wrapText="1"/>
    </xf>
    <xf numFmtId="0" fontId="22" fillId="4" borderId="2" xfId="11" applyFont="1" applyFill="1" applyBorder="1" applyAlignment="1" applyProtection="1">
      <alignment horizontal="left" vertical="top" wrapText="1"/>
    </xf>
    <xf numFmtId="0" fontId="22" fillId="4" borderId="52" xfId="11" applyFont="1" applyFill="1" applyBorder="1" applyAlignment="1" applyProtection="1">
      <alignment horizontal="left" vertical="top" wrapText="1"/>
    </xf>
    <xf numFmtId="0" fontId="22" fillId="4" borderId="4" xfId="11" applyFont="1" applyFill="1" applyBorder="1" applyAlignment="1" applyProtection="1">
      <alignment horizontal="left" vertical="top" wrapText="1"/>
    </xf>
    <xf numFmtId="0" fontId="22" fillId="4" borderId="5" xfId="11" applyFont="1" applyFill="1" applyBorder="1" applyAlignment="1" applyProtection="1">
      <alignment horizontal="left" vertical="top" wrapText="1"/>
    </xf>
    <xf numFmtId="0" fontId="22" fillId="4" borderId="43" xfId="11" applyFont="1" applyFill="1" applyBorder="1" applyAlignment="1" applyProtection="1">
      <alignment horizontal="left" vertical="top" wrapText="1"/>
    </xf>
    <xf numFmtId="0" fontId="24" fillId="6" borderId="4" xfId="11" applyFont="1" applyFill="1" applyBorder="1" applyAlignment="1" applyProtection="1">
      <alignment horizontal="center" vertical="center"/>
    </xf>
    <xf numFmtId="188" fontId="57" fillId="8" borderId="18" xfId="11" applyNumberFormat="1" applyFont="1" applyFill="1" applyBorder="1" applyAlignment="1" applyProtection="1">
      <alignment horizontal="center" vertical="center"/>
      <protection locked="0"/>
    </xf>
    <xf numFmtId="188" fontId="57" fillId="8" borderId="42" xfId="11" applyNumberFormat="1" applyFont="1" applyFill="1" applyBorder="1" applyAlignment="1" applyProtection="1">
      <alignment horizontal="center" vertical="center"/>
      <protection locked="0"/>
    </xf>
    <xf numFmtId="188" fontId="57" fillId="8" borderId="50" xfId="11" applyNumberFormat="1" applyFont="1" applyFill="1" applyBorder="1" applyAlignment="1" applyProtection="1">
      <alignment horizontal="center" vertical="center"/>
      <protection locked="0"/>
    </xf>
    <xf numFmtId="188" fontId="57" fillId="8" borderId="43" xfId="11" applyNumberFormat="1" applyFont="1" applyFill="1" applyBorder="1" applyAlignment="1" applyProtection="1">
      <alignment horizontal="center" vertical="center"/>
      <protection locked="0"/>
    </xf>
    <xf numFmtId="0" fontId="24" fillId="6" borderId="18" xfId="11" applyFont="1" applyFill="1" applyBorder="1" applyAlignment="1" applyProtection="1">
      <alignment horizontal="center" vertical="center" wrapText="1"/>
    </xf>
    <xf numFmtId="0" fontId="24" fillId="6" borderId="42" xfId="11" applyFont="1" applyFill="1" applyBorder="1" applyAlignment="1" applyProtection="1">
      <alignment horizontal="center" vertical="center" wrapText="1"/>
    </xf>
    <xf numFmtId="0" fontId="24" fillId="6" borderId="50" xfId="11" applyFont="1" applyFill="1" applyBorder="1" applyAlignment="1" applyProtection="1">
      <alignment horizontal="center" vertical="center" wrapText="1"/>
    </xf>
    <xf numFmtId="0" fontId="24" fillId="6" borderId="5" xfId="11" applyFont="1" applyFill="1" applyBorder="1" applyAlignment="1" applyProtection="1">
      <alignment horizontal="center" vertical="center" wrapText="1"/>
    </xf>
    <xf numFmtId="0" fontId="24" fillId="6" borderId="43" xfId="11" applyFont="1" applyFill="1" applyBorder="1" applyAlignment="1" applyProtection="1">
      <alignment horizontal="center" vertical="center" wrapText="1"/>
    </xf>
    <xf numFmtId="0" fontId="24" fillId="6" borderId="56" xfId="11" applyFont="1" applyFill="1" applyBorder="1" applyAlignment="1" applyProtection="1">
      <alignment horizontal="center" vertical="center" textRotation="255" shrinkToFit="1"/>
    </xf>
    <xf numFmtId="0" fontId="57" fillId="8" borderId="45" xfId="11" applyFont="1" applyFill="1" applyBorder="1" applyAlignment="1" applyProtection="1">
      <alignment horizontal="left" vertical="top" wrapText="1"/>
      <protection locked="0"/>
    </xf>
    <xf numFmtId="0" fontId="24" fillId="6" borderId="57" xfId="11" applyFont="1" applyFill="1" applyBorder="1" applyAlignment="1" applyProtection="1">
      <alignment horizontal="center" vertical="center" textRotation="255" shrinkToFit="1"/>
    </xf>
    <xf numFmtId="0" fontId="19" fillId="8" borderId="45" xfId="11" applyFont="1" applyFill="1" applyBorder="1" applyAlignment="1" applyProtection="1">
      <alignment horizontal="left" vertical="top" wrapText="1"/>
      <protection locked="0"/>
    </xf>
    <xf numFmtId="0" fontId="19" fillId="8" borderId="58" xfId="11" applyFont="1" applyFill="1" applyBorder="1" applyAlignment="1" applyProtection="1">
      <alignment horizontal="left" vertical="top" wrapText="1"/>
      <protection locked="0"/>
    </xf>
    <xf numFmtId="0" fontId="57" fillId="8" borderId="44" xfId="11" applyFont="1" applyFill="1" applyBorder="1" applyAlignment="1" applyProtection="1">
      <alignment horizontal="left" vertical="top" wrapText="1"/>
      <protection locked="0"/>
    </xf>
    <xf numFmtId="0" fontId="19" fillId="8" borderId="44" xfId="11" applyFont="1" applyFill="1" applyBorder="1" applyAlignment="1" applyProtection="1">
      <alignment horizontal="left" vertical="top" wrapText="1"/>
      <protection locked="0"/>
    </xf>
    <xf numFmtId="0" fontId="19" fillId="8" borderId="59" xfId="11" applyFont="1" applyFill="1" applyBorder="1" applyAlignment="1" applyProtection="1">
      <alignment horizontal="left" vertical="top" wrapText="1"/>
      <protection locked="0"/>
    </xf>
    <xf numFmtId="0" fontId="19" fillId="8" borderId="49" xfId="11" applyFont="1" applyFill="1" applyBorder="1" applyAlignment="1" applyProtection="1">
      <alignment horizontal="left" vertical="center" wrapText="1"/>
      <protection locked="0"/>
    </xf>
    <xf numFmtId="0" fontId="57" fillId="8" borderId="30" xfId="11" applyFont="1" applyFill="1" applyBorder="1" applyAlignment="1" applyProtection="1">
      <alignment horizontal="left" vertical="center" wrapText="1"/>
      <protection locked="0"/>
    </xf>
    <xf numFmtId="0" fontId="57" fillId="8" borderId="25" xfId="11" applyFont="1" applyFill="1" applyBorder="1" applyAlignment="1" applyProtection="1">
      <alignment horizontal="left" vertical="center" wrapText="1"/>
      <protection locked="0"/>
    </xf>
    <xf numFmtId="0" fontId="57" fillId="8" borderId="50" xfId="11" applyFont="1" applyFill="1" applyBorder="1" applyAlignment="1" applyProtection="1">
      <alignment horizontal="left" vertical="center" wrapText="1"/>
      <protection locked="0"/>
    </xf>
    <xf numFmtId="0" fontId="57" fillId="8" borderId="5" xfId="11" applyFont="1" applyFill="1" applyBorder="1" applyAlignment="1" applyProtection="1">
      <alignment horizontal="left" vertical="center" wrapText="1"/>
      <protection locked="0"/>
    </xf>
    <xf numFmtId="0" fontId="57" fillId="8" borderId="6" xfId="11" applyFont="1" applyFill="1" applyBorder="1" applyAlignment="1" applyProtection="1">
      <alignment horizontal="left" vertical="center" wrapText="1"/>
      <protection locked="0"/>
    </xf>
    <xf numFmtId="182" fontId="36" fillId="0" borderId="5" xfId="7" applyFont="1" applyFill="1" applyBorder="1" applyAlignment="1" applyProtection="1">
      <alignment horizontal="right" vertical="center"/>
    </xf>
    <xf numFmtId="0" fontId="24" fillId="6" borderId="45" xfId="11" applyFont="1" applyFill="1" applyBorder="1" applyAlignment="1" applyProtection="1">
      <alignment horizontal="center" vertical="center"/>
    </xf>
    <xf numFmtId="0" fontId="24" fillId="0" borderId="9" xfId="11" applyFont="1" applyFill="1" applyBorder="1" applyAlignment="1" applyProtection="1">
      <alignment horizontal="left" vertical="center"/>
    </xf>
    <xf numFmtId="0" fontId="24" fillId="0" borderId="0" xfId="11" applyFont="1" applyFill="1" applyBorder="1" applyAlignment="1" applyProtection="1">
      <alignment horizontal="left" vertical="center"/>
    </xf>
    <xf numFmtId="0" fontId="24" fillId="0" borderId="10" xfId="11" applyFont="1" applyFill="1" applyBorder="1" applyAlignment="1" applyProtection="1">
      <alignment horizontal="left" vertical="center"/>
    </xf>
    <xf numFmtId="0" fontId="24" fillId="6" borderId="45" xfId="11" applyFont="1" applyFill="1" applyBorder="1" applyAlignment="1" applyProtection="1">
      <alignment horizontal="center" vertical="center" wrapText="1" shrinkToFit="1"/>
    </xf>
    <xf numFmtId="0" fontId="24" fillId="6" borderId="44" xfId="11" applyFont="1" applyFill="1" applyBorder="1" applyAlignment="1" applyProtection="1">
      <alignment horizontal="center" vertical="center" wrapText="1" shrinkToFit="1"/>
    </xf>
    <xf numFmtId="0" fontId="38" fillId="7" borderId="23" xfId="11" applyFont="1" applyFill="1" applyBorder="1" applyAlignment="1" applyProtection="1">
      <alignment horizontal="right" vertical="center" shrinkToFit="1"/>
    </xf>
    <xf numFmtId="0" fontId="38" fillId="7" borderId="134" xfId="11" applyFont="1" applyFill="1" applyBorder="1" applyAlignment="1" applyProtection="1">
      <alignment horizontal="right" vertical="center" shrinkToFit="1"/>
    </xf>
    <xf numFmtId="0" fontId="38" fillId="7" borderId="135" xfId="11" applyFont="1" applyFill="1" applyBorder="1" applyAlignment="1" applyProtection="1">
      <alignment horizontal="right" vertical="center" shrinkToFit="1"/>
    </xf>
    <xf numFmtId="0" fontId="22" fillId="7" borderId="1" xfId="11" applyFont="1" applyFill="1" applyBorder="1" applyAlignment="1" applyProtection="1">
      <alignment horizontal="left" vertical="center" wrapText="1"/>
    </xf>
    <xf numFmtId="0" fontId="22" fillId="7" borderId="2" xfId="11" applyFont="1" applyFill="1" applyBorder="1" applyAlignment="1" applyProtection="1">
      <alignment horizontal="left" vertical="center" wrapText="1"/>
    </xf>
    <xf numFmtId="0" fontId="22" fillId="7" borderId="3" xfId="11" applyFont="1" applyFill="1" applyBorder="1" applyAlignment="1" applyProtection="1">
      <alignment horizontal="left" vertical="center" wrapText="1"/>
    </xf>
    <xf numFmtId="0" fontId="22" fillId="7" borderId="53" xfId="11" applyFont="1" applyFill="1" applyBorder="1" applyAlignment="1" applyProtection="1">
      <alignment horizontal="left" vertical="center" wrapText="1"/>
    </xf>
    <xf numFmtId="0" fontId="22" fillId="7" borderId="31" xfId="11" applyFont="1" applyFill="1" applyBorder="1" applyAlignment="1" applyProtection="1">
      <alignment horizontal="left" vertical="center" wrapText="1"/>
    </xf>
    <xf numFmtId="0" fontId="22" fillId="7" borderId="40" xfId="11" applyFont="1" applyFill="1" applyBorder="1" applyAlignment="1" applyProtection="1">
      <alignment horizontal="left" vertical="center" wrapText="1"/>
    </xf>
    <xf numFmtId="0" fontId="24" fillId="7" borderId="47" xfId="11" applyFont="1" applyFill="1" applyBorder="1" applyAlignment="1" applyProtection="1">
      <alignment horizontal="center" vertical="center" wrapText="1"/>
    </xf>
    <xf numFmtId="0" fontId="24" fillId="7" borderId="118" xfId="11" applyFont="1" applyFill="1" applyBorder="1" applyAlignment="1" applyProtection="1">
      <alignment horizontal="center" vertical="center" wrapText="1"/>
    </xf>
    <xf numFmtId="0" fontId="24" fillId="7" borderId="120" xfId="11" applyFont="1" applyFill="1" applyBorder="1" applyAlignment="1" applyProtection="1">
      <alignment horizontal="center" vertical="center" wrapText="1"/>
    </xf>
    <xf numFmtId="0" fontId="24" fillId="7" borderId="48" xfId="11" applyFont="1" applyFill="1" applyBorder="1" applyAlignment="1" applyProtection="1">
      <alignment horizontal="center" vertical="center" wrapText="1"/>
    </xf>
    <xf numFmtId="0" fontId="24" fillId="7" borderId="132" xfId="11" applyFont="1" applyFill="1" applyBorder="1" applyAlignment="1" applyProtection="1">
      <alignment horizontal="center" vertical="center" wrapText="1"/>
    </xf>
    <xf numFmtId="0" fontId="24" fillId="7" borderId="133" xfId="11" applyFont="1" applyFill="1" applyBorder="1" applyAlignment="1" applyProtection="1">
      <alignment horizontal="center" vertical="center" wrapText="1"/>
    </xf>
    <xf numFmtId="0" fontId="19" fillId="8" borderId="47" xfId="11" applyFont="1" applyFill="1" applyBorder="1" applyAlignment="1" applyProtection="1">
      <alignment horizontal="left" vertical="top" wrapText="1"/>
      <protection locked="0"/>
    </xf>
    <xf numFmtId="0" fontId="19" fillId="8" borderId="118" xfId="11" applyFont="1" applyFill="1" applyBorder="1" applyAlignment="1" applyProtection="1">
      <alignment horizontal="left" vertical="top" wrapText="1"/>
      <protection locked="0"/>
    </xf>
    <xf numFmtId="0" fontId="19" fillId="8" borderId="120" xfId="11" applyFont="1" applyFill="1" applyBorder="1" applyAlignment="1" applyProtection="1">
      <alignment horizontal="left" vertical="top" wrapText="1"/>
      <protection locked="0"/>
    </xf>
    <xf numFmtId="0" fontId="19" fillId="8" borderId="48" xfId="11" applyFont="1" applyFill="1" applyBorder="1" applyAlignment="1" applyProtection="1">
      <alignment horizontal="left" vertical="top" wrapText="1"/>
      <protection locked="0"/>
    </xf>
    <xf numFmtId="0" fontId="19" fillId="8" borderId="132" xfId="11" applyFont="1" applyFill="1" applyBorder="1" applyAlignment="1" applyProtection="1">
      <alignment horizontal="left" vertical="top" wrapText="1"/>
      <protection locked="0"/>
    </xf>
    <xf numFmtId="0" fontId="19" fillId="8" borderId="133" xfId="11" applyFont="1" applyFill="1" applyBorder="1" applyAlignment="1" applyProtection="1">
      <alignment horizontal="left" vertical="top" wrapText="1"/>
      <protection locked="0"/>
    </xf>
    <xf numFmtId="0" fontId="38" fillId="7" borderId="48" xfId="11" applyFont="1" applyFill="1" applyBorder="1" applyAlignment="1" applyProtection="1">
      <alignment horizontal="right" vertical="center" shrinkToFit="1"/>
    </xf>
    <xf numFmtId="0" fontId="38" fillId="7" borderId="132" xfId="11" applyFont="1" applyFill="1" applyBorder="1" applyAlignment="1" applyProtection="1">
      <alignment horizontal="right" vertical="center" shrinkToFit="1"/>
    </xf>
    <xf numFmtId="0" fontId="38" fillId="7" borderId="133" xfId="11" applyFont="1" applyFill="1" applyBorder="1" applyAlignment="1" applyProtection="1">
      <alignment horizontal="right" vertical="center" shrinkToFit="1"/>
    </xf>
    <xf numFmtId="0" fontId="19" fillId="8" borderId="60" xfId="11" applyFont="1" applyFill="1" applyBorder="1" applyAlignment="1" applyProtection="1">
      <alignment horizontal="left" vertical="top" wrapText="1"/>
      <protection locked="0"/>
    </xf>
    <xf numFmtId="0" fontId="19" fillId="8" borderId="69" xfId="11" applyFont="1" applyFill="1" applyBorder="1" applyAlignment="1" applyProtection="1">
      <alignment horizontal="left" vertical="top" wrapText="1"/>
      <protection locked="0"/>
    </xf>
    <xf numFmtId="0" fontId="19" fillId="8" borderId="70" xfId="11" applyFont="1" applyFill="1" applyBorder="1" applyAlignment="1" applyProtection="1">
      <alignment horizontal="left" vertical="top" wrapText="1"/>
      <protection locked="0"/>
    </xf>
    <xf numFmtId="0" fontId="38" fillId="7" borderId="60" xfId="11" applyFont="1" applyFill="1" applyBorder="1" applyAlignment="1" applyProtection="1">
      <alignment horizontal="right" vertical="center" shrinkToFit="1"/>
    </xf>
    <xf numFmtId="0" fontId="38" fillId="7" borderId="69" xfId="11" applyFont="1" applyFill="1" applyBorder="1" applyAlignment="1" applyProtection="1">
      <alignment horizontal="right" vertical="center" shrinkToFit="1"/>
    </xf>
    <xf numFmtId="0" fontId="38" fillId="7" borderId="70" xfId="11" applyFont="1" applyFill="1" applyBorder="1" applyAlignment="1" applyProtection="1">
      <alignment horizontal="right" vertical="center" shrinkToFit="1"/>
    </xf>
    <xf numFmtId="0" fontId="19" fillId="8" borderId="23" xfId="11" applyFont="1" applyFill="1" applyBorder="1" applyAlignment="1" applyProtection="1">
      <alignment horizontal="left" vertical="top" wrapText="1"/>
      <protection locked="0"/>
    </xf>
    <xf numFmtId="0" fontId="19" fillId="8" borderId="134" xfId="11" applyFont="1" applyFill="1" applyBorder="1" applyAlignment="1" applyProtection="1">
      <alignment horizontal="left" vertical="top" wrapText="1"/>
      <protection locked="0"/>
    </xf>
    <xf numFmtId="0" fontId="19" fillId="8" borderId="135" xfId="11" applyFont="1" applyFill="1" applyBorder="1" applyAlignment="1" applyProtection="1">
      <alignment horizontal="left" vertical="top" wrapText="1"/>
      <protection locked="0"/>
    </xf>
    <xf numFmtId="0" fontId="28" fillId="6" borderId="45" xfId="11" applyFont="1" applyFill="1" applyBorder="1" applyAlignment="1" applyProtection="1">
      <alignment horizontal="center" vertical="top" wrapText="1"/>
    </xf>
    <xf numFmtId="0" fontId="28" fillId="6" borderId="54" xfId="11" applyFont="1" applyFill="1" applyBorder="1" applyAlignment="1" applyProtection="1">
      <alignment horizontal="center" vertical="top" wrapText="1"/>
    </xf>
    <xf numFmtId="0" fontId="28" fillId="6" borderId="45" xfId="11" applyFont="1" applyFill="1" applyBorder="1" applyAlignment="1" applyProtection="1">
      <alignment horizontal="center" vertical="center" textRotation="255" wrapText="1"/>
    </xf>
    <xf numFmtId="0" fontId="28" fillId="6" borderId="58" xfId="11" applyFont="1" applyFill="1" applyBorder="1" applyAlignment="1" applyProtection="1">
      <alignment horizontal="center" vertical="center" textRotation="255" wrapText="1"/>
    </xf>
    <xf numFmtId="0" fontId="33" fillId="6" borderId="1" xfId="11" applyFont="1" applyFill="1" applyBorder="1" applyAlignment="1" applyProtection="1">
      <alignment horizontal="center" vertical="center" textRotation="255" shrinkToFit="1"/>
    </xf>
    <xf numFmtId="0" fontId="33" fillId="6" borderId="9" xfId="11" applyFont="1" applyFill="1" applyBorder="1" applyAlignment="1" applyProtection="1">
      <alignment horizontal="center" vertical="center" textRotation="255" shrinkToFit="1"/>
    </xf>
    <xf numFmtId="0" fontId="33" fillId="6" borderId="4" xfId="11" applyFont="1" applyFill="1" applyBorder="1" applyAlignment="1" applyProtection="1">
      <alignment horizontal="center" vertical="center" textRotation="255" shrinkToFit="1"/>
    </xf>
    <xf numFmtId="0" fontId="19" fillId="8" borderId="1" xfId="11" applyFont="1" applyFill="1" applyBorder="1" applyAlignment="1" applyProtection="1">
      <alignment horizontal="left" vertical="top" wrapText="1"/>
      <protection locked="0"/>
    </xf>
    <xf numFmtId="0" fontId="19" fillId="8" borderId="2" xfId="11" applyFont="1" applyFill="1" applyBorder="1" applyAlignment="1" applyProtection="1">
      <alignment horizontal="left" vertical="top" wrapText="1"/>
      <protection locked="0"/>
    </xf>
    <xf numFmtId="0" fontId="19" fillId="8" borderId="52" xfId="11" applyFont="1" applyFill="1" applyBorder="1" applyAlignment="1" applyProtection="1">
      <alignment horizontal="left" vertical="top" wrapText="1"/>
      <protection locked="0"/>
    </xf>
    <xf numFmtId="0" fontId="19" fillId="8" borderId="42" xfId="11" applyFont="1" applyFill="1" applyBorder="1" applyAlignment="1" applyProtection="1">
      <alignment horizontal="left" vertical="top" wrapText="1"/>
      <protection locked="0"/>
    </xf>
    <xf numFmtId="0" fontId="19" fillId="8" borderId="43" xfId="11" applyFont="1" applyFill="1" applyBorder="1" applyAlignment="1" applyProtection="1">
      <alignment horizontal="left" vertical="top" wrapText="1"/>
      <protection locked="0"/>
    </xf>
    <xf numFmtId="0" fontId="19" fillId="8" borderId="61" xfId="11" applyFont="1" applyFill="1" applyBorder="1" applyAlignment="1" applyProtection="1">
      <alignment horizontal="left" vertical="top" wrapText="1"/>
      <protection locked="0"/>
    </xf>
    <xf numFmtId="0" fontId="19" fillId="8" borderId="18" xfId="11" applyFont="1" applyFill="1" applyBorder="1" applyAlignment="1" applyProtection="1">
      <alignment horizontal="left" vertical="top" wrapText="1"/>
      <protection locked="0"/>
    </xf>
    <xf numFmtId="0" fontId="19" fillId="8" borderId="50" xfId="11" applyFont="1" applyFill="1" applyBorder="1" applyAlignment="1" applyProtection="1">
      <alignment horizontal="left" vertical="top" wrapText="1"/>
      <protection locked="0"/>
    </xf>
    <xf numFmtId="0" fontId="24" fillId="0" borderId="24" xfId="11" applyFont="1" applyFill="1" applyBorder="1" applyAlignment="1" applyProtection="1">
      <alignment horizontal="left" vertical="center" wrapText="1"/>
    </xf>
    <xf numFmtId="0" fontId="24" fillId="0" borderId="30" xfId="11" applyFont="1" applyFill="1" applyBorder="1" applyAlignment="1" applyProtection="1">
      <alignment horizontal="left" vertical="center" wrapText="1"/>
    </xf>
    <xf numFmtId="0" fontId="24" fillId="0" borderId="25" xfId="11" applyFont="1" applyFill="1" applyBorder="1" applyAlignment="1" applyProtection="1">
      <alignment horizontal="left" vertical="center" wrapText="1"/>
    </xf>
    <xf numFmtId="0" fontId="24" fillId="0" borderId="9" xfId="11" applyFont="1" applyFill="1" applyBorder="1" applyAlignment="1" applyProtection="1">
      <alignment horizontal="left" vertical="center" wrapText="1"/>
    </xf>
    <xf numFmtId="0" fontId="24" fillId="0" borderId="0" xfId="11" applyFont="1" applyFill="1" applyBorder="1" applyAlignment="1" applyProtection="1">
      <alignment horizontal="left" vertical="center" wrapText="1"/>
    </xf>
    <xf numFmtId="0" fontId="24" fillId="0" borderId="10" xfId="11" applyFont="1" applyFill="1" applyBorder="1" applyAlignment="1" applyProtection="1">
      <alignment horizontal="left" vertical="center" wrapText="1"/>
    </xf>
    <xf numFmtId="0" fontId="33" fillId="6" borderId="65" xfId="11" applyFont="1" applyFill="1" applyBorder="1" applyAlignment="1" applyProtection="1">
      <alignment horizontal="center" vertical="center" wrapText="1"/>
    </xf>
    <xf numFmtId="0" fontId="24" fillId="6" borderId="54" xfId="0" applyFont="1" applyFill="1" applyBorder="1" applyAlignment="1" applyProtection="1">
      <alignment horizontal="center" vertical="center" wrapText="1"/>
    </xf>
    <xf numFmtId="0" fontId="24" fillId="6" borderId="56" xfId="0" applyFont="1" applyFill="1" applyBorder="1" applyAlignment="1" applyProtection="1">
      <alignment horizontal="center" vertical="center" wrapText="1"/>
    </xf>
    <xf numFmtId="0" fontId="24" fillId="6" borderId="45" xfId="0" applyFont="1" applyFill="1" applyBorder="1" applyAlignment="1" applyProtection="1">
      <alignment horizontal="center" vertical="center" wrapText="1"/>
    </xf>
    <xf numFmtId="0" fontId="26" fillId="6" borderId="54" xfId="11" applyFont="1" applyFill="1" applyBorder="1" applyAlignment="1" applyProtection="1">
      <alignment horizontal="center" vertical="center" wrapText="1"/>
    </xf>
    <xf numFmtId="0" fontId="24" fillId="6" borderId="54" xfId="11" applyFont="1" applyFill="1" applyBorder="1" applyAlignment="1" applyProtection="1">
      <alignment horizontal="center" vertical="center" wrapText="1"/>
    </xf>
    <xf numFmtId="0" fontId="24" fillId="6" borderId="45" xfId="0" applyFont="1" applyFill="1" applyBorder="1" applyAlignment="1" applyProtection="1">
      <alignment vertical="center" wrapText="1"/>
    </xf>
    <xf numFmtId="0" fontId="33" fillId="6" borderId="61" xfId="11" applyFont="1" applyFill="1" applyBorder="1" applyAlignment="1" applyProtection="1">
      <alignment horizontal="center" vertical="center" wrapText="1"/>
    </xf>
    <xf numFmtId="0" fontId="33" fillId="6" borderId="2" xfId="11" applyFont="1" applyFill="1" applyBorder="1" applyAlignment="1" applyProtection="1">
      <alignment horizontal="center" vertical="center" wrapText="1"/>
    </xf>
    <xf numFmtId="0" fontId="33" fillId="6" borderId="3" xfId="11" applyFont="1" applyFill="1" applyBorder="1" applyAlignment="1" applyProtection="1">
      <alignment horizontal="center" vertical="center" wrapText="1"/>
    </xf>
    <xf numFmtId="0" fontId="33" fillId="6" borderId="18" xfId="11" applyFont="1" applyFill="1" applyBorder="1" applyAlignment="1" applyProtection="1">
      <alignment horizontal="center" vertical="center" wrapText="1"/>
    </xf>
    <xf numFmtId="0" fontId="33" fillId="6" borderId="0" xfId="11" applyFont="1" applyFill="1" applyBorder="1" applyAlignment="1" applyProtection="1">
      <alignment horizontal="center" vertical="center" wrapText="1"/>
    </xf>
    <xf numFmtId="0" fontId="33" fillId="6" borderId="10" xfId="11" applyFont="1" applyFill="1" applyBorder="1" applyAlignment="1" applyProtection="1">
      <alignment horizontal="center" vertical="center" wrapText="1"/>
    </xf>
    <xf numFmtId="0" fontId="33" fillId="6" borderId="24" xfId="11" applyFont="1" applyFill="1" applyBorder="1" applyAlignment="1" applyProtection="1">
      <alignment horizontal="left" vertical="top" wrapText="1"/>
    </xf>
    <xf numFmtId="0" fontId="33" fillId="6" borderId="30" xfId="11" applyFont="1" applyFill="1" applyBorder="1" applyAlignment="1" applyProtection="1">
      <alignment horizontal="left" vertical="top" wrapText="1"/>
    </xf>
    <xf numFmtId="0" fontId="33" fillId="6" borderId="41" xfId="11" applyFont="1" applyFill="1" applyBorder="1" applyAlignment="1" applyProtection="1">
      <alignment horizontal="left" vertical="top" wrapText="1"/>
    </xf>
    <xf numFmtId="0" fontId="33" fillId="6" borderId="9" xfId="11" applyFont="1" applyFill="1" applyBorder="1" applyAlignment="1" applyProtection="1">
      <alignment horizontal="left" vertical="top" wrapText="1"/>
    </xf>
    <xf numFmtId="0" fontId="33" fillId="6" borderId="0" xfId="11" applyFont="1" applyFill="1" applyBorder="1" applyAlignment="1" applyProtection="1">
      <alignment horizontal="left" vertical="top" wrapText="1"/>
    </xf>
    <xf numFmtId="0" fontId="33" fillId="6" borderId="42" xfId="11" applyFont="1" applyFill="1" applyBorder="1" applyAlignment="1" applyProtection="1">
      <alignment horizontal="left" vertical="top" wrapText="1"/>
    </xf>
    <xf numFmtId="0" fontId="16" fillId="6" borderId="1" xfId="11" applyFont="1" applyFill="1" applyBorder="1" applyAlignment="1" applyProtection="1">
      <alignment horizontal="left" vertical="center" wrapText="1"/>
    </xf>
    <xf numFmtId="0" fontId="16" fillId="6" borderId="2" xfId="11" applyFont="1" applyFill="1" applyBorder="1" applyAlignment="1" applyProtection="1">
      <alignment horizontal="left" vertical="center" wrapText="1"/>
    </xf>
    <xf numFmtId="0" fontId="16" fillId="6" borderId="3" xfId="11" applyFont="1" applyFill="1" applyBorder="1" applyAlignment="1" applyProtection="1">
      <alignment horizontal="left" vertical="center" wrapText="1"/>
    </xf>
    <xf numFmtId="0" fontId="19" fillId="8" borderId="26" xfId="11" applyFont="1" applyFill="1" applyBorder="1" applyAlignment="1" applyProtection="1">
      <alignment horizontal="center" vertical="center" wrapText="1"/>
      <protection locked="0"/>
    </xf>
    <xf numFmtId="0" fontId="19" fillId="8" borderId="27" xfId="11" applyFont="1" applyFill="1" applyBorder="1" applyAlignment="1" applyProtection="1">
      <alignment horizontal="center" vertical="center" wrapText="1"/>
      <protection locked="0"/>
    </xf>
    <xf numFmtId="0" fontId="19" fillId="8" borderId="28" xfId="11" applyFont="1" applyFill="1" applyBorder="1" applyAlignment="1" applyProtection="1">
      <alignment horizontal="center" vertical="center" wrapText="1"/>
      <protection locked="0"/>
    </xf>
    <xf numFmtId="0" fontId="19" fillId="8" borderId="111" xfId="11" applyFont="1" applyFill="1" applyBorder="1" applyAlignment="1" applyProtection="1">
      <alignment horizontal="center" vertical="center" wrapText="1"/>
      <protection locked="0"/>
    </xf>
    <xf numFmtId="0" fontId="19" fillId="8" borderId="22" xfId="11" applyFont="1" applyFill="1" applyBorder="1" applyAlignment="1" applyProtection="1">
      <alignment horizontal="center" vertical="center" wrapText="1"/>
      <protection locked="0"/>
    </xf>
    <xf numFmtId="0" fontId="19" fillId="8" borderId="110" xfId="11" applyFont="1" applyFill="1" applyBorder="1" applyAlignment="1" applyProtection="1">
      <alignment horizontal="center" vertical="center" wrapText="1"/>
      <protection locked="0"/>
    </xf>
    <xf numFmtId="0" fontId="19" fillId="0" borderId="26" xfId="11" applyFont="1" applyFill="1" applyBorder="1" applyAlignment="1" applyProtection="1">
      <alignment horizontal="center" vertical="center" wrapText="1"/>
    </xf>
    <xf numFmtId="0" fontId="19" fillId="0" borderId="27" xfId="11" applyFont="1" applyFill="1" applyBorder="1" applyAlignment="1" applyProtection="1">
      <alignment horizontal="center" vertical="center" wrapText="1"/>
    </xf>
    <xf numFmtId="0" fontId="19" fillId="0" borderId="64" xfId="11" applyFont="1" applyFill="1" applyBorder="1" applyAlignment="1" applyProtection="1">
      <alignment horizontal="center" vertical="center" wrapText="1"/>
    </xf>
    <xf numFmtId="0" fontId="19" fillId="0" borderId="111" xfId="11" applyFont="1" applyFill="1" applyBorder="1" applyAlignment="1" applyProtection="1">
      <alignment horizontal="center" vertical="center" wrapText="1"/>
    </xf>
    <xf numFmtId="0" fontId="19" fillId="0" borderId="22" xfId="11" applyFont="1" applyFill="1" applyBorder="1" applyAlignment="1" applyProtection="1">
      <alignment horizontal="center" vertical="center" wrapText="1"/>
    </xf>
    <xf numFmtId="0" fontId="19" fillId="0" borderId="116" xfId="11" applyFont="1" applyFill="1" applyBorder="1" applyAlignment="1" applyProtection="1">
      <alignment horizontal="center" vertical="center" wrapText="1"/>
    </xf>
    <xf numFmtId="0" fontId="19" fillId="8" borderId="30" xfId="11" applyFont="1" applyFill="1" applyBorder="1" applyAlignment="1" applyProtection="1">
      <alignment horizontal="center" vertical="center" wrapText="1"/>
      <protection locked="0"/>
    </xf>
    <xf numFmtId="0" fontId="19" fillId="8" borderId="5" xfId="11" applyFont="1" applyFill="1" applyBorder="1" applyAlignment="1" applyProtection="1">
      <alignment horizontal="center" vertical="center" wrapText="1"/>
      <protection locked="0"/>
    </xf>
    <xf numFmtId="49" fontId="75" fillId="8" borderId="120" xfId="3" applyNumberFormat="1" applyFont="1" applyFill="1" applyBorder="1" applyAlignment="1" applyProtection="1">
      <alignment horizontal="center" vertical="center"/>
      <protection locked="0"/>
    </xf>
    <xf numFmtId="49" fontId="75" fillId="8" borderId="135" xfId="3" applyNumberFormat="1" applyFont="1" applyFill="1" applyBorder="1" applyAlignment="1" applyProtection="1">
      <alignment horizontal="center" vertical="center"/>
      <protection locked="0"/>
    </xf>
    <xf numFmtId="0" fontId="19" fillId="8" borderId="26" xfId="11" applyFont="1" applyFill="1" applyBorder="1" applyAlignment="1" applyProtection="1">
      <alignment horizontal="left" vertical="center" wrapText="1"/>
      <protection locked="0"/>
    </xf>
    <xf numFmtId="0" fontId="19" fillId="8" borderId="27" xfId="11" applyFont="1" applyFill="1" applyBorder="1" applyAlignment="1" applyProtection="1">
      <alignment horizontal="left" vertical="center" wrapText="1"/>
      <protection locked="0"/>
    </xf>
    <xf numFmtId="0" fontId="19" fillId="8" borderId="28" xfId="11" applyFont="1" applyFill="1" applyBorder="1" applyAlignment="1" applyProtection="1">
      <alignment horizontal="left" vertical="center" wrapText="1"/>
      <protection locked="0"/>
    </xf>
    <xf numFmtId="0" fontId="19" fillId="8" borderId="111" xfId="11" applyFont="1" applyFill="1" applyBorder="1" applyAlignment="1" applyProtection="1">
      <alignment horizontal="left" vertical="center" wrapText="1"/>
      <protection locked="0"/>
    </xf>
    <xf numFmtId="0" fontId="19" fillId="8" borderId="22" xfId="11" applyFont="1" applyFill="1" applyBorder="1" applyAlignment="1" applyProtection="1">
      <alignment horizontal="left" vertical="center" wrapText="1"/>
      <protection locked="0"/>
    </xf>
    <xf numFmtId="0" fontId="19" fillId="8" borderId="110" xfId="11" applyFont="1" applyFill="1" applyBorder="1" applyAlignment="1" applyProtection="1">
      <alignment horizontal="left" vertical="center" wrapText="1"/>
      <protection locked="0"/>
    </xf>
    <xf numFmtId="0" fontId="19" fillId="0" borderId="63" xfId="11" applyFont="1" applyFill="1" applyBorder="1" applyAlignment="1" applyProtection="1">
      <alignment horizontal="center" vertical="center" wrapText="1"/>
    </xf>
    <xf numFmtId="0" fontId="19" fillId="8" borderId="1" xfId="11" applyFont="1" applyFill="1" applyBorder="1" applyAlignment="1" applyProtection="1">
      <alignment horizontal="left" vertical="center" wrapText="1"/>
      <protection locked="0"/>
    </xf>
    <xf numFmtId="0" fontId="19" fillId="8" borderId="2" xfId="11" applyFont="1" applyFill="1" applyBorder="1" applyAlignment="1" applyProtection="1">
      <alignment horizontal="left" vertical="center" wrapText="1"/>
      <protection locked="0"/>
    </xf>
    <xf numFmtId="0" fontId="19" fillId="8" borderId="3" xfId="11" applyFont="1" applyFill="1" applyBorder="1" applyAlignment="1" applyProtection="1">
      <alignment horizontal="left" vertical="center" wrapText="1"/>
      <protection locked="0"/>
    </xf>
    <xf numFmtId="0" fontId="19" fillId="8" borderId="53" xfId="11" applyFont="1" applyFill="1" applyBorder="1" applyAlignment="1" applyProtection="1">
      <alignment horizontal="left" vertical="center" wrapText="1"/>
      <protection locked="0"/>
    </xf>
    <xf numFmtId="0" fontId="19" fillId="8" borderId="31" xfId="11" applyFont="1" applyFill="1" applyBorder="1" applyAlignment="1" applyProtection="1">
      <alignment horizontal="left" vertical="center" wrapText="1"/>
      <protection locked="0"/>
    </xf>
    <xf numFmtId="0" fontId="19" fillId="8" borderId="40" xfId="11" applyFont="1" applyFill="1" applyBorder="1" applyAlignment="1" applyProtection="1">
      <alignment horizontal="left" vertical="center" wrapText="1"/>
      <protection locked="0"/>
    </xf>
    <xf numFmtId="0" fontId="19" fillId="7" borderId="15" xfId="11" applyFont="1" applyFill="1" applyBorder="1" applyAlignment="1" applyProtection="1">
      <alignment horizontal="center" vertical="top" wrapText="1"/>
    </xf>
    <xf numFmtId="0" fontId="19" fillId="7" borderId="16" xfId="11" applyFont="1" applyFill="1" applyBorder="1" applyAlignment="1" applyProtection="1">
      <alignment horizontal="center" vertical="top" wrapText="1"/>
    </xf>
    <xf numFmtId="0" fontId="19" fillId="7" borderId="17" xfId="11" applyFont="1" applyFill="1" applyBorder="1" applyAlignment="1" applyProtection="1">
      <alignment horizontal="center" vertical="top" wrapText="1"/>
    </xf>
    <xf numFmtId="0" fontId="22" fillId="7" borderId="7" xfId="11" applyFont="1" applyFill="1" applyBorder="1" applyAlignment="1" applyProtection="1">
      <alignment horizontal="center" vertical="center"/>
    </xf>
    <xf numFmtId="0" fontId="21" fillId="7" borderId="26" xfId="11" applyFont="1" applyFill="1" applyBorder="1" applyAlignment="1" applyProtection="1">
      <alignment horizontal="center" vertical="center" wrapText="1"/>
    </xf>
    <xf numFmtId="0" fontId="21" fillId="7" borderId="27" xfId="11" applyFont="1" applyFill="1" applyBorder="1" applyAlignment="1" applyProtection="1">
      <alignment horizontal="center" vertical="center" wrapText="1"/>
    </xf>
    <xf numFmtId="0" fontId="21" fillId="7" borderId="28" xfId="11" applyFont="1" applyFill="1" applyBorder="1" applyAlignment="1" applyProtection="1">
      <alignment horizontal="center" vertical="center" wrapText="1"/>
    </xf>
    <xf numFmtId="0" fontId="21" fillId="7" borderId="111" xfId="11" applyFont="1" applyFill="1" applyBorder="1" applyAlignment="1" applyProtection="1">
      <alignment horizontal="center" vertical="center" wrapText="1"/>
    </xf>
    <xf numFmtId="0" fontId="21" fillId="7" borderId="22" xfId="11" applyFont="1" applyFill="1" applyBorder="1" applyAlignment="1" applyProtection="1">
      <alignment horizontal="center" vertical="center" wrapText="1"/>
    </xf>
    <xf numFmtId="0" fontId="21" fillId="7" borderId="110" xfId="11" applyFont="1" applyFill="1" applyBorder="1" applyAlignment="1" applyProtection="1">
      <alignment horizontal="center" vertical="center" wrapText="1"/>
    </xf>
    <xf numFmtId="0" fontId="24" fillId="7" borderId="1" xfId="11" applyFont="1" applyFill="1" applyBorder="1" applyAlignment="1" applyProtection="1">
      <alignment horizontal="center" vertical="center" wrapText="1"/>
    </xf>
    <xf numFmtId="0" fontId="24" fillId="7" borderId="2" xfId="11" applyFont="1" applyFill="1" applyBorder="1" applyAlignment="1" applyProtection="1">
      <alignment horizontal="center" vertical="center" wrapText="1"/>
    </xf>
    <xf numFmtId="0" fontId="24" fillId="7" borderId="3" xfId="11" applyFont="1" applyFill="1" applyBorder="1" applyAlignment="1" applyProtection="1">
      <alignment horizontal="center" vertical="center" wrapText="1"/>
    </xf>
    <xf numFmtId="0" fontId="24" fillId="7" borderId="53" xfId="11" applyFont="1" applyFill="1" applyBorder="1" applyAlignment="1" applyProtection="1">
      <alignment horizontal="center" vertical="center" wrapText="1"/>
    </xf>
    <xf numFmtId="0" fontId="24" fillId="7" borderId="31" xfId="11" applyFont="1" applyFill="1" applyBorder="1" applyAlignment="1" applyProtection="1">
      <alignment horizontal="center" vertical="center" wrapText="1"/>
    </xf>
    <xf numFmtId="0" fontId="24" fillId="7" borderId="40" xfId="11" applyFont="1" applyFill="1" applyBorder="1" applyAlignment="1" applyProtection="1">
      <alignment horizontal="center" vertical="center" wrapText="1"/>
    </xf>
    <xf numFmtId="0" fontId="24" fillId="7" borderId="24" xfId="11" applyFont="1" applyFill="1" applyBorder="1" applyAlignment="1" applyProtection="1">
      <alignment horizontal="center" vertical="center" wrapText="1"/>
    </xf>
    <xf numFmtId="0" fontId="24" fillId="7" borderId="30" xfId="11" applyFont="1" applyFill="1" applyBorder="1" applyAlignment="1" applyProtection="1">
      <alignment horizontal="center" vertical="center" wrapText="1"/>
    </xf>
    <xf numFmtId="0" fontId="24" fillId="7" borderId="25" xfId="11" applyFont="1" applyFill="1" applyBorder="1" applyAlignment="1" applyProtection="1">
      <alignment horizontal="center" vertical="center" wrapText="1"/>
    </xf>
    <xf numFmtId="0" fontId="24" fillId="7" borderId="9" xfId="11" applyFont="1" applyFill="1" applyBorder="1" applyAlignment="1" applyProtection="1">
      <alignment horizontal="center" vertical="center" wrapText="1"/>
    </xf>
    <xf numFmtId="0" fontId="24" fillId="7" borderId="0" xfId="11" applyFont="1" applyFill="1" applyBorder="1" applyAlignment="1" applyProtection="1">
      <alignment horizontal="center" vertical="center" wrapText="1"/>
    </xf>
    <xf numFmtId="0" fontId="24" fillId="7" borderId="10" xfId="11" applyFont="1" applyFill="1" applyBorder="1" applyAlignment="1" applyProtection="1">
      <alignment horizontal="center" vertical="center" wrapText="1"/>
    </xf>
    <xf numFmtId="0" fontId="24" fillId="7" borderId="26" xfId="11" applyFont="1" applyFill="1" applyBorder="1" applyAlignment="1" applyProtection="1">
      <alignment horizontal="center" vertical="center" wrapText="1"/>
    </xf>
    <xf numFmtId="0" fontId="24" fillId="7" borderId="27" xfId="11" applyFont="1" applyFill="1" applyBorder="1" applyAlignment="1" applyProtection="1">
      <alignment horizontal="center" vertical="center" wrapText="1"/>
    </xf>
    <xf numFmtId="0" fontId="24" fillId="7" borderId="28" xfId="11" applyFont="1" applyFill="1" applyBorder="1" applyAlignment="1" applyProtection="1">
      <alignment horizontal="center" vertical="center" wrapText="1"/>
    </xf>
    <xf numFmtId="0" fontId="16" fillId="7" borderId="7" xfId="11" applyFont="1" applyFill="1" applyBorder="1" applyAlignment="1" applyProtection="1">
      <alignment horizontal="left" vertical="center" wrapText="1"/>
    </xf>
    <xf numFmtId="0" fontId="16" fillId="7" borderId="1" xfId="11" applyFont="1" applyFill="1" applyBorder="1" applyAlignment="1" applyProtection="1">
      <alignment horizontal="left" vertical="center" wrapText="1"/>
    </xf>
    <xf numFmtId="0" fontId="16" fillId="7" borderId="2" xfId="11" applyFont="1" applyFill="1" applyBorder="1" applyAlignment="1" applyProtection="1">
      <alignment horizontal="left" vertical="center" wrapText="1"/>
    </xf>
    <xf numFmtId="0" fontId="16" fillId="7" borderId="3" xfId="11" applyFont="1" applyFill="1" applyBorder="1" applyAlignment="1" applyProtection="1">
      <alignment horizontal="left" vertical="center" wrapText="1"/>
    </xf>
    <xf numFmtId="0" fontId="22" fillId="7" borderId="7" xfId="11" applyFont="1" applyFill="1" applyBorder="1" applyAlignment="1" applyProtection="1">
      <alignment horizontal="center" vertical="center" wrapText="1"/>
    </xf>
    <xf numFmtId="0" fontId="24" fillId="4" borderId="56" xfId="11" applyFont="1" applyFill="1" applyBorder="1" applyAlignment="1" applyProtection="1">
      <alignment horizontal="center" vertical="center" wrapText="1"/>
    </xf>
    <xf numFmtId="0" fontId="24" fillId="4" borderId="45" xfId="11" applyFont="1" applyFill="1" applyBorder="1" applyAlignment="1" applyProtection="1">
      <alignment horizontal="center" vertical="center" wrapText="1"/>
    </xf>
    <xf numFmtId="0" fontId="24" fillId="4" borderId="57" xfId="11" applyFont="1" applyFill="1" applyBorder="1" applyAlignment="1" applyProtection="1">
      <alignment horizontal="center" vertical="center" wrapText="1"/>
    </xf>
    <xf numFmtId="0" fontId="24" fillId="4" borderId="58" xfId="11" applyFont="1" applyFill="1" applyBorder="1" applyAlignment="1" applyProtection="1">
      <alignment horizontal="center" vertical="center" wrapText="1"/>
    </xf>
    <xf numFmtId="0" fontId="57" fillId="8" borderId="58" xfId="11" applyFont="1" applyFill="1" applyBorder="1" applyAlignment="1" applyProtection="1">
      <alignment horizontal="left" vertical="top" wrapText="1"/>
      <protection locked="0"/>
    </xf>
    <xf numFmtId="0" fontId="57" fillId="8" borderId="59" xfId="11" applyFont="1" applyFill="1" applyBorder="1" applyAlignment="1" applyProtection="1">
      <alignment horizontal="left" vertical="top" wrapText="1"/>
      <protection locked="0"/>
    </xf>
    <xf numFmtId="0" fontId="57" fillId="8" borderId="9" xfId="11" applyFont="1" applyFill="1" applyBorder="1" applyAlignment="1" applyProtection="1">
      <alignment horizontal="left" vertical="center" wrapText="1"/>
      <protection locked="0"/>
    </xf>
    <xf numFmtId="0" fontId="57" fillId="8" borderId="4" xfId="11" applyFont="1" applyFill="1" applyBorder="1" applyAlignment="1" applyProtection="1">
      <alignment horizontal="left" vertical="center" wrapText="1"/>
      <protection locked="0"/>
    </xf>
    <xf numFmtId="0" fontId="22" fillId="4" borderId="15" xfId="11" applyFont="1" applyFill="1" applyBorder="1" applyAlignment="1" applyProtection="1">
      <alignment horizontal="left" vertical="center" wrapText="1"/>
    </xf>
    <xf numFmtId="0" fontId="22" fillId="4" borderId="16" xfId="11" applyFont="1" applyFill="1" applyBorder="1" applyAlignment="1" applyProtection="1">
      <alignment horizontal="left" vertical="center" wrapText="1"/>
    </xf>
    <xf numFmtId="0" fontId="22" fillId="4" borderId="17" xfId="11" applyFont="1" applyFill="1" applyBorder="1" applyAlignment="1" applyProtection="1">
      <alignment horizontal="left" vertical="center" wrapText="1"/>
    </xf>
    <xf numFmtId="0" fontId="24" fillId="4" borderId="60" xfId="11" applyFont="1" applyFill="1" applyBorder="1" applyAlignment="1" applyProtection="1">
      <alignment horizontal="center" vertical="center" wrapText="1"/>
    </xf>
    <xf numFmtId="0" fontId="24" fillId="4" borderId="69" xfId="11" applyFont="1" applyFill="1" applyBorder="1" applyAlignment="1" applyProtection="1">
      <alignment horizontal="center" vertical="center" wrapText="1"/>
    </xf>
    <xf numFmtId="0" fontId="57" fillId="8" borderId="69" xfId="11" applyFont="1" applyFill="1" applyBorder="1" applyAlignment="1" applyProtection="1">
      <alignment horizontal="center" vertical="center" wrapText="1"/>
      <protection locked="0"/>
    </xf>
    <xf numFmtId="0" fontId="57" fillId="8" borderId="45" xfId="11" applyFont="1" applyFill="1" applyBorder="1" applyAlignment="1" applyProtection="1">
      <alignment horizontal="center" vertical="center" wrapText="1"/>
      <protection locked="0"/>
    </xf>
    <xf numFmtId="0" fontId="57" fillId="8" borderId="70" xfId="11" applyFont="1" applyFill="1" applyBorder="1" applyAlignment="1" applyProtection="1">
      <alignment horizontal="center" vertical="center" wrapText="1"/>
      <protection locked="0"/>
    </xf>
    <xf numFmtId="0" fontId="57" fillId="8" borderId="44" xfId="11" applyFont="1" applyFill="1" applyBorder="1" applyAlignment="1" applyProtection="1">
      <alignment horizontal="center" vertical="center" wrapText="1"/>
      <protection locked="0"/>
    </xf>
    <xf numFmtId="0" fontId="58" fillId="8" borderId="49" xfId="11" applyFont="1" applyFill="1" applyBorder="1" applyAlignment="1" applyProtection="1">
      <alignment horizontal="center" vertical="center"/>
      <protection locked="0"/>
    </xf>
    <xf numFmtId="0" fontId="58" fillId="8" borderId="30" xfId="11" applyFont="1" applyFill="1" applyBorder="1" applyAlignment="1" applyProtection="1">
      <alignment horizontal="center" vertical="center"/>
      <protection locked="0"/>
    </xf>
    <xf numFmtId="0" fontId="58" fillId="8" borderId="50" xfId="11" applyFont="1" applyFill="1" applyBorder="1" applyAlignment="1" applyProtection="1">
      <alignment horizontal="center" vertical="center"/>
      <protection locked="0"/>
    </xf>
    <xf numFmtId="0" fontId="58" fillId="8" borderId="5" xfId="11" applyFont="1" applyFill="1" applyBorder="1" applyAlignment="1" applyProtection="1">
      <alignment horizontal="center" vertical="center"/>
      <protection locked="0"/>
    </xf>
    <xf numFmtId="0" fontId="24" fillId="4" borderId="49" xfId="11" applyFont="1" applyFill="1" applyBorder="1" applyAlignment="1" applyProtection="1">
      <alignment horizontal="center" vertical="center" wrapText="1"/>
    </xf>
    <xf numFmtId="0" fontId="24" fillId="4" borderId="30" xfId="11" applyFont="1" applyFill="1" applyBorder="1" applyAlignment="1" applyProtection="1">
      <alignment horizontal="center" vertical="center" wrapText="1"/>
    </xf>
    <xf numFmtId="0" fontId="24" fillId="4" borderId="41" xfId="11" applyFont="1" applyFill="1" applyBorder="1" applyAlignment="1" applyProtection="1">
      <alignment horizontal="center" vertical="center" wrapText="1"/>
    </xf>
    <xf numFmtId="0" fontId="24" fillId="4" borderId="50" xfId="11" applyFont="1" applyFill="1" applyBorder="1" applyAlignment="1" applyProtection="1">
      <alignment horizontal="center" vertical="center" wrapText="1"/>
    </xf>
    <xf numFmtId="0" fontId="24" fillId="4" borderId="5" xfId="11" applyFont="1" applyFill="1" applyBorder="1" applyAlignment="1" applyProtection="1">
      <alignment horizontal="center" vertical="center" wrapText="1"/>
    </xf>
    <xf numFmtId="0" fontId="24" fillId="4" borderId="43" xfId="11" applyFont="1" applyFill="1" applyBorder="1" applyAlignment="1" applyProtection="1">
      <alignment horizontal="center" vertical="center" wrapText="1"/>
    </xf>
    <xf numFmtId="0" fontId="58" fillId="8" borderId="25" xfId="11" applyFont="1" applyFill="1" applyBorder="1" applyAlignment="1" applyProtection="1">
      <alignment horizontal="center" vertical="center"/>
      <protection locked="0"/>
    </xf>
    <xf numFmtId="0" fontId="58" fillId="8" borderId="6" xfId="11" applyFont="1" applyFill="1" applyBorder="1" applyAlignment="1" applyProtection="1">
      <alignment horizontal="center" vertical="center"/>
      <protection locked="0"/>
    </xf>
    <xf numFmtId="0" fontId="28" fillId="8" borderId="111" xfId="7" applyNumberFormat="1" applyFont="1" applyFill="1" applyBorder="1" applyAlignment="1" applyProtection="1">
      <alignment horizontal="left" vertical="center" wrapText="1"/>
      <protection locked="0"/>
    </xf>
    <xf numFmtId="0" fontId="28" fillId="8" borderId="110" xfId="7" applyNumberFormat="1" applyFont="1" applyFill="1" applyBorder="1" applyAlignment="1" applyProtection="1">
      <alignment horizontal="left" vertical="center" wrapText="1"/>
      <protection locked="0"/>
    </xf>
    <xf numFmtId="0" fontId="28" fillId="8" borderId="26" xfId="7" applyNumberFormat="1" applyFont="1" applyFill="1" applyBorder="1" applyAlignment="1" applyProtection="1">
      <alignment horizontal="left" vertical="center" wrapText="1"/>
      <protection locked="0"/>
    </xf>
    <xf numFmtId="0" fontId="28" fillId="8" borderId="28" xfId="7" applyNumberFormat="1" applyFont="1" applyFill="1" applyBorder="1" applyAlignment="1" applyProtection="1">
      <alignment horizontal="left" vertical="center" wrapText="1"/>
      <protection locked="0"/>
    </xf>
    <xf numFmtId="182" fontId="36" fillId="0" borderId="95" xfId="7" applyFont="1" applyFill="1" applyBorder="1" applyAlignment="1" applyProtection="1">
      <alignment horizontal="right" vertical="center"/>
    </xf>
    <xf numFmtId="184" fontId="21" fillId="0" borderId="128" xfId="7" applyNumberFormat="1" applyFont="1" applyBorder="1" applyAlignment="1" applyProtection="1">
      <alignment horizontal="center" vertical="center"/>
    </xf>
    <xf numFmtId="184" fontId="34" fillId="0" borderId="131" xfId="7" applyNumberFormat="1" applyFont="1" applyFill="1" applyBorder="1" applyAlignment="1" applyProtection="1">
      <alignment horizontal="center" vertical="center" wrapText="1"/>
    </xf>
    <xf numFmtId="184" fontId="34" fillId="0" borderId="102" xfId="7" applyNumberFormat="1" applyFont="1" applyFill="1" applyBorder="1" applyAlignment="1" applyProtection="1">
      <alignment horizontal="center" vertical="center" wrapText="1"/>
    </xf>
    <xf numFmtId="184" fontId="34" fillId="0" borderId="103" xfId="7" applyNumberFormat="1" applyFont="1" applyFill="1" applyBorder="1" applyAlignment="1" applyProtection="1">
      <alignment horizontal="center" vertical="center" wrapText="1"/>
    </xf>
    <xf numFmtId="182" fontId="22" fillId="4" borderId="90" xfId="7" applyFont="1" applyFill="1" applyBorder="1" applyAlignment="1" applyProtection="1">
      <alignment horizontal="left" vertical="center" wrapText="1"/>
    </xf>
    <xf numFmtId="182" fontId="22" fillId="4" borderId="91" xfId="7" applyFont="1" applyFill="1" applyBorder="1" applyAlignment="1" applyProtection="1">
      <alignment horizontal="left" vertical="center" wrapText="1"/>
    </xf>
    <xf numFmtId="182" fontId="24" fillId="4" borderId="1" xfId="7" applyFont="1" applyFill="1" applyBorder="1" applyAlignment="1" applyProtection="1">
      <alignment horizontal="center" vertical="center"/>
    </xf>
    <xf numFmtId="182" fontId="24" fillId="4" borderId="121" xfId="7" applyFont="1" applyFill="1" applyBorder="1" applyAlignment="1" applyProtection="1">
      <alignment horizontal="center" vertical="center"/>
    </xf>
    <xf numFmtId="182" fontId="24" fillId="4" borderId="4" xfId="7" applyFont="1" applyFill="1" applyBorder="1" applyAlignment="1" applyProtection="1">
      <alignment horizontal="center" vertical="center"/>
    </xf>
    <xf numFmtId="182" fontId="24" fillId="4" borderId="107" xfId="7" applyFont="1" applyFill="1" applyBorder="1" applyAlignment="1" applyProtection="1">
      <alignment horizontal="center" vertical="center"/>
    </xf>
    <xf numFmtId="0" fontId="22" fillId="4" borderId="123" xfId="11" applyFont="1" applyFill="1" applyBorder="1" applyAlignment="1" applyProtection="1">
      <alignment horizontal="center" vertical="center" wrapText="1"/>
    </xf>
    <xf numFmtId="0" fontId="22" fillId="4" borderId="124" xfId="11" applyFont="1" applyFill="1" applyBorder="1" applyAlignment="1" applyProtection="1">
      <alignment horizontal="center" vertical="center" wrapText="1"/>
    </xf>
    <xf numFmtId="0" fontId="22" fillId="4" borderId="125" xfId="11" applyFont="1" applyFill="1" applyBorder="1" applyAlignment="1" applyProtection="1">
      <alignment horizontal="center" vertical="center" wrapText="1"/>
    </xf>
    <xf numFmtId="184" fontId="21" fillId="0" borderId="126" xfId="7" applyNumberFormat="1" applyFont="1" applyBorder="1" applyAlignment="1" applyProtection="1">
      <alignment horizontal="center" vertical="center"/>
    </xf>
    <xf numFmtId="184" fontId="21" fillId="0" borderId="124" xfId="7" applyNumberFormat="1" applyFont="1" applyBorder="1" applyAlignment="1" applyProtection="1">
      <alignment horizontal="center" vertical="center"/>
    </xf>
    <xf numFmtId="182" fontId="40" fillId="4" borderId="13" xfId="7" applyFont="1" applyFill="1" applyBorder="1" applyAlignment="1" applyProtection="1">
      <alignment horizontal="center" vertical="center"/>
    </xf>
    <xf numFmtId="182" fontId="40" fillId="4" borderId="21" xfId="7" applyFont="1" applyFill="1" applyBorder="1" applyAlignment="1" applyProtection="1">
      <alignment horizontal="center" vertical="center"/>
    </xf>
    <xf numFmtId="182" fontId="40" fillId="4" borderId="8" xfId="7" applyFont="1" applyFill="1" applyBorder="1" applyAlignment="1" applyProtection="1">
      <alignment horizontal="center" vertical="center"/>
    </xf>
    <xf numFmtId="182" fontId="24" fillId="0" borderId="0" xfId="7" applyFont="1" applyBorder="1" applyAlignment="1" applyProtection="1">
      <alignment horizontal="center" vertical="center"/>
    </xf>
    <xf numFmtId="182" fontId="49" fillId="8" borderId="26" xfId="7" applyFont="1" applyFill="1" applyBorder="1" applyAlignment="1" applyProtection="1">
      <alignment horizontal="right" vertical="center" wrapText="1"/>
      <protection locked="0"/>
    </xf>
    <xf numFmtId="182" fontId="49" fillId="8" borderId="28" xfId="7" applyFont="1" applyFill="1" applyBorder="1" applyAlignment="1" applyProtection="1">
      <alignment horizontal="right" vertical="center" wrapText="1"/>
      <protection locked="0"/>
    </xf>
    <xf numFmtId="182" fontId="49" fillId="8" borderId="1" xfId="7" applyFont="1" applyFill="1" applyBorder="1" applyAlignment="1" applyProtection="1">
      <alignment horizontal="right" vertical="center" wrapText="1"/>
      <protection locked="0"/>
    </xf>
    <xf numFmtId="182" fontId="49" fillId="8" borderId="3" xfId="7" applyFont="1" applyFill="1" applyBorder="1" applyAlignment="1" applyProtection="1">
      <alignment horizontal="right" vertical="center" wrapText="1"/>
      <protection locked="0"/>
    </xf>
    <xf numFmtId="0" fontId="28" fillId="8" borderId="15" xfId="7" applyNumberFormat="1" applyFont="1" applyFill="1" applyBorder="1" applyAlignment="1" applyProtection="1">
      <alignment horizontal="left" vertical="center" wrapText="1"/>
      <protection locked="0"/>
    </xf>
    <xf numFmtId="0" fontId="28" fillId="8" borderId="17" xfId="7" applyNumberFormat="1" applyFont="1" applyFill="1" applyBorder="1" applyAlignment="1" applyProtection="1">
      <alignment horizontal="left" vertical="center" wrapText="1"/>
      <protection locked="0"/>
    </xf>
    <xf numFmtId="182" fontId="49" fillId="8" borderId="111" xfId="7" applyFont="1" applyFill="1" applyBorder="1" applyAlignment="1" applyProtection="1">
      <alignment horizontal="right" vertical="center" wrapText="1"/>
      <protection locked="0"/>
    </xf>
    <xf numFmtId="182" fontId="49" fillId="8" borderId="110" xfId="7" applyFont="1" applyFill="1" applyBorder="1" applyAlignment="1" applyProtection="1">
      <alignment horizontal="right" vertical="center" wrapText="1"/>
      <protection locked="0"/>
    </xf>
    <xf numFmtId="182" fontId="22" fillId="4" borderId="88" xfId="7" applyFont="1" applyFill="1" applyBorder="1" applyAlignment="1" applyProtection="1">
      <alignment horizontal="left" vertical="center" wrapText="1"/>
    </xf>
    <xf numFmtId="182" fontId="22" fillId="4" borderId="11" xfId="7" applyFont="1" applyFill="1" applyBorder="1" applyAlignment="1" applyProtection="1">
      <alignment horizontal="left" vertical="center" wrapText="1"/>
    </xf>
    <xf numFmtId="182" fontId="22" fillId="4" borderId="19" xfId="7" applyFont="1" applyFill="1" applyBorder="1" applyAlignment="1" applyProtection="1">
      <alignment horizontal="left" vertical="center" wrapText="1"/>
    </xf>
    <xf numFmtId="0" fontId="24" fillId="0" borderId="109" xfId="11" applyFont="1" applyFill="1" applyBorder="1" applyAlignment="1" applyProtection="1">
      <alignment horizontal="center" vertical="center" wrapText="1"/>
    </xf>
    <xf numFmtId="0" fontId="24" fillId="0" borderId="11" xfId="11" applyFont="1" applyFill="1" applyBorder="1" applyAlignment="1" applyProtection="1">
      <alignment horizontal="center" vertical="center" wrapText="1"/>
    </xf>
    <xf numFmtId="0" fontId="24" fillId="0" borderId="11" xfId="11" applyFont="1" applyFill="1" applyBorder="1" applyAlignment="1" applyProtection="1">
      <alignment horizontal="left" vertical="center" wrapText="1"/>
    </xf>
    <xf numFmtId="0" fontId="24" fillId="0" borderId="12" xfId="11" applyFont="1" applyFill="1" applyBorder="1" applyAlignment="1" applyProtection="1">
      <alignment horizontal="left" vertical="center" wrapText="1"/>
    </xf>
    <xf numFmtId="182" fontId="21" fillId="0" borderId="93" xfId="7" applyFont="1" applyBorder="1" applyAlignment="1" applyProtection="1">
      <alignment horizontal="left" vertical="center" wrapText="1"/>
    </xf>
    <xf numFmtId="182" fontId="21" fillId="0" borderId="0" xfId="7" applyFont="1" applyBorder="1" applyAlignment="1" applyProtection="1">
      <alignment horizontal="left" vertical="center" wrapText="1"/>
    </xf>
    <xf numFmtId="182" fontId="21" fillId="0" borderId="94" xfId="7" applyFont="1" applyBorder="1" applyAlignment="1" applyProtection="1">
      <alignment horizontal="left" vertical="center" wrapText="1"/>
    </xf>
    <xf numFmtId="182" fontId="21" fillId="0" borderId="106" xfId="7" applyFont="1" applyBorder="1" applyAlignment="1" applyProtection="1">
      <alignment horizontal="left" vertical="center" wrapText="1"/>
    </xf>
    <xf numFmtId="182" fontId="21" fillId="0" borderId="5" xfId="7" applyFont="1" applyBorder="1" applyAlignment="1" applyProtection="1">
      <alignment horizontal="left" vertical="center" wrapText="1"/>
    </xf>
    <xf numFmtId="182" fontId="21" fillId="0" borderId="107" xfId="7" applyFont="1" applyBorder="1" applyAlignment="1" applyProtection="1">
      <alignment horizontal="left" vertical="center" wrapText="1"/>
    </xf>
    <xf numFmtId="182" fontId="24" fillId="4" borderId="1" xfId="7" applyFont="1" applyFill="1" applyBorder="1" applyAlignment="1" applyProtection="1">
      <alignment horizontal="center" vertical="center" wrapText="1"/>
    </xf>
    <xf numFmtId="182" fontId="24" fillId="4" borderId="3" xfId="7" applyFont="1" applyFill="1" applyBorder="1" applyAlignment="1" applyProtection="1">
      <alignment horizontal="center" vertical="center" wrapText="1"/>
    </xf>
    <xf numFmtId="182" fontId="24" fillId="4" borderId="9" xfId="7" applyFont="1" applyFill="1" applyBorder="1" applyAlignment="1" applyProtection="1">
      <alignment horizontal="center" vertical="center" wrapText="1"/>
    </xf>
    <xf numFmtId="182" fontId="24" fillId="4" borderId="10" xfId="7" applyFont="1" applyFill="1" applyBorder="1" applyAlignment="1" applyProtection="1">
      <alignment horizontal="center" vertical="center" wrapText="1"/>
    </xf>
    <xf numFmtId="182" fontId="24" fillId="4" borderId="4" xfId="7" applyFont="1" applyFill="1" applyBorder="1" applyAlignment="1" applyProtection="1">
      <alignment horizontal="center" vertical="center" wrapText="1"/>
    </xf>
    <xf numFmtId="182" fontId="24" fillId="4" borderId="6" xfId="7" applyFont="1" applyFill="1" applyBorder="1" applyAlignment="1" applyProtection="1">
      <alignment horizontal="center" vertical="center" wrapText="1"/>
    </xf>
    <xf numFmtId="182" fontId="24" fillId="4" borderId="13" xfId="7" applyFont="1" applyFill="1" applyBorder="1" applyAlignment="1" applyProtection="1">
      <alignment horizontal="center" vertical="center" wrapText="1"/>
    </xf>
    <xf numFmtId="182" fontId="24" fillId="4" borderId="21" xfId="7" applyFont="1" applyFill="1" applyBorder="1" applyAlignment="1" applyProtection="1">
      <alignment horizontal="center" vertical="center" wrapText="1"/>
    </xf>
    <xf numFmtId="182" fontId="24" fillId="4" borderId="8" xfId="7" applyFont="1" applyFill="1" applyBorder="1" applyAlignment="1" applyProtection="1">
      <alignment horizontal="center" vertical="center" wrapText="1"/>
    </xf>
    <xf numFmtId="0" fontId="22" fillId="4" borderId="127" xfId="11" applyFont="1" applyFill="1" applyBorder="1" applyAlignment="1" applyProtection="1">
      <alignment horizontal="center" vertical="top" wrapText="1"/>
    </xf>
    <xf numFmtId="0" fontId="22" fillId="4" borderId="128" xfId="11" applyFont="1" applyFill="1" applyBorder="1" applyAlignment="1" applyProtection="1">
      <alignment horizontal="center" vertical="top" wrapText="1"/>
    </xf>
    <xf numFmtId="0" fontId="22" fillId="4" borderId="129" xfId="11" applyFont="1" applyFill="1" applyBorder="1" applyAlignment="1" applyProtection="1">
      <alignment horizontal="center" vertical="top" wrapText="1"/>
    </xf>
    <xf numFmtId="184" fontId="21" fillId="0" borderId="130" xfId="7" applyNumberFormat="1" applyFont="1" applyBorder="1" applyAlignment="1" applyProtection="1">
      <alignment horizontal="center" vertical="center"/>
    </xf>
    <xf numFmtId="0" fontId="24" fillId="4" borderId="24" xfId="11" applyFont="1" applyFill="1" applyBorder="1" applyAlignment="1" applyProtection="1">
      <alignment horizontal="center" vertical="center" wrapText="1"/>
    </xf>
    <xf numFmtId="0" fontId="24" fillId="4" borderId="67" xfId="11" applyFont="1" applyFill="1" applyBorder="1" applyAlignment="1" applyProtection="1">
      <alignment horizontal="center" vertical="center" wrapText="1"/>
    </xf>
    <xf numFmtId="0" fontId="19" fillId="8" borderId="62" xfId="11" applyFont="1" applyFill="1" applyBorder="1" applyAlignment="1" applyProtection="1">
      <alignment horizontal="left" vertical="top" wrapText="1"/>
      <protection locked="0"/>
    </xf>
    <xf numFmtId="0" fontId="44" fillId="4" borderId="4" xfId="11" applyFont="1" applyFill="1" applyBorder="1" applyAlignment="1" applyProtection="1">
      <alignment horizontal="right" vertical="center" shrinkToFit="1"/>
    </xf>
    <xf numFmtId="0" fontId="44" fillId="4" borderId="5" xfId="11" applyFont="1" applyFill="1" applyBorder="1" applyAlignment="1" applyProtection="1">
      <alignment horizontal="right" vertical="center" shrinkToFit="1"/>
    </xf>
    <xf numFmtId="0" fontId="44" fillId="4" borderId="34" xfId="11" applyFont="1" applyFill="1" applyBorder="1" applyAlignment="1" applyProtection="1">
      <alignment horizontal="right" vertical="center" shrinkToFit="1"/>
    </xf>
    <xf numFmtId="0" fontId="24" fillId="4" borderId="15" xfId="11" applyFont="1" applyFill="1" applyBorder="1" applyAlignment="1" applyProtection="1">
      <alignment horizontal="center" vertical="center" wrapText="1"/>
    </xf>
    <xf numFmtId="0" fontId="24" fillId="4" borderId="16" xfId="11" applyFont="1" applyFill="1" applyBorder="1" applyAlignment="1" applyProtection="1">
      <alignment horizontal="center" vertical="center" wrapText="1"/>
    </xf>
    <xf numFmtId="0" fontId="24" fillId="4" borderId="20" xfId="11" applyFont="1" applyFill="1" applyBorder="1" applyAlignment="1" applyProtection="1">
      <alignment horizontal="center" vertical="center" wrapText="1"/>
    </xf>
    <xf numFmtId="0" fontId="24" fillId="4" borderId="64" xfId="11" applyFont="1" applyFill="1" applyBorder="1" applyAlignment="1" applyProtection="1">
      <alignment horizontal="center" vertical="center" wrapText="1"/>
    </xf>
    <xf numFmtId="0" fontId="19" fillId="8" borderId="3" xfId="11" applyFont="1" applyFill="1" applyBorder="1" applyAlignment="1" applyProtection="1">
      <alignment horizontal="left" vertical="top" wrapText="1"/>
      <protection locked="0"/>
    </xf>
    <xf numFmtId="0" fontId="19" fillId="8" borderId="51" xfId="11" applyFont="1" applyFill="1" applyBorder="1" applyAlignment="1" applyProtection="1">
      <alignment horizontal="left" vertical="top" wrapText="1"/>
      <protection locked="0"/>
    </xf>
    <xf numFmtId="0" fontId="44" fillId="4" borderId="53" xfId="11" applyFont="1" applyFill="1" applyBorder="1" applyAlignment="1" applyProtection="1">
      <alignment horizontal="right" vertical="center" shrinkToFit="1"/>
    </xf>
    <xf numFmtId="0" fontId="44" fillId="4" borderId="31" xfId="11" applyFont="1" applyFill="1" applyBorder="1" applyAlignment="1" applyProtection="1">
      <alignment horizontal="right" vertical="center" shrinkToFit="1"/>
    </xf>
    <xf numFmtId="0" fontId="44" fillId="4" borderId="46" xfId="11" applyFont="1" applyFill="1" applyBorder="1" applyAlignment="1" applyProtection="1">
      <alignment horizontal="right" vertical="center" shrinkToFit="1"/>
    </xf>
    <xf numFmtId="0" fontId="21" fillId="4" borderId="24" xfId="0" applyFont="1" applyFill="1" applyBorder="1" applyAlignment="1" applyProtection="1">
      <alignment horizontal="center" vertical="center" wrapText="1"/>
    </xf>
    <xf numFmtId="0" fontId="21" fillId="4" borderId="41" xfId="0"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21" fillId="4" borderId="43" xfId="0" applyFont="1" applyFill="1" applyBorder="1" applyAlignment="1" applyProtection="1">
      <alignment horizontal="center" vertical="center" wrapText="1"/>
    </xf>
    <xf numFmtId="0" fontId="24" fillId="4" borderId="30" xfId="0" applyFont="1" applyFill="1" applyBorder="1" applyAlignment="1" applyProtection="1">
      <alignment horizontal="center" vertical="center"/>
    </xf>
    <xf numFmtId="0" fontId="24" fillId="4" borderId="41" xfId="0" applyFont="1" applyFill="1" applyBorder="1" applyAlignment="1" applyProtection="1">
      <alignment horizontal="center" vertical="center"/>
    </xf>
    <xf numFmtId="0" fontId="24" fillId="4" borderId="5" xfId="0" applyFont="1" applyFill="1" applyBorder="1" applyAlignment="1" applyProtection="1">
      <alignment horizontal="center" vertical="center"/>
    </xf>
    <xf numFmtId="0" fontId="24" fillId="4" borderId="43" xfId="0" applyFont="1" applyFill="1" applyBorder="1" applyAlignment="1" applyProtection="1">
      <alignment horizontal="center" vertical="center"/>
    </xf>
    <xf numFmtId="0" fontId="24" fillId="4" borderId="30" xfId="0" applyFont="1" applyFill="1" applyBorder="1" applyAlignment="1" applyProtection="1">
      <alignment horizontal="center" vertical="center" wrapText="1"/>
    </xf>
    <xf numFmtId="0" fontId="24" fillId="4" borderId="41" xfId="0"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0" fontId="24" fillId="4" borderId="42" xfId="0" applyFont="1" applyFill="1" applyBorder="1" applyAlignment="1" applyProtection="1">
      <alignment horizontal="center" vertical="center" wrapText="1"/>
    </xf>
    <xf numFmtId="0" fontId="24" fillId="4" borderId="5" xfId="0" applyFont="1" applyFill="1" applyBorder="1" applyAlignment="1" applyProtection="1">
      <alignment horizontal="center" vertical="center" wrapText="1"/>
    </xf>
    <xf numFmtId="0" fontId="24" fillId="4" borderId="43" xfId="0" applyFont="1" applyFill="1" applyBorder="1" applyAlignment="1" applyProtection="1">
      <alignment horizontal="center" vertical="center" wrapText="1"/>
    </xf>
    <xf numFmtId="0" fontId="24" fillId="4" borderId="27" xfId="0" applyFont="1" applyFill="1" applyBorder="1" applyAlignment="1" applyProtection="1">
      <alignment horizontal="center" vertical="center" wrapText="1"/>
    </xf>
    <xf numFmtId="0" fontId="24" fillId="4" borderId="64" xfId="0" applyFont="1" applyFill="1" applyBorder="1" applyAlignment="1" applyProtection="1">
      <alignment horizontal="center" vertical="center" wrapText="1"/>
    </xf>
    <xf numFmtId="0" fontId="22" fillId="4" borderId="15" xfId="0" applyFont="1" applyFill="1" applyBorder="1" applyAlignment="1" applyProtection="1">
      <alignment horizontal="left" vertical="center"/>
    </xf>
    <xf numFmtId="0" fontId="22" fillId="4" borderId="16" xfId="0" applyFont="1" applyFill="1" applyBorder="1" applyAlignment="1" applyProtection="1">
      <alignment horizontal="left" vertical="center"/>
    </xf>
    <xf numFmtId="0" fontId="22" fillId="4" borderId="20" xfId="0" applyFont="1" applyFill="1" applyBorder="1" applyAlignment="1" applyProtection="1">
      <alignment horizontal="left" vertical="center"/>
    </xf>
    <xf numFmtId="0" fontId="34" fillId="4" borderId="1" xfId="0" applyFont="1" applyFill="1" applyBorder="1" applyAlignment="1" applyProtection="1">
      <alignment horizontal="left" vertical="center" wrapText="1"/>
    </xf>
    <xf numFmtId="0" fontId="34" fillId="4" borderId="2" xfId="0" applyFont="1" applyFill="1" applyBorder="1" applyAlignment="1" applyProtection="1">
      <alignment horizontal="left" vertical="center" wrapText="1"/>
    </xf>
    <xf numFmtId="0" fontId="34" fillId="4" borderId="52" xfId="0" applyFont="1" applyFill="1" applyBorder="1" applyAlignment="1" applyProtection="1">
      <alignment horizontal="left" vertical="center" wrapText="1"/>
    </xf>
    <xf numFmtId="0" fontId="34" fillId="4" borderId="53" xfId="0" applyFont="1" applyFill="1" applyBorder="1" applyAlignment="1" applyProtection="1">
      <alignment horizontal="left" vertical="center" wrapText="1"/>
    </xf>
    <xf numFmtId="0" fontId="34" fillId="4" borderId="31" xfId="0" applyFont="1" applyFill="1" applyBorder="1" applyAlignment="1" applyProtection="1">
      <alignment horizontal="left" vertical="center" wrapText="1"/>
    </xf>
    <xf numFmtId="0" fontId="34" fillId="4" borderId="46" xfId="0" applyFont="1" applyFill="1" applyBorder="1" applyAlignment="1" applyProtection="1">
      <alignment horizontal="left" vertical="center" wrapText="1"/>
    </xf>
    <xf numFmtId="0" fontId="22" fillId="4" borderId="15" xfId="0" applyFont="1" applyFill="1" applyBorder="1" applyAlignment="1" applyProtection="1">
      <alignment horizontal="left" vertical="center" wrapText="1"/>
    </xf>
    <xf numFmtId="0" fontId="22" fillId="4" borderId="16" xfId="0" applyFont="1" applyFill="1" applyBorder="1" applyAlignment="1" applyProtection="1">
      <alignment horizontal="left" vertical="center" wrapText="1"/>
    </xf>
    <xf numFmtId="0" fontId="22" fillId="4" borderId="20" xfId="0" applyFont="1" applyFill="1" applyBorder="1" applyAlignment="1" applyProtection="1">
      <alignment horizontal="left" vertical="center" wrapText="1"/>
    </xf>
    <xf numFmtId="0" fontId="57" fillId="8" borderId="30" xfId="0" applyFont="1" applyFill="1" applyBorder="1" applyAlignment="1" applyProtection="1">
      <alignment horizontal="left" vertical="top" wrapText="1"/>
      <protection locked="0"/>
    </xf>
    <xf numFmtId="0" fontId="57" fillId="8" borderId="25" xfId="0" applyFont="1" applyFill="1" applyBorder="1" applyAlignment="1" applyProtection="1">
      <alignment horizontal="left" vertical="top" wrapText="1"/>
      <protection locked="0"/>
    </xf>
    <xf numFmtId="0" fontId="57" fillId="8" borderId="0" xfId="0" applyFont="1" applyFill="1" applyBorder="1" applyAlignment="1" applyProtection="1">
      <alignment horizontal="left" vertical="top" wrapText="1"/>
      <protection locked="0"/>
    </xf>
    <xf numFmtId="0" fontId="57" fillId="8" borderId="10" xfId="0" applyFont="1" applyFill="1" applyBorder="1" applyAlignment="1" applyProtection="1">
      <alignment horizontal="left" vertical="top" wrapText="1"/>
      <protection locked="0"/>
    </xf>
    <xf numFmtId="0" fontId="57" fillId="8" borderId="5" xfId="0" applyFont="1" applyFill="1" applyBorder="1" applyAlignment="1" applyProtection="1">
      <alignment horizontal="left" vertical="top" wrapText="1"/>
      <protection locked="0"/>
    </xf>
    <xf numFmtId="0" fontId="57" fillId="8" borderId="6" xfId="0" applyFont="1" applyFill="1" applyBorder="1" applyAlignment="1" applyProtection="1">
      <alignment horizontal="left" vertical="top" wrapText="1"/>
      <protection locked="0"/>
    </xf>
    <xf numFmtId="0" fontId="57" fillId="8" borderId="27" xfId="0" applyFont="1" applyFill="1" applyBorder="1" applyAlignment="1" applyProtection="1">
      <alignment horizontal="center" vertical="center" wrapText="1"/>
      <protection locked="0"/>
    </xf>
    <xf numFmtId="0" fontId="57" fillId="8" borderId="28" xfId="0" applyFont="1" applyFill="1" applyBorder="1" applyAlignment="1" applyProtection="1">
      <alignment horizontal="center" vertical="center" wrapText="1"/>
      <protection locked="0"/>
    </xf>
    <xf numFmtId="0" fontId="57" fillId="8" borderId="9" xfId="0" applyFont="1" applyFill="1" applyBorder="1" applyAlignment="1" applyProtection="1">
      <alignment horizontal="left" vertical="top" wrapText="1"/>
      <protection locked="0"/>
    </xf>
    <xf numFmtId="0" fontId="57" fillId="8" borderId="4" xfId="0" applyFont="1" applyFill="1" applyBorder="1" applyAlignment="1" applyProtection="1">
      <alignment horizontal="left" vertical="top" wrapText="1"/>
      <protection locked="0"/>
    </xf>
    <xf numFmtId="0" fontId="22" fillId="4" borderId="88" xfId="0" applyFont="1" applyFill="1" applyBorder="1" applyAlignment="1" applyProtection="1">
      <alignment horizontal="left" vertical="center" wrapText="1"/>
    </xf>
    <xf numFmtId="0" fontId="22" fillId="4" borderId="11" xfId="0" applyFont="1" applyFill="1" applyBorder="1" applyAlignment="1" applyProtection="1">
      <alignment horizontal="left" vertical="center" wrapText="1"/>
    </xf>
    <xf numFmtId="0" fontId="22" fillId="4" borderId="19" xfId="0" applyFont="1" applyFill="1" applyBorder="1" applyAlignment="1" applyProtection="1">
      <alignment horizontal="left" vertical="center" wrapText="1"/>
    </xf>
    <xf numFmtId="0" fontId="57" fillId="8" borderId="16" xfId="0" applyFont="1" applyFill="1" applyBorder="1" applyAlignment="1" applyProtection="1">
      <alignment horizontal="center" vertical="center"/>
      <protection locked="0"/>
    </xf>
    <xf numFmtId="0" fontId="57" fillId="8" borderId="17"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12" xfId="0" applyFont="1" applyFill="1" applyBorder="1" applyAlignment="1" applyProtection="1">
      <alignment horizontal="center" vertical="center"/>
      <protection locked="0"/>
    </xf>
    <xf numFmtId="0" fontId="57" fillId="8" borderId="5" xfId="0" applyFont="1" applyFill="1" applyBorder="1" applyAlignment="1" applyProtection="1">
      <alignment horizontal="center" vertical="center" shrinkToFit="1"/>
      <protection locked="0"/>
    </xf>
    <xf numFmtId="0" fontId="57" fillId="8" borderId="6" xfId="0" applyFont="1" applyFill="1" applyBorder="1" applyAlignment="1" applyProtection="1">
      <alignment horizontal="center" vertical="center" shrinkToFit="1"/>
      <protection locked="0"/>
    </xf>
    <xf numFmtId="0" fontId="57" fillId="8" borderId="63" xfId="0" applyFont="1" applyFill="1" applyBorder="1" applyAlignment="1" applyProtection="1">
      <alignment horizontal="center" vertical="center"/>
      <protection locked="0"/>
    </xf>
    <xf numFmtId="0" fontId="57" fillId="8" borderId="27" xfId="0" applyFont="1" applyFill="1" applyBorder="1" applyAlignment="1" applyProtection="1">
      <alignment horizontal="center" vertical="center"/>
      <protection locked="0"/>
    </xf>
    <xf numFmtId="0" fontId="57" fillId="8" borderId="28" xfId="0" applyFont="1" applyFill="1" applyBorder="1" applyAlignment="1" applyProtection="1">
      <alignment horizontal="center" vertical="center"/>
      <protection locked="0"/>
    </xf>
    <xf numFmtId="0" fontId="57" fillId="8" borderId="2" xfId="0" applyFont="1" applyFill="1" applyBorder="1" applyAlignment="1" applyProtection="1">
      <alignment horizontal="center" vertical="center" wrapText="1"/>
      <protection locked="0"/>
    </xf>
    <xf numFmtId="0" fontId="57" fillId="8" borderId="3" xfId="0" applyFont="1" applyFill="1" applyBorder="1" applyAlignment="1" applyProtection="1">
      <alignment horizontal="center" vertical="center" wrapText="1"/>
      <protection locked="0"/>
    </xf>
    <xf numFmtId="0" fontId="57" fillId="8" borderId="31" xfId="0" applyFont="1" applyFill="1" applyBorder="1" applyAlignment="1" applyProtection="1">
      <alignment horizontal="center" vertical="center" wrapText="1"/>
      <protection locked="0"/>
    </xf>
    <xf numFmtId="0" fontId="57" fillId="8" borderId="40" xfId="0" applyFont="1" applyFill="1" applyBorder="1" applyAlignment="1" applyProtection="1">
      <alignment horizontal="center" vertical="center" wrapText="1"/>
      <protection locked="0"/>
    </xf>
    <xf numFmtId="0" fontId="40" fillId="4" borderId="24" xfId="0" applyFont="1" applyFill="1" applyBorder="1" applyAlignment="1" applyProtection="1">
      <alignment horizontal="center" vertical="center" wrapText="1"/>
    </xf>
    <xf numFmtId="0" fontId="40" fillId="4" borderId="41" xfId="0" applyFont="1" applyFill="1" applyBorder="1" applyAlignment="1" applyProtection="1">
      <alignment horizontal="center" vertical="center" wrapText="1"/>
    </xf>
    <xf numFmtId="0" fontId="40" fillId="4" borderId="9" xfId="0" applyFont="1" applyFill="1" applyBorder="1" applyAlignment="1" applyProtection="1">
      <alignment horizontal="center" vertical="center" wrapText="1"/>
    </xf>
    <xf numFmtId="0" fontId="40" fillId="4" borderId="42" xfId="0" applyFont="1" applyFill="1" applyBorder="1" applyAlignment="1" applyProtection="1">
      <alignment horizontal="center" vertical="center" wrapText="1"/>
    </xf>
    <xf numFmtId="0" fontId="40" fillId="4" borderId="4" xfId="0" applyFont="1" applyFill="1" applyBorder="1" applyAlignment="1" applyProtection="1">
      <alignment horizontal="center" vertical="center" wrapText="1"/>
    </xf>
    <xf numFmtId="0" fontId="40" fillId="4" borderId="43" xfId="0" applyFont="1" applyFill="1" applyBorder="1" applyAlignment="1" applyProtection="1">
      <alignment horizontal="center" vertical="center" wrapText="1"/>
    </xf>
    <xf numFmtId="182" fontId="36" fillId="0" borderId="0" xfId="7" applyFont="1" applyFill="1" applyBorder="1" applyAlignment="1" applyProtection="1">
      <alignment horizontal="right" vertical="center"/>
    </xf>
    <xf numFmtId="0" fontId="28" fillId="0" borderId="97" xfId="3" applyFont="1" applyBorder="1" applyAlignment="1" applyProtection="1">
      <alignment horizontal="left" vertical="center" wrapText="1"/>
    </xf>
    <xf numFmtId="0" fontId="28" fillId="0" borderId="95" xfId="3" applyFont="1" applyBorder="1" applyAlignment="1" applyProtection="1">
      <alignment horizontal="left" vertical="center" wrapText="1"/>
    </xf>
    <xf numFmtId="0" fontId="28" fillId="0" borderId="90" xfId="3" applyFont="1" applyBorder="1" applyAlignment="1" applyProtection="1">
      <alignment horizontal="left" vertical="center" wrapText="1"/>
    </xf>
    <xf numFmtId="0" fontId="28" fillId="0" borderId="91" xfId="3" applyFont="1" applyBorder="1" applyAlignment="1" applyProtection="1">
      <alignment horizontal="left" vertical="center" wrapText="1"/>
    </xf>
    <xf numFmtId="0" fontId="28" fillId="0" borderId="117" xfId="3" applyFont="1" applyBorder="1" applyAlignment="1" applyProtection="1">
      <alignment horizontal="left" vertical="center" wrapText="1"/>
    </xf>
    <xf numFmtId="0" fontId="28" fillId="0" borderId="93" xfId="3" applyFont="1" applyBorder="1" applyAlignment="1" applyProtection="1">
      <alignment horizontal="left" vertical="center" wrapText="1"/>
    </xf>
    <xf numFmtId="0" fontId="28" fillId="0" borderId="0" xfId="3" applyFont="1" applyBorder="1" applyAlignment="1" applyProtection="1">
      <alignment horizontal="left" vertical="center" wrapText="1"/>
    </xf>
    <xf numFmtId="0" fontId="28" fillId="0" borderId="10" xfId="3" applyFont="1" applyBorder="1" applyAlignment="1" applyProtection="1">
      <alignment horizontal="left" vertical="center" wrapText="1"/>
    </xf>
    <xf numFmtId="38" fontId="19" fillId="8" borderId="99" xfId="1" applyFont="1" applyFill="1" applyBorder="1" applyAlignment="1" applyProtection="1">
      <alignment horizontal="center" vertical="center" shrinkToFit="1"/>
      <protection locked="0"/>
    </xf>
    <xf numFmtId="38" fontId="19" fillId="8" borderId="175" xfId="1" applyFont="1" applyFill="1" applyBorder="1" applyAlignment="1" applyProtection="1">
      <alignment horizontal="center" vertical="center" shrinkToFit="1"/>
      <protection locked="0"/>
    </xf>
    <xf numFmtId="178" fontId="21" fillId="4" borderId="183" xfId="3" applyNumberFormat="1" applyFont="1" applyFill="1" applyBorder="1" applyAlignment="1" applyProtection="1">
      <alignment horizontal="center" vertical="center"/>
    </xf>
    <xf numFmtId="178" fontId="21" fillId="4" borderId="182" xfId="3" applyNumberFormat="1" applyFont="1" applyFill="1" applyBorder="1" applyAlignment="1" applyProtection="1">
      <alignment horizontal="center" vertical="center"/>
    </xf>
    <xf numFmtId="0" fontId="21" fillId="4" borderId="176" xfId="3" applyFont="1" applyFill="1" applyBorder="1" applyAlignment="1" applyProtection="1">
      <alignment horizontal="center" vertical="center" wrapText="1"/>
    </xf>
    <xf numFmtId="0" fontId="21" fillId="4" borderId="177" xfId="3" applyFont="1" applyFill="1" applyBorder="1" applyAlignment="1" applyProtection="1">
      <alignment horizontal="center" vertical="center" wrapText="1"/>
    </xf>
    <xf numFmtId="0" fontId="21" fillId="4" borderId="178" xfId="3" applyFont="1" applyFill="1" applyBorder="1" applyAlignment="1" applyProtection="1">
      <alignment horizontal="center" vertical="center" wrapText="1"/>
    </xf>
    <xf numFmtId="0" fontId="21" fillId="4" borderId="98" xfId="3" applyFont="1" applyFill="1" applyBorder="1" applyAlignment="1" applyProtection="1">
      <alignment horizontal="center" vertical="center"/>
    </xf>
    <xf numFmtId="0" fontId="21" fillId="4" borderId="99" xfId="3" applyFont="1" applyFill="1" applyBorder="1" applyAlignment="1" applyProtection="1">
      <alignment horizontal="center" vertical="center"/>
    </xf>
    <xf numFmtId="0" fontId="21" fillId="4" borderId="175" xfId="3" applyFont="1" applyFill="1" applyBorder="1" applyAlignment="1" applyProtection="1">
      <alignment horizontal="center" vertical="center"/>
    </xf>
    <xf numFmtId="0" fontId="21" fillId="4" borderId="90" xfId="3" applyFont="1" applyFill="1" applyBorder="1" applyAlignment="1" applyProtection="1">
      <alignment horizontal="center" vertical="center"/>
    </xf>
    <xf numFmtId="0" fontId="21" fillId="4" borderId="91" xfId="3" applyFont="1" applyFill="1" applyBorder="1" applyAlignment="1" applyProtection="1">
      <alignment horizontal="center" vertical="center"/>
    </xf>
    <xf numFmtId="0" fontId="21" fillId="4" borderId="92" xfId="3" applyFont="1" applyFill="1" applyBorder="1" applyAlignment="1" applyProtection="1">
      <alignment horizontal="center" vertical="center"/>
    </xf>
    <xf numFmtId="0" fontId="21" fillId="4" borderId="97" xfId="3" applyFont="1" applyFill="1" applyBorder="1" applyAlignment="1" applyProtection="1">
      <alignment horizontal="center" vertical="center"/>
    </xf>
    <xf numFmtId="0" fontId="21" fillId="4" borderId="95" xfId="3" applyFont="1" applyFill="1" applyBorder="1" applyAlignment="1" applyProtection="1">
      <alignment horizontal="center" vertical="center"/>
    </xf>
    <xf numFmtId="0" fontId="21" fillId="4" borderId="96" xfId="3" applyFont="1" applyFill="1" applyBorder="1" applyAlignment="1" applyProtection="1">
      <alignment horizontal="center" vertical="center"/>
    </xf>
    <xf numFmtId="0" fontId="18" fillId="8" borderId="154" xfId="3" applyFont="1" applyFill="1" applyBorder="1" applyAlignment="1" applyProtection="1">
      <alignment horizontal="center" vertical="center"/>
      <protection locked="0"/>
    </xf>
    <xf numFmtId="0" fontId="18" fillId="8" borderId="95" xfId="3" applyFont="1" applyFill="1" applyBorder="1" applyAlignment="1" applyProtection="1">
      <alignment horizontal="center" vertical="center"/>
      <protection locked="0"/>
    </xf>
    <xf numFmtId="0" fontId="18" fillId="8" borderId="96" xfId="3" applyFont="1" applyFill="1" applyBorder="1" applyAlignment="1" applyProtection="1">
      <alignment horizontal="center" vertical="center"/>
      <protection locked="0"/>
    </xf>
    <xf numFmtId="178" fontId="21" fillId="4" borderId="154" xfId="3" applyNumberFormat="1" applyFont="1" applyFill="1" applyBorder="1" applyAlignment="1" applyProtection="1">
      <alignment horizontal="center" vertical="center"/>
    </xf>
    <xf numFmtId="178" fontId="21" fillId="4" borderId="139" xfId="3" applyNumberFormat="1" applyFont="1" applyFill="1" applyBorder="1" applyAlignment="1" applyProtection="1">
      <alignment horizontal="center" vertical="center"/>
    </xf>
    <xf numFmtId="0" fontId="18" fillId="8" borderId="165" xfId="3" applyFont="1" applyFill="1" applyBorder="1" applyAlignment="1" applyProtection="1">
      <alignment horizontal="center" vertical="center"/>
      <protection locked="0"/>
    </xf>
    <xf numFmtId="0" fontId="18" fillId="8" borderId="0" xfId="3" applyFont="1" applyFill="1" applyBorder="1" applyAlignment="1" applyProtection="1">
      <alignment horizontal="center" vertical="center"/>
      <protection locked="0"/>
    </xf>
    <xf numFmtId="0" fontId="18" fillId="0" borderId="181" xfId="3" applyFont="1" applyFill="1" applyBorder="1" applyAlignment="1" applyProtection="1">
      <alignment horizontal="center" vertical="center"/>
    </xf>
    <xf numFmtId="0" fontId="18" fillId="0" borderId="99" xfId="3" applyFont="1" applyFill="1" applyBorder="1" applyAlignment="1" applyProtection="1">
      <alignment horizontal="center" vertical="center"/>
    </xf>
    <xf numFmtId="0" fontId="18" fillId="8" borderId="147" xfId="3" applyFont="1" applyFill="1" applyBorder="1" applyAlignment="1" applyProtection="1">
      <alignment horizontal="center" vertical="center"/>
      <protection locked="0"/>
    </xf>
    <xf numFmtId="0" fontId="18" fillId="8" borderId="148" xfId="3" applyFont="1" applyFill="1" applyBorder="1" applyAlignment="1" applyProtection="1">
      <alignment horizontal="center" vertical="center"/>
      <protection locked="0"/>
    </xf>
    <xf numFmtId="0" fontId="18" fillId="8" borderId="149" xfId="3" applyFont="1" applyFill="1" applyBorder="1" applyAlignment="1" applyProtection="1">
      <alignment horizontal="center" vertical="center"/>
      <protection locked="0"/>
    </xf>
    <xf numFmtId="0" fontId="18" fillId="8" borderId="140" xfId="3" applyFont="1" applyFill="1" applyBorder="1" applyAlignment="1" applyProtection="1">
      <alignment horizontal="center" vertical="center"/>
      <protection locked="0"/>
    </xf>
    <xf numFmtId="0" fontId="18" fillId="8" borderId="141" xfId="3" applyFont="1" applyFill="1" applyBorder="1" applyAlignment="1" applyProtection="1">
      <alignment horizontal="center" vertical="center"/>
      <protection locked="0"/>
    </xf>
    <xf numFmtId="0" fontId="21" fillId="4" borderId="150" xfId="3" applyFont="1" applyFill="1" applyBorder="1" applyAlignment="1" applyProtection="1">
      <alignment horizontal="center" vertical="center" wrapText="1"/>
    </xf>
    <xf numFmtId="0" fontId="21" fillId="4" borderId="151" xfId="3" applyFont="1" applyFill="1" applyBorder="1" applyAlignment="1" applyProtection="1">
      <alignment horizontal="center" vertical="center"/>
    </xf>
    <xf numFmtId="0" fontId="21" fillId="4" borderId="152" xfId="3" applyFont="1" applyFill="1" applyBorder="1" applyAlignment="1" applyProtection="1">
      <alignment horizontal="center" vertical="center"/>
    </xf>
    <xf numFmtId="0" fontId="21" fillId="4" borderId="138" xfId="3" applyFont="1" applyFill="1" applyBorder="1" applyAlignment="1" applyProtection="1">
      <alignment horizontal="center" vertical="center"/>
    </xf>
    <xf numFmtId="0" fontId="18" fillId="8" borderId="151" xfId="3" applyFont="1" applyFill="1" applyBorder="1" applyAlignment="1" applyProtection="1">
      <alignment horizontal="left" vertical="center"/>
      <protection locked="0"/>
    </xf>
    <xf numFmtId="0" fontId="18" fillId="8" borderId="166" xfId="3" applyFont="1" applyFill="1" applyBorder="1" applyAlignment="1" applyProtection="1">
      <alignment horizontal="left" vertical="center"/>
      <protection locked="0"/>
    </xf>
    <xf numFmtId="0" fontId="18" fillId="8" borderId="138" xfId="3" applyFont="1" applyFill="1" applyBorder="1" applyAlignment="1" applyProtection="1">
      <alignment horizontal="left" vertical="center"/>
      <protection locked="0"/>
    </xf>
    <xf numFmtId="0" fontId="18" fillId="8" borderId="167" xfId="3" applyFont="1" applyFill="1" applyBorder="1" applyAlignment="1" applyProtection="1">
      <alignment horizontal="left" vertical="center"/>
      <protection locked="0"/>
    </xf>
    <xf numFmtId="178" fontId="21" fillId="4" borderId="177" xfId="3" applyNumberFormat="1" applyFont="1" applyFill="1" applyBorder="1" applyAlignment="1" applyProtection="1">
      <alignment horizontal="center" vertical="center"/>
    </xf>
    <xf numFmtId="178" fontId="21" fillId="4" borderId="164" xfId="3" applyNumberFormat="1" applyFont="1" applyFill="1" applyBorder="1" applyAlignment="1" applyProtection="1">
      <alignment horizontal="center" vertical="center"/>
    </xf>
    <xf numFmtId="0" fontId="28" fillId="4" borderId="161" xfId="3" applyFont="1" applyFill="1" applyBorder="1" applyAlignment="1" applyProtection="1">
      <alignment horizontal="center" vertical="center" wrapText="1"/>
    </xf>
    <xf numFmtId="0" fontId="28" fillId="4" borderId="162" xfId="3" applyFont="1" applyFill="1" applyBorder="1" applyAlignment="1" applyProtection="1">
      <alignment horizontal="center" vertical="center"/>
    </xf>
    <xf numFmtId="0" fontId="18" fillId="8" borderId="99" xfId="3" applyFont="1" applyFill="1" applyBorder="1" applyAlignment="1" applyProtection="1">
      <alignment horizontal="center" vertical="center"/>
      <protection locked="0"/>
    </xf>
    <xf numFmtId="0" fontId="18" fillId="0" borderId="99" xfId="3" applyFont="1" applyFill="1" applyBorder="1" applyAlignment="1" applyProtection="1">
      <alignment horizontal="left" vertical="center"/>
    </xf>
    <xf numFmtId="0" fontId="18" fillId="0" borderId="171" xfId="3" applyFont="1" applyFill="1" applyBorder="1" applyAlignment="1" applyProtection="1">
      <alignment horizontal="left" vertical="center"/>
    </xf>
    <xf numFmtId="179" fontId="21" fillId="0" borderId="181" xfId="3" applyNumberFormat="1" applyFont="1" applyFill="1" applyBorder="1" applyAlignment="1" applyProtection="1">
      <alignment horizontal="center" vertical="center"/>
    </xf>
    <xf numFmtId="179" fontId="21" fillId="0" borderId="99" xfId="3" applyNumberFormat="1" applyFont="1" applyFill="1" applyBorder="1" applyAlignment="1" applyProtection="1">
      <alignment horizontal="center" vertical="center"/>
    </xf>
    <xf numFmtId="179" fontId="21" fillId="0" borderId="171" xfId="3" applyNumberFormat="1" applyFont="1" applyFill="1" applyBorder="1" applyAlignment="1" applyProtection="1">
      <alignment horizontal="center" vertical="center"/>
    </xf>
    <xf numFmtId="0" fontId="18" fillId="8" borderId="162" xfId="3" applyFont="1" applyFill="1" applyBorder="1" applyAlignment="1" applyProtection="1">
      <alignment horizontal="left" vertical="center" shrinkToFit="1"/>
      <protection locked="0"/>
    </xf>
    <xf numFmtId="0" fontId="18" fillId="8" borderId="163" xfId="3" applyFont="1" applyFill="1" applyBorder="1" applyAlignment="1" applyProtection="1">
      <alignment horizontal="left" vertical="center" shrinkToFit="1"/>
      <protection locked="0"/>
    </xf>
    <xf numFmtId="0" fontId="18" fillId="8" borderId="160" xfId="3" applyFont="1" applyFill="1" applyBorder="1" applyAlignment="1" applyProtection="1">
      <alignment horizontal="center" vertical="center"/>
      <protection locked="0"/>
    </xf>
    <xf numFmtId="0" fontId="18" fillId="8" borderId="177" xfId="3" applyFont="1" applyFill="1" applyBorder="1" applyAlignment="1" applyProtection="1">
      <alignment horizontal="center" vertical="center"/>
      <protection locked="0"/>
    </xf>
    <xf numFmtId="0" fontId="18" fillId="8" borderId="178" xfId="3" applyFont="1" applyFill="1" applyBorder="1" applyAlignment="1" applyProtection="1">
      <alignment horizontal="center" vertical="center"/>
      <protection locked="0"/>
    </xf>
    <xf numFmtId="0" fontId="28" fillId="4" borderId="98" xfId="3" applyFont="1" applyFill="1" applyBorder="1" applyAlignment="1" applyProtection="1">
      <alignment horizontal="center" vertical="center" wrapText="1"/>
    </xf>
    <xf numFmtId="0" fontId="28" fillId="4" borderId="99" xfId="3" applyFont="1" applyFill="1" applyBorder="1" applyAlignment="1" applyProtection="1">
      <alignment horizontal="center" vertical="center" wrapText="1"/>
    </xf>
    <xf numFmtId="0" fontId="28" fillId="4" borderId="175" xfId="3" applyFont="1" applyFill="1" applyBorder="1" applyAlignment="1" applyProtection="1">
      <alignment horizontal="center" vertical="center" wrapText="1"/>
    </xf>
    <xf numFmtId="0" fontId="55" fillId="8" borderId="181" xfId="3" applyFont="1" applyFill="1" applyBorder="1" applyAlignment="1" applyProtection="1">
      <alignment horizontal="left" vertical="center" wrapText="1"/>
      <protection locked="0"/>
    </xf>
    <xf numFmtId="0" fontId="55" fillId="8" borderId="99" xfId="3" applyFont="1" applyFill="1" applyBorder="1" applyAlignment="1" applyProtection="1">
      <alignment horizontal="left" vertical="center" wrapText="1"/>
      <protection locked="0"/>
    </xf>
    <xf numFmtId="0" fontId="55" fillId="8" borderId="171" xfId="3" applyFont="1" applyFill="1" applyBorder="1" applyAlignment="1" applyProtection="1">
      <alignment horizontal="left" vertical="center" wrapText="1"/>
      <protection locked="0"/>
    </xf>
    <xf numFmtId="0" fontId="21" fillId="4" borderId="90" xfId="3" applyFont="1" applyFill="1" applyBorder="1" applyAlignment="1" applyProtection="1">
      <alignment horizontal="center" vertical="center" wrapText="1"/>
    </xf>
    <xf numFmtId="0" fontId="21" fillId="4" borderId="91" xfId="3" applyFont="1" applyFill="1" applyBorder="1" applyAlignment="1" applyProtection="1">
      <alignment horizontal="center" vertical="center" wrapText="1"/>
    </xf>
    <xf numFmtId="0" fontId="21" fillId="4" borderId="97" xfId="3" applyFont="1" applyFill="1" applyBorder="1" applyAlignment="1" applyProtection="1">
      <alignment horizontal="center" vertical="center" wrapText="1"/>
    </xf>
    <xf numFmtId="0" fontId="21" fillId="4" borderId="95" xfId="3" applyFont="1" applyFill="1" applyBorder="1" applyAlignment="1" applyProtection="1">
      <alignment horizontal="center" vertical="center" wrapText="1"/>
    </xf>
    <xf numFmtId="38" fontId="21" fillId="8" borderId="180" xfId="1" applyFont="1" applyFill="1" applyBorder="1" applyAlignment="1" applyProtection="1">
      <alignment horizontal="center" vertical="center" shrinkToFit="1"/>
      <protection locked="0"/>
    </xf>
    <xf numFmtId="38" fontId="21" fillId="8" borderId="91" xfId="1" applyFont="1" applyFill="1" applyBorder="1" applyAlignment="1" applyProtection="1">
      <alignment horizontal="center" vertical="center" shrinkToFit="1"/>
      <protection locked="0"/>
    </xf>
    <xf numFmtId="38" fontId="21" fillId="8" borderId="179" xfId="1" applyFont="1" applyFill="1" applyBorder="1" applyAlignment="1" applyProtection="1">
      <alignment horizontal="center" vertical="center" shrinkToFit="1"/>
      <protection locked="0"/>
    </xf>
    <xf numFmtId="38" fontId="21" fillId="8" borderId="154" xfId="1" applyFont="1" applyFill="1" applyBorder="1" applyAlignment="1" applyProtection="1">
      <alignment horizontal="center" vertical="center" shrinkToFit="1"/>
      <protection locked="0"/>
    </xf>
    <xf numFmtId="38" fontId="21" fillId="8" borderId="95" xfId="1" applyFont="1" applyFill="1" applyBorder="1" applyAlignment="1" applyProtection="1">
      <alignment horizontal="center" vertical="center" shrinkToFit="1"/>
      <protection locked="0"/>
    </xf>
    <xf numFmtId="38" fontId="21" fillId="8" borderId="139" xfId="1" applyFont="1" applyFill="1" applyBorder="1" applyAlignment="1" applyProtection="1">
      <alignment horizontal="center" vertical="center" shrinkToFit="1"/>
      <protection locked="0"/>
    </xf>
    <xf numFmtId="0" fontId="49" fillId="0" borderId="180" xfId="3" applyNumberFormat="1" applyFont="1" applyFill="1" applyBorder="1" applyAlignment="1" applyProtection="1">
      <alignment horizontal="center" vertical="center"/>
    </xf>
    <xf numFmtId="0" fontId="49" fillId="0" borderId="91" xfId="3" applyNumberFormat="1" applyFont="1" applyFill="1" applyBorder="1" applyAlignment="1" applyProtection="1">
      <alignment horizontal="center" vertical="center"/>
    </xf>
    <xf numFmtId="0" fontId="49" fillId="0" borderId="92" xfId="3" applyNumberFormat="1" applyFont="1" applyFill="1" applyBorder="1" applyAlignment="1" applyProtection="1">
      <alignment horizontal="center" vertical="center"/>
    </xf>
    <xf numFmtId="0" fontId="49" fillId="0" borderId="154" xfId="3" applyNumberFormat="1" applyFont="1" applyFill="1" applyBorder="1" applyAlignment="1" applyProtection="1">
      <alignment horizontal="center" vertical="center"/>
    </xf>
    <xf numFmtId="0" fontId="49" fillId="0" borderId="95" xfId="3" applyNumberFormat="1" applyFont="1" applyFill="1" applyBorder="1" applyAlignment="1" applyProtection="1">
      <alignment horizontal="center" vertical="center"/>
    </xf>
    <xf numFmtId="0" fontId="49" fillId="0" borderId="96" xfId="3" applyNumberFormat="1" applyFont="1" applyFill="1" applyBorder="1" applyAlignment="1" applyProtection="1">
      <alignment horizontal="center" vertical="center"/>
    </xf>
    <xf numFmtId="0" fontId="32" fillId="4" borderId="90" xfId="3" applyFont="1" applyFill="1" applyBorder="1" applyAlignment="1" applyProtection="1">
      <alignment horizontal="center" vertical="center" wrapText="1"/>
    </xf>
    <xf numFmtId="0" fontId="32" fillId="4" borderId="91" xfId="3" applyFont="1" applyFill="1" applyBorder="1" applyAlignment="1" applyProtection="1">
      <alignment horizontal="center" vertical="center" wrapText="1"/>
    </xf>
    <xf numFmtId="0" fontId="32" fillId="4" borderId="97" xfId="3" applyFont="1" applyFill="1" applyBorder="1" applyAlignment="1" applyProtection="1">
      <alignment horizontal="center" vertical="center" wrapText="1"/>
    </xf>
    <xf numFmtId="0" fontId="32" fillId="4" borderId="95" xfId="3" applyFont="1" applyFill="1" applyBorder="1" applyAlignment="1" applyProtection="1">
      <alignment horizontal="center" vertical="center" wrapText="1"/>
    </xf>
    <xf numFmtId="0" fontId="28" fillId="8" borderId="180" xfId="3" applyFont="1" applyFill="1" applyBorder="1" applyAlignment="1" applyProtection="1">
      <alignment horizontal="center" vertical="center" wrapText="1"/>
      <protection locked="0"/>
    </xf>
    <xf numFmtId="0" fontId="28" fillId="8" borderId="91" xfId="3" applyFont="1" applyFill="1" applyBorder="1" applyAlignment="1" applyProtection="1">
      <alignment horizontal="center" vertical="center" wrapText="1"/>
      <protection locked="0"/>
    </xf>
    <xf numFmtId="0" fontId="28" fillId="8" borderId="117" xfId="3" applyFont="1" applyFill="1" applyBorder="1" applyAlignment="1" applyProtection="1">
      <alignment horizontal="center" vertical="center" wrapText="1"/>
      <protection locked="0"/>
    </xf>
    <xf numFmtId="0" fontId="28" fillId="8" borderId="154" xfId="3" applyFont="1" applyFill="1" applyBorder="1" applyAlignment="1" applyProtection="1">
      <alignment horizontal="center" vertical="center" wrapText="1"/>
      <protection locked="0"/>
    </xf>
    <xf numFmtId="0" fontId="28" fillId="8" borderId="95" xfId="3" applyFont="1" applyFill="1" applyBorder="1" applyAlignment="1" applyProtection="1">
      <alignment horizontal="center" vertical="center" wrapText="1"/>
      <protection locked="0"/>
    </xf>
    <xf numFmtId="0" fontId="28" fillId="8" borderId="122" xfId="3" applyFont="1" applyFill="1" applyBorder="1" applyAlignment="1" applyProtection="1">
      <alignment horizontal="center" vertical="center" wrapText="1"/>
      <protection locked="0"/>
    </xf>
    <xf numFmtId="0" fontId="40" fillId="4" borderId="98" xfId="3" applyFont="1" applyFill="1" applyBorder="1" applyAlignment="1" applyProtection="1">
      <alignment horizontal="center" vertical="center" shrinkToFit="1"/>
    </xf>
    <xf numFmtId="0" fontId="40" fillId="4" borderId="99" xfId="3" applyFont="1" applyFill="1" applyBorder="1" applyAlignment="1" applyProtection="1">
      <alignment horizontal="center" vertical="center" shrinkToFit="1"/>
    </xf>
    <xf numFmtId="0" fontId="40" fillId="4" borderId="175" xfId="3" applyFont="1" applyFill="1" applyBorder="1" applyAlignment="1" applyProtection="1">
      <alignment horizontal="center" vertical="center" shrinkToFit="1"/>
    </xf>
    <xf numFmtId="0" fontId="73" fillId="8" borderId="181" xfId="3" applyNumberFormat="1" applyFont="1" applyFill="1" applyBorder="1" applyAlignment="1" applyProtection="1">
      <alignment horizontal="center" vertical="center"/>
      <protection locked="0"/>
    </xf>
    <xf numFmtId="0" fontId="73" fillId="8" borderId="99" xfId="3" applyNumberFormat="1" applyFont="1" applyFill="1" applyBorder="1" applyAlignment="1" applyProtection="1">
      <alignment horizontal="center" vertical="center"/>
      <protection locked="0"/>
    </xf>
    <xf numFmtId="0" fontId="73" fillId="8" borderId="171" xfId="3" applyNumberFormat="1" applyFont="1" applyFill="1" applyBorder="1" applyAlignment="1" applyProtection="1">
      <alignment horizontal="center" vertical="center"/>
      <protection locked="0"/>
    </xf>
    <xf numFmtId="0" fontId="28" fillId="4" borderId="88" xfId="3" applyFont="1" applyFill="1" applyBorder="1" applyAlignment="1" applyProtection="1">
      <alignment horizontal="center" vertical="center" wrapText="1"/>
    </xf>
    <xf numFmtId="0" fontId="28" fillId="4" borderId="11" xfId="3" applyFont="1" applyFill="1" applyBorder="1" applyAlignment="1" applyProtection="1">
      <alignment horizontal="center" vertical="center"/>
    </xf>
    <xf numFmtId="0" fontId="28" fillId="4" borderId="19" xfId="3" applyFont="1" applyFill="1" applyBorder="1" applyAlignment="1" applyProtection="1">
      <alignment horizontal="center" vertical="center"/>
    </xf>
    <xf numFmtId="0" fontId="19" fillId="8" borderId="11" xfId="3" applyFont="1" applyFill="1" applyBorder="1" applyAlignment="1" applyProtection="1">
      <alignment horizontal="left" vertical="center" wrapText="1"/>
      <protection locked="0"/>
    </xf>
    <xf numFmtId="0" fontId="19" fillId="8" borderId="12" xfId="3" applyFont="1" applyFill="1" applyBorder="1" applyAlignment="1" applyProtection="1">
      <alignment horizontal="left" vertical="center" wrapText="1"/>
      <protection locked="0"/>
    </xf>
    <xf numFmtId="0" fontId="28" fillId="6" borderId="5" xfId="3" applyFont="1" applyFill="1" applyBorder="1" applyAlignment="1" applyProtection="1">
      <alignment horizontal="center" vertical="center" wrapText="1" shrinkToFit="1"/>
    </xf>
    <xf numFmtId="0" fontId="28" fillId="6" borderId="5" xfId="3" applyFont="1" applyFill="1" applyBorder="1" applyAlignment="1" applyProtection="1">
      <alignment horizontal="center" vertical="center"/>
    </xf>
    <xf numFmtId="0" fontId="28" fillId="6" borderId="6" xfId="3" applyFont="1" applyFill="1" applyBorder="1" applyAlignment="1" applyProtection="1">
      <alignment horizontal="center" vertical="center"/>
    </xf>
    <xf numFmtId="180" fontId="28" fillId="0" borderId="2" xfId="3" applyNumberFormat="1" applyFont="1" applyFill="1" applyBorder="1" applyAlignment="1" applyProtection="1">
      <alignment horizontal="right" vertical="center"/>
    </xf>
    <xf numFmtId="180" fontId="28" fillId="0" borderId="3" xfId="3" applyNumberFormat="1" applyFont="1" applyFill="1" applyBorder="1" applyAlignment="1" applyProtection="1">
      <alignment horizontal="right" vertical="center"/>
    </xf>
    <xf numFmtId="38" fontId="49" fillId="0" borderId="2" xfId="1" applyFont="1" applyFill="1" applyBorder="1" applyAlignment="1" applyProtection="1">
      <alignment horizontal="left" vertical="center" wrapText="1"/>
    </xf>
    <xf numFmtId="38" fontId="49" fillId="0" borderId="3" xfId="1" applyFont="1" applyFill="1" applyBorder="1" applyAlignment="1" applyProtection="1">
      <alignment horizontal="left" vertical="center" wrapText="1"/>
    </xf>
    <xf numFmtId="0" fontId="28" fillId="4" borderId="88" xfId="3" applyFont="1" applyFill="1" applyBorder="1" applyAlignment="1" applyProtection="1">
      <alignment horizontal="center" vertical="center"/>
    </xf>
    <xf numFmtId="0" fontId="28" fillId="0" borderId="109" xfId="3" applyFont="1" applyFill="1" applyBorder="1" applyAlignment="1" applyProtection="1">
      <alignment horizontal="center" vertical="center"/>
    </xf>
    <xf numFmtId="0" fontId="28" fillId="0" borderId="11" xfId="3" applyFont="1" applyFill="1" applyBorder="1" applyAlignment="1" applyProtection="1">
      <alignment horizontal="center" vertical="center"/>
    </xf>
    <xf numFmtId="0" fontId="49" fillId="4" borderId="1" xfId="3" applyFont="1" applyFill="1" applyBorder="1" applyAlignment="1" applyProtection="1">
      <alignment horizontal="center" vertical="center" wrapText="1"/>
    </xf>
    <xf numFmtId="0" fontId="49" fillId="4" borderId="2" xfId="3" applyFont="1" applyFill="1" applyBorder="1" applyAlignment="1" applyProtection="1">
      <alignment horizontal="center" vertical="center"/>
    </xf>
    <xf numFmtId="0" fontId="49" fillId="4" borderId="52" xfId="3" applyFont="1" applyFill="1" applyBorder="1" applyAlignment="1" applyProtection="1">
      <alignment horizontal="center" vertical="center"/>
    </xf>
    <xf numFmtId="0" fontId="49" fillId="4" borderId="4" xfId="3" applyFont="1" applyFill="1" applyBorder="1" applyAlignment="1" applyProtection="1">
      <alignment horizontal="center" vertical="center"/>
    </xf>
    <xf numFmtId="0" fontId="49" fillId="4" borderId="5" xfId="3" applyFont="1" applyFill="1" applyBorder="1" applyAlignment="1" applyProtection="1">
      <alignment horizontal="center" vertical="center"/>
    </xf>
    <xf numFmtId="0" fontId="49" fillId="4" borderId="43" xfId="3" applyFont="1" applyFill="1" applyBorder="1" applyAlignment="1" applyProtection="1">
      <alignment horizontal="center" vertical="center"/>
    </xf>
    <xf numFmtId="0" fontId="19" fillId="8" borderId="2" xfId="3" applyFont="1" applyFill="1" applyBorder="1" applyAlignment="1" applyProtection="1">
      <alignment horizontal="left" vertical="center"/>
      <protection locked="0"/>
    </xf>
    <xf numFmtId="0" fontId="19" fillId="8" borderId="3" xfId="3" applyFont="1" applyFill="1" applyBorder="1" applyAlignment="1" applyProtection="1">
      <alignment horizontal="left" vertical="center"/>
      <protection locked="0"/>
    </xf>
    <xf numFmtId="0" fontId="19" fillId="8" borderId="5" xfId="3" applyFont="1" applyFill="1" applyBorder="1" applyAlignment="1" applyProtection="1">
      <alignment horizontal="left" vertical="center"/>
      <protection locked="0"/>
    </xf>
    <xf numFmtId="0" fontId="19" fillId="8" borderId="6" xfId="3" applyFont="1" applyFill="1" applyBorder="1" applyAlignment="1" applyProtection="1">
      <alignment horizontal="left" vertical="center"/>
      <protection locked="0"/>
    </xf>
    <xf numFmtId="38" fontId="19" fillId="8" borderId="11" xfId="1" applyFont="1" applyFill="1" applyBorder="1" applyAlignment="1" applyProtection="1">
      <alignment horizontal="center" vertical="center"/>
      <protection locked="0"/>
    </xf>
    <xf numFmtId="180" fontId="28" fillId="0" borderId="11" xfId="3" applyNumberFormat="1" applyFont="1" applyFill="1" applyBorder="1" applyAlignment="1" applyProtection="1">
      <alignment horizontal="left" vertical="center"/>
    </xf>
    <xf numFmtId="180" fontId="28" fillId="0" borderId="12" xfId="3" applyNumberFormat="1" applyFont="1" applyFill="1" applyBorder="1" applyAlignment="1" applyProtection="1">
      <alignment horizontal="left" vertical="center"/>
    </xf>
    <xf numFmtId="178" fontId="28" fillId="4" borderId="88" xfId="3" applyNumberFormat="1" applyFont="1" applyFill="1" applyBorder="1" applyAlignment="1" applyProtection="1">
      <alignment horizontal="center" vertical="center"/>
    </xf>
    <xf numFmtId="178" fontId="28" fillId="4" borderId="11" xfId="3" applyNumberFormat="1" applyFont="1" applyFill="1" applyBorder="1" applyAlignment="1" applyProtection="1">
      <alignment horizontal="center" vertical="center"/>
    </xf>
    <xf numFmtId="178" fontId="28" fillId="4" borderId="19" xfId="3" applyNumberFormat="1" applyFont="1" applyFill="1" applyBorder="1" applyAlignment="1" applyProtection="1">
      <alignment horizontal="center" vertical="center"/>
    </xf>
    <xf numFmtId="178" fontId="19" fillId="8" borderId="11" xfId="3" applyNumberFormat="1" applyFont="1" applyFill="1" applyBorder="1" applyAlignment="1" applyProtection="1">
      <alignment horizontal="center" vertical="center"/>
      <protection locked="0"/>
    </xf>
    <xf numFmtId="178" fontId="19" fillId="8" borderId="12" xfId="3" applyNumberFormat="1" applyFont="1" applyFill="1" applyBorder="1" applyAlignment="1" applyProtection="1">
      <alignment horizontal="center" vertical="center"/>
      <protection locked="0"/>
    </xf>
    <xf numFmtId="0" fontId="28" fillId="4" borderId="19" xfId="0" applyFont="1" applyFill="1" applyBorder="1" applyAlignment="1" applyProtection="1">
      <alignment horizontal="center" vertical="center"/>
    </xf>
    <xf numFmtId="49" fontId="19" fillId="8" borderId="11" xfId="3" applyNumberFormat="1" applyFont="1" applyFill="1" applyBorder="1" applyAlignment="1" applyProtection="1">
      <alignment horizontal="center" vertical="center" shrinkToFit="1"/>
      <protection locked="0"/>
    </xf>
    <xf numFmtId="49" fontId="19" fillId="8" borderId="12" xfId="3" applyNumberFormat="1" applyFont="1" applyFill="1" applyBorder="1" applyAlignment="1" applyProtection="1">
      <alignment horizontal="center" vertical="center" shrinkToFit="1"/>
      <protection locked="0"/>
    </xf>
    <xf numFmtId="0" fontId="19" fillId="8" borderId="11" xfId="3" applyFont="1" applyFill="1" applyBorder="1" applyAlignment="1" applyProtection="1">
      <alignment horizontal="left" vertical="center" wrapText="1" shrinkToFit="1"/>
      <protection locked="0"/>
    </xf>
    <xf numFmtId="0" fontId="19" fillId="8" borderId="12" xfId="3" applyFont="1" applyFill="1" applyBorder="1" applyAlignment="1" applyProtection="1">
      <alignment horizontal="left" vertical="center" wrapText="1" shrinkToFit="1"/>
      <protection locked="0"/>
    </xf>
    <xf numFmtId="0" fontId="19" fillId="8" borderId="11" xfId="3" applyFont="1" applyFill="1" applyBorder="1" applyAlignment="1" applyProtection="1">
      <alignment horizontal="center" vertical="center"/>
      <protection locked="0"/>
    </xf>
    <xf numFmtId="0" fontId="19" fillId="8" borderId="12" xfId="3" applyFont="1" applyFill="1" applyBorder="1" applyAlignment="1" applyProtection="1">
      <alignment horizontal="center" vertical="center"/>
      <protection locked="0"/>
    </xf>
    <xf numFmtId="178" fontId="49" fillId="4" borderId="88" xfId="3" applyNumberFormat="1" applyFont="1" applyFill="1" applyBorder="1" applyAlignment="1" applyProtection="1">
      <alignment horizontal="center" vertical="center" wrapText="1"/>
    </xf>
    <xf numFmtId="178" fontId="49" fillId="4" borderId="11" xfId="3" applyNumberFormat="1" applyFont="1" applyFill="1" applyBorder="1" applyAlignment="1" applyProtection="1">
      <alignment horizontal="center" vertical="center" wrapText="1"/>
    </xf>
    <xf numFmtId="178" fontId="49" fillId="4" borderId="19" xfId="3" applyNumberFormat="1" applyFont="1" applyFill="1" applyBorder="1" applyAlignment="1" applyProtection="1">
      <alignment horizontal="center" vertical="center" wrapText="1"/>
    </xf>
    <xf numFmtId="178" fontId="19" fillId="8" borderId="11" xfId="3" applyNumberFormat="1" applyFont="1" applyFill="1" applyBorder="1" applyAlignment="1" applyProtection="1">
      <alignment horizontal="center" vertical="center" shrinkToFit="1"/>
      <protection locked="0"/>
    </xf>
    <xf numFmtId="178" fontId="19" fillId="8" borderId="12" xfId="3" applyNumberFormat="1" applyFont="1" applyFill="1" applyBorder="1" applyAlignment="1" applyProtection="1">
      <alignment horizontal="center" vertical="center" shrinkToFit="1"/>
      <protection locked="0"/>
    </xf>
    <xf numFmtId="178" fontId="49" fillId="4" borderId="88" xfId="3" applyNumberFormat="1" applyFont="1" applyFill="1" applyBorder="1" applyAlignment="1" applyProtection="1">
      <alignment horizontal="center" vertical="center"/>
    </xf>
    <xf numFmtId="178" fontId="49" fillId="4" borderId="11" xfId="3" applyNumberFormat="1" applyFont="1" applyFill="1" applyBorder="1" applyAlignment="1" applyProtection="1">
      <alignment horizontal="center" vertical="center"/>
    </xf>
    <xf numFmtId="178" fontId="49" fillId="4" borderId="19" xfId="3" applyNumberFormat="1" applyFont="1" applyFill="1" applyBorder="1" applyAlignment="1" applyProtection="1">
      <alignment horizontal="center" vertical="center"/>
    </xf>
    <xf numFmtId="38" fontId="28" fillId="8" borderId="61" xfId="1" applyFont="1" applyFill="1" applyBorder="1" applyAlignment="1" applyProtection="1">
      <alignment horizontal="center" vertical="center" wrapText="1"/>
      <protection locked="0"/>
    </xf>
    <xf numFmtId="38" fontId="28" fillId="8" borderId="2" xfId="1" applyFont="1" applyFill="1" applyBorder="1" applyAlignment="1" applyProtection="1">
      <alignment horizontal="center" vertical="center" wrapText="1"/>
      <protection locked="0"/>
    </xf>
    <xf numFmtId="0" fontId="28" fillId="4" borderId="11" xfId="3" applyFont="1" applyFill="1" applyBorder="1" applyAlignment="1" applyProtection="1">
      <alignment horizontal="center" vertical="center" wrapText="1"/>
    </xf>
    <xf numFmtId="0" fontId="28" fillId="4" borderId="2" xfId="3" applyFont="1" applyFill="1" applyBorder="1" applyAlignment="1" applyProtection="1">
      <alignment horizontal="center" vertical="center" wrapText="1"/>
    </xf>
    <xf numFmtId="0" fontId="28" fillId="4" borderId="88" xfId="3" applyFont="1" applyFill="1" applyBorder="1" applyAlignment="1" applyProtection="1">
      <alignment horizontal="center" vertical="center" wrapText="1" shrinkToFit="1"/>
    </xf>
    <xf numFmtId="0" fontId="28" fillId="4" borderId="11" xfId="3" applyFont="1" applyFill="1" applyBorder="1" applyAlignment="1" applyProtection="1">
      <alignment horizontal="center" vertical="center" wrapText="1" shrinkToFit="1"/>
    </xf>
    <xf numFmtId="0" fontId="28" fillId="4" borderId="19" xfId="3" applyFont="1" applyFill="1" applyBorder="1" applyAlignment="1" applyProtection="1">
      <alignment horizontal="center" vertical="center" wrapText="1" shrinkToFit="1"/>
    </xf>
    <xf numFmtId="0" fontId="19" fillId="8" borderId="2" xfId="3" applyFont="1" applyFill="1" applyBorder="1" applyAlignment="1" applyProtection="1">
      <alignment horizontal="left" vertical="center" wrapText="1"/>
      <protection locked="0"/>
    </xf>
    <xf numFmtId="0" fontId="49" fillId="8" borderId="109" xfId="3" applyFont="1" applyFill="1" applyBorder="1" applyAlignment="1" applyProtection="1">
      <alignment horizontal="left" vertical="center" wrapText="1"/>
      <protection locked="0"/>
    </xf>
    <xf numFmtId="0" fontId="49" fillId="8" borderId="11" xfId="3" applyFont="1" applyFill="1" applyBorder="1" applyAlignment="1" applyProtection="1">
      <alignment horizontal="left" vertical="center" wrapText="1"/>
      <protection locked="0"/>
    </xf>
    <xf numFmtId="0" fontId="49" fillId="8" borderId="12" xfId="3" applyFont="1" applyFill="1" applyBorder="1" applyAlignment="1" applyProtection="1">
      <alignment horizontal="left" vertical="center" wrapText="1"/>
      <protection locked="0"/>
    </xf>
    <xf numFmtId="0" fontId="49" fillId="4" borderId="88" xfId="3" applyFont="1" applyFill="1" applyBorder="1" applyAlignment="1" applyProtection="1">
      <alignment horizontal="center" vertical="center" shrinkToFit="1"/>
    </xf>
    <xf numFmtId="0" fontId="49" fillId="4" borderId="11" xfId="3" applyFont="1" applyFill="1" applyBorder="1" applyAlignment="1" applyProtection="1">
      <alignment horizontal="center" vertical="center" shrinkToFit="1"/>
    </xf>
    <xf numFmtId="0" fontId="49" fillId="4" borderId="19" xfId="3" applyFont="1" applyFill="1" applyBorder="1" applyAlignment="1" applyProtection="1">
      <alignment horizontal="center" vertical="center" shrinkToFit="1"/>
    </xf>
    <xf numFmtId="0" fontId="55" fillId="8" borderId="109" xfId="3" applyFont="1" applyFill="1" applyBorder="1" applyAlignment="1" applyProtection="1">
      <alignment horizontal="center" vertical="center" wrapText="1"/>
      <protection locked="0"/>
    </xf>
    <xf numFmtId="0" fontId="55" fillId="8" borderId="11" xfId="3" applyFont="1" applyFill="1" applyBorder="1" applyAlignment="1" applyProtection="1">
      <alignment horizontal="center" vertical="center" wrapText="1"/>
      <protection locked="0"/>
    </xf>
    <xf numFmtId="0" fontId="55" fillId="8" borderId="12" xfId="3" applyFont="1" applyFill="1" applyBorder="1" applyAlignment="1" applyProtection="1">
      <alignment horizontal="center" vertical="center" wrapText="1"/>
      <protection locked="0"/>
    </xf>
    <xf numFmtId="182" fontId="33" fillId="0" borderId="5" xfId="7" applyFont="1" applyFill="1" applyBorder="1" applyAlignment="1" applyProtection="1">
      <alignment horizontal="right" vertical="center"/>
    </xf>
    <xf numFmtId="0" fontId="21" fillId="4" borderId="13" xfId="0" applyFont="1" applyFill="1" applyBorder="1" applyAlignment="1" applyProtection="1">
      <alignment horizontal="center" vertical="center" wrapText="1"/>
    </xf>
    <xf numFmtId="0" fontId="21" fillId="4" borderId="21" xfId="0" applyFont="1" applyFill="1" applyBorder="1" applyAlignment="1" applyProtection="1">
      <alignment horizontal="center" vertical="center" wrapText="1"/>
    </xf>
    <xf numFmtId="0" fontId="21" fillId="4" borderId="8" xfId="0" applyFont="1" applyFill="1" applyBorder="1" applyAlignment="1" applyProtection="1">
      <alignment horizontal="center" vertical="center" wrapText="1"/>
    </xf>
    <xf numFmtId="177" fontId="21" fillId="4" borderId="13" xfId="3" applyNumberFormat="1" applyFont="1" applyFill="1" applyBorder="1" applyAlignment="1" applyProtection="1">
      <alignment horizontal="center" vertical="center" wrapText="1"/>
    </xf>
    <xf numFmtId="177" fontId="21" fillId="4" borderId="21" xfId="3" applyNumberFormat="1" applyFont="1" applyFill="1" applyBorder="1" applyAlignment="1" applyProtection="1">
      <alignment horizontal="center" vertical="center" wrapText="1"/>
    </xf>
    <xf numFmtId="177" fontId="21" fillId="4" borderId="8" xfId="3" applyNumberFormat="1" applyFont="1" applyFill="1" applyBorder="1" applyAlignment="1" applyProtection="1">
      <alignment horizontal="center" vertical="center" wrapText="1"/>
    </xf>
    <xf numFmtId="0" fontId="21" fillId="4" borderId="13" xfId="3" applyNumberFormat="1" applyFont="1" applyFill="1" applyBorder="1" applyAlignment="1" applyProtection="1">
      <alignment horizontal="center" vertical="distributed" wrapText="1"/>
    </xf>
    <xf numFmtId="0" fontId="21" fillId="4" borderId="21" xfId="3" applyNumberFormat="1" applyFont="1" applyFill="1" applyBorder="1" applyAlignment="1" applyProtection="1">
      <alignment horizontal="center" vertical="distributed" wrapText="1"/>
    </xf>
    <xf numFmtId="0" fontId="21" fillId="4" borderId="8" xfId="3" applyNumberFormat="1" applyFont="1" applyFill="1" applyBorder="1" applyAlignment="1" applyProtection="1">
      <alignment horizontal="center" vertical="distributed" wrapText="1"/>
    </xf>
    <xf numFmtId="177" fontId="21" fillId="4" borderId="19" xfId="3" applyNumberFormat="1" applyFont="1" applyFill="1" applyBorder="1" applyAlignment="1" applyProtection="1">
      <alignment horizontal="center" vertical="center" wrapText="1"/>
    </xf>
    <xf numFmtId="177" fontId="21" fillId="4" borderId="85" xfId="3" applyNumberFormat="1" applyFont="1" applyFill="1" applyBorder="1" applyAlignment="1" applyProtection="1">
      <alignment horizontal="center" vertical="center" wrapText="1"/>
    </xf>
    <xf numFmtId="177" fontId="21" fillId="4" borderId="86" xfId="3" applyNumberFormat="1" applyFont="1" applyFill="1" applyBorder="1" applyAlignment="1" applyProtection="1">
      <alignment horizontal="center" vertical="center" wrapText="1"/>
    </xf>
    <xf numFmtId="177" fontId="21" fillId="4" borderId="109" xfId="3" applyNumberFormat="1" applyFont="1" applyFill="1" applyBorder="1" applyAlignment="1" applyProtection="1">
      <alignment horizontal="center" vertical="center" wrapText="1"/>
    </xf>
    <xf numFmtId="0" fontId="28" fillId="0" borderId="0" xfId="3" applyFont="1" applyAlignment="1" applyProtection="1">
      <alignment horizontal="left" vertical="center" wrapText="1"/>
    </xf>
    <xf numFmtId="0" fontId="51" fillId="6" borderId="5" xfId="0" applyNumberFormat="1" applyFont="1" applyFill="1" applyBorder="1" applyAlignment="1" applyProtection="1">
      <alignment horizontal="left" vertical="center" wrapText="1"/>
    </xf>
    <xf numFmtId="0" fontId="51" fillId="6" borderId="6" xfId="0" applyNumberFormat="1" applyFont="1" applyFill="1" applyBorder="1" applyAlignment="1" applyProtection="1">
      <alignment horizontal="left" vertical="center" wrapText="1"/>
    </xf>
    <xf numFmtId="0" fontId="28" fillId="4" borderId="54" xfId="0" applyFont="1" applyFill="1" applyBorder="1" applyAlignment="1" applyProtection="1">
      <alignment horizontal="center" vertical="center" wrapText="1"/>
    </xf>
    <xf numFmtId="0" fontId="28" fillId="6" borderId="11" xfId="3" applyFont="1" applyFill="1" applyBorder="1" applyAlignment="1" applyProtection="1">
      <alignment horizontal="right" vertical="center"/>
    </xf>
    <xf numFmtId="0" fontId="28" fillId="6" borderId="12" xfId="3" applyFont="1" applyFill="1" applyBorder="1" applyAlignment="1" applyProtection="1">
      <alignment horizontal="right" vertical="center"/>
    </xf>
    <xf numFmtId="0" fontId="19" fillId="8" borderId="58" xfId="3" applyNumberFormat="1" applyFont="1" applyFill="1" applyBorder="1" applyAlignment="1" applyProtection="1">
      <alignment horizontal="center" vertical="center" wrapText="1"/>
      <protection locked="0"/>
    </xf>
    <xf numFmtId="0" fontId="19" fillId="8" borderId="45" xfId="3" applyNumberFormat="1" applyFont="1" applyFill="1" applyBorder="1" applyAlignment="1" applyProtection="1">
      <alignment horizontal="center" vertical="center" wrapText="1"/>
      <protection locked="0"/>
    </xf>
    <xf numFmtId="0" fontId="28" fillId="4" borderId="105" xfId="3" applyFont="1" applyFill="1" applyBorder="1" applyAlignment="1" applyProtection="1">
      <alignment horizontal="center" vertical="center"/>
    </xf>
    <xf numFmtId="0" fontId="28" fillId="4" borderId="102" xfId="3" applyFont="1" applyFill="1" applyBorder="1" applyAlignment="1" applyProtection="1">
      <alignment horizontal="center" vertical="center"/>
    </xf>
    <xf numFmtId="0" fontId="28" fillId="4" borderId="104" xfId="3" applyFont="1" applyFill="1" applyBorder="1" applyAlignment="1" applyProtection="1">
      <alignment horizontal="center" vertical="center"/>
    </xf>
    <xf numFmtId="0" fontId="19" fillId="8" borderId="105" xfId="3" applyFont="1" applyFill="1" applyBorder="1" applyAlignment="1" applyProtection="1">
      <alignment horizontal="center" vertical="center"/>
      <protection locked="0"/>
    </xf>
    <xf numFmtId="0" fontId="19" fillId="8" borderId="102" xfId="3" applyFont="1" applyFill="1" applyBorder="1" applyAlignment="1" applyProtection="1">
      <alignment horizontal="center" vertical="center"/>
      <protection locked="0"/>
    </xf>
    <xf numFmtId="0" fontId="19" fillId="8" borderId="109" xfId="3" applyFont="1" applyFill="1" applyBorder="1" applyAlignment="1" applyProtection="1">
      <alignment horizontal="left" vertical="center" wrapText="1"/>
      <protection locked="0"/>
    </xf>
    <xf numFmtId="0" fontId="28" fillId="0" borderId="12" xfId="3" applyFont="1" applyFill="1" applyBorder="1" applyAlignment="1" applyProtection="1">
      <alignment horizontal="center" vertical="center"/>
    </xf>
    <xf numFmtId="38" fontId="19" fillId="8" borderId="109" xfId="1" applyFont="1" applyFill="1" applyBorder="1" applyAlignment="1" applyProtection="1">
      <alignment horizontal="right" vertical="center"/>
      <protection locked="0"/>
    </xf>
    <xf numFmtId="38" fontId="19" fillId="8" borderId="11" xfId="1" applyFont="1" applyFill="1" applyBorder="1" applyAlignment="1" applyProtection="1">
      <alignment horizontal="right" vertical="center"/>
      <protection locked="0"/>
    </xf>
    <xf numFmtId="0" fontId="28" fillId="0" borderId="88" xfId="3" applyFont="1" applyFill="1" applyBorder="1" applyAlignment="1" applyProtection="1">
      <alignment horizontal="center" vertical="center"/>
    </xf>
    <xf numFmtId="178" fontId="28" fillId="0" borderId="98" xfId="3" applyNumberFormat="1" applyFont="1" applyFill="1" applyBorder="1" applyAlignment="1" applyProtection="1">
      <alignment horizontal="center" vertical="center" wrapText="1"/>
    </xf>
    <xf numFmtId="178" fontId="28" fillId="0" borderId="99" xfId="3" applyNumberFormat="1" applyFont="1" applyFill="1" applyBorder="1" applyAlignment="1" applyProtection="1">
      <alignment horizontal="center" vertical="center" wrapText="1"/>
    </xf>
    <xf numFmtId="178" fontId="28" fillId="0" borderId="100" xfId="3" applyNumberFormat="1" applyFont="1" applyFill="1" applyBorder="1" applyAlignment="1" applyProtection="1">
      <alignment horizontal="center" vertical="center" wrapText="1"/>
    </xf>
    <xf numFmtId="0" fontId="28" fillId="4" borderId="0" xfId="3" applyFont="1" applyFill="1" applyBorder="1" applyAlignment="1" applyProtection="1">
      <alignment horizontal="center" vertical="center" wrapText="1"/>
    </xf>
    <xf numFmtId="0" fontId="28" fillId="0" borderId="11" xfId="3" applyFont="1" applyFill="1" applyBorder="1" applyAlignment="1" applyProtection="1">
      <alignment horizontal="left" vertical="center" wrapText="1"/>
    </xf>
    <xf numFmtId="0" fontId="28" fillId="0" borderId="12" xfId="3" applyFont="1" applyFill="1" applyBorder="1" applyAlignment="1" applyProtection="1">
      <alignment horizontal="left" vertical="center" wrapText="1"/>
    </xf>
    <xf numFmtId="0" fontId="28" fillId="4" borderId="4" xfId="3" applyFont="1" applyFill="1" applyBorder="1" applyAlignment="1" applyProtection="1">
      <alignment horizontal="center" vertical="center" shrinkToFit="1"/>
    </xf>
    <xf numFmtId="0" fontId="28" fillId="4" borderId="5" xfId="3" applyFont="1" applyFill="1" applyBorder="1" applyAlignment="1" applyProtection="1">
      <alignment horizontal="center" vertical="center" shrinkToFit="1"/>
    </xf>
    <xf numFmtId="0" fontId="28" fillId="4" borderId="6" xfId="3" applyFont="1" applyFill="1" applyBorder="1" applyAlignment="1" applyProtection="1">
      <alignment horizontal="center" vertical="center" shrinkToFit="1"/>
    </xf>
    <xf numFmtId="0" fontId="28" fillId="8" borderId="4" xfId="3" applyFont="1" applyFill="1" applyBorder="1" applyAlignment="1" applyProtection="1">
      <alignment horizontal="center" vertical="center" wrapText="1"/>
      <protection locked="0"/>
    </xf>
    <xf numFmtId="0" fontId="28" fillId="8" borderId="5" xfId="3" applyFont="1" applyFill="1" applyBorder="1" applyAlignment="1" applyProtection="1">
      <alignment horizontal="center" vertical="center" wrapText="1"/>
      <protection locked="0"/>
    </xf>
    <xf numFmtId="0" fontId="28" fillId="8" borderId="6" xfId="3" applyFont="1" applyFill="1" applyBorder="1" applyAlignment="1" applyProtection="1">
      <alignment horizontal="center" vertical="center" wrapText="1"/>
      <protection locked="0"/>
    </xf>
    <xf numFmtId="38" fontId="19" fillId="8" borderId="184" xfId="1" applyFont="1" applyFill="1" applyBorder="1" applyAlignment="1" applyProtection="1">
      <alignment horizontal="left" vertical="center" wrapText="1"/>
      <protection locked="0"/>
    </xf>
    <xf numFmtId="38" fontId="19" fillId="8" borderId="11" xfId="1" applyFont="1" applyFill="1" applyBorder="1" applyAlignment="1" applyProtection="1">
      <alignment horizontal="left" vertical="center" wrapText="1"/>
      <protection locked="0"/>
    </xf>
    <xf numFmtId="38" fontId="19" fillId="8" borderId="12" xfId="1" applyFont="1" applyFill="1" applyBorder="1" applyAlignment="1" applyProtection="1">
      <alignment horizontal="left" vertical="center" wrapText="1"/>
      <protection locked="0"/>
    </xf>
    <xf numFmtId="38" fontId="19" fillId="8" borderId="131" xfId="1" applyFont="1" applyFill="1" applyBorder="1" applyAlignment="1" applyProtection="1">
      <alignment horizontal="center" vertical="center" wrapText="1"/>
      <protection locked="0"/>
    </xf>
    <xf numFmtId="38" fontId="19" fillId="8" borderId="102" xfId="1" applyFont="1" applyFill="1" applyBorder="1" applyAlignment="1" applyProtection="1">
      <alignment horizontal="center" vertical="center" wrapText="1"/>
      <protection locked="0"/>
    </xf>
    <xf numFmtId="38" fontId="19" fillId="8" borderId="104" xfId="1" applyFont="1" applyFill="1" applyBorder="1" applyAlignment="1" applyProtection="1">
      <alignment horizontal="center" vertical="center" wrapText="1"/>
      <protection locked="0"/>
    </xf>
    <xf numFmtId="0" fontId="28" fillId="4" borderId="1" xfId="3" applyFont="1" applyFill="1" applyBorder="1" applyAlignment="1" applyProtection="1">
      <alignment horizontal="center" vertical="center" wrapText="1"/>
    </xf>
    <xf numFmtId="0" fontId="28" fillId="4" borderId="2" xfId="3" applyFont="1" applyFill="1" applyBorder="1" applyAlignment="1" applyProtection="1">
      <alignment horizontal="center" vertical="center"/>
    </xf>
    <xf numFmtId="0" fontId="28" fillId="4" borderId="9" xfId="3" applyFont="1" applyFill="1" applyBorder="1" applyAlignment="1" applyProtection="1">
      <alignment horizontal="center" vertical="center" wrapText="1"/>
    </xf>
    <xf numFmtId="0" fontId="28" fillId="4" borderId="0" xfId="3" applyFont="1" applyFill="1" applyBorder="1" applyAlignment="1" applyProtection="1">
      <alignment horizontal="center" vertical="center"/>
    </xf>
    <xf numFmtId="0" fontId="28" fillId="4" borderId="4" xfId="3" applyFont="1" applyFill="1" applyBorder="1" applyAlignment="1" applyProtection="1">
      <alignment horizontal="center" vertical="center"/>
    </xf>
    <xf numFmtId="0" fontId="28" fillId="4" borderId="5" xfId="3" applyFont="1" applyFill="1" applyBorder="1" applyAlignment="1" applyProtection="1">
      <alignment horizontal="center" vertical="center"/>
    </xf>
    <xf numFmtId="0" fontId="28" fillId="4" borderId="101" xfId="3" applyFont="1" applyFill="1" applyBorder="1" applyAlignment="1" applyProtection="1">
      <alignment horizontal="center" vertical="center" wrapText="1"/>
    </xf>
    <xf numFmtId="0" fontId="28" fillId="4" borderId="102" xfId="3" applyFont="1" applyFill="1" applyBorder="1" applyAlignment="1" applyProtection="1">
      <alignment horizontal="center" vertical="center" wrapText="1"/>
    </xf>
    <xf numFmtId="0" fontId="28" fillId="4" borderId="1" xfId="3" applyFont="1" applyFill="1" applyBorder="1" applyAlignment="1" applyProtection="1">
      <alignment horizontal="center" vertical="center"/>
    </xf>
    <xf numFmtId="0" fontId="28" fillId="4" borderId="9" xfId="3" applyFont="1" applyFill="1" applyBorder="1" applyAlignment="1" applyProtection="1">
      <alignment horizontal="center" vertical="center"/>
    </xf>
    <xf numFmtId="0" fontId="19" fillId="8" borderId="109" xfId="3" applyFont="1" applyFill="1" applyBorder="1" applyAlignment="1" applyProtection="1">
      <alignment horizontal="center" vertical="center"/>
      <protection locked="0"/>
    </xf>
    <xf numFmtId="49" fontId="19" fillId="8" borderId="109" xfId="3" applyNumberFormat="1" applyFont="1" applyFill="1" applyBorder="1" applyAlignment="1" applyProtection="1">
      <alignment horizontal="center" vertical="center"/>
      <protection locked="0"/>
    </xf>
    <xf numFmtId="49" fontId="19" fillId="8" borderId="11" xfId="3" applyNumberFormat="1" applyFont="1" applyFill="1" applyBorder="1" applyAlignment="1" applyProtection="1">
      <alignment horizontal="center" vertical="center"/>
      <protection locked="0"/>
    </xf>
    <xf numFmtId="49" fontId="19" fillId="8" borderId="12" xfId="3" applyNumberFormat="1" applyFont="1" applyFill="1" applyBorder="1" applyAlignment="1" applyProtection="1">
      <alignment horizontal="center" vertical="center"/>
      <protection locked="0"/>
    </xf>
    <xf numFmtId="38" fontId="28" fillId="4" borderId="61" xfId="1" applyFont="1" applyFill="1" applyBorder="1" applyAlignment="1" applyProtection="1">
      <alignment horizontal="center" vertical="center" wrapText="1"/>
    </xf>
    <xf numFmtId="38" fontId="28" fillId="4" borderId="2" xfId="1" applyFont="1" applyFill="1" applyBorder="1" applyAlignment="1" applyProtection="1">
      <alignment horizontal="center" vertical="center" wrapText="1"/>
    </xf>
    <xf numFmtId="38" fontId="28" fillId="4" borderId="109" xfId="1" applyFont="1" applyFill="1" applyBorder="1" applyAlignment="1" applyProtection="1">
      <alignment horizontal="center" vertical="center" wrapText="1"/>
    </xf>
    <xf numFmtId="38" fontId="28" fillId="4" borderId="11" xfId="1" applyFont="1" applyFill="1" applyBorder="1" applyAlignment="1" applyProtection="1">
      <alignment horizontal="center" vertical="center" wrapText="1"/>
    </xf>
    <xf numFmtId="38" fontId="19" fillId="8" borderId="109" xfId="1" applyFont="1" applyFill="1" applyBorder="1" applyAlignment="1" applyProtection="1">
      <alignment horizontal="right" vertical="center" wrapText="1"/>
      <protection locked="0"/>
    </xf>
    <xf numFmtId="38" fontId="19" fillId="8" borderId="11" xfId="1" applyFont="1" applyFill="1" applyBorder="1" applyAlignment="1" applyProtection="1">
      <alignment horizontal="right" vertical="center" wrapText="1"/>
      <protection locked="0"/>
    </xf>
    <xf numFmtId="38" fontId="19" fillId="8" borderId="61" xfId="1" applyFont="1" applyFill="1" applyBorder="1" applyAlignment="1" applyProtection="1">
      <alignment horizontal="right" vertical="center" wrapText="1"/>
      <protection locked="0"/>
    </xf>
    <xf numFmtId="38" fontId="19" fillId="8" borderId="2" xfId="1" applyFont="1" applyFill="1" applyBorder="1" applyAlignment="1" applyProtection="1">
      <alignment horizontal="right" vertical="center" wrapText="1"/>
      <protection locked="0"/>
    </xf>
    <xf numFmtId="38" fontId="28" fillId="4" borderId="184" xfId="1" applyFont="1" applyFill="1" applyBorder="1" applyAlignment="1" applyProtection="1">
      <alignment horizontal="center" vertical="center" wrapText="1"/>
    </xf>
    <xf numFmtId="38" fontId="28" fillId="4" borderId="185" xfId="1" applyFont="1" applyFill="1" applyBorder="1" applyAlignment="1" applyProtection="1">
      <alignment horizontal="center" vertical="center" wrapText="1"/>
    </xf>
    <xf numFmtId="0" fontId="19" fillId="8" borderId="109" xfId="3" applyFont="1" applyFill="1" applyBorder="1" applyAlignment="1" applyProtection="1">
      <alignment horizontal="left" vertical="center"/>
      <protection locked="0"/>
    </xf>
    <xf numFmtId="0" fontId="19" fillId="8" borderId="11" xfId="3" applyFont="1" applyFill="1" applyBorder="1" applyAlignment="1" applyProtection="1">
      <alignment horizontal="left" vertical="center"/>
      <protection locked="0"/>
    </xf>
    <xf numFmtId="0" fontId="19" fillId="8" borderId="12" xfId="3" applyFont="1" applyFill="1" applyBorder="1" applyAlignment="1" applyProtection="1">
      <alignment horizontal="left" vertical="center"/>
      <protection locked="0"/>
    </xf>
    <xf numFmtId="0" fontId="28" fillId="0" borderId="2" xfId="3" applyFont="1" applyFill="1" applyBorder="1" applyAlignment="1" applyProtection="1">
      <alignment horizontal="left" vertical="center" wrapText="1"/>
    </xf>
    <xf numFmtId="0" fontId="28" fillId="0" borderId="3" xfId="3" applyFont="1" applyFill="1" applyBorder="1" applyAlignment="1" applyProtection="1">
      <alignment horizontal="left" vertical="center" wrapText="1"/>
    </xf>
    <xf numFmtId="0" fontId="28" fillId="4" borderId="93" xfId="3" applyFont="1" applyFill="1" applyBorder="1" applyAlignment="1" applyProtection="1">
      <alignment horizontal="center" vertical="center" wrapText="1"/>
    </xf>
    <xf numFmtId="0" fontId="28" fillId="0" borderId="92" xfId="3" applyFont="1" applyBorder="1" applyAlignment="1" applyProtection="1">
      <alignment horizontal="left" vertical="center" wrapText="1"/>
    </xf>
    <xf numFmtId="0" fontId="40" fillId="0" borderId="180" xfId="3" applyNumberFormat="1" applyFont="1" applyFill="1" applyBorder="1" applyAlignment="1" applyProtection="1">
      <alignment horizontal="center" vertical="center" wrapText="1"/>
    </xf>
    <xf numFmtId="0" fontId="40" fillId="0" borderId="91" xfId="3" applyNumberFormat="1" applyFont="1" applyFill="1" applyBorder="1" applyAlignment="1" applyProtection="1">
      <alignment horizontal="center" vertical="center"/>
    </xf>
    <xf numFmtId="0" fontId="40" fillId="0" borderId="92" xfId="3" applyNumberFormat="1" applyFont="1" applyFill="1" applyBorder="1" applyAlignment="1" applyProtection="1">
      <alignment horizontal="center" vertical="center"/>
    </xf>
    <xf numFmtId="0" fontId="40" fillId="0" borderId="154" xfId="3" applyNumberFormat="1" applyFont="1" applyFill="1" applyBorder="1" applyAlignment="1" applyProtection="1">
      <alignment horizontal="center" vertical="center"/>
    </xf>
    <xf numFmtId="0" fontId="40" fillId="0" borderId="95" xfId="3" applyNumberFormat="1" applyFont="1" applyFill="1" applyBorder="1" applyAlignment="1" applyProtection="1">
      <alignment horizontal="center" vertical="center"/>
    </xf>
    <xf numFmtId="0" fontId="40" fillId="0" borderId="96" xfId="3" applyNumberFormat="1" applyFont="1" applyFill="1" applyBorder="1" applyAlignment="1" applyProtection="1">
      <alignment horizontal="center" vertical="center"/>
    </xf>
    <xf numFmtId="0" fontId="49" fillId="4" borderId="90" xfId="3" applyFont="1" applyFill="1" applyBorder="1" applyAlignment="1" applyProtection="1">
      <alignment horizontal="center" vertical="center" wrapText="1"/>
    </xf>
    <xf numFmtId="0" fontId="49" fillId="4" borderId="91" xfId="3" applyFont="1" applyFill="1" applyBorder="1" applyAlignment="1" applyProtection="1">
      <alignment horizontal="center" vertical="center" wrapText="1"/>
    </xf>
    <xf numFmtId="0" fontId="49" fillId="4" borderId="97" xfId="3" applyFont="1" applyFill="1" applyBorder="1" applyAlignment="1" applyProtection="1">
      <alignment horizontal="center" vertical="center" wrapText="1"/>
    </xf>
    <xf numFmtId="0" fontId="49" fillId="4" borderId="95" xfId="3" applyFont="1" applyFill="1" applyBorder="1" applyAlignment="1" applyProtection="1">
      <alignment horizontal="center" vertical="center" wrapText="1"/>
    </xf>
    <xf numFmtId="0" fontId="28" fillId="8" borderId="180" xfId="3" applyFont="1" applyFill="1" applyBorder="1" applyAlignment="1" applyProtection="1">
      <alignment horizontal="left" vertical="center" wrapText="1"/>
      <protection locked="0"/>
    </xf>
    <xf numFmtId="0" fontId="28" fillId="8" borderId="91" xfId="3" applyFont="1" applyFill="1" applyBorder="1" applyAlignment="1" applyProtection="1">
      <alignment horizontal="left" vertical="center" wrapText="1"/>
      <protection locked="0"/>
    </xf>
    <xf numFmtId="0" fontId="28" fillId="8" borderId="117" xfId="3" applyFont="1" applyFill="1" applyBorder="1" applyAlignment="1" applyProtection="1">
      <alignment horizontal="left" vertical="center" wrapText="1"/>
      <protection locked="0"/>
    </xf>
    <xf numFmtId="0" fontId="28" fillId="8" borderId="154" xfId="3" applyFont="1" applyFill="1" applyBorder="1" applyAlignment="1" applyProtection="1">
      <alignment horizontal="left" vertical="center" wrapText="1"/>
      <protection locked="0"/>
    </xf>
    <xf numFmtId="0" fontId="28" fillId="8" borderId="95" xfId="3" applyFont="1" applyFill="1" applyBorder="1" applyAlignment="1" applyProtection="1">
      <alignment horizontal="left" vertical="center" wrapText="1"/>
      <protection locked="0"/>
    </xf>
    <xf numFmtId="0" fontId="28" fillId="8" borderId="122" xfId="3" applyFont="1" applyFill="1" applyBorder="1" applyAlignment="1" applyProtection="1">
      <alignment horizontal="left" vertical="center" wrapText="1"/>
      <protection locked="0"/>
    </xf>
    <xf numFmtId="0" fontId="30" fillId="7" borderId="4" xfId="3" applyFont="1" applyFill="1" applyBorder="1" applyAlignment="1" applyProtection="1">
      <alignment horizontal="right" vertical="center"/>
    </xf>
    <xf numFmtId="0" fontId="30" fillId="7" borderId="5" xfId="3" applyFont="1" applyFill="1" applyBorder="1" applyAlignment="1" applyProtection="1">
      <alignment horizontal="right" vertical="center"/>
    </xf>
    <xf numFmtId="0" fontId="30" fillId="7" borderId="6" xfId="3" applyFont="1" applyFill="1" applyBorder="1" applyAlignment="1" applyProtection="1">
      <alignment horizontal="right" vertical="center"/>
    </xf>
    <xf numFmtId="0" fontId="19" fillId="8" borderId="11" xfId="3" applyFont="1" applyFill="1" applyBorder="1" applyAlignment="1" applyProtection="1">
      <alignment horizontal="center" vertical="center" shrinkToFit="1"/>
      <protection locked="0"/>
    </xf>
    <xf numFmtId="0" fontId="19" fillId="8" borderId="12" xfId="3" applyFont="1" applyFill="1" applyBorder="1" applyAlignment="1" applyProtection="1">
      <alignment horizontal="center" vertical="center" shrinkToFit="1"/>
      <protection locked="0"/>
    </xf>
    <xf numFmtId="178" fontId="49" fillId="4" borderId="88" xfId="3" applyNumberFormat="1" applyFont="1" applyFill="1" applyBorder="1" applyAlignment="1" applyProtection="1">
      <alignment horizontal="center" vertical="center" shrinkToFit="1"/>
    </xf>
    <xf numFmtId="178" fontId="49" fillId="4" borderId="11" xfId="3" applyNumberFormat="1" applyFont="1" applyFill="1" applyBorder="1" applyAlignment="1" applyProtection="1">
      <alignment horizontal="center" vertical="center" shrinkToFit="1"/>
    </xf>
    <xf numFmtId="178" fontId="49" fillId="4" borderId="19" xfId="3" applyNumberFormat="1" applyFont="1" applyFill="1" applyBorder="1" applyAlignment="1" applyProtection="1">
      <alignment horizontal="center" vertical="center" shrinkToFit="1"/>
    </xf>
    <xf numFmtId="178" fontId="19" fillId="8" borderId="11" xfId="3" applyNumberFormat="1" applyFont="1" applyFill="1" applyBorder="1" applyAlignment="1" applyProtection="1">
      <alignment horizontal="left" vertical="center"/>
      <protection locked="0"/>
    </xf>
    <xf numFmtId="178" fontId="19" fillId="8" borderId="12" xfId="3" applyNumberFormat="1" applyFont="1" applyFill="1" applyBorder="1" applyAlignment="1" applyProtection="1">
      <alignment horizontal="left" vertical="center"/>
      <protection locked="0"/>
    </xf>
    <xf numFmtId="0" fontId="28" fillId="7" borderId="5" xfId="3" applyFont="1" applyFill="1" applyBorder="1" applyAlignment="1" applyProtection="1">
      <alignment horizontal="center" vertical="center" wrapText="1" shrinkToFit="1"/>
    </xf>
    <xf numFmtId="0" fontId="28" fillId="7" borderId="5" xfId="3" applyFont="1" applyFill="1" applyBorder="1" applyAlignment="1" applyProtection="1">
      <alignment horizontal="center" vertical="center"/>
    </xf>
    <xf numFmtId="0" fontId="28" fillId="7" borderId="6" xfId="3" applyFont="1" applyFill="1" applyBorder="1" applyAlignment="1" applyProtection="1">
      <alignment horizontal="center" vertical="center"/>
    </xf>
    <xf numFmtId="0" fontId="69" fillId="4" borderId="13" xfId="3" applyFont="1" applyFill="1" applyBorder="1" applyAlignment="1" applyProtection="1">
      <alignment horizontal="center" vertical="center" wrapText="1"/>
    </xf>
    <xf numFmtId="0" fontId="40" fillId="4" borderId="4" xfId="3" applyFont="1" applyFill="1" applyBorder="1" applyAlignment="1" applyProtection="1">
      <alignment horizontal="center" vertical="center" wrapText="1"/>
    </xf>
    <xf numFmtId="0" fontId="40" fillId="4" borderId="5" xfId="3" applyFont="1" applyFill="1" applyBorder="1" applyAlignment="1" applyProtection="1">
      <alignment horizontal="center" vertical="center" wrapText="1"/>
    </xf>
    <xf numFmtId="0" fontId="40" fillId="4" borderId="6" xfId="3" applyFont="1" applyFill="1" applyBorder="1" applyAlignment="1" applyProtection="1">
      <alignment horizontal="center" vertical="center" wrapText="1"/>
    </xf>
    <xf numFmtId="38" fontId="57" fillId="0" borderId="15" xfId="1" applyFont="1" applyFill="1" applyBorder="1" applyAlignment="1" applyProtection="1">
      <alignment horizontal="right" vertical="center"/>
    </xf>
    <xf numFmtId="38" fontId="57" fillId="0" borderId="16" xfId="1" applyFont="1" applyFill="1" applyBorder="1" applyAlignment="1" applyProtection="1">
      <alignment horizontal="right" vertical="center"/>
    </xf>
    <xf numFmtId="38" fontId="57" fillId="0" borderId="26" xfId="1" applyFont="1" applyFill="1" applyBorder="1" applyAlignment="1" applyProtection="1">
      <alignment horizontal="right" vertical="center"/>
    </xf>
    <xf numFmtId="38" fontId="57" fillId="0" borderId="27" xfId="1" applyFont="1" applyFill="1" applyBorder="1" applyAlignment="1" applyProtection="1">
      <alignment horizontal="right" vertical="center"/>
    </xf>
    <xf numFmtId="38" fontId="57" fillId="0" borderId="28" xfId="1" applyFont="1" applyFill="1" applyBorder="1" applyAlignment="1" applyProtection="1">
      <alignment horizontal="right" vertical="center"/>
    </xf>
    <xf numFmtId="38" fontId="57" fillId="0" borderId="87" xfId="1" applyFont="1" applyFill="1" applyBorder="1" applyAlignment="1" applyProtection="1">
      <alignment horizontal="right" vertical="center"/>
    </xf>
    <xf numFmtId="38" fontId="57" fillId="0" borderId="112" xfId="1" applyFont="1" applyFill="1" applyBorder="1" applyAlignment="1" applyProtection="1">
      <alignment horizontal="right" vertical="center"/>
    </xf>
    <xf numFmtId="38" fontId="58" fillId="0" borderId="76" xfId="1" applyFont="1" applyFill="1" applyBorder="1" applyAlignment="1" applyProtection="1">
      <alignment horizontal="right" vertical="center" wrapText="1"/>
    </xf>
    <xf numFmtId="38" fontId="58" fillId="0" borderId="75" xfId="1" applyFont="1" applyFill="1" applyBorder="1" applyAlignment="1" applyProtection="1">
      <alignment horizontal="right" vertical="center" wrapText="1"/>
    </xf>
    <xf numFmtId="38" fontId="58" fillId="0" borderId="77" xfId="1" applyFont="1" applyFill="1" applyBorder="1" applyAlignment="1" applyProtection="1">
      <alignment horizontal="right" vertical="center" wrapText="1"/>
    </xf>
    <xf numFmtId="38" fontId="58" fillId="0" borderId="198" xfId="1" applyFont="1" applyFill="1" applyBorder="1" applyAlignment="1" applyProtection="1">
      <alignment horizontal="right" vertical="center" wrapText="1"/>
    </xf>
    <xf numFmtId="38" fontId="58" fillId="0" borderId="195" xfId="1" applyFont="1" applyFill="1" applyBorder="1" applyAlignment="1" applyProtection="1">
      <alignment horizontal="right" vertical="center" wrapText="1"/>
    </xf>
    <xf numFmtId="38" fontId="58" fillId="0" borderId="196" xfId="1" applyFont="1" applyFill="1" applyBorder="1" applyAlignment="1" applyProtection="1">
      <alignment horizontal="right" vertical="center" wrapText="1"/>
    </xf>
    <xf numFmtId="0" fontId="24" fillId="7" borderId="30" xfId="3" applyFont="1" applyFill="1" applyBorder="1" applyAlignment="1" applyProtection="1">
      <alignment horizontal="left" vertical="center" shrinkToFit="1"/>
    </xf>
    <xf numFmtId="38" fontId="57" fillId="0" borderId="79" xfId="1" applyFont="1" applyFill="1" applyBorder="1" applyAlignment="1" applyProtection="1">
      <alignment horizontal="right" vertical="center"/>
    </xf>
    <xf numFmtId="0" fontId="22" fillId="4" borderId="199" xfId="3" applyFont="1" applyFill="1" applyBorder="1" applyAlignment="1" applyProtection="1">
      <alignment horizontal="left" vertical="center"/>
    </xf>
    <xf numFmtId="0" fontId="22" fillId="4" borderId="200" xfId="3" applyFont="1" applyFill="1" applyBorder="1" applyAlignment="1" applyProtection="1">
      <alignment horizontal="left" vertical="center"/>
    </xf>
    <xf numFmtId="0" fontId="22" fillId="4" borderId="202" xfId="3" applyFont="1" applyFill="1" applyBorder="1" applyAlignment="1" applyProtection="1">
      <alignment horizontal="left" vertical="center"/>
    </xf>
    <xf numFmtId="0" fontId="33" fillId="4" borderId="63" xfId="3" applyFont="1" applyFill="1" applyBorder="1" applyAlignment="1" applyProtection="1">
      <alignment horizontal="center" vertical="center"/>
    </xf>
    <xf numFmtId="0" fontId="33" fillId="4" borderId="27" xfId="3" applyFont="1" applyFill="1" applyBorder="1" applyAlignment="1" applyProtection="1">
      <alignment horizontal="center" vertical="center"/>
    </xf>
    <xf numFmtId="0" fontId="33" fillId="4" borderId="28" xfId="3" applyFont="1" applyFill="1" applyBorder="1" applyAlignment="1" applyProtection="1">
      <alignment horizontal="center" vertical="center"/>
    </xf>
    <xf numFmtId="0" fontId="33" fillId="4" borderId="51" xfId="3" applyFont="1" applyFill="1" applyBorder="1" applyAlignment="1" applyProtection="1">
      <alignment horizontal="center" vertical="center"/>
    </xf>
    <xf numFmtId="0" fontId="33" fillId="4" borderId="31" xfId="3" applyFont="1" applyFill="1" applyBorder="1" applyAlignment="1" applyProtection="1">
      <alignment horizontal="center" vertical="center"/>
    </xf>
    <xf numFmtId="0" fontId="33" fillId="4" borderId="40" xfId="3" applyFont="1" applyFill="1" applyBorder="1" applyAlignment="1" applyProtection="1">
      <alignment horizontal="center" vertical="center"/>
    </xf>
    <xf numFmtId="0" fontId="33" fillId="4" borderId="88" xfId="3" applyFont="1" applyFill="1" applyBorder="1" applyAlignment="1" applyProtection="1">
      <alignment horizontal="center" vertical="center"/>
    </xf>
    <xf numFmtId="0" fontId="33" fillId="4" borderId="11" xfId="3" applyFont="1" applyFill="1" applyBorder="1" applyAlignment="1" applyProtection="1">
      <alignment horizontal="center" vertical="center"/>
    </xf>
    <xf numFmtId="0" fontId="33" fillId="4" borderId="12" xfId="3" applyFont="1" applyFill="1" applyBorder="1" applyAlignment="1" applyProtection="1">
      <alignment horizontal="center" vertical="center"/>
    </xf>
    <xf numFmtId="38" fontId="57" fillId="8" borderId="53" xfId="1" applyFont="1" applyFill="1" applyBorder="1" applyAlignment="1" applyProtection="1">
      <alignment horizontal="right" vertical="center"/>
      <protection locked="0"/>
    </xf>
    <xf numFmtId="38" fontId="57" fillId="8" borderId="31" xfId="1" applyFont="1" applyFill="1" applyBorder="1" applyAlignment="1" applyProtection="1">
      <alignment horizontal="right" vertical="center"/>
      <protection locked="0"/>
    </xf>
    <xf numFmtId="38" fontId="57" fillId="8" borderId="26" xfId="1" applyFont="1" applyFill="1" applyBorder="1" applyAlignment="1" applyProtection="1">
      <alignment horizontal="right" vertical="center"/>
      <protection locked="0"/>
    </xf>
    <xf numFmtId="38" fontId="57" fillId="8" borderId="27" xfId="1" applyFont="1" applyFill="1" applyBorder="1" applyAlignment="1" applyProtection="1">
      <alignment horizontal="right" vertical="center"/>
      <protection locked="0"/>
    </xf>
    <xf numFmtId="38" fontId="57" fillId="8" borderId="24" xfId="1" applyFont="1" applyFill="1" applyBorder="1" applyAlignment="1" applyProtection="1">
      <alignment horizontal="right" vertical="center"/>
      <protection locked="0"/>
    </xf>
    <xf numFmtId="38" fontId="57" fillId="8" borderId="30" xfId="1" applyFont="1" applyFill="1" applyBorder="1" applyAlignment="1" applyProtection="1">
      <alignment horizontal="right" vertical="center"/>
      <protection locked="0"/>
    </xf>
    <xf numFmtId="38" fontId="58" fillId="0" borderId="203" xfId="1" applyFont="1" applyFill="1" applyBorder="1" applyAlignment="1" applyProtection="1">
      <alignment horizontal="right" vertical="center"/>
    </xf>
    <xf numFmtId="38" fontId="58" fillId="0" borderId="200" xfId="1" applyFont="1" applyFill="1" applyBorder="1" applyAlignment="1" applyProtection="1">
      <alignment horizontal="right" vertical="center"/>
    </xf>
    <xf numFmtId="38" fontId="58" fillId="0" borderId="13" xfId="1" applyFont="1" applyFill="1" applyBorder="1" applyAlignment="1" applyProtection="1">
      <alignment horizontal="right" vertical="center" wrapText="1"/>
    </xf>
    <xf numFmtId="38" fontId="58" fillId="0" borderId="1" xfId="1" applyFont="1" applyFill="1" applyBorder="1" applyAlignment="1" applyProtection="1">
      <alignment horizontal="right" vertical="center" wrapText="1"/>
    </xf>
    <xf numFmtId="38" fontId="57" fillId="0" borderId="78" xfId="1" applyFont="1" applyFill="1" applyBorder="1" applyAlignment="1" applyProtection="1">
      <alignment horizontal="right" vertical="center"/>
    </xf>
    <xf numFmtId="38" fontId="57" fillId="4" borderId="21" xfId="1" applyFont="1" applyFill="1" applyBorder="1" applyAlignment="1" applyProtection="1">
      <alignment horizontal="right" vertical="center"/>
    </xf>
    <xf numFmtId="38" fontId="58" fillId="0" borderId="7" xfId="1" applyFont="1" applyFill="1" applyBorder="1" applyAlignment="1" applyProtection="1">
      <alignment horizontal="right" vertical="center" wrapText="1"/>
    </xf>
    <xf numFmtId="38" fontId="57" fillId="8" borderId="30" xfId="1" applyFont="1" applyFill="1" applyBorder="1" applyAlignment="1" applyProtection="1">
      <alignment horizontal="center" vertical="center"/>
      <protection locked="0"/>
    </xf>
    <xf numFmtId="38" fontId="57" fillId="8" borderId="25" xfId="1" applyFont="1" applyFill="1" applyBorder="1" applyAlignment="1" applyProtection="1">
      <alignment horizontal="center" vertical="center"/>
      <protection locked="0"/>
    </xf>
    <xf numFmtId="38" fontId="57" fillId="4" borderId="1" xfId="1" applyFont="1" applyFill="1" applyBorder="1" applyAlignment="1" applyProtection="1">
      <alignment horizontal="right" vertical="center"/>
    </xf>
    <xf numFmtId="38" fontId="57" fillId="4" borderId="2" xfId="1" applyFont="1" applyFill="1" applyBorder="1" applyAlignment="1" applyProtection="1">
      <alignment horizontal="right" vertical="center"/>
    </xf>
    <xf numFmtId="38" fontId="57" fillId="4" borderId="3" xfId="1" applyFont="1" applyFill="1" applyBorder="1" applyAlignment="1" applyProtection="1">
      <alignment horizontal="right" vertical="center"/>
    </xf>
    <xf numFmtId="0" fontId="41" fillId="0" borderId="0" xfId="3" applyFont="1" applyFill="1" applyAlignment="1" applyProtection="1">
      <alignment horizontal="left" vertical="center" wrapText="1"/>
    </xf>
    <xf numFmtId="0" fontId="44" fillId="0" borderId="0" xfId="3" applyFont="1" applyFill="1" applyAlignment="1" applyProtection="1">
      <alignment horizontal="left" vertical="center" wrapText="1"/>
    </xf>
    <xf numFmtId="0" fontId="24" fillId="0" borderId="0" xfId="3" applyFont="1" applyFill="1" applyBorder="1" applyAlignment="1" applyProtection="1">
      <alignment horizontal="left" vertical="center" wrapText="1" shrinkToFit="1"/>
    </xf>
    <xf numFmtId="0" fontId="24" fillId="7" borderId="27" xfId="3" applyFont="1" applyFill="1" applyBorder="1" applyAlignment="1" applyProtection="1">
      <alignment horizontal="left" vertical="center" shrinkToFit="1"/>
    </xf>
    <xf numFmtId="0" fontId="22" fillId="4" borderId="74" xfId="3" applyFont="1" applyFill="1" applyBorder="1" applyAlignment="1" applyProtection="1">
      <alignment horizontal="left" vertical="center" wrapText="1"/>
    </xf>
    <xf numFmtId="0" fontId="22" fillId="4" borderId="75" xfId="3" applyFont="1" applyFill="1" applyBorder="1" applyAlignment="1" applyProtection="1">
      <alignment horizontal="left" vertical="center" wrapText="1"/>
    </xf>
    <xf numFmtId="0" fontId="24" fillId="7" borderId="27" xfId="3" applyFont="1" applyFill="1" applyBorder="1" applyAlignment="1" applyProtection="1">
      <alignment horizontal="left" vertical="center"/>
    </xf>
    <xf numFmtId="0" fontId="22" fillId="7" borderId="1" xfId="3" applyFont="1" applyFill="1" applyBorder="1" applyAlignment="1" applyProtection="1">
      <alignment horizontal="left" vertical="center"/>
    </xf>
    <xf numFmtId="0" fontId="22" fillId="7" borderId="2" xfId="3" applyFont="1" applyFill="1" applyBorder="1" applyAlignment="1" applyProtection="1">
      <alignment horizontal="left" vertical="center"/>
    </xf>
    <xf numFmtId="0" fontId="22" fillId="7" borderId="3" xfId="3" applyFont="1" applyFill="1" applyBorder="1" applyAlignment="1" applyProtection="1">
      <alignment horizontal="left" vertical="center"/>
    </xf>
    <xf numFmtId="0" fontId="24" fillId="0" borderId="0" xfId="3" applyFont="1" applyFill="1" applyAlignment="1" applyProtection="1">
      <alignment horizontal="center" vertical="top"/>
    </xf>
    <xf numFmtId="0" fontId="33" fillId="4" borderId="53" xfId="3" applyFont="1" applyFill="1" applyBorder="1" applyAlignment="1" applyProtection="1">
      <alignment horizontal="center" vertical="center" textRotation="255"/>
    </xf>
    <xf numFmtId="0" fontId="33" fillId="4" borderId="46" xfId="3" applyFont="1" applyFill="1" applyBorder="1" applyAlignment="1" applyProtection="1">
      <alignment horizontal="center" vertical="center" textRotation="255"/>
    </xf>
    <xf numFmtId="0" fontId="33" fillId="4" borderId="26" xfId="3" applyFont="1" applyFill="1" applyBorder="1" applyAlignment="1" applyProtection="1">
      <alignment horizontal="center" vertical="center" textRotation="255"/>
    </xf>
    <xf numFmtId="0" fontId="33" fillId="4" borderId="64" xfId="3" applyFont="1" applyFill="1" applyBorder="1" applyAlignment="1" applyProtection="1">
      <alignment horizontal="center" vertical="center" textRotation="255"/>
    </xf>
    <xf numFmtId="0" fontId="33" fillId="4" borderId="24" xfId="3" applyFont="1" applyFill="1" applyBorder="1" applyAlignment="1" applyProtection="1">
      <alignment horizontal="center" vertical="center" textRotation="255"/>
    </xf>
    <xf numFmtId="0" fontId="33" fillId="4" borderId="41" xfId="3" applyFont="1" applyFill="1" applyBorder="1" applyAlignment="1" applyProtection="1">
      <alignment horizontal="center" vertical="center" textRotation="255"/>
    </xf>
    <xf numFmtId="0" fontId="24" fillId="7" borderId="9" xfId="3" applyFont="1" applyFill="1" applyBorder="1" applyAlignment="1" applyProtection="1">
      <alignment horizontal="center" vertical="center" textRotation="255"/>
    </xf>
    <xf numFmtId="0" fontId="24" fillId="7" borderId="42" xfId="3" applyFont="1" applyFill="1" applyBorder="1" applyAlignment="1" applyProtection="1">
      <alignment horizontal="center" vertical="center" textRotation="255"/>
    </xf>
    <xf numFmtId="0" fontId="24" fillId="7" borderId="4" xfId="3" applyFont="1" applyFill="1" applyBorder="1" applyAlignment="1" applyProtection="1">
      <alignment horizontal="center" vertical="center" textRotation="255"/>
    </xf>
    <xf numFmtId="0" fontId="24" fillId="7" borderId="43" xfId="3" applyFont="1" applyFill="1" applyBorder="1" applyAlignment="1" applyProtection="1">
      <alignment horizontal="center" vertical="center" textRotation="255"/>
    </xf>
    <xf numFmtId="38" fontId="57" fillId="0" borderId="53" xfId="1" applyFont="1" applyFill="1" applyBorder="1" applyAlignment="1" applyProtection="1">
      <alignment horizontal="right" vertical="center"/>
    </xf>
    <xf numFmtId="38" fontId="57" fillId="0" borderId="31" xfId="1" applyFont="1" applyFill="1" applyBorder="1" applyAlignment="1" applyProtection="1">
      <alignment horizontal="right" vertical="center"/>
    </xf>
    <xf numFmtId="38" fontId="57" fillId="0" borderId="40" xfId="1" applyFont="1" applyFill="1" applyBorder="1" applyAlignment="1" applyProtection="1">
      <alignment horizontal="right" vertical="center"/>
    </xf>
    <xf numFmtId="0" fontId="33" fillId="4" borderId="49" xfId="3" applyFont="1" applyFill="1" applyBorder="1" applyAlignment="1" applyProtection="1">
      <alignment horizontal="center" vertical="center"/>
    </xf>
    <xf numFmtId="0" fontId="33" fillId="4" borderId="30" xfId="3" applyFont="1" applyFill="1" applyBorder="1" applyAlignment="1" applyProtection="1">
      <alignment horizontal="center" vertical="center"/>
    </xf>
    <xf numFmtId="0" fontId="33" fillId="4" borderId="25" xfId="3" applyFont="1" applyFill="1" applyBorder="1" applyAlignment="1" applyProtection="1">
      <alignment horizontal="center" vertical="center"/>
    </xf>
    <xf numFmtId="0" fontId="33" fillId="4" borderId="18" xfId="3" applyFont="1" applyFill="1" applyBorder="1" applyAlignment="1" applyProtection="1">
      <alignment horizontal="center" vertical="center"/>
    </xf>
    <xf numFmtId="0" fontId="33" fillId="4" borderId="0" xfId="3" applyFont="1" applyFill="1" applyBorder="1" applyAlignment="1" applyProtection="1">
      <alignment horizontal="center" vertical="center"/>
    </xf>
    <xf numFmtId="0" fontId="33" fillId="4" borderId="10" xfId="3" applyFont="1" applyFill="1" applyBorder="1" applyAlignment="1" applyProtection="1">
      <alignment horizontal="center" vertical="center"/>
    </xf>
    <xf numFmtId="38" fontId="57" fillId="8" borderId="27" xfId="1" applyFont="1" applyFill="1" applyBorder="1" applyAlignment="1" applyProtection="1">
      <alignment horizontal="center" vertical="center"/>
      <protection locked="0"/>
    </xf>
    <xf numFmtId="38" fontId="57" fillId="8" borderId="28" xfId="1" applyFont="1" applyFill="1" applyBorder="1" applyAlignment="1" applyProtection="1">
      <alignment horizontal="center" vertical="center"/>
      <protection locked="0"/>
    </xf>
    <xf numFmtId="0" fontId="33" fillId="4" borderId="88" xfId="3" applyFont="1" applyFill="1" applyBorder="1" applyAlignment="1" applyProtection="1">
      <alignment horizontal="center" vertical="center" wrapText="1"/>
    </xf>
    <xf numFmtId="0" fontId="33" fillId="4" borderId="11" xfId="3" applyFont="1" applyFill="1" applyBorder="1" applyAlignment="1" applyProtection="1">
      <alignment horizontal="center" vertical="center" wrapText="1"/>
    </xf>
    <xf numFmtId="0" fontId="33" fillId="4" borderId="12" xfId="3" applyFont="1" applyFill="1" applyBorder="1" applyAlignment="1" applyProtection="1">
      <alignment horizontal="center" vertical="center" wrapText="1"/>
    </xf>
    <xf numFmtId="0" fontId="24" fillId="6" borderId="27" xfId="3" applyFont="1" applyFill="1" applyBorder="1" applyAlignment="1" applyProtection="1">
      <alignment horizontal="left" vertical="center"/>
    </xf>
    <xf numFmtId="0" fontId="24" fillId="6" borderId="28" xfId="3" applyFont="1" applyFill="1" applyBorder="1" applyAlignment="1" applyProtection="1">
      <alignment horizontal="left" vertical="center" shrinkToFit="1"/>
    </xf>
    <xf numFmtId="0" fontId="24" fillId="6" borderId="78" xfId="3" applyFont="1" applyFill="1" applyBorder="1" applyAlignment="1" applyProtection="1">
      <alignment horizontal="left" vertical="center" shrinkToFit="1"/>
    </xf>
    <xf numFmtId="38" fontId="57" fillId="4" borderId="9" xfId="1" applyFont="1" applyFill="1" applyBorder="1" applyAlignment="1" applyProtection="1">
      <alignment horizontal="right" vertical="center"/>
    </xf>
    <xf numFmtId="38" fontId="57" fillId="4" borderId="0" xfId="1" applyFont="1" applyFill="1" applyBorder="1" applyAlignment="1" applyProtection="1">
      <alignment horizontal="right" vertical="center"/>
    </xf>
    <xf numFmtId="38" fontId="57" fillId="4" borderId="10" xfId="1" applyFont="1" applyFill="1" applyBorder="1" applyAlignment="1" applyProtection="1">
      <alignment horizontal="right" vertical="center"/>
    </xf>
    <xf numFmtId="38" fontId="13" fillId="4" borderId="21" xfId="1" applyFont="1" applyFill="1" applyBorder="1" applyAlignment="1" applyProtection="1">
      <alignment horizontal="right" vertical="center"/>
    </xf>
    <xf numFmtId="38" fontId="13" fillId="4" borderId="205" xfId="1" applyFont="1" applyFill="1" applyBorder="1" applyAlignment="1" applyProtection="1">
      <alignment horizontal="right" vertical="center"/>
    </xf>
    <xf numFmtId="38" fontId="57" fillId="8" borderId="26" xfId="1" applyFont="1" applyFill="1" applyBorder="1" applyAlignment="1" applyProtection="1">
      <alignment horizontal="center" vertical="center"/>
      <protection locked="0"/>
    </xf>
    <xf numFmtId="0" fontId="24" fillId="4" borderId="7" xfId="3" applyFont="1" applyFill="1" applyBorder="1" applyAlignment="1" applyProtection="1">
      <alignment horizontal="center" vertical="center" wrapText="1"/>
    </xf>
    <xf numFmtId="0" fontId="24" fillId="4" borderId="1" xfId="3" applyFont="1" applyFill="1" applyBorder="1" applyAlignment="1" applyProtection="1">
      <alignment horizontal="center" vertical="center" shrinkToFit="1"/>
    </xf>
    <xf numFmtId="0" fontId="24" fillId="4" borderId="2" xfId="3" applyFont="1" applyFill="1" applyBorder="1" applyAlignment="1" applyProtection="1">
      <alignment horizontal="center" vertical="center" shrinkToFit="1"/>
    </xf>
    <xf numFmtId="0" fontId="24" fillId="4" borderId="3" xfId="3" applyFont="1" applyFill="1" applyBorder="1" applyAlignment="1" applyProtection="1">
      <alignment horizontal="center" vertical="center" shrinkToFit="1"/>
    </xf>
    <xf numFmtId="0" fontId="40" fillId="4" borderId="13" xfId="3" applyFont="1" applyFill="1" applyBorder="1" applyAlignment="1" applyProtection="1">
      <alignment horizontal="center" vertical="center" wrapText="1"/>
    </xf>
    <xf numFmtId="0" fontId="40" fillId="4" borderId="4" xfId="3" applyFont="1" applyFill="1" applyBorder="1" applyAlignment="1" applyProtection="1">
      <alignment horizontal="center" vertical="center"/>
    </xf>
    <xf numFmtId="0" fontId="40" fillId="4" borderId="5" xfId="3" applyFont="1" applyFill="1" applyBorder="1" applyAlignment="1" applyProtection="1">
      <alignment horizontal="center" vertical="center"/>
    </xf>
    <xf numFmtId="0" fontId="40" fillId="4" borderId="6" xfId="3" applyFont="1" applyFill="1" applyBorder="1" applyAlignment="1" applyProtection="1">
      <alignment horizontal="center" vertical="center"/>
    </xf>
    <xf numFmtId="0" fontId="24" fillId="6" borderId="27" xfId="3" applyFont="1" applyFill="1" applyBorder="1" applyAlignment="1" applyProtection="1">
      <alignment horizontal="left" vertical="center" shrinkToFit="1"/>
    </xf>
    <xf numFmtId="0" fontId="24" fillId="6" borderId="9" xfId="3" applyFont="1" applyFill="1" applyBorder="1" applyAlignment="1" applyProtection="1">
      <alignment horizontal="center" vertical="center" textRotation="255"/>
    </xf>
    <xf numFmtId="0" fontId="24" fillId="6" borderId="42" xfId="3" applyFont="1" applyFill="1" applyBorder="1" applyAlignment="1" applyProtection="1">
      <alignment horizontal="center" vertical="center" textRotation="255"/>
    </xf>
    <xf numFmtId="0" fontId="24" fillId="6" borderId="4" xfId="3" applyFont="1" applyFill="1" applyBorder="1" applyAlignment="1" applyProtection="1">
      <alignment horizontal="center" vertical="center" textRotation="255"/>
    </xf>
    <xf numFmtId="0" fontId="24" fillId="6" borderId="43" xfId="3" applyFont="1" applyFill="1" applyBorder="1" applyAlignment="1" applyProtection="1">
      <alignment horizontal="center" vertical="center" textRotation="255"/>
    </xf>
    <xf numFmtId="0" fontId="21" fillId="6" borderId="30" xfId="3" applyFont="1" applyFill="1" applyBorder="1" applyAlignment="1" applyProtection="1">
      <alignment horizontal="left" vertical="center" shrinkToFit="1"/>
    </xf>
    <xf numFmtId="0" fontId="40" fillId="4" borderId="1" xfId="3" applyFont="1" applyFill="1" applyBorder="1" applyAlignment="1" applyProtection="1">
      <alignment horizontal="center" vertical="center" wrapText="1"/>
    </xf>
    <xf numFmtId="0" fontId="40" fillId="4" borderId="2" xfId="3" applyFont="1" applyFill="1" applyBorder="1" applyAlignment="1" applyProtection="1">
      <alignment horizontal="center" vertical="center" wrapText="1"/>
    </xf>
    <xf numFmtId="0" fontId="40" fillId="4" borderId="3" xfId="3" applyFont="1" applyFill="1" applyBorder="1" applyAlignment="1" applyProtection="1">
      <alignment horizontal="center" vertical="center" wrapText="1"/>
    </xf>
    <xf numFmtId="0" fontId="22" fillId="6" borderId="1" xfId="3" applyFont="1" applyFill="1" applyBorder="1" applyAlignment="1" applyProtection="1">
      <alignment horizontal="left" vertical="center" wrapText="1"/>
    </xf>
    <xf numFmtId="0" fontId="22" fillId="6" borderId="2" xfId="3" applyFont="1" applyFill="1" applyBorder="1" applyAlignment="1" applyProtection="1">
      <alignment horizontal="left" vertical="center" wrapText="1"/>
    </xf>
    <xf numFmtId="0" fontId="22" fillId="6" borderId="11" xfId="3" applyFont="1" applyFill="1" applyBorder="1" applyAlignment="1" applyProtection="1">
      <alignment horizontal="left" vertical="center" wrapText="1"/>
    </xf>
    <xf numFmtId="0" fontId="22" fillId="6" borderId="12" xfId="3" applyFont="1" applyFill="1" applyBorder="1" applyAlignment="1" applyProtection="1">
      <alignment horizontal="left" vertical="center" wrapText="1"/>
    </xf>
    <xf numFmtId="0" fontId="24" fillId="6" borderId="31" xfId="3" applyFont="1" applyFill="1" applyBorder="1" applyAlignment="1" applyProtection="1">
      <alignment horizontal="left" vertical="center"/>
    </xf>
    <xf numFmtId="38" fontId="57" fillId="0" borderId="17" xfId="1" applyFont="1" applyFill="1" applyBorder="1" applyAlignment="1" applyProtection="1">
      <alignment horizontal="right" vertical="center"/>
    </xf>
    <xf numFmtId="0" fontId="27" fillId="0" borderId="206" xfId="3" applyFont="1" applyFill="1" applyBorder="1" applyAlignment="1" applyProtection="1">
      <alignment horizontal="center" vertical="center" wrapText="1"/>
    </xf>
    <xf numFmtId="38" fontId="58" fillId="8" borderId="199" xfId="1" applyFont="1" applyFill="1" applyBorder="1" applyAlignment="1" applyProtection="1">
      <alignment horizontal="right" vertical="center"/>
      <protection locked="0"/>
    </xf>
    <xf numFmtId="38" fontId="58" fillId="8" borderId="200" xfId="1" applyFont="1" applyFill="1" applyBorder="1" applyAlignment="1" applyProtection="1">
      <alignment horizontal="right" vertical="center"/>
      <protection locked="0"/>
    </xf>
    <xf numFmtId="38" fontId="58" fillId="8" borderId="201" xfId="1" applyFont="1" applyFill="1" applyBorder="1" applyAlignment="1" applyProtection="1">
      <alignment horizontal="right" vertical="center"/>
      <protection locked="0"/>
    </xf>
    <xf numFmtId="38" fontId="58" fillId="4" borderId="88" xfId="1" applyFont="1" applyFill="1" applyBorder="1" applyAlignment="1" applyProtection="1">
      <alignment horizontal="center" vertical="center"/>
    </xf>
    <xf numFmtId="38" fontId="58" fillId="4" borderId="204" xfId="1" applyFont="1" applyFill="1" applyBorder="1" applyAlignment="1" applyProtection="1">
      <alignment horizontal="center" vertical="center"/>
    </xf>
    <xf numFmtId="0" fontId="13" fillId="4" borderId="203" xfId="3" applyFont="1" applyFill="1" applyBorder="1" applyAlignment="1" applyProtection="1">
      <alignment horizontal="left" vertical="center" shrinkToFit="1"/>
    </xf>
    <xf numFmtId="0" fontId="13" fillId="4" borderId="200" xfId="3" applyFont="1" applyFill="1" applyBorder="1" applyAlignment="1" applyProtection="1">
      <alignment horizontal="left" vertical="center" shrinkToFit="1"/>
    </xf>
    <xf numFmtId="0" fontId="13" fillId="4" borderId="201" xfId="3" applyFont="1" applyFill="1" applyBorder="1" applyAlignment="1" applyProtection="1">
      <alignment horizontal="left" vertical="center" shrinkToFit="1"/>
    </xf>
    <xf numFmtId="0" fontId="42" fillId="0" borderId="0" xfId="3" applyFont="1" applyFill="1" applyBorder="1" applyAlignment="1" applyProtection="1">
      <alignment horizontal="left" vertical="top" wrapText="1"/>
    </xf>
    <xf numFmtId="176" fontId="70" fillId="0" borderId="0" xfId="3" applyNumberFormat="1" applyFont="1" applyFill="1" applyBorder="1" applyAlignment="1" applyProtection="1">
      <alignment horizontal="left" vertical="top" wrapText="1"/>
    </xf>
    <xf numFmtId="38" fontId="57" fillId="0" borderId="193" xfId="1" applyFont="1" applyFill="1" applyBorder="1" applyAlignment="1" applyProtection="1">
      <alignment horizontal="center" vertical="center"/>
    </xf>
    <xf numFmtId="38" fontId="57" fillId="0" borderId="194" xfId="1" applyFont="1" applyFill="1" applyBorder="1" applyAlignment="1" applyProtection="1">
      <alignment horizontal="center" vertical="center"/>
    </xf>
    <xf numFmtId="38" fontId="57" fillId="0" borderId="197" xfId="1" applyFont="1" applyFill="1" applyBorder="1" applyAlignment="1" applyProtection="1">
      <alignment horizontal="center" vertical="center"/>
    </xf>
    <xf numFmtId="38" fontId="58" fillId="0" borderId="88" xfId="1" applyFont="1" applyFill="1" applyBorder="1" applyAlignment="1" applyProtection="1">
      <alignment horizontal="right" vertical="center" wrapText="1"/>
    </xf>
    <xf numFmtId="0" fontId="22" fillId="7" borderId="1" xfId="3" applyFont="1" applyFill="1" applyBorder="1" applyAlignment="1" applyProtection="1">
      <alignment horizontal="left" vertical="center" wrapText="1"/>
    </xf>
    <xf numFmtId="0" fontId="22" fillId="7" borderId="2" xfId="3" applyFont="1" applyFill="1" applyBorder="1" applyAlignment="1" applyProtection="1">
      <alignment horizontal="left" vertical="center" wrapText="1"/>
    </xf>
    <xf numFmtId="0" fontId="22" fillId="7" borderId="11" xfId="3" applyFont="1" applyFill="1" applyBorder="1" applyAlignment="1" applyProtection="1">
      <alignment horizontal="left" vertical="center" wrapText="1"/>
    </xf>
    <xf numFmtId="0" fontId="22" fillId="7" borderId="5" xfId="3" applyFont="1" applyFill="1" applyBorder="1" applyAlignment="1" applyProtection="1">
      <alignment horizontal="left" vertical="center" wrapText="1"/>
    </xf>
    <xf numFmtId="0" fontId="22" fillId="7" borderId="6" xfId="3" applyFont="1" applyFill="1" applyBorder="1" applyAlignment="1" applyProtection="1">
      <alignment horizontal="left" vertical="center" wrapText="1"/>
    </xf>
    <xf numFmtId="0" fontId="22" fillId="6" borderId="88" xfId="3" applyFont="1" applyFill="1" applyBorder="1" applyAlignment="1" applyProtection="1">
      <alignment horizontal="left" vertical="center"/>
    </xf>
    <xf numFmtId="0" fontId="22" fillId="6" borderId="11" xfId="3" applyFont="1" applyFill="1" applyBorder="1" applyAlignment="1" applyProtection="1">
      <alignment horizontal="left" vertical="center"/>
    </xf>
    <xf numFmtId="0" fontId="22" fillId="6" borderId="12" xfId="3" applyFont="1" applyFill="1" applyBorder="1" applyAlignment="1" applyProtection="1">
      <alignment horizontal="left" vertical="center"/>
    </xf>
    <xf numFmtId="0" fontId="24" fillId="7" borderId="31" xfId="3" applyFont="1" applyFill="1" applyBorder="1" applyAlignment="1" applyProtection="1">
      <alignment horizontal="left" vertical="center"/>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285">
    <dxf>
      <font>
        <color theme="0" tint="-0.24994659260841701"/>
      </font>
      <fill>
        <patternFill>
          <bgColor theme="0" tint="-0.24994659260841701"/>
        </patternFill>
      </fill>
    </dxf>
    <dxf>
      <fill>
        <patternFill>
          <bgColor rgb="FFFFFF00"/>
        </patternFill>
      </fill>
    </dxf>
    <dxf>
      <font>
        <color theme="0" tint="-0.24994659260841701"/>
      </font>
      <fill>
        <patternFill>
          <bgColor theme="0" tint="-0.24994659260841701"/>
        </patternFill>
      </fill>
    </dxf>
    <dxf>
      <font>
        <b val="0"/>
        <i val="0"/>
        <strike val="0"/>
        <condense val="0"/>
        <extend val="0"/>
        <outline val="0"/>
        <shadow val="0"/>
        <u val="none"/>
        <vertAlign val="baseline"/>
        <sz val="11"/>
        <color rgb="FFFF0000"/>
        <name val="游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游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auto="1"/>
        <name val="游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1" diagonalDown="0" outline="0">
        <left style="thin">
          <color indexed="64"/>
        </left>
        <right style="thin">
          <color indexed="64"/>
        </right>
        <top/>
        <bottom style="thin">
          <color indexed="64"/>
        </bottom>
        <diagonal style="thin">
          <color indexed="64"/>
        </diagonal>
      </border>
      <protection locked="1" hidden="0"/>
    </dxf>
    <dxf>
      <font>
        <strike val="0"/>
        <outline val="0"/>
        <shadow val="0"/>
        <u val="none"/>
        <vertAlign val="baseline"/>
        <sz val="10"/>
        <color auto="1"/>
        <name val="游明朝"/>
        <scheme val="none"/>
      </font>
      <numFmt numFmtId="0" formatCode="General"/>
      <fill>
        <patternFill patternType="solid">
          <fgColor indexed="64"/>
          <bgColor rgb="FFFFFFE7"/>
        </patternFill>
      </fill>
      <alignment horizontal="left" vertical="center" textRotation="0" wrapText="0" indent="0" justifyLastLine="0" shrinkToFit="1" readingOrder="0"/>
      <border diagonalDown="0" outline="0">
        <left/>
        <right style="thin">
          <color indexed="64"/>
        </right>
        <top/>
        <bottom/>
      </border>
      <protection locked="0"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style="hair">
          <color theme="1"/>
        </left>
        <right style="thin">
          <color auto="1"/>
        </right>
        <top style="thin">
          <color theme="1"/>
        </top>
        <bottom style="thin">
          <color auto="1"/>
        </bottom>
      </border>
      <protection locked="1" hidden="0"/>
    </dxf>
    <dxf>
      <font>
        <strike val="0"/>
        <outline val="0"/>
        <shadow val="0"/>
        <u val="none"/>
        <vertAlign val="baseline"/>
        <color auto="1"/>
      </font>
      <numFmt numFmtId="6" formatCode="#,##0;[Red]\-#,##0"/>
      <fill>
        <patternFill patternType="none">
          <fgColor indexed="64"/>
          <bgColor auto="1"/>
        </patternFill>
      </fill>
      <protection locked="1"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style="thin">
          <color indexed="64"/>
        </bottom>
      </border>
      <protection locked="1" hidden="0"/>
    </dxf>
    <dxf>
      <font>
        <strike val="0"/>
        <outline val="0"/>
        <shadow val="0"/>
        <u val="none"/>
        <vertAlign val="baseline"/>
        <color auto="1"/>
      </font>
      <numFmt numFmtId="6" formatCode="#,##0;[Red]\-#,##0"/>
      <fill>
        <patternFill patternType="none">
          <fgColor indexed="64"/>
          <bgColor auto="1"/>
        </patternFill>
      </fill>
      <border outline="0">
        <left style="hair">
          <color theme="1"/>
        </left>
      </border>
      <protection locked="1" hidden="0"/>
    </dxf>
    <dxf>
      <font>
        <b/>
        <i val="0"/>
        <strike val="0"/>
        <condense val="0"/>
        <extend val="0"/>
        <outline val="0"/>
        <shadow val="0"/>
        <u val="none"/>
        <vertAlign val="baseline"/>
        <sz val="12"/>
        <color auto="1"/>
        <name val="游ゴシック"/>
        <scheme val="none"/>
      </font>
      <numFmt numFmtId="6" formatCode="#,##0;[Red]\-#,##0"/>
      <fill>
        <patternFill patternType="solid">
          <fgColor indexed="64"/>
          <bgColor theme="6" tint="0.79998168889431442"/>
        </patternFill>
      </fill>
      <alignment horizontal="right" vertical="center" textRotation="0" wrapText="0" indent="0" justifyLastLine="0" shrinkToFit="0" readingOrder="0"/>
      <border diagonalUp="0" diagonalDown="0" outline="0">
        <left/>
        <right style="hair">
          <color theme="1"/>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right" vertical="center" textRotation="0" wrapText="0" indent="0" justifyLastLine="0" shrinkToFit="0" readingOrder="0"/>
      <border outline="0">
        <left style="hair">
          <color theme="1"/>
        </lef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center" vertical="center" textRotation="0" wrapText="0"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right" vertical="center" textRotation="0" wrapText="0"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9"/>
        <color auto="1"/>
        <name val="游明朝"/>
        <scheme val="none"/>
      </font>
      <fill>
        <patternFill patternType="solid">
          <fgColor indexed="64"/>
          <bgColor rgb="FFFFFFE7"/>
        </patternFill>
      </fill>
      <alignment horizontal="left" vertical="center" textRotation="0" wrapText="1" indent="0" justifyLastLine="0" shrinkToFit="0" readingOrder="0"/>
      <border outline="0">
        <right style="hair">
          <color theme="1"/>
        </right>
      </border>
      <protection locked="0" hidden="0"/>
    </dxf>
    <dxf>
      <font>
        <b/>
        <i val="0"/>
        <strike val="0"/>
        <condense val="0"/>
        <extend val="0"/>
        <outline val="0"/>
        <shadow val="0"/>
        <u val="none"/>
        <vertAlign val="baseline"/>
        <sz val="12"/>
        <color auto="1"/>
        <name val="游ゴシック"/>
        <scheme val="none"/>
      </font>
      <numFmt numFmtId="0" formatCode="General"/>
      <fill>
        <patternFill patternType="solid">
          <fgColor indexed="64"/>
          <bgColor theme="6" tint="0.79998168889431442"/>
        </patternFill>
      </fill>
      <alignment horizontal="left" vertical="center" textRotation="0" wrapText="0"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ゴシック"/>
        <scheme val="none"/>
      </font>
      <numFmt numFmtId="196" formatCode="&quot;委キ&quot;\-General"/>
      <fill>
        <patternFill patternType="solid">
          <fgColor indexed="64"/>
          <bgColor theme="0" tint="-4.9989318521683403E-2"/>
        </patternFill>
      </fill>
      <alignment horizontal="center" vertical="center" textRotation="0" wrapText="0" indent="0" justifyLastLine="0" shrinkToFit="1" readingOrder="0"/>
      <border outline="0">
        <right style="hair">
          <color theme="1"/>
        </right>
      </border>
      <protection locked="1" hidden="0"/>
    </dxf>
    <dxf>
      <font>
        <strike val="0"/>
        <outline val="0"/>
        <shadow val="0"/>
        <u val="none"/>
        <vertAlign val="baseline"/>
        <sz val="10"/>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name val="游ゴシック"/>
        <scheme val="none"/>
      </font>
      <alignment horizontal="center" vertical="center" textRotation="0" wrapText="1" indent="0" justifyLastLine="0" shrinkToFit="0" readingOrder="0"/>
      <protection locked="1" hidden="0"/>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val="0"/>
        <i val="0"/>
        <strike val="0"/>
        <condense val="0"/>
        <extend val="0"/>
        <outline val="0"/>
        <shadow val="0"/>
        <u val="none"/>
        <vertAlign val="baseline"/>
        <sz val="11"/>
        <color auto="1"/>
        <name val="游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游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auto="1"/>
        <name val="游ゴシック"/>
        <scheme val="none"/>
      </font>
      <numFmt numFmtId="0" formatCode="General"/>
      <fill>
        <patternFill patternType="none">
          <fgColor indexed="64"/>
          <bgColor indexed="65"/>
        </patternFill>
      </fill>
      <alignment horizontal="general" vertical="center" textRotation="0" wrapText="1" indent="0" justifyLastLine="0" shrinkToFit="0" readingOrder="0"/>
      <border diagonalUp="1" diagonalDown="0" outline="0">
        <left style="thin">
          <color indexed="64"/>
        </left>
        <right style="thin">
          <color theme="1"/>
        </right>
        <top/>
        <bottom style="thin">
          <color theme="1"/>
        </bottom>
        <diagonal style="thin">
          <color indexed="64"/>
        </diagonal>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outline="0">
        <left style="hair">
          <color theme="1"/>
        </left>
        <right style="thin">
          <color indexed="64"/>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auto="1"/>
        </patternFill>
      </fill>
      <alignment vertical="center" wrapText="1" indent="0" justifyLastLine="0" readingOrder="0"/>
      <protection locked="1"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auto="1"/>
        </patternFill>
      </fill>
      <alignment vertical="center" wrapText="1" indent="0" justifyLastLine="0" readingOrder="0"/>
      <protection locked="1" hidden="0"/>
    </dxf>
    <dxf>
      <font>
        <b val="0"/>
        <i val="0"/>
        <strike val="0"/>
        <condense val="0"/>
        <extend val="0"/>
        <outline val="0"/>
        <shadow val="0"/>
        <u val="none"/>
        <vertAlign val="baseline"/>
        <sz val="10"/>
        <color auto="1"/>
        <name val="游ゴシック"/>
        <scheme val="none"/>
      </font>
      <numFmt numFmtId="6" formatCode="#,##0;[Red]\-#,##0"/>
      <fill>
        <patternFill patternType="solid">
          <fgColor indexed="64"/>
          <bgColor theme="6" tint="0.79998168889431442"/>
        </patternFill>
      </fill>
      <alignment horizontal="right" vertical="center" textRotation="0" wrapText="1" indent="0" justifyLastLine="0" shrinkToFit="0" readingOrder="0"/>
      <border diagonalUp="0" diagonalDown="0" outline="0">
        <left style="thin">
          <color theme="0" tint="-0.14996795556505021"/>
        </left>
        <right style="thin">
          <color theme="1"/>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right" vertical="center" textRotation="0" wrapText="1" indent="0" justifyLastLine="0" shrinkToFit="0" readingOrder="0"/>
      <border diagonalUp="0" diagonalDown="0" outline="0">
        <left style="hair">
          <color theme="1"/>
        </left>
        <right style="hair">
          <color theme="1"/>
        </right>
        <top style="hair">
          <color theme="1"/>
        </top>
        <bottom style="hair">
          <color theme="1"/>
        </bottom>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theme="0" tint="-0.14996795556505021"/>
        </left>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center" vertical="center" textRotation="0" wrapText="1" indent="0" justifyLastLine="0" shrinkToFit="0" readingOrder="0"/>
      <border diagonalUp="0" diagonalDown="0" outline="0">
        <left style="hair">
          <color theme="1"/>
        </left>
        <right style="hair">
          <color theme="1"/>
        </right>
        <top style="hair">
          <color theme="1"/>
        </top>
        <bottom style="hair">
          <color theme="1"/>
        </bottom>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right" vertical="center" textRotation="0" wrapText="1" indent="0" justifyLastLine="0" shrinkToFit="0" readingOrder="0"/>
      <border diagonalUp="0" diagonalDown="0" outline="0">
        <left style="hair">
          <color theme="1"/>
        </left>
        <right style="hair">
          <color theme="1"/>
        </right>
        <top style="hair">
          <color theme="1"/>
        </top>
        <bottom style="hair">
          <color theme="1"/>
        </bottom>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center" vertical="center" textRotation="0" wrapText="1" indent="0" justifyLastLine="0" shrinkToFit="0" readingOrder="0"/>
      <border diagonalUp="0" diagonalDown="0" outline="0">
        <left style="hair">
          <color theme="1"/>
        </left>
        <right style="hair">
          <color theme="1"/>
        </right>
        <top style="hair">
          <color theme="1"/>
        </top>
        <bottom style="hair">
          <color theme="1"/>
        </bottom>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center" vertical="center" textRotation="0" wrapText="1" indent="0" justifyLastLine="0" shrinkToFit="1" readingOrder="0"/>
      <border diagonalUp="0" diagonalDown="0" outline="0">
        <left style="hair">
          <color theme="1"/>
        </left>
        <right style="hair">
          <color theme="1"/>
        </right>
        <top style="hair">
          <color theme="1"/>
        </top>
        <bottom style="hair">
          <color theme="1"/>
        </bottom>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left" vertical="center" textRotation="0" wrapText="1" indent="0" justifyLastLine="0" shrinkToFit="0" readingOrder="0"/>
      <border diagonalUp="0" diagonalDown="0" outline="0">
        <left style="hair">
          <color theme="1"/>
        </left>
        <right style="hair">
          <color theme="1"/>
        </right>
        <top style="hair">
          <color theme="1"/>
        </top>
        <bottom style="hair">
          <color theme="1"/>
        </bottom>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theme="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left" vertical="center" textRotation="0" wrapText="1" indent="0" justifyLastLine="0" shrinkToFit="0" readingOrder="0"/>
      <border diagonalUp="0" diagonalDown="0" outline="0">
        <left style="hair">
          <color theme="1"/>
        </left>
        <right style="hair">
          <color theme="1"/>
        </right>
        <top style="hair">
          <color theme="1"/>
        </top>
        <bottom style="hair">
          <color theme="1"/>
        </bottom>
      </border>
      <protection locked="0" hidden="0"/>
    </dxf>
    <dxf>
      <font>
        <b/>
        <i val="0"/>
        <strike val="0"/>
        <condense val="0"/>
        <extend val="0"/>
        <outline val="0"/>
        <shadow val="0"/>
        <u val="none"/>
        <vertAlign val="baseline"/>
        <sz val="12"/>
        <color auto="1"/>
        <name val="游ゴシック"/>
        <scheme val="none"/>
      </font>
      <numFmt numFmtId="0" formatCode="General"/>
      <fill>
        <patternFill patternType="solid">
          <fgColor indexed="64"/>
          <bgColor theme="6" tint="0.79998168889431442"/>
        </patternFill>
      </fill>
      <alignment horizontal="left" vertical="center" textRotation="0" wrapText="0" indent="0" justifyLastLine="0" shrinkToFit="0" readingOrder="0"/>
      <border diagonalUp="0" diagonalDown="0" outline="0">
        <left/>
        <right style="thin">
          <color theme="0" tint="-0.14996795556505021"/>
        </right>
        <top style="thin">
          <color theme="1"/>
        </top>
        <bottom style="thin">
          <color theme="1"/>
        </bottom>
      </border>
      <protection locked="1" hidden="0"/>
    </dxf>
    <dxf>
      <font>
        <b val="0"/>
        <i val="0"/>
        <strike val="0"/>
        <condense val="0"/>
        <extend val="0"/>
        <outline val="0"/>
        <shadow val="0"/>
        <u val="none"/>
        <vertAlign val="baseline"/>
        <sz val="9"/>
        <color auto="1"/>
        <name val="游ゴシック"/>
        <scheme val="none"/>
      </font>
      <numFmt numFmtId="198" formatCode="&quot;機キ&quot;\-General"/>
      <fill>
        <patternFill patternType="solid">
          <fgColor indexed="64"/>
          <bgColor theme="0" tint="-4.9989318521683403E-2"/>
        </patternFill>
      </fill>
      <alignment horizontal="center" vertical="center" textRotation="0" wrapText="0" indent="0" justifyLastLine="0" shrinkToFit="1" readingOrder="0"/>
      <border diagonalUp="0" diagonalDown="0" outline="0">
        <left style="thin">
          <color theme="1"/>
        </left>
        <right style="hair">
          <color theme="1"/>
        </right>
        <top style="hair">
          <color theme="1"/>
        </top>
        <bottom style="hair">
          <color theme="1"/>
        </bottom>
      </border>
      <protection locked="1" hidden="0"/>
    </dxf>
    <dxf>
      <font>
        <strike val="0"/>
        <outline val="0"/>
        <shadow val="0"/>
        <u val="none"/>
        <vertAlign val="baseline"/>
        <sz val="10"/>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name val="游ゴシック"/>
        <scheme val="none"/>
      </font>
      <alignment horizontal="center" vertical="center" textRotation="0" wrapText="1" indent="0" justifyLastLine="0" shrinkToFit="0" readingOrder="0"/>
      <protection locked="1" hidden="0"/>
    </dxf>
    <dxf>
      <font>
        <color theme="0" tint="-0.24994659260841701"/>
      </font>
      <fill>
        <patternFill>
          <bgColor theme="0" tint="-0.24994659260841701"/>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theme="1"/>
        <name val="游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游ゴシック"/>
        <scheme val="none"/>
      </font>
      <border diagonalUp="0" diagonalDown="0">
        <left style="thin">
          <color indexed="64"/>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游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0"/>
        <color rgb="FF0070C0"/>
        <name val="游明朝"/>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outline="0">
        <left style="hair">
          <color indexed="64"/>
        </left>
        <right/>
        <top style="thin">
          <color indexed="64"/>
        </top>
        <bottom style="thin">
          <color auto="1"/>
        </bottom>
      </border>
      <protection locked="1" hidden="0"/>
    </dxf>
    <dxf>
      <font>
        <strike val="0"/>
        <outline val="0"/>
        <shadow val="0"/>
        <u val="none"/>
        <vertAlign val="baseline"/>
        <sz val="10"/>
        <color auto="1"/>
        <name val="游明朝"/>
        <scheme val="none"/>
      </font>
      <numFmt numFmtId="6" formatCode="#,##0;[Red]\-#,##0"/>
      <protection locked="1" hidden="0"/>
    </dxf>
    <dxf>
      <font>
        <b val="0"/>
        <i val="0"/>
        <strike val="0"/>
        <condense val="0"/>
        <extend val="0"/>
        <outline val="0"/>
        <shadow val="0"/>
        <u val="none"/>
        <vertAlign val="baseline"/>
        <sz val="10"/>
        <color rgb="FF0070C0"/>
        <name val="游明朝"/>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outline="0">
        <left/>
        <right style="hair">
          <color indexed="64"/>
        </right>
        <top style="thin">
          <color indexed="64"/>
        </top>
        <bottom style="thin">
          <color indexed="64"/>
        </bottom>
      </border>
      <protection locked="1" hidden="0"/>
    </dxf>
    <dxf>
      <font>
        <strike val="0"/>
        <outline val="0"/>
        <shadow val="0"/>
        <u val="none"/>
        <vertAlign val="baseline"/>
        <sz val="10"/>
        <color auto="1"/>
        <name val="游明朝"/>
        <scheme val="none"/>
      </font>
      <numFmt numFmtId="6" formatCode="#,##0;[Red]\-#,##0"/>
      <protection locked="1" hidden="0"/>
    </dxf>
    <dxf>
      <font>
        <b val="0"/>
        <i val="0"/>
        <strike val="0"/>
        <condense val="0"/>
        <extend val="0"/>
        <outline val="0"/>
        <shadow val="0"/>
        <u val="none"/>
        <vertAlign val="baseline"/>
        <sz val="10"/>
        <color theme="1"/>
        <name val="游ゴシック"/>
        <scheme val="none"/>
      </font>
      <numFmt numFmtId="6" formatCode="#,##0;[Red]\-#,##0"/>
      <fill>
        <patternFill patternType="solid">
          <fgColor indexed="64"/>
          <bgColor theme="6" tint="0.79998168889431442"/>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6" tint="0.79998168889431442"/>
        </patternFill>
      </fill>
      <alignment horizontal="righ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6"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6"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6"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游ゴシック"/>
        <scheme val="none"/>
      </font>
      <numFmt numFmtId="0" formatCode="General"/>
      <fill>
        <patternFill patternType="solid">
          <fgColor indexed="64"/>
          <bgColor theme="6" tint="0.79998168889431442"/>
        </patternFill>
      </fill>
      <alignment horizontal="left" vertical="center" textRotation="0" wrapText="0"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auto="1"/>
        <name val="游ゴシック"/>
        <scheme val="none"/>
      </font>
      <numFmt numFmtId="199" formatCode="&quot;原キ&quot;\-General"/>
      <fill>
        <patternFill patternType="none">
          <fgColor indexed="64"/>
          <bgColor auto="1"/>
        </patternFill>
      </fill>
      <alignment horizontal="center" vertical="center" textRotation="0" wrapText="0" indent="0" justifyLastLine="0" shrinkToFit="1" readingOrder="0"/>
      <protection locked="1" hidden="0"/>
    </dxf>
    <dxf>
      <font>
        <strike val="0"/>
        <outline val="0"/>
        <shadow val="0"/>
        <u val="none"/>
        <vertAlign val="baseline"/>
        <sz val="10"/>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name val="游ゴシック"/>
        <scheme val="none"/>
      </font>
      <alignment horizontal="center" vertical="center" textRotation="0" wrapText="1" indent="0" justifyLastLine="0" shrinkToFit="0" readingOrder="0"/>
      <protection locked="1" hidden="0"/>
    </dxf>
    <dxf>
      <font>
        <color theme="0" tint="-0.24994659260841701"/>
      </font>
      <fill>
        <patternFill>
          <bgColor theme="0" tint="-0.24994659260841701"/>
        </patternFill>
      </fill>
    </dxf>
    <dxf>
      <fill>
        <patternFill>
          <bgColor rgb="FFFF0000"/>
        </patternFill>
      </fill>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0" indent="0" justifyLastLine="0" shrinkToFit="1" readingOrder="0"/>
      <protection locked="0"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auto="1"/>
        </patternFill>
      </fill>
      <alignment horizontal="right" vertical="center" textRotation="0" wrapText="1" indent="0" justifyLastLine="0" shrinkToFit="0" readingOrder="0"/>
      <border outline="0">
        <right style="hair">
          <color indexed="64"/>
        </right>
      </border>
      <protection locked="1"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auto="1"/>
        </patternFill>
      </fill>
      <alignment horizontal="right" vertical="center" textRotation="0" wrapText="1" indent="0" justifyLastLine="0" shrinkToFit="0" readingOrder="0"/>
      <border outline="0">
        <right style="hair">
          <color indexed="64"/>
        </right>
      </border>
      <protection locked="1" hidden="0"/>
    </dxf>
    <dxf>
      <font>
        <b val="0"/>
        <i val="0"/>
        <strike val="0"/>
        <condense val="0"/>
        <extend val="0"/>
        <outline val="0"/>
        <shadow val="0"/>
        <u val="none"/>
        <vertAlign val="baseline"/>
        <sz val="10"/>
        <color auto="1"/>
        <name val="游明朝"/>
        <scheme val="none"/>
      </font>
      <numFmt numFmtId="6" formatCode="#,##0;[Red]\-#,##0"/>
      <fill>
        <patternFill patternType="solid">
          <fgColor indexed="64"/>
          <bgColor rgb="FFFFFFE7"/>
        </patternFill>
      </fill>
      <alignment horizontal="general" vertical="center" textRotation="0" wrapText="1" indent="0" justifyLastLine="0" shrinkToFit="0" readingOrder="0"/>
      <border outline="0">
        <right style="hair">
          <color indexed="64"/>
        </right>
      </border>
      <protection locked="0" hidden="0"/>
    </dxf>
    <dxf>
      <font>
        <b val="0"/>
        <i val="0"/>
        <strike val="0"/>
        <condense val="0"/>
        <extend val="0"/>
        <outline val="0"/>
        <shadow val="0"/>
        <u val="none"/>
        <vertAlign val="baseline"/>
        <sz val="10"/>
        <color auto="1"/>
        <name val="游明朝"/>
        <scheme val="none"/>
      </font>
      <numFmt numFmtId="6" formatCode="#,##0;[Red]\-#,##0"/>
      <fill>
        <patternFill patternType="solid">
          <fgColor indexed="64"/>
          <bgColor rgb="FFFFFFE7"/>
        </patternFill>
      </fill>
      <alignment horizontal="general" vertical="center" textRotation="0" wrapText="1" indent="0" justifyLastLine="0" shrinkToFit="0" readingOrder="0"/>
      <border outline="0">
        <right style="hair">
          <color indexed="64"/>
        </right>
      </border>
      <protection locked="0" hidden="0"/>
    </dxf>
    <dxf>
      <font>
        <b val="0"/>
        <i val="0"/>
        <strike val="0"/>
        <condense val="0"/>
        <extend val="0"/>
        <outline val="0"/>
        <shadow val="0"/>
        <u val="none"/>
        <vertAlign val="baseline"/>
        <sz val="10"/>
        <color auto="1"/>
        <name val="游明朝"/>
        <scheme val="none"/>
      </font>
      <numFmt numFmtId="6" formatCode="#,##0;[Red]\-#,##0"/>
      <fill>
        <patternFill patternType="solid">
          <fgColor indexed="64"/>
          <bgColor rgb="FFFFFFE7"/>
        </patternFill>
      </fill>
      <alignment horizontal="left" vertical="center" textRotation="0" wrapText="1" indent="0" justifyLastLine="0" shrinkToFit="0" readingOrder="0"/>
      <border outline="0">
        <right style="hair">
          <color indexed="64"/>
        </right>
      </border>
      <protection locked="0"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outline="0">
        <right style="hair">
          <color indexed="64"/>
        </right>
      </border>
      <protection locked="0"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outline="0">
        <left style="hair">
          <color auto="1"/>
        </left>
        <right style="hair">
          <color indexed="64"/>
        </right>
      </border>
      <protection locked="0" hidden="0"/>
    </dxf>
    <dxf>
      <font>
        <strike val="0"/>
        <outline val="0"/>
        <shadow val="0"/>
        <u val="none"/>
        <vertAlign val="baseline"/>
        <sz val="9"/>
        <color auto="1"/>
        <name val="游ゴシック"/>
        <scheme val="none"/>
      </font>
      <numFmt numFmtId="194" formatCode="&quot;賃カ&quot;\-General"/>
      <fill>
        <patternFill patternType="solid">
          <fgColor indexed="64"/>
          <bgColor theme="0" tint="-4.9989318521683403E-2"/>
        </patternFill>
      </fill>
      <alignment horizontal="center" vertical="center" textRotation="0" wrapText="0" indent="0" justifyLastLine="0" shrinkToFit="1" readingOrder="0"/>
      <border outline="0">
        <right style="hair">
          <color indexed="64"/>
        </right>
      </border>
      <protection locked="1" hidden="0"/>
    </dxf>
    <dxf>
      <border>
        <top style="hair">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游ゴシック"/>
        <scheme val="none"/>
      </font>
      <fill>
        <patternFill patternType="none">
          <fgColor indexed="64"/>
          <bgColor auto="1"/>
        </patternFill>
      </fill>
      <protection locked="1" hidden="0"/>
    </dxf>
    <dxf>
      <border>
        <bottom style="hair">
          <color indexed="64"/>
        </bottom>
      </border>
    </dxf>
    <dxf>
      <font>
        <b val="0"/>
        <i val="0"/>
        <strike val="0"/>
        <condense val="0"/>
        <extend val="0"/>
        <outline val="0"/>
        <shadow val="0"/>
        <u val="none"/>
        <vertAlign val="baseline"/>
        <sz val="10"/>
        <color auto="1"/>
        <name val="游ゴシック"/>
        <scheme val="none"/>
      </font>
      <fill>
        <patternFill patternType="none">
          <fgColor indexed="64"/>
          <bgColor auto="1"/>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rgb="FF0070C0"/>
        <name val="游明朝"/>
        <scheme val="none"/>
      </font>
      <numFmt numFmtId="6" formatCode="#,##0;[Red]\-#,##0"/>
      <fill>
        <patternFill patternType="none">
          <fgColor indexed="64"/>
          <bgColor indexed="65"/>
        </patternFill>
      </fill>
      <alignment horizontal="right" vertical="center" textRotation="0" wrapText="1" indent="0" justifyLastLine="0" shrinkToFit="0" readingOrder="0"/>
      <border diagonalUp="0" diagonalDown="0" outline="0">
        <left style="hair">
          <color indexed="64"/>
        </left>
        <right style="thin">
          <color indexed="64"/>
        </right>
        <top/>
        <bottom style="thin">
          <color indexed="64"/>
        </bottom>
      </border>
      <protection locked="1" hidden="0"/>
    </dxf>
    <dxf>
      <font>
        <strike val="0"/>
        <outline val="0"/>
        <shadow val="0"/>
        <u val="none"/>
        <vertAlign val="baseline"/>
        <sz val="10"/>
        <color auto="1"/>
        <name val="游明朝"/>
        <scheme val="none"/>
      </font>
      <numFmt numFmtId="6" formatCode="#,##0;[Red]\-#,##0"/>
      <border diagonalUp="0" diagonalDown="0" outline="0">
        <left style="hair">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rgb="FF0070C0"/>
        <name val="游明朝"/>
        <scheme val="none"/>
      </font>
      <numFmt numFmtId="6" formatCode="#,##0;[Red]\-#,##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hair">
          <color indexed="64"/>
        </right>
        <top/>
        <bottom style="thin">
          <color indexed="64"/>
        </bottom>
      </border>
      <protection locked="1" hidden="0"/>
    </dxf>
    <dxf>
      <font>
        <strike val="0"/>
        <outline val="0"/>
        <shadow val="0"/>
        <u val="none"/>
        <vertAlign val="baseline"/>
        <sz val="10"/>
        <color auto="1"/>
        <name val="游明朝"/>
        <scheme val="none"/>
      </font>
      <numFmt numFmtId="6" formatCode="#,##0;[Red]\-#,##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0"/>
        <color theme="1"/>
        <name val="游ゴシック"/>
        <scheme val="none"/>
      </font>
      <numFmt numFmtId="6" formatCode="#,##0;[Red]\-#,##0"/>
      <fill>
        <patternFill patternType="solid">
          <fgColor indexed="64"/>
          <bgColor theme="8" tint="0.79998168889431442"/>
        </patternFill>
      </fill>
      <alignment horizontal="right"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righ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theme="1"/>
        <name val="游ゴシック"/>
        <scheme val="none"/>
      </font>
      <numFmt numFmtId="6" formatCode="#,##0;[Red]\-#,##0"/>
      <fill>
        <patternFill patternType="solid">
          <fgColor indexed="64"/>
          <bgColor theme="8" tint="0.79998168889431442"/>
        </patternFill>
      </fill>
      <alignment horizontal="left"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numFmt numFmtId="6" formatCode="#,##0;[Red]\-#,##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2"/>
        <color auto="1"/>
        <name val="游ゴシック"/>
        <scheme val="none"/>
      </font>
      <numFmt numFmtId="0" formatCode="General"/>
      <fill>
        <patternFill patternType="solid">
          <fgColor indexed="64"/>
          <bgColor theme="8" tint="0.79998168889431442"/>
        </patternFill>
      </fill>
      <alignment horizontal="general" vertical="center" textRotation="0" wrapText="0" indent="0" justifyLastLine="0" shrinkToFit="0" readingOrder="0"/>
      <border diagonalUp="0" diagonalDown="0" outline="0">
        <left/>
        <right/>
        <top/>
        <bottom style="thin">
          <color indexed="64"/>
        </bottom>
      </border>
      <protection locked="1" hidden="0"/>
    </dxf>
    <dxf>
      <numFmt numFmtId="193" formatCode="&quot;人カ&quot;\-General"/>
      <fill>
        <patternFill patternType="solid">
          <fgColor indexed="64"/>
          <bgColor theme="0" tint="-4.9989318521683403E-2"/>
        </patternFill>
      </fill>
      <alignment horizontal="center" vertical="center" textRotation="0" wrapText="0" indent="0" justifyLastLine="0" shrinkToFit="1"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protection locked="1" hidden="0"/>
    </dxf>
    <dxf>
      <font>
        <strike val="0"/>
        <outline val="0"/>
        <shadow val="0"/>
        <u val="none"/>
        <vertAlign val="baseline"/>
        <sz val="10"/>
        <name val="游ゴシック"/>
        <scheme val="none"/>
      </font>
      <numFmt numFmtId="177" formatCode="#,##0_ "/>
      <fill>
        <patternFill patternType="solid">
          <fgColor indexed="64"/>
          <bgColor theme="0" tint="-0.14999847407452621"/>
        </patternFill>
      </fill>
      <protection locked="1" hidden="0"/>
    </dxf>
    <dxf>
      <font>
        <strike val="0"/>
        <outline val="0"/>
        <shadow val="0"/>
        <u val="none"/>
        <vertAlign val="baseline"/>
        <sz val="10"/>
        <name val="游ゴシック"/>
        <scheme val="none"/>
      </font>
      <numFmt numFmtId="177" formatCode="#,##0_ "/>
      <protection locked="1" hidden="0"/>
    </dxf>
    <dxf>
      <font>
        <b val="0"/>
        <i val="0"/>
        <strike val="0"/>
        <condense val="0"/>
        <extend val="0"/>
        <outline val="0"/>
        <shadow val="0"/>
        <u val="none"/>
        <vertAlign val="baseline"/>
        <sz val="10"/>
        <color theme="1"/>
        <name val="游ゴシック"/>
        <scheme val="none"/>
      </font>
      <numFmt numFmtId="177" formatCode="#,##0_ "/>
      <fill>
        <patternFill patternType="solid">
          <fgColor indexed="64"/>
          <bgColor theme="0" tint="-0.14999847407452621"/>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protection locked="1" hidden="0"/>
    </dxf>
    <dxf>
      <fill>
        <patternFill>
          <bgColor rgb="FFFF0000"/>
        </patternFill>
      </fill>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border diagonalUp="0" diagonalDown="0" outline="0">
        <left style="hair">
          <color theme="1"/>
        </left>
        <right style="thin">
          <color auto="1"/>
        </right>
        <top style="thin">
          <color theme="1"/>
        </top>
        <bottom style="thin">
          <color auto="1"/>
        </bottom>
      </border>
      <protection locked="1" hidden="0"/>
    </dxf>
    <dxf>
      <font>
        <strike val="0"/>
        <outline val="0"/>
        <shadow val="0"/>
        <vertAlign val="baseline"/>
        <color auto="1"/>
      </font>
      <numFmt numFmtId="6" formatCode="#,##0;[Red]\-#,##0"/>
      <fill>
        <patternFill patternType="none">
          <fgColor indexed="64"/>
          <bgColor auto="1"/>
        </patternFill>
      </fill>
      <border diagonalUp="0" diagonalDown="0" outline="0">
        <left/>
        <right style="thin">
          <color auto="1"/>
        </right>
        <top/>
        <bottom/>
      </border>
      <protection locked="1"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style="thin">
          <color theme="1"/>
        </left>
        <right style="hair">
          <color theme="1"/>
        </right>
        <top style="thin">
          <color theme="1"/>
        </top>
        <bottom style="thin">
          <color auto="1"/>
        </bottom>
      </border>
      <protection locked="1" hidden="0"/>
    </dxf>
    <dxf>
      <font>
        <strike val="0"/>
        <outline val="0"/>
        <shadow val="0"/>
        <vertAlign val="baseline"/>
        <color auto="1"/>
      </font>
      <numFmt numFmtId="6" formatCode="#,##0;[Red]\-#,##0"/>
      <fill>
        <patternFill patternType="none">
          <fgColor indexed="64"/>
          <bgColor auto="1"/>
        </patternFill>
      </fill>
      <border outline="0">
        <left style="hair">
          <color theme="1"/>
        </left>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style="thin">
          <color theme="1"/>
        </top>
        <bottom style="thin">
          <color auto="1"/>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right" vertical="center" textRotation="0" wrapText="0" indent="0" justifyLastLine="0" shrinkToFit="0" readingOrder="0"/>
      <border outline="0">
        <left style="hair">
          <color theme="1"/>
        </lef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0"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0"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outline="0">
        <left style="hair">
          <color theme="1"/>
        </left>
        <right style="hair">
          <color theme="1"/>
        </right>
      </border>
      <protection locked="0" hidden="0"/>
    </dxf>
    <dxf>
      <font>
        <b/>
        <i val="0"/>
        <strike val="0"/>
        <condense val="0"/>
        <extend val="0"/>
        <outline val="0"/>
        <shadow val="0"/>
        <u val="none"/>
        <vertAlign val="baseline"/>
        <sz val="12"/>
        <color auto="1"/>
        <name val="游ゴシック"/>
        <scheme val="none"/>
      </font>
      <numFmt numFmtId="0" formatCode="General"/>
      <fill>
        <patternFill patternType="solid">
          <fgColor indexed="64"/>
          <bgColor theme="8" tint="0.79998168889431442"/>
        </patternFill>
      </fill>
      <alignment horizontal="left" vertical="center" textRotation="0" wrapText="0" indent="0" justifyLastLine="0" shrinkToFit="0" readingOrder="0"/>
      <border diagonalUp="0" diagonalDown="0" outline="0">
        <left/>
        <right/>
        <top style="thin">
          <color theme="1"/>
        </top>
        <bottom style="thin">
          <color auto="1"/>
        </bottom>
      </border>
      <protection locked="1" hidden="0"/>
    </dxf>
    <dxf>
      <font>
        <b val="0"/>
        <i val="0"/>
        <strike val="0"/>
        <condense val="0"/>
        <extend val="0"/>
        <outline val="0"/>
        <shadow val="0"/>
        <u val="none"/>
        <vertAlign val="baseline"/>
        <sz val="9"/>
        <color auto="1"/>
        <name val="游ゴシック"/>
        <scheme val="none"/>
      </font>
      <numFmt numFmtId="192" formatCode="&quot;産カ&quot;\-General"/>
      <fill>
        <patternFill patternType="solid">
          <fgColor indexed="64"/>
          <bgColor theme="0" tint="-4.9989318521683403E-2"/>
        </patternFill>
      </fill>
      <alignment horizontal="center" vertical="center" textRotation="0" wrapText="0" indent="0" justifyLastLine="0" shrinkToFit="1" readingOrder="0"/>
      <border outline="0">
        <right style="hair">
          <color theme="1"/>
        </right>
      </border>
      <protection locked="1" hidden="0"/>
    </dxf>
    <dxf>
      <font>
        <strike val="0"/>
        <outline val="0"/>
        <shadow val="0"/>
        <u val="none"/>
        <vertAlign val="baseline"/>
        <sz val="10"/>
        <color auto="1"/>
        <name val="游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color auto="1"/>
        <name val="游ゴシック"/>
        <scheme val="none"/>
      </font>
      <alignment horizontal="center" vertical="center" textRotation="0" wrapText="1" indent="0" justifyLastLine="0" shrinkToFit="0" readingOrder="0"/>
      <protection locked="1" hidden="0"/>
    </dxf>
    <dxf>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val="0"/>
        <i val="0"/>
        <strike val="0"/>
        <condense val="0"/>
        <extend val="0"/>
        <outline val="0"/>
        <shadow val="0"/>
        <u val="none"/>
        <vertAlign val="baseline"/>
        <sz val="11"/>
        <color rgb="FFFF0000"/>
        <name val="游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游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auto="1"/>
        <name val="游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1" diagonalDown="0" outline="0">
        <left style="thin">
          <color indexed="64"/>
        </left>
        <right style="thin">
          <color indexed="64"/>
        </right>
        <top/>
        <bottom style="thin">
          <color indexed="64"/>
        </bottom>
        <diagonal style="thin">
          <color indexed="64"/>
        </diagonal>
      </border>
      <protection locked="1" hidden="0"/>
    </dxf>
    <dxf>
      <font>
        <strike val="0"/>
        <outline val="0"/>
        <shadow val="0"/>
        <u val="none"/>
        <vertAlign val="baseline"/>
        <sz val="10"/>
        <color auto="1"/>
        <name val="游明朝"/>
        <scheme val="none"/>
      </font>
      <numFmt numFmtId="0" formatCode="General"/>
      <fill>
        <patternFill patternType="solid">
          <fgColor indexed="64"/>
          <bgColor rgb="FFFFFFE7"/>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style="hair">
          <color theme="1"/>
        </left>
        <right style="thin">
          <color auto="1"/>
        </right>
        <top style="thin">
          <color theme="1"/>
        </top>
        <bottom style="thin">
          <color auto="1"/>
        </bottom>
      </border>
      <protection locked="1" hidden="0"/>
    </dxf>
    <dxf>
      <font>
        <strike val="0"/>
        <outline val="0"/>
        <shadow val="0"/>
        <u val="none"/>
        <vertAlign val="baseline"/>
        <sz val="10"/>
        <color auto="1"/>
        <name val="游明朝"/>
        <scheme val="none"/>
      </font>
      <numFmt numFmtId="6" formatCode="#,##0;[Red]\-#,##0"/>
      <fill>
        <patternFill patternType="none">
          <fgColor indexed="64"/>
          <bgColor auto="1"/>
        </patternFill>
      </fill>
      <protection locked="1"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style="thin">
          <color indexed="64"/>
        </bottom>
      </border>
      <protection locked="1" hidden="0"/>
    </dxf>
    <dxf>
      <font>
        <strike val="0"/>
        <outline val="0"/>
        <shadow val="0"/>
        <u val="none"/>
        <vertAlign val="baseline"/>
        <color auto="1"/>
      </font>
    </dxf>
    <dxf>
      <font>
        <b/>
        <i val="0"/>
        <strike val="0"/>
        <condense val="0"/>
        <extend val="0"/>
        <outline val="0"/>
        <shadow val="0"/>
        <u val="none"/>
        <vertAlign val="baseline"/>
        <sz val="12"/>
        <color auto="1"/>
        <name val="游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style="hair">
          <color theme="1"/>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strike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outline="0">
        <left style="hair">
          <color theme="1"/>
        </left>
      </border>
      <protection locked="0" hidden="0"/>
    </dxf>
    <dxf>
      <font>
        <b/>
        <i val="0"/>
        <strike val="0"/>
        <condense val="0"/>
        <extend val="0"/>
        <outline val="0"/>
        <shadow val="0"/>
        <u val="none"/>
        <vertAlign val="baseline"/>
        <sz val="12"/>
        <color auto="1"/>
        <name val="游ゴシック"/>
        <scheme val="none"/>
      </font>
      <numFmt numFmtId="0" formatCode="General"/>
      <fill>
        <patternFill patternType="solid">
          <fgColor indexed="64"/>
          <bgColor theme="8" tint="0.79998168889431442"/>
        </patternFill>
      </fill>
      <alignment horizontal="left" vertical="center" textRotation="0" wrapText="0" indent="0" justifyLastLine="0" shrinkToFit="0" readingOrder="0"/>
      <border diagonalUp="0" diagonalDown="0" outline="0">
        <left/>
        <right/>
        <top/>
        <bottom style="thin">
          <color indexed="64"/>
        </bottom>
      </border>
      <protection locked="1" hidden="0"/>
    </dxf>
    <dxf>
      <font>
        <strike val="0"/>
        <outline val="0"/>
        <shadow val="0"/>
        <u val="none"/>
        <vertAlign val="baseline"/>
        <sz val="9"/>
        <color theme="1"/>
        <name val="游ゴシック"/>
        <scheme val="none"/>
      </font>
      <numFmt numFmtId="191" formatCode="&quot;委カ&quot;\-General"/>
      <fill>
        <patternFill patternType="solid">
          <fgColor indexed="64"/>
          <bgColor theme="0" tint="-4.9989318521683403E-2"/>
        </patternFill>
      </fill>
      <alignment horizontal="center" vertical="center" textRotation="0" wrapText="0" indent="0" justifyLastLine="0" shrinkToFit="1" readingOrder="0"/>
      <protection locked="1" hidden="0"/>
    </dxf>
    <dxf>
      <font>
        <strike val="0"/>
        <outline val="0"/>
        <shadow val="0"/>
        <u val="none"/>
        <vertAlign val="baseline"/>
        <sz val="10"/>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name val="游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auto="1"/>
        <name val="游ゴシック"/>
        <scheme val="none"/>
      </font>
      <numFmt numFmtId="0" formatCode="General"/>
      <fill>
        <patternFill patternType="none">
          <fgColor indexed="64"/>
          <bgColor indexed="65"/>
        </patternFill>
      </fill>
      <alignment horizontal="general" vertical="center" textRotation="0" wrapText="1" indent="0" justifyLastLine="0" shrinkToFit="0" readingOrder="0"/>
      <border diagonalUp="1" diagonalDown="0" outline="0">
        <left style="thin">
          <color indexed="64"/>
        </left>
        <right style="thin">
          <color indexed="64"/>
        </right>
        <top/>
        <bottom style="thin">
          <color indexed="64"/>
        </bottom>
        <diagonal style="thin">
          <color indexed="64"/>
        </diagonal>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left" vertical="center" textRotation="0" wrapText="1" indent="0" justifyLastLine="0" shrinkToFit="0" readingOrder="0"/>
      <border diagonalDown="0" outline="0">
        <left/>
        <right style="thin">
          <color indexed="64"/>
        </right>
        <top/>
        <bottom/>
      </border>
      <protection locked="0"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outline="0">
        <left style="hair">
          <color theme="1"/>
        </left>
        <right style="thin">
          <color auto="1"/>
        </right>
        <top style="thin">
          <color theme="1"/>
        </top>
        <bottom style="thin">
          <color auto="1"/>
        </bottom>
      </border>
      <protection locked="1"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auto="1"/>
        </patternFill>
      </fill>
      <alignment vertical="center" wrapText="1" indent="0" justifyLastLine="0" readingOrder="0"/>
      <protection locked="1"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游ゴシック"/>
        <scheme val="none"/>
      </font>
      <numFmt numFmtId="6" formatCode="#,##0;[Red]\-#,##0"/>
      <fill>
        <patternFill patternType="none">
          <fgColor indexed="64"/>
          <bgColor auto="1"/>
        </patternFill>
      </fill>
      <alignment vertical="center" wrapText="1" indent="0" justifyLastLine="0" readingOrder="0"/>
      <border outline="0">
        <left style="hair">
          <color theme="1"/>
        </left>
      </border>
      <protection locked="1" hidden="0"/>
    </dxf>
    <dxf>
      <font>
        <b val="0"/>
        <i val="0"/>
        <strike val="0"/>
        <condense val="0"/>
        <extend val="0"/>
        <outline val="0"/>
        <shadow val="0"/>
        <u val="none"/>
        <vertAlign val="baseline"/>
        <sz val="10"/>
        <color auto="1"/>
        <name val="游ゴシック"/>
        <scheme val="none"/>
      </font>
      <numFmt numFmtId="6" formatCode="#,##0;[Red]\-#,##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theme="0" tint="-0.14996795556505021"/>
        </left>
        <right style="thin">
          <color theme="1"/>
        </right>
        <top style="thin">
          <color theme="1"/>
        </top>
        <bottom style="thin">
          <color indexed="64"/>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right" vertical="center" textRotation="0" wrapText="1" indent="0" justifyLastLine="0" shrinkToFit="0" readingOrder="0"/>
      <border outline="0">
        <left style="hair">
          <color theme="1"/>
        </lef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14996795556505021"/>
        </left>
        <right/>
        <top style="thin">
          <color theme="1"/>
        </top>
        <bottom style="thin">
          <color indexed="64"/>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center" vertical="center" textRotation="0" wrapText="1"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right" vertical="center" textRotation="0" wrapText="1"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center" vertical="center" textRotation="0" wrapText="1"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center" vertical="center" textRotation="0" wrapText="1" indent="0" justifyLastLine="0" shrinkToFit="1"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left" vertical="center" textRotation="0" wrapText="1" indent="0" justifyLastLine="0" shrinkToFit="0" readingOrder="0"/>
      <border outline="0">
        <left style="hair">
          <color theme="1"/>
        </left>
        <right style="hair">
          <color theme="1"/>
        </right>
      </border>
      <protection locked="0" hidden="0"/>
    </dxf>
    <dxf>
      <font>
        <b val="0"/>
        <i val="0"/>
        <strike val="0"/>
        <condense val="0"/>
        <extend val="0"/>
        <outline val="0"/>
        <shadow val="0"/>
        <u val="none"/>
        <vertAlign val="baseline"/>
        <sz val="10"/>
        <color auto="1"/>
        <name val="游ゴシック"/>
        <scheme val="none"/>
      </font>
      <numFmt numFmtId="0" formatCode="General"/>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1"/>
        </top>
        <bottom style="thin">
          <color auto="1"/>
        </bottom>
      </border>
      <protection locked="1" hidden="0"/>
    </dxf>
    <dxf>
      <font>
        <b val="0"/>
        <i val="0"/>
        <strike val="0"/>
        <condense val="0"/>
        <extend val="0"/>
        <outline val="0"/>
        <shadow val="0"/>
        <u val="none"/>
        <vertAlign val="baseline"/>
        <sz val="10"/>
        <color auto="1"/>
        <name val="游ゴシック"/>
        <scheme val="none"/>
      </font>
      <fill>
        <patternFill patternType="solid">
          <fgColor indexed="64"/>
          <bgColor rgb="FFFFFFE7"/>
        </patternFill>
      </fill>
      <alignment horizontal="left" vertical="center" textRotation="0" wrapText="1" indent="0" justifyLastLine="0" shrinkToFit="0" readingOrder="0"/>
      <border outline="0">
        <right style="hair">
          <color theme="1"/>
        </right>
      </border>
      <protection locked="0" hidden="0"/>
    </dxf>
    <dxf>
      <font>
        <b/>
        <i val="0"/>
        <strike val="0"/>
        <condense val="0"/>
        <extend val="0"/>
        <outline val="0"/>
        <shadow val="0"/>
        <u val="none"/>
        <vertAlign val="baseline"/>
        <sz val="12"/>
        <color auto="1"/>
        <name val="游ゴシック"/>
        <scheme val="none"/>
      </font>
      <numFmt numFmtId="0" formatCode="General"/>
      <fill>
        <patternFill patternType="solid">
          <fgColor indexed="64"/>
          <bgColor theme="8" tint="0.79998168889431442"/>
        </patternFill>
      </fill>
      <alignment horizontal="left" vertical="center" textRotation="0" wrapText="0" indent="0" justifyLastLine="0" shrinkToFit="0" readingOrder="0"/>
      <border diagonalUp="0" diagonalDown="0" outline="0">
        <left/>
        <right style="thin">
          <color theme="0" tint="-0.14996795556505021"/>
        </right>
        <top style="thin">
          <color theme="1"/>
        </top>
        <bottom style="thin">
          <color indexed="64"/>
        </bottom>
      </border>
      <protection locked="1" hidden="0"/>
    </dxf>
    <dxf>
      <font>
        <b val="0"/>
        <i val="0"/>
        <strike val="0"/>
        <condense val="0"/>
        <extend val="0"/>
        <outline val="0"/>
        <shadow val="0"/>
        <u val="none"/>
        <vertAlign val="baseline"/>
        <sz val="10"/>
        <color auto="1"/>
        <name val="游ゴシック"/>
        <scheme val="none"/>
      </font>
      <numFmt numFmtId="190" formatCode="&quot;機カ&quot;\-General"/>
      <fill>
        <patternFill patternType="none">
          <fgColor indexed="64"/>
          <bgColor auto="1"/>
        </patternFill>
      </fill>
      <alignment horizontal="center" vertical="center" textRotation="0" wrapText="0" indent="0" justifyLastLine="0" shrinkToFit="1" readingOrder="0"/>
      <border outline="0">
        <right style="hair">
          <color theme="1"/>
        </right>
      </border>
      <protection locked="1" hidden="0"/>
    </dxf>
    <dxf>
      <font>
        <strike val="0"/>
        <outline val="0"/>
        <shadow val="0"/>
        <u val="none"/>
        <vertAlign val="baseline"/>
        <sz val="10"/>
        <color auto="1"/>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color auto="1"/>
        <name val="游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0"/>
        <color theme="1"/>
        <name val="游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left style="hair">
          <color indexed="64"/>
        </left>
        <right/>
        <top style="thin">
          <color indexed="64"/>
        </top>
        <bottom style="thin">
          <color auto="1"/>
        </bottom>
      </border>
      <protection locked="1" hidden="0"/>
    </dxf>
    <dxf>
      <font>
        <strike val="0"/>
        <outline val="0"/>
        <shadow val="0"/>
        <u val="none"/>
        <vertAlign val="baseline"/>
        <sz val="10"/>
        <color auto="1"/>
        <name val="游明朝"/>
        <scheme val="none"/>
      </font>
      <numFmt numFmtId="6" formatCode="#,##0;[Red]\-#,##0"/>
      <protection locked="1" hidden="0"/>
    </dxf>
    <dxf>
      <font>
        <b val="0"/>
        <i val="0"/>
        <strike val="0"/>
        <condense val="0"/>
        <extend val="0"/>
        <outline val="0"/>
        <shadow val="0"/>
        <u val="none"/>
        <vertAlign val="baseline"/>
        <sz val="10"/>
        <color auto="1"/>
        <name val="游明朝"/>
        <scheme val="none"/>
      </font>
      <numFmt numFmtId="6" formatCode="#,##0;[Red]\-#,##0"/>
      <fill>
        <patternFill patternType="none">
          <fgColor indexed="64"/>
          <bgColor indexed="65"/>
        </patternFill>
      </fill>
      <alignment horizontal="general" vertical="center" textRotation="0" wrapText="1" indent="0" justifyLastLine="0" shrinkToFit="0" readingOrder="0"/>
      <border diagonalUp="0" diagonalDown="0">
        <left/>
        <right style="hair">
          <color indexed="64"/>
        </right>
        <top style="thin">
          <color indexed="64"/>
        </top>
        <bottom style="thin">
          <color indexed="64"/>
        </bottom>
      </border>
      <protection locked="1" hidden="0"/>
    </dxf>
    <dxf>
      <font>
        <strike val="0"/>
        <outline val="0"/>
        <shadow val="0"/>
        <u val="none"/>
        <vertAlign val="baseline"/>
        <sz val="10"/>
        <color auto="1"/>
        <name val="游明朝"/>
        <scheme val="none"/>
      </font>
      <numFmt numFmtId="6" formatCode="#,##0;[Red]\-#,##0"/>
      <border>
        <left style="hair">
          <color indexed="64"/>
        </left>
      </border>
      <protection locked="1" hidden="0"/>
    </dxf>
    <dxf>
      <font>
        <b val="0"/>
        <i val="0"/>
        <strike val="0"/>
        <condense val="0"/>
        <extend val="0"/>
        <outline val="0"/>
        <shadow val="0"/>
        <u val="none"/>
        <vertAlign val="baseline"/>
        <sz val="10"/>
        <color theme="1"/>
        <name val="游ゴシック"/>
        <scheme val="none"/>
      </font>
      <numFmt numFmtId="6" formatCode="#,##0;[Red]\-#,##0"/>
      <fill>
        <patternFill patternType="solid">
          <fgColor indexed="64"/>
          <bgColor theme="8" tint="0.79998168889431442"/>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vertical="center" textRotation="0" wrapText="1" indent="0" justifyLastLine="0" shrinkToFit="0" readingOrder="0"/>
      <border diagonalUp="0" diagonalDown="0" outline="0">
        <left style="hair">
          <color indexed="64"/>
        </left>
        <right style="hair">
          <color indexed="64"/>
        </right>
        <top style="hair">
          <color auto="1"/>
        </top>
        <bottom style="hair">
          <color auto="1"/>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center" vertical="center" textRotation="0" wrapText="1" indent="0" justifyLastLine="0" shrinkToFit="0" readingOrder="0"/>
      <border diagonalUp="0" diagonalDown="0" outline="0">
        <left style="hair">
          <color indexed="64"/>
        </left>
        <right style="hair">
          <color auto="1"/>
        </right>
        <top style="hair">
          <color auto="1"/>
        </top>
        <bottom style="hair">
          <color auto="1"/>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right"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right" vertical="center" textRotation="0" wrapText="1" indent="0" justifyLastLine="0" shrinkToFit="0" readingOrder="0"/>
      <border diagonalUp="0" diagonalDown="0" outline="0">
        <left style="hair">
          <color indexed="64"/>
        </left>
        <right style="hair">
          <color auto="1"/>
        </right>
        <top style="hair">
          <color auto="1"/>
        </top>
        <bottom style="hair">
          <color auto="1"/>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diagonalUp="0" diagonalDown="0" outline="0">
        <left style="hair">
          <color indexed="64"/>
        </left>
        <right style="hair">
          <color auto="1"/>
        </right>
        <top style="hair">
          <color auto="1"/>
        </top>
        <bottom style="hair">
          <color auto="1"/>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diagonalUp="0" diagonalDown="0" outline="0">
        <left style="hair">
          <color indexed="64"/>
        </left>
        <right style="hair">
          <color auto="1"/>
        </right>
        <top style="hair">
          <color auto="1"/>
        </top>
        <bottom style="hair">
          <color auto="1"/>
        </bottom>
      </border>
      <protection locked="0" hidden="0"/>
    </dxf>
    <dxf>
      <font>
        <b val="0"/>
        <i val="0"/>
        <strike val="0"/>
        <condense val="0"/>
        <extend val="0"/>
        <outline val="0"/>
        <shadow val="0"/>
        <u val="none"/>
        <vertAlign val="baseline"/>
        <sz val="10"/>
        <color theme="1"/>
        <name val="游ゴシック"/>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auto="1"/>
        <name val="游明朝"/>
        <scheme val="none"/>
      </font>
      <fill>
        <patternFill patternType="solid">
          <fgColor indexed="64"/>
          <bgColor rgb="FFFFFFE7"/>
        </patternFill>
      </fill>
      <alignment horizontal="left" vertical="center" textRotation="0" wrapText="1" indent="0" justifyLastLine="0" shrinkToFit="0" readingOrder="0"/>
      <border diagonalUp="0" diagonalDown="0" outline="0">
        <left style="hair">
          <color indexed="64"/>
        </left>
        <right style="hair">
          <color auto="1"/>
        </right>
        <top style="hair">
          <color auto="1"/>
        </top>
        <bottom style="hair">
          <color auto="1"/>
        </bottom>
      </border>
      <protection locked="0" hidden="0"/>
    </dxf>
    <dxf>
      <font>
        <b/>
        <i val="0"/>
        <strike val="0"/>
        <condense val="0"/>
        <extend val="0"/>
        <outline val="0"/>
        <shadow val="0"/>
        <u val="none"/>
        <vertAlign val="baseline"/>
        <sz val="12"/>
        <color theme="1"/>
        <name val="游ゴシック"/>
        <scheme val="none"/>
      </font>
      <numFmt numFmtId="0" formatCode="General"/>
      <fill>
        <patternFill patternType="solid">
          <fgColor indexed="64"/>
          <bgColor theme="8" tint="0.79998168889431442"/>
        </patternFill>
      </fill>
      <alignment horizontal="left"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9"/>
        <color theme="1"/>
        <name val="游ゴシック"/>
        <scheme val="none"/>
      </font>
      <numFmt numFmtId="189" formatCode="&quot;原カ&quot;\-General"/>
      <fill>
        <patternFill patternType="solid">
          <fgColor indexed="64"/>
          <bgColor theme="0" tint="-4.9989318521683403E-2"/>
        </patternFill>
      </fill>
      <alignment horizontal="center" vertical="center" textRotation="0" wrapText="0" indent="0" justifyLastLine="0" shrinkToFit="1" readingOrder="0"/>
      <border diagonalUp="0" diagonalDown="0">
        <left style="thin">
          <color indexed="64"/>
        </left>
        <right style="hair">
          <color auto="1"/>
        </right>
        <top style="hair">
          <color auto="1"/>
        </top>
        <bottom style="hair">
          <color auto="1"/>
        </bottom>
      </border>
      <protection locked="1" hidden="0"/>
    </dxf>
    <dxf>
      <font>
        <strike val="0"/>
        <outline val="0"/>
        <shadow val="0"/>
        <u val="none"/>
        <vertAlign val="baseline"/>
        <sz val="10"/>
        <name val="游ゴシック"/>
        <scheme val="none"/>
      </font>
      <protection locked="1" hidden="0"/>
    </dxf>
    <dxf>
      <font>
        <b val="0"/>
        <i val="0"/>
        <strike val="0"/>
        <condense val="0"/>
        <extend val="0"/>
        <outline val="0"/>
        <shadow val="0"/>
        <u val="none"/>
        <vertAlign val="baseline"/>
        <sz val="10"/>
        <color auto="1"/>
        <name val="游ゴシック"/>
        <scheme val="none"/>
      </font>
      <protection locked="1" hidden="0"/>
    </dxf>
    <dxf>
      <font>
        <strike val="0"/>
        <outline val="0"/>
        <shadow val="0"/>
        <u val="none"/>
        <vertAlign val="baseline"/>
        <sz val="10"/>
        <name val="游ゴシック"/>
        <scheme val="none"/>
      </font>
      <alignment horizontal="center" vertical="center" textRotation="0" wrapText="1" indent="0" justifyLastLine="0" shrinkToFit="0" readingOrder="0"/>
      <protection locked="1" hidden="0"/>
    </dxf>
    <dxf>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1" tint="0.499984740745262"/>
        </patternFill>
      </fill>
    </dxf>
    <dxf>
      <fill>
        <patternFill>
          <bgColor theme="1" tint="0.499984740745262"/>
        </patternFill>
      </fill>
    </dxf>
    <dxf>
      <font>
        <color theme="2" tint="-0.499984740745262"/>
      </font>
      <fill>
        <patternFill>
          <bgColor theme="2" tint="-0.499984740745262"/>
        </patternFill>
      </fill>
      <border>
        <left/>
        <right/>
        <top/>
        <bottom/>
      </border>
    </dxf>
    <dxf>
      <font>
        <color theme="2" tint="-0.499984740745262"/>
      </font>
      <fill>
        <patternFill>
          <bgColor theme="2" tint="-0.499984740745262"/>
        </patternFill>
      </fill>
      <border>
        <left/>
        <right/>
        <top/>
        <bottom/>
      </border>
    </dxf>
    <dxf>
      <font>
        <b val="0"/>
        <strike val="0"/>
        <outline val="0"/>
        <shadow val="0"/>
        <u val="none"/>
        <vertAlign val="baseline"/>
        <sz val="11"/>
        <color auto="1"/>
        <name val="游明朝"/>
        <scheme val="none"/>
      </font>
      <fill>
        <patternFill patternType="solid">
          <fgColor indexed="64"/>
          <bgColor rgb="FFFFFFE7"/>
        </patternFill>
      </fill>
      <alignment horizontal="center" vertical="center" textRotation="0" wrapText="0" indent="0" justifyLastLine="0" shrinkToFit="1" readingOrder="0"/>
      <border diagonalUp="0" diagonalDown="0" outline="0">
        <left style="hair">
          <color indexed="64"/>
        </left>
        <right/>
        <top style="hair">
          <color indexed="64"/>
        </top>
        <bottom style="hair">
          <color indexed="64"/>
        </bottom>
      </border>
      <protection locked="0" hidden="0"/>
    </dxf>
    <dxf>
      <font>
        <b val="0"/>
        <strike val="0"/>
        <outline val="0"/>
        <shadow val="0"/>
        <u val="none"/>
        <vertAlign val="baseline"/>
        <sz val="11"/>
        <color auto="1"/>
        <name val="游明朝"/>
        <scheme val="none"/>
      </font>
      <numFmt numFmtId="180" formatCode="#,##0&quot; 円&quot;;\-#,##0&quot; 円&quot;"/>
      <fill>
        <patternFill patternType="solid">
          <fgColor indexed="64"/>
          <bgColor rgb="FFFFFFE7"/>
        </patternFill>
      </fill>
      <alignment horizontal="right"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center" vertical="center" textRotation="0" wrapText="0" indent="0" justifyLastLine="0" shrinkToFit="1" readingOrder="0"/>
      <border diagonalUp="0" diagonalDown="0" outline="0">
        <left/>
        <right style="hair">
          <color indexed="64"/>
        </right>
        <top style="hair">
          <color indexed="64"/>
        </top>
        <bottom style="hair">
          <color indexed="64"/>
        </bottom>
      </border>
      <protection locked="0" hidden="0"/>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protection locked="0" hidden="0"/>
    </dxf>
    <dxf>
      <border outline="0">
        <bottom style="thin">
          <color indexed="64"/>
        </bottom>
      </border>
    </dxf>
    <dxf>
      <font>
        <b val="0"/>
        <i val="0"/>
        <strike val="0"/>
        <condense val="0"/>
        <extend val="0"/>
        <outline val="0"/>
        <shadow val="0"/>
        <u val="none"/>
        <vertAlign val="baseline"/>
        <sz val="11"/>
        <color auto="1"/>
        <name val="游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hair">
          <color indexed="64"/>
        </left>
        <right style="hair">
          <color indexed="64"/>
        </right>
        <top/>
        <bottom/>
      </border>
      <protection locked="1" hidden="0"/>
    </dxf>
    <dxf>
      <font>
        <b val="0"/>
        <strike val="0"/>
        <outline val="0"/>
        <shadow val="0"/>
        <u val="none"/>
        <vertAlign val="baseline"/>
        <sz val="11"/>
        <color auto="1"/>
        <name val="游明朝"/>
        <scheme val="none"/>
      </font>
      <fill>
        <patternFill patternType="solid">
          <fgColor indexed="64"/>
          <bgColor rgb="FFFFFFE7"/>
        </patternFill>
      </fill>
      <alignment horizontal="center" vertical="center" textRotation="0" wrapText="0" indent="0" justifyLastLine="0" shrinkToFit="1" readingOrder="0"/>
      <border diagonalUp="0" diagonalDown="0" outline="0">
        <left style="hair">
          <color indexed="64"/>
        </left>
        <right/>
        <top style="hair">
          <color indexed="64"/>
        </top>
        <bottom style="hair">
          <color indexed="64"/>
        </bottom>
      </border>
      <protection locked="0" hidden="0"/>
    </dxf>
    <dxf>
      <font>
        <b val="0"/>
        <strike val="0"/>
        <outline val="0"/>
        <shadow val="0"/>
        <u val="none"/>
        <vertAlign val="baseline"/>
        <sz val="11"/>
        <color auto="1"/>
        <name val="游明朝"/>
        <scheme val="none"/>
      </font>
      <numFmt numFmtId="180" formatCode="#,##0&quot; 円&quot;;\-#,##0&quot; 円&quot;"/>
      <fill>
        <patternFill patternType="solid">
          <fgColor indexed="64"/>
          <bgColor rgb="FFFFFFE7"/>
        </patternFill>
      </fill>
      <alignment horizontal="right"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general" vertical="center" textRotation="0" wrapText="0" indent="0" justifyLastLine="0" shrinkToFit="1" readingOrder="0"/>
      <border diagonalUp="0" diagonalDown="0" outline="0">
        <left style="hair">
          <color indexed="64"/>
        </left>
        <right style="hair">
          <color indexed="64"/>
        </right>
        <top style="hair">
          <color indexed="64"/>
        </top>
        <bottom style="hair">
          <color indexed="64"/>
        </bottom>
      </border>
      <protection locked="0" hidden="0"/>
    </dxf>
    <dxf>
      <font>
        <b val="0"/>
        <strike val="0"/>
        <outline val="0"/>
        <shadow val="0"/>
        <u val="none"/>
        <vertAlign val="baseline"/>
        <sz val="11"/>
        <color auto="1"/>
        <name val="游明朝"/>
        <scheme val="none"/>
      </font>
      <fill>
        <patternFill patternType="solid">
          <fgColor indexed="64"/>
          <bgColor rgb="FFFFFFE7"/>
        </patternFill>
      </fill>
      <alignment horizontal="center" vertical="center" textRotation="0" wrapText="0" indent="0" justifyLastLine="0" shrinkToFit="1" readingOrder="0"/>
      <border diagonalUp="0" diagonalDown="0" outline="0">
        <left/>
        <right style="hair">
          <color indexed="64"/>
        </right>
        <top style="hair">
          <color indexed="64"/>
        </top>
        <bottom style="hair">
          <color indexed="64"/>
        </bottom>
      </border>
      <protection locked="0" hidden="0"/>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游明朝"/>
        <scheme val="none"/>
      </font>
      <fill>
        <patternFill patternType="solid">
          <fgColor indexed="64"/>
          <bgColor rgb="FFFFFFE7"/>
        </patternFill>
      </fill>
      <alignment horizontal="center" vertical="center" textRotation="0" wrapText="0" indent="0" justifyLastLine="0" shrinkToFit="1" readingOrder="0"/>
      <protection locked="0" hidden="0"/>
    </dxf>
    <dxf>
      <border>
        <bottom style="thin">
          <color indexed="64"/>
        </bottom>
      </border>
    </dxf>
    <dxf>
      <font>
        <strike val="0"/>
        <outline val="0"/>
        <shadow val="0"/>
        <u val="none"/>
        <vertAlign val="baseline"/>
        <sz val="11"/>
        <color auto="1"/>
        <name val="游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hair">
          <color indexed="64"/>
        </left>
        <right style="hair">
          <color indexed="64"/>
        </right>
        <top/>
        <bottom/>
      </border>
      <protection locked="1" hidden="0"/>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patternType="lightGray">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84"/>
      <tableStyleElement type="firstColumn" dxfId="283"/>
    </tableStyle>
    <tableStyle name="テーブル スタイル 4" pivot="0" count="3">
      <tableStyleElement type="headerRow" dxfId="282"/>
      <tableStyleElement type="totalRow" dxfId="281"/>
      <tableStyleElement type="firstColumn" dxfId="280"/>
    </tableStyle>
    <tableStyle name="テーブル スタイル 5" pivot="0" count="3">
      <tableStyleElement type="headerRow" dxfId="279"/>
      <tableStyleElement type="totalRow" dxfId="278"/>
      <tableStyleElement type="firstColumn" dxfId="277"/>
    </tableStyle>
    <tableStyle name="テーブル スタイル 6" pivot="0" count="3">
      <tableStyleElement type="headerRow" dxfId="276"/>
      <tableStyleElement type="totalRow" dxfId="275"/>
      <tableStyleElement type="firstColumn" dxfId="274"/>
    </tableStyle>
    <tableStyle name="テーブル スタイル 8" pivot="0" count="4">
      <tableStyleElement type="wholeTable" dxfId="273"/>
      <tableStyleElement type="headerRow" dxfId="272"/>
      <tableStyleElement type="totalRow" dxfId="271"/>
      <tableStyleElement type="firstColumn" dxfId="270"/>
    </tableStyle>
  </tableStyles>
  <colors>
    <mruColors>
      <color rgb="FFFFFFE7"/>
      <color rgb="FFFFFFCC"/>
      <color rgb="FFFF99CC"/>
      <color rgb="FFFFCCFF"/>
      <color rgb="FFFF99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34</xdr:col>
      <xdr:colOff>7472</xdr:colOff>
      <xdr:row>10</xdr:row>
      <xdr:rowOff>7472</xdr:rowOff>
    </xdr:from>
    <xdr:to>
      <xdr:col>37</xdr:col>
      <xdr:colOff>48847</xdr:colOff>
      <xdr:row>10</xdr:row>
      <xdr:rowOff>117231</xdr:rowOff>
    </xdr:to>
    <xdr:sp macro="" textlink="">
      <xdr:nvSpPr>
        <xdr:cNvPr id="2" name="正方形/長方形 1"/>
        <xdr:cNvSpPr/>
      </xdr:nvSpPr>
      <xdr:spPr>
        <a:xfrm>
          <a:off x="4838357" y="2176241"/>
          <a:ext cx="466336" cy="109759"/>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t"/>
        <a:lstStyle/>
        <a:p>
          <a:pPr algn="l"/>
          <a:r>
            <a:rPr kumimoji="1" lang="ja-JP" altLang="en-US" sz="600" b="0">
              <a:solidFill>
                <a:srgbClr val="FF0000"/>
              </a:solidFill>
            </a:rPr>
            <a:t>上限</a:t>
          </a:r>
          <a:r>
            <a:rPr kumimoji="1" lang="en-US" altLang="ja-JP" sz="600" b="0">
              <a:solidFill>
                <a:srgbClr val="FF0000"/>
              </a:solidFill>
            </a:rPr>
            <a:t>250</a:t>
          </a:r>
          <a:r>
            <a:rPr kumimoji="1" lang="ja-JP" altLang="en-US" sz="600" b="0">
              <a:solidFill>
                <a:srgbClr val="FF0000"/>
              </a:solidFill>
            </a:rPr>
            <a:t>万円</a:t>
          </a:r>
        </a:p>
      </xdr:txBody>
    </xdr:sp>
    <xdr:clientData/>
  </xdr:twoCellAnchor>
  <xdr:twoCellAnchor>
    <xdr:from>
      <xdr:col>34</xdr:col>
      <xdr:colOff>8449</xdr:colOff>
      <xdr:row>10</xdr:row>
      <xdr:rowOff>267334</xdr:rowOff>
    </xdr:from>
    <xdr:to>
      <xdr:col>37</xdr:col>
      <xdr:colOff>49824</xdr:colOff>
      <xdr:row>11</xdr:row>
      <xdr:rowOff>108439</xdr:rowOff>
    </xdr:to>
    <xdr:sp macro="" textlink="">
      <xdr:nvSpPr>
        <xdr:cNvPr id="16" name="正方形/長方形 15"/>
        <xdr:cNvSpPr/>
      </xdr:nvSpPr>
      <xdr:spPr>
        <a:xfrm>
          <a:off x="4839334" y="2436103"/>
          <a:ext cx="466336" cy="109759"/>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t"/>
        <a:lstStyle/>
        <a:p>
          <a:pPr algn="l"/>
          <a:r>
            <a:rPr kumimoji="1" lang="ja-JP" altLang="en-US" sz="600" b="0">
              <a:solidFill>
                <a:srgbClr val="FF0000"/>
              </a:solidFill>
            </a:rPr>
            <a:t>上限</a:t>
          </a:r>
          <a:r>
            <a:rPr kumimoji="1" lang="en-US" altLang="ja-JP" sz="600" b="0">
              <a:solidFill>
                <a:srgbClr val="FF0000"/>
              </a:solidFill>
            </a:rPr>
            <a:t>150</a:t>
          </a:r>
          <a:r>
            <a:rPr kumimoji="1" lang="ja-JP" altLang="en-US" sz="600" b="0">
              <a:solidFill>
                <a:srgbClr val="FF0000"/>
              </a:solidFill>
            </a:rPr>
            <a:t>万円</a:t>
          </a:r>
        </a:p>
      </xdr:txBody>
    </xdr:sp>
    <xdr:clientData/>
  </xdr:twoCellAnchor>
  <xdr:twoCellAnchor>
    <xdr:from>
      <xdr:col>42</xdr:col>
      <xdr:colOff>141514</xdr:colOff>
      <xdr:row>20</xdr:row>
      <xdr:rowOff>10886</xdr:rowOff>
    </xdr:from>
    <xdr:to>
      <xdr:col>46</xdr:col>
      <xdr:colOff>61785</xdr:colOff>
      <xdr:row>20</xdr:row>
      <xdr:rowOff>118691</xdr:rowOff>
    </xdr:to>
    <xdr:sp macro="" textlink="">
      <xdr:nvSpPr>
        <xdr:cNvPr id="42" name="正方形/長方形 41"/>
        <xdr:cNvSpPr/>
      </xdr:nvSpPr>
      <xdr:spPr>
        <a:xfrm>
          <a:off x="6030685" y="5105400"/>
          <a:ext cx="470000" cy="107805"/>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t"/>
        <a:lstStyle/>
        <a:p>
          <a:pPr algn="l"/>
          <a:r>
            <a:rPr kumimoji="1" lang="ja-JP" altLang="en-US" sz="600" b="0">
              <a:solidFill>
                <a:srgbClr val="FF0000"/>
              </a:solidFill>
            </a:rPr>
            <a:t>上限</a:t>
          </a:r>
          <a:r>
            <a:rPr kumimoji="1" lang="en-US" altLang="ja-JP" sz="600" b="0">
              <a:solidFill>
                <a:srgbClr val="FF0000"/>
              </a:solidFill>
            </a:rPr>
            <a:t>500</a:t>
          </a:r>
          <a:r>
            <a:rPr kumimoji="1" lang="ja-JP" altLang="en-US" sz="600" b="0">
              <a:solidFill>
                <a:srgbClr val="FF0000"/>
              </a:solidFill>
            </a:rPr>
            <a:t>万円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ables/table1.xml><?xml version="1.0" encoding="utf-8"?>
<table xmlns="http://schemas.openxmlformats.org/spreadsheetml/2006/main" id="1" name="テーブル61024" displayName="テーブル61024" ref="A5:F10" totalsRowShown="0" headerRowDxfId="265" dataDxfId="263" headerRowBorderDxfId="264" tableBorderDxfId="262">
  <tableColumns count="6">
    <tableColumn id="1" name="申請_x000a_年度" dataDxfId="261"/>
    <tableColumn id="2" name="申 請 先" dataDxfId="260"/>
    <tableColumn id="3" name="助 成 事 業 名" dataDxfId="259"/>
    <tableColumn id="4" name="申 請 テ ー マ" dataDxfId="258"/>
    <tableColumn id="5" name="助成金額(円)" dataDxfId="257" dataCellStyle="桁区切り"/>
    <tableColumn id="6" name="本助成事業と_x000a_内容(経費)等の重複" dataDxfId="256"/>
  </tableColumns>
  <tableStyleInfo showFirstColumn="0" showLastColumn="0" showRowStripes="1" showColumnStripes="0"/>
</table>
</file>

<file path=xl/tables/table10.xml><?xml version="1.0" encoding="utf-8"?>
<table xmlns="http://schemas.openxmlformats.org/spreadsheetml/2006/main" id="5" name="機械装置・工具器具費6" displayName="機械装置・工具器具費6" ref="B7:M23" totalsRowCount="1" headerRowDxfId="65" dataDxfId="64" totalsRowDxfId="63" dataCellStyle="標準 2">
  <tableColumns count="12">
    <tableColumn id="1" name="経費_x000a_番号" totalsRowLabel="機械装置・工具器具費（規格認証費）　計" dataDxfId="62" totalsRowDxfId="61" dataCellStyle="標準 2">
      <calculatedColumnFormula>ROW()-7</calculatedColumnFormula>
    </tableColumn>
    <tableColumn id="2" name="品　名" dataDxfId="60" totalsRowDxfId="59" dataCellStyle="標準 2"/>
    <tableColumn id="4" name="用　途" dataDxfId="58" totalsRowDxfId="57" dataCellStyle="標準 2"/>
    <tableColumn id="10" name="調達_x000a_方法" dataDxfId="56" totalsRowDxfId="55" dataCellStyle="標準 2"/>
    <tableColumn id="3" name="ﾘｰｽ・_x000a_ﾚﾝﾀﾙ_x000a_月数" dataDxfId="54" totalsRowDxfId="53"/>
    <tableColumn id="5" name="数量_x000a_(A)" dataDxfId="52" totalsRowDxfId="51" dataCellStyle="桁区切り"/>
    <tableColumn id="13" name="単位" dataDxfId="50" totalsRowDxfId="49" dataCellStyle="桁区切り"/>
    <tableColumn id="6" name="購入単価 又は_x000a_ﾘｰｽ･ﾚﾝﾀﾙ料_x000a_合計（税抜）_x000a_(B)" dataDxfId="48" totalsRowDxfId="47" dataCellStyle="桁区切り"/>
    <tableColumn id="7" name="助成対象_x000a_経費_x000a_（税抜）_x000a_(A)×(B）" totalsRowFunction="sum" dataDxfId="46" totalsRowDxfId="45" dataCellStyle="桁区切り">
      <calculatedColumnFormula>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calculatedColumnFormula>
    </tableColumn>
    <tableColumn id="8" name="助成事業に_x000a_要する経費_x000a_（税込）" totalsRowFunction="sum" dataDxfId="44" totalsRowDxfId="43" dataCellStyle="桁区切り">
      <calculatedColumnFormula>IF(機械装置・工具器具費6[[#This Row],[助成対象
経費
（税抜）
(A)×(B）]]="","",機械装置・工具器具費6[[#This Row],[助成対象
経費
（税抜）
(A)×(B）]]*1.1)</calculatedColumnFormula>
    </tableColumn>
    <tableColumn id="9" name="購入先又は_x000a_ﾘｰｽ･ﾚﾝﾀﾙ先_x000a_事業者名" dataDxfId="42" totalsRowDxfId="41" dataCellStyle="標準 2"/>
    <tableColumn id="12" name="列1" dataDxfId="40" totalsRowDxfId="39" dataCellStyle="標準 2">
      <calculatedColumnFormula>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calculatedColumnFormula>
    </tableColumn>
  </tableColumns>
  <tableStyleInfo name="テーブル スタイル 1" showFirstColumn="0" showLastColumn="0" showRowStripes="1" showColumnStripes="0"/>
</table>
</file>

<file path=xl/tables/table11.xml><?xml version="1.0" encoding="utf-8"?>
<table xmlns="http://schemas.openxmlformats.org/spreadsheetml/2006/main" id="15" name="委託・外注費916" displayName="委託・外注費916" ref="B7:J18" totalsRowCount="1" headerRowDxfId="23" dataDxfId="22" totalsRowDxfId="21" dataCellStyle="標準 2">
  <tableColumns count="9">
    <tableColumn id="1" name="経費_x000a_番号" totalsRowLabel="委託・外注費/専門家指導費（規格認証費）　計" dataDxfId="20" totalsRowDxfId="19" dataCellStyle="標準 2">
      <calculatedColumnFormula>ROW()-7</calculatedColumnFormula>
    </tableColumn>
    <tableColumn id="2" name="委託・外注内容／_x000a_指導内容" dataDxfId="18" totalsRowDxfId="17" dataCellStyle="標準 2"/>
    <tableColumn id="4" name="数量／_x000a_指導日数_x000a_(A)" dataDxfId="16" totalsRowDxfId="15" dataCellStyle="桁区切り"/>
    <tableColumn id="6" name="単位" dataDxfId="14" totalsRowDxfId="13" dataCellStyle="桁区切り"/>
    <tableColumn id="10" name="単価_x000a_（税抜）_x000a_(B)" dataDxfId="12" totalsRowDxfId="11" dataCellStyle="桁区切り"/>
    <tableColumn id="7" name="助成対象経費_x000a_（税抜）_x000a_(A)×(B）" totalsRowFunction="sum" dataDxfId="10" totalsRowDxfId="9" dataCellStyle="桁区切り">
      <calculatedColumnFormula>IF(OR(委託・外注費916[[#This Row],[数量／
指導日数
(A)]]="",委託・外注費916[[#This Row],[単価
（税抜）
(B)]]=""),"",(委託・外注費916[[#This Row],[数量／
指導日数
(A)]]*委託・外注費916[[#This Row],[単価
（税抜）
(B)]]))</calculatedColumnFormula>
    </tableColumn>
    <tableColumn id="8" name="助成事業に_x000a_要する経費_x000a_（税込）" totalsRowFunction="sum" dataDxfId="8" totalsRowDxfId="7" dataCellStyle="桁区切り">
      <calculatedColumnFormula>IF(委託・外注費916[[#This Row],[助成対象経費
（税抜）
(A)×(B）]]="","",委託・外注費916[[#This Row],[助成対象経費
（税抜）
(A)×(B）]]*1.1)</calculatedColumnFormula>
    </tableColumn>
    <tableColumn id="9" name="委託・外注先_x000a_事業者名／_x000a_専門家所属・氏名   " dataDxfId="6" totalsRowDxfId="5" dataCellStyle="標準 2"/>
    <tableColumn id="12" name="列1" dataDxfId="4" totalsRowDxfId="3" dataCellStyle="標準 2">
      <calculatedColumnFormula>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calculatedColumnFormula>
    </tableColumn>
  </tableColumns>
  <tableStyleInfo showFirstColumn="0" showLastColumn="0" showRowStripes="1" showColumnStripes="0"/>
</table>
</file>

<file path=xl/tables/table2.xml><?xml version="1.0" encoding="utf-8"?>
<table xmlns="http://schemas.openxmlformats.org/spreadsheetml/2006/main" id="7" name="テーブル6101235" displayName="テーブル6101235" ref="A13:F18" totalsRowShown="0" headerRowDxfId="255" dataDxfId="253" headerRowBorderDxfId="254" tableBorderDxfId="252">
  <tableColumns count="6">
    <tableColumn id="1" name="申請_x000a_年度" dataDxfId="251"/>
    <tableColumn id="2" name="申 請 先" dataDxfId="250"/>
    <tableColumn id="3" name="助 成 事 業 名" dataDxfId="249"/>
    <tableColumn id="4" name="申 請 テ ー マ" dataDxfId="248"/>
    <tableColumn id="5" name="助成金額(円)" dataDxfId="247" dataCellStyle="桁区切り"/>
    <tableColumn id="6" name="本助成事業と_x000a_内容(経費)等の重複" dataDxfId="246"/>
  </tableColumns>
  <tableStyleInfo showFirstColumn="0" showLastColumn="0" showRowStripes="1" showColumnStripes="0"/>
</table>
</file>

<file path=xl/tables/table3.xml><?xml version="1.0" encoding="utf-8"?>
<table xmlns="http://schemas.openxmlformats.org/spreadsheetml/2006/main" id="2" name="原材料・副資材費" displayName="原材料・副資材費" ref="B6:K22" totalsRowCount="1" headerRowDxfId="236" dataDxfId="235" totalsRowDxfId="234" dataCellStyle="標準 2">
  <tableColumns count="10">
    <tableColumn id="1" name="経費_x000a_番号" totalsRowLabel=" 原材料・副資材費（製品改良費）　計" dataDxfId="233" totalsRowDxfId="232" dataCellStyle="標準 2">
      <calculatedColumnFormula>ROW()-6</calculatedColumnFormula>
    </tableColumn>
    <tableColumn id="2" name="品　名" dataDxfId="231" totalsRowDxfId="230" dataCellStyle="標準 2"/>
    <tableColumn id="3" name="仕　様" dataDxfId="229" totalsRowDxfId="228" dataCellStyle="標準 2"/>
    <tableColumn id="4" name="用　途" dataDxfId="227" totalsRowDxfId="226" dataCellStyle="標準 2"/>
    <tableColumn id="5" name="数量_x000a_(A)" dataDxfId="225" totalsRowDxfId="224" dataCellStyle="桁区切り"/>
    <tableColumn id="10" name="単位" dataDxfId="223" totalsRowDxfId="222" dataCellStyle="桁区切り"/>
    <tableColumn id="6" name="単価_x000a_（税抜）_x000a_(B)" dataDxfId="221" totalsRowDxfId="220" dataCellStyle="桁区切り"/>
    <tableColumn id="7" name="助成対象経費_x000a_（税抜）_x000a_(A)×(B)" totalsRowFunction="sum" dataDxfId="219" totalsRowDxfId="218" dataCellStyle="桁区切り">
      <calculatedColumnFormula>IF(OR(原材料・副資材費[[#This Row],[数量
(A)]]="",原材料・副資材費[[#This Row],[単価
（税抜）
(B)]]=""),"",(原材料・副資材費[[#This Row],[数量
(A)]]*原材料・副資材費[[#This Row],[単価
（税抜）
(B)]]))</calculatedColumnFormula>
    </tableColumn>
    <tableColumn id="8" name="助成事業に_x000a_要する経費_x000a_（税込）" totalsRowFunction="sum" dataDxfId="217" totalsRowDxfId="216" dataCellStyle="桁区切り">
      <calculatedColumnFormula>IF(原材料・副資材費[[#This Row],[助成対象経費
（税抜）
(A)×(B)]]="","",原材料・副資材費[[#This Row],[助成対象経費
（税抜）
(A)×(B)]]*1.1)</calculatedColumnFormula>
    </tableColumn>
    <tableColumn id="9" name="購入先事業者名" dataDxfId="215" totalsRowDxfId="214" dataCellStyle="標準 2"/>
  </tableColumns>
  <tableStyleInfo showFirstColumn="0" showLastColumn="0" showRowStripes="1" showColumnStripes="0"/>
</table>
</file>

<file path=xl/tables/table4.xml><?xml version="1.0" encoding="utf-8"?>
<table xmlns="http://schemas.openxmlformats.org/spreadsheetml/2006/main" id="4" name="機械装置・工具器具費" displayName="機械装置・工具器具費" ref="B7:L23" totalsRowCount="1" headerRowDxfId="210" dataDxfId="209" totalsRowDxfId="208" dataCellStyle="標準 2">
  <tableColumns count="11">
    <tableColumn id="1" name="経費_x000a_番号" totalsRowLabel="機械装置・工具器具費（製品改良費）　計" dataDxfId="207" totalsRowDxfId="206" dataCellStyle="標準 2">
      <calculatedColumnFormula>ROW()-7</calculatedColumnFormula>
    </tableColumn>
    <tableColumn id="2" name="品　名" dataDxfId="205" totalsRowDxfId="204" dataCellStyle="標準 2"/>
    <tableColumn id="4" name="用　途" dataDxfId="203" totalsRowDxfId="202" dataCellStyle="標準 2"/>
    <tableColumn id="10" name="調達_x000a_方法" dataDxfId="201" totalsRowDxfId="200" dataCellStyle="標準 2"/>
    <tableColumn id="3" name="ﾘｰｽ・_x000a_ﾚﾝﾀﾙ_x000a_月数" dataDxfId="199" totalsRowDxfId="198"/>
    <tableColumn id="5" name="数量_x000a_(A)" dataDxfId="197" totalsRowDxfId="196" dataCellStyle="桁区切り"/>
    <tableColumn id="13" name="単位" dataDxfId="195" totalsRowDxfId="194" dataCellStyle="桁区切り"/>
    <tableColumn id="6" name="購入単価 又は_x000a_ﾘｰｽ･ﾚﾝﾀﾙ料_x000a_合計（税抜）_x000a_(B)" dataDxfId="193" totalsRowDxfId="192" dataCellStyle="桁区切り"/>
    <tableColumn id="7" name="助成対象_x000a_経費_x000a_（税抜）_x000a_(A)×(B）" totalsRowFunction="sum" dataDxfId="191" totalsRowDxfId="190" dataCellStyle="桁区切り">
      <calculatedColumnFormula>IF(OR(機械装置・工具器具費[[#This Row],[数量
(A)]]="",機械装置・工具器具費[[#This Row],[購入単価 又は
ﾘｰｽ･ﾚﾝﾀﾙ料
合計（税抜）
(B)]]=""),"",(機械装置・工具器具費[[#This Row],[数量
(A)]]*機械装置・工具器具費[[#This Row],[購入単価 又は
ﾘｰｽ･ﾚﾝﾀﾙ料
合計（税抜）
(B)]]))</calculatedColumnFormula>
    </tableColumn>
    <tableColumn id="8" name="助成事業に_x000a_要する経費_x000a_（税込）" totalsRowFunction="sum" dataDxfId="189" totalsRowDxfId="188" dataCellStyle="桁区切り">
      <calculatedColumnFormula>IF(機械装置・工具器具費[[#This Row],[助成対象
経費
（税抜）
(A)×(B）]]="","",機械装置・工具器具費[[#This Row],[助成対象
経費
（税抜）
(A)×(B）]]*1.1)</calculatedColumnFormula>
    </tableColumn>
    <tableColumn id="9" name="購入先又は_x000a_ﾘｰｽ･ﾚﾝﾀﾙ先_x000a_事業者名" dataDxfId="187" totalsRowDxfId="186" dataCellStyle="標準 2"/>
  </tableColumns>
  <tableStyleInfo name="テーブル スタイル 1" showFirstColumn="0" showLastColumn="0" showRowStripes="1" showColumnStripes="0"/>
</table>
</file>

<file path=xl/tables/table5.xml><?xml version="1.0" encoding="utf-8"?>
<table xmlns="http://schemas.openxmlformats.org/spreadsheetml/2006/main" id="8" name="委託・外注費9" displayName="委託・外注費9" ref="B6:J22" totalsRowCount="1" headerRowDxfId="180" dataDxfId="179" totalsRowDxfId="178" dataCellStyle="標準 2">
  <tableColumns count="9">
    <tableColumn id="1" name="経費_x000a_番号" totalsRowLabel="委託・外注費/専門家指導費（製品改良費）　計" dataDxfId="177" totalsRowDxfId="176" dataCellStyle="標準 2">
      <calculatedColumnFormula>ROW()-6</calculatedColumnFormula>
    </tableColumn>
    <tableColumn id="2" name="委託・外注内容／_x000a_指導内容" dataDxfId="175" totalsRowDxfId="174" dataCellStyle="標準 2"/>
    <tableColumn id="4" name="数量／_x000a_指導日数_x000a_(A)" dataDxfId="173" totalsRowDxfId="172" dataCellStyle="桁区切り"/>
    <tableColumn id="6" name="単位" dataDxfId="171" totalsRowDxfId="170" dataCellStyle="桁区切り"/>
    <tableColumn id="10" name="単価_x000a_（税抜）_x000a_(B)" dataDxfId="169" totalsRowDxfId="168" dataCellStyle="桁区切り"/>
    <tableColumn id="7" name="助成対象経費_x000a_（税抜）_x000a_(A)×(B）" totalsRowFunction="sum" dataDxfId="167" totalsRowDxfId="166" dataCellStyle="桁区切り">
      <calculatedColumnFormula>IF(OR(委託・外注費9[[#This Row],[数量／
指導日数
(A)]]="",委託・外注費9[[#This Row],[単価
（税抜）
(B)]]=""),"",(委託・外注費9[[#This Row],[数量／
指導日数
(A)]]*委託・外注費9[[#This Row],[単価
（税抜）
(B)]]))</calculatedColumnFormula>
    </tableColumn>
    <tableColumn id="8" name="助成事業に_x000a_要する経費_x000a_（税込）" totalsRowFunction="sum" dataDxfId="165" totalsRowDxfId="164" dataCellStyle="桁区切り">
      <calculatedColumnFormula>IF(委託・外注費9[[#This Row],[助成対象経費
（税抜）
(A)×(B）]]="","",委託・外注費9[[#This Row],[助成対象経費
（税抜）
(A)×(B）]]*1.1)</calculatedColumnFormula>
    </tableColumn>
    <tableColumn id="9" name="委託・外注先_x000a_事業者名／_x000a_専門家所属・氏名   " dataDxfId="163" totalsRowDxfId="162" dataCellStyle="標準 2"/>
    <tableColumn id="12" name="列1" dataDxfId="161" totalsRowDxfId="160" dataCellStyle="標準 2">
      <calculatedColumnFormula>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calculatedColumnFormula>
    </tableColumn>
  </tableColumns>
  <tableStyleInfo showFirstColumn="0" showLastColumn="0" showRowStripes="1" showColumnStripes="0"/>
</table>
</file>

<file path=xl/tables/table6.xml><?xml version="1.0" encoding="utf-8"?>
<table xmlns="http://schemas.openxmlformats.org/spreadsheetml/2006/main" id="13" name="産業財産権・出願導入費914" displayName="産業財産権・出願導入費914" ref="B5:I16" totalsRowCount="1" headerRowDxfId="155" dataDxfId="154" totalsRowDxfId="153" dataCellStyle="標準 2">
  <tableColumns count="8">
    <tableColumn id="1" name="経費_x000a_番号" totalsRowLabel="産業財産権出願・導入費（製品改良費）　計" dataDxfId="152" totalsRowDxfId="151" dataCellStyle="標準 2">
      <calculatedColumnFormula>ROW()-5</calculatedColumnFormula>
    </tableColumn>
    <tableColumn id="2" name="対象製品等" dataDxfId="150" totalsRowDxfId="149" dataCellStyle="標準 2"/>
    <tableColumn id="3" name="権利名" dataDxfId="148" totalsRowDxfId="147" dataCellStyle="標準 2"/>
    <tableColumn id="10" name="内容" dataDxfId="146" totalsRowDxfId="145" dataCellStyle="桁区切り"/>
    <tableColumn id="5" name="弁理士事務所_x000a_又は_x000a_権利所有事業者名" dataDxfId="144" totalsRowDxfId="143" dataCellStyle="桁区切り"/>
    <tableColumn id="8" name="単価_x000a_（税抜）" totalsRowLabel="計" dataDxfId="142" totalsRowDxfId="141" dataCellStyle="桁区切り"/>
    <tableColumn id="6" name="助成対象経費_x000a_（税抜）" totalsRowFunction="sum" dataDxfId="140" totalsRowDxfId="139" dataCellStyle="桁区切り">
      <calculatedColumnFormula>IF(産業財産権・出願導入費914[[#This Row],[単価
（税抜）]]="","",産業財産権・出願導入費914[[#This Row],[単価
（税抜）]])</calculatedColumnFormula>
    </tableColumn>
    <tableColumn id="12" name="助成事業に_x000a_要する経費_x000a_（税込）" totalsRowFunction="sum" dataDxfId="138" totalsRowDxfId="137" dataCellStyle="桁区切り">
      <calculatedColumnFormula>IF(産業財産権・出願導入費914[[#This Row],[助成対象経費
（税抜）]]="","",産業財産権・出願導入費914[[#This Row],[助成対象経費
（税抜）]]*1.1)</calculatedColumnFormula>
    </tableColumn>
  </tableColumns>
  <tableStyleInfo showFirstColumn="0" showLastColumn="0" showRowStripes="1" showColumnStripes="0"/>
</table>
</file>

<file path=xl/tables/table7.xml><?xml version="1.0" encoding="utf-8"?>
<table xmlns="http://schemas.openxmlformats.org/spreadsheetml/2006/main" id="12" name="直接人件費" displayName="直接人件費" ref="B4:I20" totalsRowCount="1" headerRowDxfId="135" dataDxfId="134" totalsRowDxfId="133" headerRowCellStyle="標準 2">
  <tableColumns count="8">
    <tableColumn id="1" name="経費_x000a_番号" totalsRowLabel="直接人件費（製品改良費）　計" dataDxfId="132" totalsRowDxfId="131" dataCellStyle="標準 2">
      <calculatedColumnFormula>ROW()-4</calculatedColumnFormula>
    </tableColumn>
    <tableColumn id="2" name="従事者氏名" dataDxfId="130" totalsRowDxfId="129" dataCellStyle="標準 2">
      <calculatedColumnFormula>IF(AND('人件費早見表・改良(別紙18)'!C7=""),"",'人件費早見表・改良(別紙18)'!C7)</calculatedColumnFormula>
    </tableColumn>
    <tableColumn id="3" name="所属・役職" dataDxfId="128" totalsRowDxfId="127" dataCellStyle="標準 2"/>
    <tableColumn id="4" name="従事内容" dataDxfId="126" totalsRowDxfId="125" dataCellStyle="桁区切り"/>
    <tableColumn id="5" name="従事時間_x000a_(A)" dataDxfId="124" totalsRowDxfId="123" dataCellStyle="桁区切り">
      <calculatedColumnFormula>'人件費早見表・改良(別紙18)'!N7</calculatedColumnFormula>
    </tableColumn>
    <tableColumn id="6" name="時間単価_x000a_(B)" dataDxfId="122" totalsRowDxfId="121" dataCellStyle="桁区切り"/>
    <tableColumn id="7" name="助成対象経費_x000a_(A)×(B)" totalsRowFunction="sum" dataDxfId="120" totalsRowDxfId="119" dataCellStyle="桁区切り">
      <calculatedColumnFormula>直接人件費[[#This Row],[従事時間
(A)]]*直接人件費[[#This Row],[時間単価
(B)]]</calculatedColumnFormula>
    </tableColumn>
    <tableColumn id="11" name="助成事業に_x000a_要する経費" totalsRowFunction="sum" dataDxfId="118" totalsRowDxfId="117" dataCellStyle="桁区切り">
      <calculatedColumnFormula>直接人件費[[#This Row],[助成対象経費
(A)×(B)]]</calculatedColumnFormula>
    </tableColumn>
  </tableColumns>
  <tableStyleInfo showFirstColumn="0" showLastColumn="0" showRowStripes="1" showColumnStripes="0"/>
</table>
</file>

<file path=xl/tables/table8.xml><?xml version="1.0" encoding="utf-8"?>
<table xmlns="http://schemas.openxmlformats.org/spreadsheetml/2006/main" id="16" name="賃借" displayName="賃借" ref="B7:J17" totalsRowShown="0" headerRowDxfId="110" dataDxfId="108" headerRowBorderDxfId="109" tableBorderDxfId="107" totalsRowBorderDxfId="106">
  <autoFilter ref="B7:J17"/>
  <tableColumns count="9">
    <tableColumn id="9" name="経費_x000a_番号" dataDxfId="105">
      <calculatedColumnFormula>ROW()-7</calculatedColumnFormula>
    </tableColumn>
    <tableColumn id="1" name="賃借施設等_x000a_（場所・延床面積）" dataDxfId="104"/>
    <tableColumn id="2" name="使用目的・用途" dataDxfId="103"/>
    <tableColumn id="3" name="賃借_x000a_期間" dataDxfId="102" dataCellStyle="桁区切り"/>
    <tableColumn id="4" name="賃借_x000a_月数_x000a_(A)" dataDxfId="101" dataCellStyle="桁区切り"/>
    <tableColumn id="5" name="月額賃料_x000a_（税抜）_x000a_(B)" dataDxfId="100" dataCellStyle="桁区切り"/>
    <tableColumn id="6" name="助成対象_x000a_経費（税抜）_x000a_(A)×(B）" dataDxfId="99" dataCellStyle="桁区切り">
      <calculatedColumnFormula>'支出明細＜賃借料・改良＞(別紙20)'!$F8*'支出明細＜賃借料・改良＞(別紙20)'!$G8</calculatedColumnFormula>
    </tableColumn>
    <tableColumn id="7" name="助成事業に_x000a_要する経費_x000a_（税込）" dataDxfId="98" dataCellStyle="桁区切り">
      <calculatedColumnFormula>ROUNDDOWN('支出明細＜賃借料・改良＞(別紙20)'!$H8*1.1,0)</calculatedColumnFormula>
    </tableColumn>
    <tableColumn id="8" name="契約予定先_x000a_事業者名   " dataDxfId="97"/>
  </tableColumns>
  <tableStyleInfo showFirstColumn="0" showLastColumn="0" showRowStripes="1" showColumnStripes="0"/>
</table>
</file>

<file path=xl/tables/table9.xml><?xml version="1.0" encoding="utf-8"?>
<table xmlns="http://schemas.openxmlformats.org/spreadsheetml/2006/main" id="3" name="原材料・副資材費4" displayName="原材料・副資材費4" ref="B5:L21" totalsRowCount="1" headerRowDxfId="94" dataDxfId="93" totalsRowDxfId="92" dataCellStyle="標準 2">
  <tableColumns count="11">
    <tableColumn id="1" name="経費_x000a_番号" totalsRowLabel=" 原材料・副資材費（規格認証費）　計" dataDxfId="91" totalsRowDxfId="90" dataCellStyle="標準 2">
      <calculatedColumnFormula>ROW()-5</calculatedColumnFormula>
    </tableColumn>
    <tableColumn id="2" name="品　名" dataDxfId="89" totalsRowDxfId="88" dataCellStyle="標準 2"/>
    <tableColumn id="3" name="仕　様" dataDxfId="87" totalsRowDxfId="86" dataCellStyle="標準 2"/>
    <tableColumn id="4" name="用　途" dataDxfId="85" totalsRowDxfId="84" dataCellStyle="標準 2"/>
    <tableColumn id="5" name="数量_x000a_(A)" dataDxfId="83" totalsRowDxfId="82" dataCellStyle="桁区切り"/>
    <tableColumn id="10" name="単位" dataDxfId="81" totalsRowDxfId="80" dataCellStyle="桁区切り"/>
    <tableColumn id="6" name="単価_x000a_（税抜）_x000a_(B)" dataDxfId="79" totalsRowDxfId="78" dataCellStyle="桁区切り"/>
    <tableColumn id="7" name="助成対象経費_x000a_（税抜）_x000a_(A)×(B)" totalsRowFunction="sum" dataDxfId="77" totalsRowDxfId="76" dataCellStyle="桁区切り">
      <calculatedColumnFormula>IF(OR(原材料・副資材費4[[#This Row],[数量
(A)]]="",原材料・副資材費4[[#This Row],[単価
（税抜）
(B)]]=""),"",(原材料・副資材費4[[#This Row],[数量
(A)]]*原材料・副資材費4[[#This Row],[単価
（税抜）
(B)]]))</calculatedColumnFormula>
    </tableColumn>
    <tableColumn id="8" name="助成事業に_x000a_要する経費_x000a_（税込）" totalsRowFunction="sum" dataDxfId="75" totalsRowDxfId="74" dataCellStyle="桁区切り">
      <calculatedColumnFormula>IF(原材料・副資材費4[[#This Row],[助成対象経費
（税抜）
(A)×(B)]]="","",原材料・副資材費4[[#This Row],[助成対象経費
（税抜）
(A)×(B)]]*1.1)</calculatedColumnFormula>
    </tableColumn>
    <tableColumn id="9" name="購入先_x000a_事業者名" dataDxfId="73" totalsRowDxfId="72" dataCellStyle="標準 2"/>
    <tableColumn id="12" name="列1" dataDxfId="71" totalsRowDxfId="70" dataCellStyle="標準 2">
      <calculatedColumnFormula>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pageSetUpPr fitToPage="1"/>
  </sheetPr>
  <dimension ref="A1:R65"/>
  <sheetViews>
    <sheetView showGridLines="0" tabSelected="1" view="pageBreakPreview" zoomScale="85" zoomScaleNormal="100" zoomScaleSheetLayoutView="85" workbookViewId="0">
      <selection activeCell="A24" sqref="A24:K24"/>
    </sheetView>
  </sheetViews>
  <sheetFormatPr defaultColWidth="9" defaultRowHeight="15" customHeight="1" x14ac:dyDescent="0.15"/>
  <cols>
    <col min="1" max="1" width="2.5" style="1" customWidth="1"/>
    <col min="2" max="2" width="3.125" style="1" customWidth="1"/>
    <col min="3" max="3" width="9" style="1"/>
    <col min="4" max="4" width="9" style="1" customWidth="1"/>
    <col min="5" max="5" width="9" style="1"/>
    <col min="6" max="6" width="9.625" style="1" customWidth="1"/>
    <col min="7" max="7" width="12.125" style="1" customWidth="1"/>
    <col min="8" max="8" width="7.5" style="1" customWidth="1"/>
    <col min="9" max="9" width="10.75" style="1" customWidth="1"/>
    <col min="10" max="10" width="17" style="1" customWidth="1"/>
    <col min="11" max="11" width="2.625" style="1" customWidth="1"/>
    <col min="12" max="12" width="9" style="1" customWidth="1"/>
    <col min="13" max="13" width="16.625" style="16" bestFit="1" customWidth="1"/>
    <col min="14" max="17" width="9" style="1"/>
    <col min="18" max="18" width="10.125" style="1" bestFit="1" customWidth="1"/>
    <col min="19" max="16384" width="9" style="1"/>
  </cols>
  <sheetData>
    <row r="1" spans="1:11" ht="19.5" customHeight="1" x14ac:dyDescent="0.15">
      <c r="A1" s="1" t="s">
        <v>438</v>
      </c>
      <c r="I1" s="723"/>
      <c r="J1" s="723"/>
      <c r="K1" s="461"/>
    </row>
    <row r="2" spans="1:11" ht="19.5" customHeight="1" x14ac:dyDescent="0.15">
      <c r="I2" s="460"/>
      <c r="J2" s="460"/>
      <c r="K2" s="461"/>
    </row>
    <row r="3" spans="1:11" ht="19.5" customHeight="1" x14ac:dyDescent="0.15">
      <c r="C3" s="1" t="s">
        <v>0</v>
      </c>
      <c r="I3" s="460"/>
      <c r="J3" s="460"/>
      <c r="K3" s="461"/>
    </row>
    <row r="4" spans="1:11" ht="19.5" customHeight="1" x14ac:dyDescent="0.15">
      <c r="D4" s="1" t="s">
        <v>147</v>
      </c>
      <c r="I4" s="460"/>
      <c r="J4" s="460"/>
      <c r="K4" s="461"/>
    </row>
    <row r="7" spans="1:11" ht="19.5" customHeight="1" x14ac:dyDescent="0.15">
      <c r="G7" s="721" t="s">
        <v>353</v>
      </c>
      <c r="H7" s="724"/>
      <c r="I7" s="724"/>
      <c r="J7" s="724"/>
      <c r="K7" s="2"/>
    </row>
    <row r="8" spans="1:11" ht="19.5" customHeight="1" x14ac:dyDescent="0.15">
      <c r="G8" s="721"/>
      <c r="H8" s="724"/>
      <c r="I8" s="724"/>
      <c r="J8" s="724"/>
    </row>
    <row r="9" spans="1:11" ht="19.5" customHeight="1" x14ac:dyDescent="0.15">
      <c r="G9" s="721" t="s">
        <v>354</v>
      </c>
      <c r="H9" s="724"/>
      <c r="I9" s="724"/>
      <c r="J9" s="724"/>
      <c r="K9" s="2"/>
    </row>
    <row r="10" spans="1:11" ht="19.5" customHeight="1" x14ac:dyDescent="0.15">
      <c r="G10" s="721"/>
      <c r="H10" s="724"/>
      <c r="I10" s="724"/>
      <c r="J10" s="724"/>
    </row>
    <row r="11" spans="1:11" ht="19.5" customHeight="1" x14ac:dyDescent="0.15">
      <c r="G11" s="461" t="s">
        <v>355</v>
      </c>
      <c r="H11" s="1" t="s">
        <v>1</v>
      </c>
      <c r="I11" s="714"/>
      <c r="J11" s="714"/>
      <c r="K11" s="2"/>
    </row>
    <row r="12" spans="1:11" ht="19.5" customHeight="1" x14ac:dyDescent="0.15">
      <c r="H12" s="1" t="s">
        <v>2</v>
      </c>
      <c r="I12" s="714"/>
      <c r="J12" s="714"/>
      <c r="K12" s="2"/>
    </row>
    <row r="13" spans="1:11" ht="15" customHeight="1" x14ac:dyDescent="0.15">
      <c r="K13" s="3"/>
    </row>
    <row r="14" spans="1:11" ht="15" customHeight="1" x14ac:dyDescent="0.15">
      <c r="K14" s="3"/>
    </row>
    <row r="15" spans="1:11" ht="15" customHeight="1" x14ac:dyDescent="0.15">
      <c r="K15" s="3"/>
    </row>
    <row r="17" spans="1:11" ht="15" customHeight="1" x14ac:dyDescent="0.15">
      <c r="A17" s="722" t="s">
        <v>532</v>
      </c>
      <c r="B17" s="722"/>
      <c r="C17" s="722"/>
      <c r="D17" s="722"/>
      <c r="E17" s="722"/>
      <c r="F17" s="722"/>
      <c r="G17" s="722"/>
      <c r="H17" s="722"/>
      <c r="I17" s="722"/>
      <c r="J17" s="722"/>
      <c r="K17" s="722"/>
    </row>
    <row r="18" spans="1:11" ht="15" customHeight="1" x14ac:dyDescent="0.15">
      <c r="E18" s="4"/>
      <c r="F18" s="4"/>
      <c r="G18" s="4"/>
      <c r="H18" s="4"/>
    </row>
    <row r="19" spans="1:11" ht="15" customHeight="1" x14ac:dyDescent="0.15">
      <c r="E19" s="4"/>
      <c r="F19" s="4"/>
      <c r="G19" s="4"/>
      <c r="H19" s="4"/>
    </row>
    <row r="21" spans="1:11" ht="15" customHeight="1" x14ac:dyDescent="0.15">
      <c r="B21" s="1" t="s">
        <v>3</v>
      </c>
    </row>
    <row r="24" spans="1:11" ht="15" customHeight="1" x14ac:dyDescent="0.15">
      <c r="A24" s="721" t="s">
        <v>4</v>
      </c>
      <c r="B24" s="721"/>
      <c r="C24" s="721"/>
      <c r="D24" s="721"/>
      <c r="E24" s="721"/>
      <c r="F24" s="721"/>
      <c r="G24" s="721"/>
      <c r="H24" s="721"/>
      <c r="I24" s="721"/>
      <c r="J24" s="721"/>
      <c r="K24" s="721"/>
    </row>
    <row r="25" spans="1:11" ht="15" customHeight="1" x14ac:dyDescent="0.15">
      <c r="A25" s="461"/>
      <c r="B25" s="461"/>
      <c r="C25" s="461"/>
      <c r="D25" s="461"/>
      <c r="E25" s="461"/>
      <c r="F25" s="461"/>
      <c r="G25" s="461"/>
      <c r="H25" s="461"/>
      <c r="I25" s="461"/>
      <c r="J25" s="461"/>
      <c r="K25" s="461"/>
    </row>
    <row r="26" spans="1:11" ht="15" customHeight="1" x14ac:dyDescent="0.15">
      <c r="B26" s="14" t="s">
        <v>264</v>
      </c>
    </row>
    <row r="27" spans="1:11" ht="7.5" customHeight="1" x14ac:dyDescent="0.15">
      <c r="B27" s="5"/>
    </row>
    <row r="28" spans="1:11" ht="15" customHeight="1" x14ac:dyDescent="0.15">
      <c r="C28" s="715" t="s">
        <v>516</v>
      </c>
      <c r="D28" s="716"/>
      <c r="E28" s="716"/>
      <c r="F28" s="716"/>
      <c r="G28" s="716"/>
      <c r="H28" s="716"/>
      <c r="I28" s="716"/>
      <c r="J28" s="717"/>
    </row>
    <row r="29" spans="1:11" ht="15" customHeight="1" x14ac:dyDescent="0.15">
      <c r="C29" s="718"/>
      <c r="D29" s="719"/>
      <c r="E29" s="719"/>
      <c r="F29" s="719"/>
      <c r="G29" s="719"/>
      <c r="H29" s="719"/>
      <c r="I29" s="719"/>
      <c r="J29" s="720"/>
    </row>
    <row r="31" spans="1:11" ht="15" customHeight="1" x14ac:dyDescent="0.15">
      <c r="B31" s="14" t="s">
        <v>265</v>
      </c>
      <c r="C31" s="4"/>
      <c r="D31" s="4"/>
      <c r="E31" s="461"/>
    </row>
    <row r="32" spans="1:11" ht="7.5" customHeight="1" x14ac:dyDescent="0.15"/>
    <row r="33" spans="1:18" ht="36" customHeight="1" x14ac:dyDescent="0.15">
      <c r="C33" s="710" t="s">
        <v>266</v>
      </c>
      <c r="D33" s="710"/>
      <c r="E33" s="711"/>
      <c r="F33" s="712"/>
      <c r="G33" s="712"/>
      <c r="H33" s="712"/>
      <c r="I33" s="712"/>
      <c r="J33" s="713"/>
      <c r="K33" s="2"/>
      <c r="L33" s="2"/>
      <c r="M33" s="370"/>
      <c r="R33" s="432"/>
    </row>
    <row r="34" spans="1:18" ht="36" customHeight="1" x14ac:dyDescent="0.15">
      <c r="C34" s="742" t="s">
        <v>351</v>
      </c>
      <c r="D34" s="710"/>
      <c r="E34" s="748"/>
      <c r="F34" s="712"/>
      <c r="G34" s="712"/>
      <c r="H34" s="712"/>
      <c r="I34" s="712"/>
      <c r="J34" s="713"/>
      <c r="K34" s="2"/>
    </row>
    <row r="35" spans="1:18" ht="15" customHeight="1" x14ac:dyDescent="0.15">
      <c r="A35" s="7"/>
      <c r="B35" s="7"/>
      <c r="C35" s="8"/>
      <c r="D35" s="8"/>
      <c r="E35" s="8"/>
      <c r="F35" s="9"/>
      <c r="G35" s="9"/>
      <c r="H35" s="10"/>
      <c r="I35" s="10"/>
    </row>
    <row r="36" spans="1:18" ht="15" customHeight="1" x14ac:dyDescent="0.15">
      <c r="C36" s="6"/>
      <c r="D36" s="6"/>
      <c r="E36" s="6"/>
      <c r="F36" s="6"/>
      <c r="G36" s="6"/>
      <c r="H36" s="6"/>
      <c r="I36" s="6"/>
    </row>
    <row r="37" spans="1:18" ht="15" customHeight="1" x14ac:dyDescent="0.15">
      <c r="B37" s="14" t="s">
        <v>267</v>
      </c>
      <c r="C37" s="4"/>
      <c r="K37" s="2"/>
    </row>
    <row r="38" spans="1:18" ht="7.5" customHeight="1" x14ac:dyDescent="0.15"/>
    <row r="39" spans="1:18" ht="15" customHeight="1" x14ac:dyDescent="0.15">
      <c r="C39" s="710" t="s">
        <v>269</v>
      </c>
      <c r="D39" s="710"/>
      <c r="E39" s="710"/>
      <c r="F39" s="744">
        <f>'資金計画(別紙27)'!AR21</f>
        <v>0</v>
      </c>
      <c r="G39" s="744"/>
      <c r="H39" s="11"/>
      <c r="I39" s="11"/>
    </row>
    <row r="40" spans="1:18" ht="15" customHeight="1" x14ac:dyDescent="0.15">
      <c r="C40" s="710"/>
      <c r="D40" s="710"/>
      <c r="E40" s="710"/>
      <c r="F40" s="744"/>
      <c r="G40" s="744"/>
      <c r="H40" s="11"/>
      <c r="I40" s="11"/>
    </row>
    <row r="41" spans="1:18" ht="15" customHeight="1" x14ac:dyDescent="0.15">
      <c r="C41" s="12"/>
      <c r="D41" s="12"/>
      <c r="E41" s="12"/>
      <c r="F41" s="6"/>
      <c r="G41" s="6"/>
      <c r="H41" s="6"/>
      <c r="I41" s="6"/>
    </row>
    <row r="42" spans="1:18" ht="15" customHeight="1" x14ac:dyDescent="0.15">
      <c r="B42" s="14" t="s">
        <v>268</v>
      </c>
      <c r="C42" s="13"/>
      <c r="D42" s="12"/>
      <c r="E42" s="12"/>
      <c r="F42" s="741" t="s">
        <v>356</v>
      </c>
      <c r="G42" s="741"/>
      <c r="H42" s="743">
        <v>44958</v>
      </c>
      <c r="I42" s="743"/>
      <c r="J42" s="1" t="s">
        <v>357</v>
      </c>
      <c r="K42" s="2"/>
    </row>
    <row r="43" spans="1:18" ht="7.5" customHeight="1" x14ac:dyDescent="0.15">
      <c r="C43" s="12"/>
      <c r="D43" s="12"/>
      <c r="E43" s="12"/>
      <c r="F43" s="6"/>
      <c r="G43" s="6"/>
      <c r="H43" s="6"/>
      <c r="I43" s="6"/>
    </row>
    <row r="44" spans="1:18" ht="25.5" customHeight="1" x14ac:dyDescent="0.15">
      <c r="C44" s="745">
        <v>45382</v>
      </c>
      <c r="D44" s="746"/>
      <c r="E44" s="747"/>
      <c r="F44" s="749" t="str">
        <f>IF(C28=C65,IF(OR(I47="",I48=""),"☟先に下記の各経費区分別助成対象期間を入力してください☟",IF(MAX(I47,I48)=C44,"",("☜下記経費区分別助成対象期間終了日の最も遅い日付を入力してください☟"))),"")</f>
        <v/>
      </c>
      <c r="G44" s="750"/>
      <c r="H44" s="750"/>
      <c r="I44" s="750"/>
      <c r="J44" s="750"/>
      <c r="M44" s="1"/>
    </row>
    <row r="45" spans="1:18" ht="13.5" customHeight="1" x14ac:dyDescent="0.15">
      <c r="F45" s="741"/>
      <c r="G45" s="741"/>
      <c r="H45" s="741"/>
    </row>
    <row r="46" spans="1:18" ht="13.5" customHeight="1" x14ac:dyDescent="0.15">
      <c r="C46" s="738" t="s">
        <v>360</v>
      </c>
      <c r="D46" s="739"/>
      <c r="E46" s="740"/>
      <c r="F46" s="738" t="s">
        <v>361</v>
      </c>
      <c r="G46" s="739"/>
      <c r="H46" s="739"/>
      <c r="I46" s="739" t="s">
        <v>362</v>
      </c>
      <c r="J46" s="740"/>
    </row>
    <row r="47" spans="1:18" ht="25.5" customHeight="1" x14ac:dyDescent="0.15">
      <c r="C47" s="735" t="s">
        <v>358</v>
      </c>
      <c r="D47" s="736"/>
      <c r="E47" s="737"/>
      <c r="F47" s="725">
        <f>IF(OR($C$28="申請区分①　A【製品改良プロジェクト】",$C$28="申請区分②　B【規格適合・認証取得プロジェクト - 製品改良目標無】"),"",H42)</f>
        <v>44958</v>
      </c>
      <c r="G47" s="726"/>
      <c r="H47" s="726"/>
      <c r="I47" s="727"/>
      <c r="J47" s="728"/>
    </row>
    <row r="48" spans="1:18" ht="25.5" customHeight="1" x14ac:dyDescent="0.15">
      <c r="C48" s="729" t="s">
        <v>359</v>
      </c>
      <c r="D48" s="730"/>
      <c r="E48" s="731"/>
      <c r="F48" s="732"/>
      <c r="G48" s="733"/>
      <c r="H48" s="733"/>
      <c r="I48" s="733"/>
      <c r="J48" s="734"/>
      <c r="M48" s="370"/>
    </row>
    <row r="49" spans="2:10" ht="15" customHeight="1" x14ac:dyDescent="0.15">
      <c r="C49" s="12"/>
      <c r="D49" s="12"/>
      <c r="E49" s="12"/>
      <c r="F49" s="12"/>
      <c r="G49" s="12"/>
      <c r="H49" s="12"/>
      <c r="I49" s="15"/>
      <c r="J49" s="15"/>
    </row>
    <row r="50" spans="2:10" ht="15" customHeight="1" x14ac:dyDescent="0.15">
      <c r="B50" s="4"/>
      <c r="C50" s="4"/>
    </row>
    <row r="51" spans="2:10" ht="15" customHeight="1" x14ac:dyDescent="0.15">
      <c r="B51" s="4"/>
      <c r="C51" s="4"/>
    </row>
    <row r="52" spans="2:10" ht="15" customHeight="1" x14ac:dyDescent="0.15">
      <c r="B52" s="4"/>
      <c r="C52" s="4"/>
    </row>
    <row r="53" spans="2:10" ht="15" customHeight="1" x14ac:dyDescent="0.15">
      <c r="B53" s="4"/>
      <c r="C53" s="4"/>
    </row>
    <row r="54" spans="2:10" ht="15" customHeight="1" x14ac:dyDescent="0.15">
      <c r="B54" s="4"/>
      <c r="C54" s="4"/>
    </row>
    <row r="55" spans="2:10" ht="15" customHeight="1" x14ac:dyDescent="0.15">
      <c r="B55" s="4"/>
      <c r="C55" s="4"/>
    </row>
    <row r="56" spans="2:10" ht="15" customHeight="1" x14ac:dyDescent="0.15">
      <c r="B56" s="4"/>
      <c r="C56" s="4"/>
    </row>
    <row r="57" spans="2:10" ht="15" customHeight="1" x14ac:dyDescent="0.15">
      <c r="B57" s="4"/>
      <c r="C57" s="4"/>
    </row>
    <row r="58" spans="2:10" ht="15" customHeight="1" x14ac:dyDescent="0.15">
      <c r="B58" s="4"/>
      <c r="C58" s="4"/>
    </row>
    <row r="59" spans="2:10" ht="15" customHeight="1" x14ac:dyDescent="0.15">
      <c r="B59" s="4"/>
      <c r="C59" s="4"/>
    </row>
    <row r="61" spans="2:10" ht="15" customHeight="1" x14ac:dyDescent="0.15">
      <c r="C61" s="1" t="s">
        <v>515</v>
      </c>
      <c r="I61" s="17"/>
      <c r="J61" s="16"/>
    </row>
    <row r="62" spans="2:10" ht="15" customHeight="1" x14ac:dyDescent="0.15">
      <c r="C62" s="1" t="s">
        <v>516</v>
      </c>
      <c r="H62" s="1" t="s">
        <v>518</v>
      </c>
      <c r="I62" s="17">
        <v>45596</v>
      </c>
      <c r="J62" s="16">
        <v>45596</v>
      </c>
    </row>
    <row r="63" spans="2:10" ht="15" customHeight="1" x14ac:dyDescent="0.15">
      <c r="C63" s="1" t="s">
        <v>529</v>
      </c>
      <c r="H63" s="1" t="s">
        <v>519</v>
      </c>
      <c r="I63" s="17">
        <v>45961</v>
      </c>
      <c r="J63" s="16">
        <v>45961</v>
      </c>
    </row>
    <row r="64" spans="2:10" ht="15" customHeight="1" x14ac:dyDescent="0.15">
      <c r="C64" s="1" t="s">
        <v>530</v>
      </c>
    </row>
    <row r="65" spans="3:3" ht="15" customHeight="1" x14ac:dyDescent="0.15">
      <c r="C65" s="1" t="s">
        <v>531</v>
      </c>
    </row>
  </sheetData>
  <sheetProtection algorithmName="SHA-512" hashValue="RNO94t0bmOdDHxDI2qQjw5guTnQbSih4D2HvzC2C2GVbQNildW7+WvPpec4RVyskBwV16pMV5eSaovXTkCnczg==" saltValue="tr8EUFYC2/tGbmV7a+CwwQ==" spinCount="100000" sheet="1" formatCells="0" formatColumns="0" formatRows="0"/>
  <dataConsolidate/>
  <mergeCells count="30">
    <mergeCell ref="C46:E46"/>
    <mergeCell ref="F45:H45"/>
    <mergeCell ref="I46:J46"/>
    <mergeCell ref="C34:D34"/>
    <mergeCell ref="H42:I42"/>
    <mergeCell ref="F42:G42"/>
    <mergeCell ref="F39:G40"/>
    <mergeCell ref="C39:E40"/>
    <mergeCell ref="C44:E44"/>
    <mergeCell ref="F46:H46"/>
    <mergeCell ref="E34:J34"/>
    <mergeCell ref="F44:J44"/>
    <mergeCell ref="F47:H47"/>
    <mergeCell ref="I47:J47"/>
    <mergeCell ref="C48:E48"/>
    <mergeCell ref="F48:H48"/>
    <mergeCell ref="I48:J48"/>
    <mergeCell ref="C47:E47"/>
    <mergeCell ref="I1:J1"/>
    <mergeCell ref="G7:G8"/>
    <mergeCell ref="H7:J8"/>
    <mergeCell ref="G9:G10"/>
    <mergeCell ref="H9:J10"/>
    <mergeCell ref="C33:D33"/>
    <mergeCell ref="E33:J33"/>
    <mergeCell ref="I11:J11"/>
    <mergeCell ref="I12:J12"/>
    <mergeCell ref="C28:J29"/>
    <mergeCell ref="A24:K24"/>
    <mergeCell ref="A17:K17"/>
  </mergeCells>
  <phoneticPr fontId="1"/>
  <conditionalFormatting sqref="E34">
    <cfRule type="cellIs" dxfId="269" priority="11" operator="equal">
      <formula>"の開発"</formula>
    </cfRule>
  </conditionalFormatting>
  <conditionalFormatting sqref="E34:J34">
    <cfRule type="expression" dxfId="268" priority="6">
      <formula>$C$28="申請区分①　A【製品改良プロジェクト】"</formula>
    </cfRule>
  </conditionalFormatting>
  <conditionalFormatting sqref="E33:J33">
    <cfRule type="expression" dxfId="267" priority="5">
      <formula>$C$28="申請区分②　B【規格適合・認証取得プロジェクト - 製品改良目標無】"</formula>
    </cfRule>
  </conditionalFormatting>
  <conditionalFormatting sqref="C46:J48">
    <cfRule type="expression" dxfId="266" priority="1">
      <formula>OR($C$28="申請区分①　A【製品改良プロジェクト】",$C$28="申請区分②　B【規格適合・認証取得プロジェクト - 製品改良目標無】")</formula>
    </cfRule>
  </conditionalFormatting>
  <dataValidations xWindow="405" yWindow="415" count="9">
    <dataValidation type="list" allowBlank="1" showInputMessage="1" showErrorMessage="1" sqref="C28:J29">
      <formula1>$C$62:$C$65</formula1>
    </dataValidation>
    <dataValidation type="custom" showInputMessage="1" showErrorMessage="1" errorTitle="助成対象期間について" error="令和５年２月１日(2023/２/１)から_x000a_令和６年11月1日(2024/11/1)までの日付を入力してください_x000a__x000a_※先に製品改良費の終了日を入力してください" promptTitle="製品改良費の助成対象期間終了日の翌日以前" prompt="令和５年２月１日(2023/２/１)から_x000a_製品改良費の助成対象期間終了日の翌日までの_x000a_日付を入力してください_x000a_※最長で令和６年11月1日(2024/11/1)まで_x000a__x000a_※先に製品改良費の終了日を入力してください_x000a_" sqref="F48:H48">
      <formula1>AND(I47&lt;&gt;"",F47&lt;=F48,F48&lt;=I47+1)</formula1>
    </dataValidation>
    <dataValidation type="custom" imeMode="halfAlpha" showInputMessage="1" showErrorMessage="1" errorTitle="令和５年２月1日から各申請区分の最長の対象期間内にて入力ください" error="①A【製品改良プロジェクト】_x000a_②B【規格適合・認証取得プロジェクト-製品改良目標無】_x000a_⇒　令和６年10月31日(2024/10/31)まで(１年９か月以内)_x000a__x000a_③B【規格適合・認証取得プロジェクト-製品改良目標有】_x000a_⇒　令和７年10月31日(2025/10/31)まで(２年９か月以内)_x000a_※先に下記の経費区分別助成対象期間を入力してください_x000a_※下記経費区分別助成対象期間終了日の最も遅い日付を入力してください" promptTitle="申請区分によって、助成事業完了予定日の上限が変わります。" prompt="①A【製品改良プロジェクト】_x000a_②B【規格適合・認証取得プロジェクト-製品改良目標無】_x000a_⇒　令和６年10月31日(2024/10/31)まで(１年９か月以内)_x000a__x000a_③B【規格適合・認証取得プロジェクト-製品改良目標有】_x000a_⇒　令和７年10月31日(2025/10/31)まで(２年９か月以内)_x000a_　　※　先に下記の経費区分別助成対象期間を入力してください。" sqref="C44:E44">
      <formula1>AND(I47&lt;&gt;"",I48&lt;&gt;"",IF(OR(C28=C63,C28=C64),AND(H42&lt;C44,C44&lt;=J62),AND(C28=C65,C44=MAX(I47,I48))))</formula1>
    </dataValidation>
    <dataValidation imeMode="hiragana" allowBlank="1" showInputMessage="1" showErrorMessage="1" prompt="▶「履歴事項全部証明書」と同一の役職名を入力_x000a_例）×代表取締役社長_x000a_　　　○代表取締役_x000a_▶個人事業主は記入不要" sqref="I11:J11"/>
    <dataValidation type="custom" imeMode="hiragana" allowBlank="1" showInputMessage="1" showErrorMessage="1" errorTitle="文字数制限" error="30文字以内で入力してください" sqref="E33:J34">
      <formula1>LEN(E33)&lt;=30</formula1>
    </dataValidation>
    <dataValidation errorStyle="information" imeMode="hiragana" allowBlank="1" showInputMessage="1" showErrorMessage="1" prompt="▶「履歴事項全部証明書」（個人の場合は「開業届」）と同じ表記(旧字体含む)で入力_x000a_▶英数字は「半角」で入力" sqref="H9:J10"/>
    <dataValidation imeMode="hiragana" allowBlank="1" showInputMessage="1" showErrorMessage="1" prompt="▶「履歴事項全部証明書」（個人の場合は「開業届」）と同じ表記(旧字体含む)で入力_x000a_▶英数字は「半角」で入力" sqref="H7:J8 I12:J12"/>
    <dataValidation type="date" allowBlank="1" showInputMessage="1" showErrorMessage="1" errorTitle="助成対象期間について" error="令和６年10月31日(2024/10/31)までの日付を入力してください" prompt="令和６年10月31日(2024/10/31)までの日付を入力してください" sqref="I47:J47">
      <formula1>F47</formula1>
      <formula2>J62</formula2>
    </dataValidation>
    <dataValidation type="custom" showInputMessage="1" showErrorMessage="1" errorTitle="助成対象期間について" error="・規格認証費の助成対象期間開始日から1年以内の日付としてください_x000a__x000a_※先に規格認証費の開始日を記入してください" promptTitle="規格認証費の開始日から1年以内の日付としてください" prompt="令和５年２月１日(2023/２/１)から_x000a_令和７年10月31日(2025/10/31)までの日付を入力してください_x000a__x000a_※先に規格認証費の開始日を入力してください" sqref="I48:J48">
      <formula1>AND(F48&lt;&gt;"",F48&lt;=I48,I48&lt;=(EDATE(F48,12)-1))</formula1>
    </dataValidation>
  </dataValidations>
  <pageMargins left="0.59055118110236227" right="0.39370078740157483" top="0.39370078740157483" bottom="0.39370078740157483"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B54"/>
  <sheetViews>
    <sheetView showGridLines="0" showWhiteSpace="0" view="pageBreakPreview" zoomScale="85" zoomScaleNormal="100" zoomScaleSheetLayoutView="85" zoomScalePageLayoutView="115" workbookViewId="0">
      <selection activeCell="A4" sqref="A4:S39"/>
    </sheetView>
  </sheetViews>
  <sheetFormatPr defaultColWidth="5" defaultRowHeight="15" customHeight="1" x14ac:dyDescent="0.15"/>
  <cols>
    <col min="1" max="4" width="5" style="60"/>
    <col min="5" max="19" width="5" style="54"/>
    <col min="20" max="20" width="4.5" style="53" bestFit="1" customWidth="1"/>
    <col min="21" max="26" width="5" style="53"/>
    <col min="27" max="16384" width="5" style="54"/>
  </cols>
  <sheetData>
    <row r="1" spans="1:21" ht="15" customHeight="1" x14ac:dyDescent="0.15">
      <c r="A1" s="437" t="s">
        <v>576</v>
      </c>
    </row>
    <row r="2" spans="1:21" ht="19.5" x14ac:dyDescent="0.15">
      <c r="A2" s="61" t="s">
        <v>331</v>
      </c>
      <c r="B2" s="51"/>
      <c r="C2" s="51"/>
      <c r="D2" s="993"/>
      <c r="E2" s="993"/>
      <c r="F2" s="993"/>
      <c r="G2" s="993"/>
      <c r="H2" s="993"/>
      <c r="I2" s="993"/>
      <c r="J2" s="993"/>
      <c r="K2" s="993"/>
      <c r="L2" s="993"/>
      <c r="M2" s="993"/>
      <c r="N2" s="993"/>
      <c r="O2" s="993"/>
      <c r="P2" s="993"/>
      <c r="Q2" s="993"/>
      <c r="R2" s="993"/>
      <c r="S2" s="993"/>
      <c r="T2" s="49"/>
      <c r="U2" s="57"/>
    </row>
    <row r="3" spans="1:21" ht="15" customHeight="1" x14ac:dyDescent="0.15">
      <c r="A3" s="1143" t="s">
        <v>216</v>
      </c>
      <c r="B3" s="1144"/>
      <c r="C3" s="1144"/>
      <c r="D3" s="1144"/>
      <c r="E3" s="1144"/>
      <c r="F3" s="1144"/>
      <c r="G3" s="1144"/>
      <c r="H3" s="1144"/>
      <c r="I3" s="1144"/>
      <c r="J3" s="1144"/>
      <c r="K3" s="1144"/>
      <c r="L3" s="1144"/>
      <c r="M3" s="1144"/>
      <c r="N3" s="1144"/>
      <c r="O3" s="1144"/>
      <c r="P3" s="1144"/>
      <c r="Q3" s="1144"/>
      <c r="R3" s="1144"/>
      <c r="S3" s="1145"/>
      <c r="T3" s="49"/>
    </row>
    <row r="4" spans="1:21" ht="15" customHeight="1" x14ac:dyDescent="0.15">
      <c r="A4" s="1141"/>
      <c r="B4" s="951"/>
      <c r="C4" s="951"/>
      <c r="D4" s="951"/>
      <c r="E4" s="951"/>
      <c r="F4" s="951"/>
      <c r="G4" s="951"/>
      <c r="H4" s="951"/>
      <c r="I4" s="951"/>
      <c r="J4" s="951"/>
      <c r="K4" s="951"/>
      <c r="L4" s="951"/>
      <c r="M4" s="951"/>
      <c r="N4" s="951"/>
      <c r="O4" s="951"/>
      <c r="P4" s="951"/>
      <c r="Q4" s="951"/>
      <c r="R4" s="951"/>
      <c r="S4" s="952"/>
    </row>
    <row r="5" spans="1:21" ht="15" customHeight="1" x14ac:dyDescent="0.15">
      <c r="A5" s="1141"/>
      <c r="B5" s="951"/>
      <c r="C5" s="951"/>
      <c r="D5" s="951"/>
      <c r="E5" s="951"/>
      <c r="F5" s="951"/>
      <c r="G5" s="951"/>
      <c r="H5" s="951"/>
      <c r="I5" s="951"/>
      <c r="J5" s="951"/>
      <c r="K5" s="951"/>
      <c r="L5" s="951"/>
      <c r="M5" s="951"/>
      <c r="N5" s="951"/>
      <c r="O5" s="951"/>
      <c r="P5" s="951"/>
      <c r="Q5" s="951"/>
      <c r="R5" s="951"/>
      <c r="S5" s="952"/>
    </row>
    <row r="6" spans="1:21" ht="15" customHeight="1" x14ac:dyDescent="0.15">
      <c r="A6" s="1141"/>
      <c r="B6" s="951"/>
      <c r="C6" s="951"/>
      <c r="D6" s="951"/>
      <c r="E6" s="951"/>
      <c r="F6" s="951"/>
      <c r="G6" s="951"/>
      <c r="H6" s="951"/>
      <c r="I6" s="951"/>
      <c r="J6" s="951"/>
      <c r="K6" s="951"/>
      <c r="L6" s="951"/>
      <c r="M6" s="951"/>
      <c r="N6" s="951"/>
      <c r="O6" s="951"/>
      <c r="P6" s="951"/>
      <c r="Q6" s="951"/>
      <c r="R6" s="951"/>
      <c r="S6" s="952"/>
    </row>
    <row r="7" spans="1:21" ht="15" customHeight="1" x14ac:dyDescent="0.15">
      <c r="A7" s="1141"/>
      <c r="B7" s="951"/>
      <c r="C7" s="951"/>
      <c r="D7" s="951"/>
      <c r="E7" s="951"/>
      <c r="F7" s="951"/>
      <c r="G7" s="951"/>
      <c r="H7" s="951"/>
      <c r="I7" s="951"/>
      <c r="J7" s="951"/>
      <c r="K7" s="951"/>
      <c r="L7" s="951"/>
      <c r="M7" s="951"/>
      <c r="N7" s="951"/>
      <c r="O7" s="951"/>
      <c r="P7" s="951"/>
      <c r="Q7" s="951"/>
      <c r="R7" s="951"/>
      <c r="S7" s="952"/>
    </row>
    <row r="8" spans="1:21" ht="15" customHeight="1" x14ac:dyDescent="0.15">
      <c r="A8" s="1141"/>
      <c r="B8" s="951"/>
      <c r="C8" s="951"/>
      <c r="D8" s="951"/>
      <c r="E8" s="951"/>
      <c r="F8" s="951"/>
      <c r="G8" s="951"/>
      <c r="H8" s="951"/>
      <c r="I8" s="951"/>
      <c r="J8" s="951"/>
      <c r="K8" s="951"/>
      <c r="L8" s="951"/>
      <c r="M8" s="951"/>
      <c r="N8" s="951"/>
      <c r="O8" s="951"/>
      <c r="P8" s="951"/>
      <c r="Q8" s="951"/>
      <c r="R8" s="951"/>
      <c r="S8" s="952"/>
    </row>
    <row r="9" spans="1:21" ht="15" customHeight="1" x14ac:dyDescent="0.15">
      <c r="A9" s="1141"/>
      <c r="B9" s="951"/>
      <c r="C9" s="951"/>
      <c r="D9" s="951"/>
      <c r="E9" s="951"/>
      <c r="F9" s="951"/>
      <c r="G9" s="951"/>
      <c r="H9" s="951"/>
      <c r="I9" s="951"/>
      <c r="J9" s="951"/>
      <c r="K9" s="951"/>
      <c r="L9" s="951"/>
      <c r="M9" s="951"/>
      <c r="N9" s="951"/>
      <c r="O9" s="951"/>
      <c r="P9" s="951"/>
      <c r="Q9" s="951"/>
      <c r="R9" s="951"/>
      <c r="S9" s="952"/>
    </row>
    <row r="10" spans="1:21" ht="15" customHeight="1" x14ac:dyDescent="0.15">
      <c r="A10" s="1141"/>
      <c r="B10" s="951"/>
      <c r="C10" s="951"/>
      <c r="D10" s="951"/>
      <c r="E10" s="951"/>
      <c r="F10" s="951"/>
      <c r="G10" s="951"/>
      <c r="H10" s="951"/>
      <c r="I10" s="951"/>
      <c r="J10" s="951"/>
      <c r="K10" s="951"/>
      <c r="L10" s="951"/>
      <c r="M10" s="951"/>
      <c r="N10" s="951"/>
      <c r="O10" s="951"/>
      <c r="P10" s="951"/>
      <c r="Q10" s="951"/>
      <c r="R10" s="951"/>
      <c r="S10" s="952"/>
    </row>
    <row r="11" spans="1:21" ht="15" customHeight="1" x14ac:dyDescent="0.15">
      <c r="A11" s="1141"/>
      <c r="B11" s="951"/>
      <c r="C11" s="951"/>
      <c r="D11" s="951"/>
      <c r="E11" s="951"/>
      <c r="F11" s="951"/>
      <c r="G11" s="951"/>
      <c r="H11" s="951"/>
      <c r="I11" s="951"/>
      <c r="J11" s="951"/>
      <c r="K11" s="951"/>
      <c r="L11" s="951"/>
      <c r="M11" s="951"/>
      <c r="N11" s="951"/>
      <c r="O11" s="951"/>
      <c r="P11" s="951"/>
      <c r="Q11" s="951"/>
      <c r="R11" s="951"/>
      <c r="S11" s="952"/>
    </row>
    <row r="12" spans="1:21" ht="15" customHeight="1" x14ac:dyDescent="0.15">
      <c r="A12" s="1141"/>
      <c r="B12" s="951"/>
      <c r="C12" s="951"/>
      <c r="D12" s="951"/>
      <c r="E12" s="951"/>
      <c r="F12" s="951"/>
      <c r="G12" s="951"/>
      <c r="H12" s="951"/>
      <c r="I12" s="951"/>
      <c r="J12" s="951"/>
      <c r="K12" s="951"/>
      <c r="L12" s="951"/>
      <c r="M12" s="951"/>
      <c r="N12" s="951"/>
      <c r="O12" s="951"/>
      <c r="P12" s="951"/>
      <c r="Q12" s="951"/>
      <c r="R12" s="951"/>
      <c r="S12" s="952"/>
    </row>
    <row r="13" spans="1:21" ht="15" customHeight="1" x14ac:dyDescent="0.15">
      <c r="A13" s="1141"/>
      <c r="B13" s="951"/>
      <c r="C13" s="951"/>
      <c r="D13" s="951"/>
      <c r="E13" s="951"/>
      <c r="F13" s="951"/>
      <c r="G13" s="951"/>
      <c r="H13" s="951"/>
      <c r="I13" s="951"/>
      <c r="J13" s="951"/>
      <c r="K13" s="951"/>
      <c r="L13" s="951"/>
      <c r="M13" s="951"/>
      <c r="N13" s="951"/>
      <c r="O13" s="951"/>
      <c r="P13" s="951"/>
      <c r="Q13" s="951"/>
      <c r="R13" s="951"/>
      <c r="S13" s="952"/>
    </row>
    <row r="14" spans="1:21" ht="15" customHeight="1" x14ac:dyDescent="0.15">
      <c r="A14" s="1141"/>
      <c r="B14" s="951"/>
      <c r="C14" s="951"/>
      <c r="D14" s="951"/>
      <c r="E14" s="951"/>
      <c r="F14" s="951"/>
      <c r="G14" s="951"/>
      <c r="H14" s="951"/>
      <c r="I14" s="951"/>
      <c r="J14" s="951"/>
      <c r="K14" s="951"/>
      <c r="L14" s="951"/>
      <c r="M14" s="951"/>
      <c r="N14" s="951"/>
      <c r="O14" s="951"/>
      <c r="P14" s="951"/>
      <c r="Q14" s="951"/>
      <c r="R14" s="951"/>
      <c r="S14" s="952"/>
    </row>
    <row r="15" spans="1:21" ht="15" customHeight="1" x14ac:dyDescent="0.15">
      <c r="A15" s="1141"/>
      <c r="B15" s="951"/>
      <c r="C15" s="951"/>
      <c r="D15" s="951"/>
      <c r="E15" s="951"/>
      <c r="F15" s="951"/>
      <c r="G15" s="951"/>
      <c r="H15" s="951"/>
      <c r="I15" s="951"/>
      <c r="J15" s="951"/>
      <c r="K15" s="951"/>
      <c r="L15" s="951"/>
      <c r="M15" s="951"/>
      <c r="N15" s="951"/>
      <c r="O15" s="951"/>
      <c r="P15" s="951"/>
      <c r="Q15" s="951"/>
      <c r="R15" s="951"/>
      <c r="S15" s="952"/>
    </row>
    <row r="16" spans="1:21" ht="15" customHeight="1" x14ac:dyDescent="0.15">
      <c r="A16" s="1141"/>
      <c r="B16" s="951"/>
      <c r="C16" s="951"/>
      <c r="D16" s="951"/>
      <c r="E16" s="951"/>
      <c r="F16" s="951"/>
      <c r="G16" s="951"/>
      <c r="H16" s="951"/>
      <c r="I16" s="951"/>
      <c r="J16" s="951"/>
      <c r="K16" s="951"/>
      <c r="L16" s="951"/>
      <c r="M16" s="951"/>
      <c r="N16" s="951"/>
      <c r="O16" s="951"/>
      <c r="P16" s="951"/>
      <c r="Q16" s="951"/>
      <c r="R16" s="951"/>
      <c r="S16" s="952"/>
    </row>
    <row r="17" spans="1:26" ht="15" customHeight="1" x14ac:dyDescent="0.15">
      <c r="A17" s="1141"/>
      <c r="B17" s="951"/>
      <c r="C17" s="951"/>
      <c r="D17" s="951"/>
      <c r="E17" s="951"/>
      <c r="F17" s="951"/>
      <c r="G17" s="951"/>
      <c r="H17" s="951"/>
      <c r="I17" s="951"/>
      <c r="J17" s="951"/>
      <c r="K17" s="951"/>
      <c r="L17" s="951"/>
      <c r="M17" s="951"/>
      <c r="N17" s="951"/>
      <c r="O17" s="951"/>
      <c r="P17" s="951"/>
      <c r="Q17" s="951"/>
      <c r="R17" s="951"/>
      <c r="S17" s="952"/>
    </row>
    <row r="18" spans="1:26" ht="15" customHeight="1" x14ac:dyDescent="0.15">
      <c r="A18" s="1141"/>
      <c r="B18" s="951"/>
      <c r="C18" s="951"/>
      <c r="D18" s="951"/>
      <c r="E18" s="951"/>
      <c r="F18" s="951"/>
      <c r="G18" s="951"/>
      <c r="H18" s="951"/>
      <c r="I18" s="951"/>
      <c r="J18" s="951"/>
      <c r="K18" s="951"/>
      <c r="L18" s="951"/>
      <c r="M18" s="951"/>
      <c r="N18" s="951"/>
      <c r="O18" s="951"/>
      <c r="P18" s="951"/>
      <c r="Q18" s="951"/>
      <c r="R18" s="951"/>
      <c r="S18" s="952"/>
    </row>
    <row r="19" spans="1:26" ht="15" customHeight="1" x14ac:dyDescent="0.15">
      <c r="A19" s="1141"/>
      <c r="B19" s="951"/>
      <c r="C19" s="951"/>
      <c r="D19" s="951"/>
      <c r="E19" s="951"/>
      <c r="F19" s="951"/>
      <c r="G19" s="951"/>
      <c r="H19" s="951"/>
      <c r="I19" s="951"/>
      <c r="J19" s="951"/>
      <c r="K19" s="951"/>
      <c r="L19" s="951"/>
      <c r="M19" s="951"/>
      <c r="N19" s="951"/>
      <c r="O19" s="951"/>
      <c r="P19" s="951"/>
      <c r="Q19" s="951"/>
      <c r="R19" s="951"/>
      <c r="S19" s="952"/>
    </row>
    <row r="20" spans="1:26" ht="15" customHeight="1" x14ac:dyDescent="0.15">
      <c r="A20" s="1141"/>
      <c r="B20" s="951"/>
      <c r="C20" s="951"/>
      <c r="D20" s="951"/>
      <c r="E20" s="951"/>
      <c r="F20" s="951"/>
      <c r="G20" s="951"/>
      <c r="H20" s="951"/>
      <c r="I20" s="951"/>
      <c r="J20" s="951"/>
      <c r="K20" s="951"/>
      <c r="L20" s="951"/>
      <c r="M20" s="951"/>
      <c r="N20" s="951"/>
      <c r="O20" s="951"/>
      <c r="P20" s="951"/>
      <c r="Q20" s="951"/>
      <c r="R20" s="951"/>
      <c r="S20" s="952"/>
    </row>
    <row r="21" spans="1:26" ht="15" customHeight="1" x14ac:dyDescent="0.15">
      <c r="A21" s="1141"/>
      <c r="B21" s="951"/>
      <c r="C21" s="951"/>
      <c r="D21" s="951"/>
      <c r="E21" s="951"/>
      <c r="F21" s="951"/>
      <c r="G21" s="951"/>
      <c r="H21" s="951"/>
      <c r="I21" s="951"/>
      <c r="J21" s="951"/>
      <c r="K21" s="951"/>
      <c r="L21" s="951"/>
      <c r="M21" s="951"/>
      <c r="N21" s="951"/>
      <c r="O21" s="951"/>
      <c r="P21" s="951"/>
      <c r="Q21" s="951"/>
      <c r="R21" s="951"/>
      <c r="S21" s="952"/>
    </row>
    <row r="22" spans="1:26" ht="15" customHeight="1" x14ac:dyDescent="0.15">
      <c r="A22" s="1141"/>
      <c r="B22" s="951"/>
      <c r="C22" s="951"/>
      <c r="D22" s="951"/>
      <c r="E22" s="951"/>
      <c r="F22" s="951"/>
      <c r="G22" s="951"/>
      <c r="H22" s="951"/>
      <c r="I22" s="951"/>
      <c r="J22" s="951"/>
      <c r="K22" s="951"/>
      <c r="L22" s="951"/>
      <c r="M22" s="951"/>
      <c r="N22" s="951"/>
      <c r="O22" s="951"/>
      <c r="P22" s="951"/>
      <c r="Q22" s="951"/>
      <c r="R22" s="951"/>
      <c r="S22" s="952"/>
      <c r="V22" s="58"/>
      <c r="W22" s="59"/>
      <c r="X22" s="59"/>
      <c r="Y22" s="54"/>
      <c r="Z22" s="54"/>
    </row>
    <row r="23" spans="1:26" ht="15" customHeight="1" x14ac:dyDescent="0.15">
      <c r="A23" s="1141"/>
      <c r="B23" s="951"/>
      <c r="C23" s="951"/>
      <c r="D23" s="951"/>
      <c r="E23" s="951"/>
      <c r="F23" s="951"/>
      <c r="G23" s="951"/>
      <c r="H23" s="951"/>
      <c r="I23" s="951"/>
      <c r="J23" s="951"/>
      <c r="K23" s="951"/>
      <c r="L23" s="951"/>
      <c r="M23" s="951"/>
      <c r="N23" s="951"/>
      <c r="O23" s="951"/>
      <c r="P23" s="951"/>
      <c r="Q23" s="951"/>
      <c r="R23" s="951"/>
      <c r="S23" s="952"/>
      <c r="V23" s="58"/>
      <c r="W23" s="59"/>
      <c r="X23" s="59"/>
      <c r="Y23" s="54"/>
      <c r="Z23" s="54"/>
    </row>
    <row r="24" spans="1:26" ht="15" customHeight="1" x14ac:dyDescent="0.15">
      <c r="A24" s="1141"/>
      <c r="B24" s="951"/>
      <c r="C24" s="951"/>
      <c r="D24" s="951"/>
      <c r="E24" s="951"/>
      <c r="F24" s="951"/>
      <c r="G24" s="951"/>
      <c r="H24" s="951"/>
      <c r="I24" s="951"/>
      <c r="J24" s="951"/>
      <c r="K24" s="951"/>
      <c r="L24" s="951"/>
      <c r="M24" s="951"/>
      <c r="N24" s="951"/>
      <c r="O24" s="951"/>
      <c r="P24" s="951"/>
      <c r="Q24" s="951"/>
      <c r="R24" s="951"/>
      <c r="S24" s="952"/>
      <c r="V24" s="58"/>
      <c r="W24" s="59"/>
      <c r="X24" s="59"/>
      <c r="Y24" s="54"/>
      <c r="Z24" s="54"/>
    </row>
    <row r="25" spans="1:26" ht="15" customHeight="1" x14ac:dyDescent="0.15">
      <c r="A25" s="1141"/>
      <c r="B25" s="951"/>
      <c r="C25" s="951"/>
      <c r="D25" s="951"/>
      <c r="E25" s="951"/>
      <c r="F25" s="951"/>
      <c r="G25" s="951"/>
      <c r="H25" s="951"/>
      <c r="I25" s="951"/>
      <c r="J25" s="951"/>
      <c r="K25" s="951"/>
      <c r="L25" s="951"/>
      <c r="M25" s="951"/>
      <c r="N25" s="951"/>
      <c r="O25" s="951"/>
      <c r="P25" s="951"/>
      <c r="Q25" s="951"/>
      <c r="R25" s="951"/>
      <c r="S25" s="952"/>
      <c r="V25" s="58"/>
      <c r="W25" s="59"/>
      <c r="X25" s="59"/>
      <c r="Y25" s="54"/>
      <c r="Z25" s="54"/>
    </row>
    <row r="26" spans="1:26" ht="15" customHeight="1" x14ac:dyDescent="0.15">
      <c r="A26" s="1141"/>
      <c r="B26" s="951"/>
      <c r="C26" s="951"/>
      <c r="D26" s="951"/>
      <c r="E26" s="951"/>
      <c r="F26" s="951"/>
      <c r="G26" s="951"/>
      <c r="H26" s="951"/>
      <c r="I26" s="951"/>
      <c r="J26" s="951"/>
      <c r="K26" s="951"/>
      <c r="L26" s="951"/>
      <c r="M26" s="951"/>
      <c r="N26" s="951"/>
      <c r="O26" s="951"/>
      <c r="P26" s="951"/>
      <c r="Q26" s="951"/>
      <c r="R26" s="951"/>
      <c r="S26" s="952"/>
      <c r="V26" s="58"/>
      <c r="W26" s="59"/>
      <c r="X26" s="59"/>
      <c r="Y26" s="54"/>
      <c r="Z26" s="54"/>
    </row>
    <row r="27" spans="1:26" ht="15" customHeight="1" x14ac:dyDescent="0.15">
      <c r="A27" s="1141"/>
      <c r="B27" s="951"/>
      <c r="C27" s="951"/>
      <c r="D27" s="951"/>
      <c r="E27" s="951"/>
      <c r="F27" s="951"/>
      <c r="G27" s="951"/>
      <c r="H27" s="951"/>
      <c r="I27" s="951"/>
      <c r="J27" s="951"/>
      <c r="K27" s="951"/>
      <c r="L27" s="951"/>
      <c r="M27" s="951"/>
      <c r="N27" s="951"/>
      <c r="O27" s="951"/>
      <c r="P27" s="951"/>
      <c r="Q27" s="951"/>
      <c r="R27" s="951"/>
      <c r="S27" s="952"/>
      <c r="V27" s="58"/>
      <c r="W27" s="59"/>
      <c r="X27" s="59"/>
      <c r="Y27" s="54"/>
      <c r="Z27" s="54"/>
    </row>
    <row r="28" spans="1:26" ht="15" customHeight="1" x14ac:dyDescent="0.15">
      <c r="A28" s="1141"/>
      <c r="B28" s="951"/>
      <c r="C28" s="951"/>
      <c r="D28" s="951"/>
      <c r="E28" s="951"/>
      <c r="F28" s="951"/>
      <c r="G28" s="951"/>
      <c r="H28" s="951"/>
      <c r="I28" s="951"/>
      <c r="J28" s="951"/>
      <c r="K28" s="951"/>
      <c r="L28" s="951"/>
      <c r="M28" s="951"/>
      <c r="N28" s="951"/>
      <c r="O28" s="951"/>
      <c r="P28" s="951"/>
      <c r="Q28" s="951"/>
      <c r="R28" s="951"/>
      <c r="S28" s="952"/>
      <c r="V28" s="58"/>
      <c r="W28" s="59"/>
      <c r="X28" s="59"/>
      <c r="Y28" s="54"/>
      <c r="Z28" s="54"/>
    </row>
    <row r="29" spans="1:26" ht="15" customHeight="1" x14ac:dyDescent="0.15">
      <c r="A29" s="1141"/>
      <c r="B29" s="951"/>
      <c r="C29" s="951"/>
      <c r="D29" s="951"/>
      <c r="E29" s="951"/>
      <c r="F29" s="951"/>
      <c r="G29" s="951"/>
      <c r="H29" s="951"/>
      <c r="I29" s="951"/>
      <c r="J29" s="951"/>
      <c r="K29" s="951"/>
      <c r="L29" s="951"/>
      <c r="M29" s="951"/>
      <c r="N29" s="951"/>
      <c r="O29" s="951"/>
      <c r="P29" s="951"/>
      <c r="Q29" s="951"/>
      <c r="R29" s="951"/>
      <c r="S29" s="952"/>
      <c r="V29" s="58"/>
      <c r="W29" s="59"/>
      <c r="X29" s="59"/>
      <c r="Y29" s="54"/>
      <c r="Z29" s="54"/>
    </row>
    <row r="30" spans="1:26" ht="15" customHeight="1" x14ac:dyDescent="0.15">
      <c r="A30" s="1141"/>
      <c r="B30" s="951"/>
      <c r="C30" s="951"/>
      <c r="D30" s="951"/>
      <c r="E30" s="951"/>
      <c r="F30" s="951"/>
      <c r="G30" s="951"/>
      <c r="H30" s="951"/>
      <c r="I30" s="951"/>
      <c r="J30" s="951"/>
      <c r="K30" s="951"/>
      <c r="L30" s="951"/>
      <c r="M30" s="951"/>
      <c r="N30" s="951"/>
      <c r="O30" s="951"/>
      <c r="P30" s="951"/>
      <c r="Q30" s="951"/>
      <c r="R30" s="951"/>
      <c r="S30" s="952"/>
      <c r="V30" s="58"/>
      <c r="W30" s="58"/>
      <c r="X30" s="58"/>
      <c r="Y30" s="58"/>
      <c r="Z30" s="58"/>
    </row>
    <row r="31" spans="1:26" ht="15" customHeight="1" x14ac:dyDescent="0.15">
      <c r="A31" s="1141"/>
      <c r="B31" s="951"/>
      <c r="C31" s="951"/>
      <c r="D31" s="951"/>
      <c r="E31" s="951"/>
      <c r="F31" s="951"/>
      <c r="G31" s="951"/>
      <c r="H31" s="951"/>
      <c r="I31" s="951"/>
      <c r="J31" s="951"/>
      <c r="K31" s="951"/>
      <c r="L31" s="951"/>
      <c r="M31" s="951"/>
      <c r="N31" s="951"/>
      <c r="O31" s="951"/>
      <c r="P31" s="951"/>
      <c r="Q31" s="951"/>
      <c r="R31" s="951"/>
      <c r="S31" s="952"/>
    </row>
    <row r="32" spans="1:26" ht="15" customHeight="1" x14ac:dyDescent="0.15">
      <c r="A32" s="1141"/>
      <c r="B32" s="951"/>
      <c r="C32" s="951"/>
      <c r="D32" s="951"/>
      <c r="E32" s="951"/>
      <c r="F32" s="951"/>
      <c r="G32" s="951"/>
      <c r="H32" s="951"/>
      <c r="I32" s="951"/>
      <c r="J32" s="951"/>
      <c r="K32" s="951"/>
      <c r="L32" s="951"/>
      <c r="M32" s="951"/>
      <c r="N32" s="951"/>
      <c r="O32" s="951"/>
      <c r="P32" s="951"/>
      <c r="Q32" s="951"/>
      <c r="R32" s="951"/>
      <c r="S32" s="952"/>
    </row>
    <row r="33" spans="1:28" ht="15" customHeight="1" x14ac:dyDescent="0.15">
      <c r="A33" s="1141"/>
      <c r="B33" s="951"/>
      <c r="C33" s="951"/>
      <c r="D33" s="951"/>
      <c r="E33" s="951"/>
      <c r="F33" s="951"/>
      <c r="G33" s="951"/>
      <c r="H33" s="951"/>
      <c r="I33" s="951"/>
      <c r="J33" s="951"/>
      <c r="K33" s="951"/>
      <c r="L33" s="951"/>
      <c r="M33" s="951"/>
      <c r="N33" s="951"/>
      <c r="O33" s="951"/>
      <c r="P33" s="951"/>
      <c r="Q33" s="951"/>
      <c r="R33" s="951"/>
      <c r="S33" s="952"/>
    </row>
    <row r="34" spans="1:28" ht="15" customHeight="1" x14ac:dyDescent="0.15">
      <c r="A34" s="1141"/>
      <c r="B34" s="951"/>
      <c r="C34" s="951"/>
      <c r="D34" s="951"/>
      <c r="E34" s="951"/>
      <c r="F34" s="951"/>
      <c r="G34" s="951"/>
      <c r="H34" s="951"/>
      <c r="I34" s="951"/>
      <c r="J34" s="951"/>
      <c r="K34" s="951"/>
      <c r="L34" s="951"/>
      <c r="M34" s="951"/>
      <c r="N34" s="951"/>
      <c r="O34" s="951"/>
      <c r="P34" s="951"/>
      <c r="Q34" s="951"/>
      <c r="R34" s="951"/>
      <c r="S34" s="952"/>
    </row>
    <row r="35" spans="1:28" ht="15" customHeight="1" x14ac:dyDescent="0.15">
      <c r="A35" s="1141"/>
      <c r="B35" s="951"/>
      <c r="C35" s="951"/>
      <c r="D35" s="951"/>
      <c r="E35" s="951"/>
      <c r="F35" s="951"/>
      <c r="G35" s="951"/>
      <c r="H35" s="951"/>
      <c r="I35" s="951"/>
      <c r="J35" s="951"/>
      <c r="K35" s="951"/>
      <c r="L35" s="951"/>
      <c r="M35" s="951"/>
      <c r="N35" s="951"/>
      <c r="O35" s="951"/>
      <c r="P35" s="951"/>
      <c r="Q35" s="951"/>
      <c r="R35" s="951"/>
      <c r="S35" s="952"/>
    </row>
    <row r="36" spans="1:28" ht="15" customHeight="1" x14ac:dyDescent="0.15">
      <c r="A36" s="1141"/>
      <c r="B36" s="951"/>
      <c r="C36" s="951"/>
      <c r="D36" s="951"/>
      <c r="E36" s="951"/>
      <c r="F36" s="951"/>
      <c r="G36" s="951"/>
      <c r="H36" s="951"/>
      <c r="I36" s="951"/>
      <c r="J36" s="951"/>
      <c r="K36" s="951"/>
      <c r="L36" s="951"/>
      <c r="M36" s="951"/>
      <c r="N36" s="951"/>
      <c r="O36" s="951"/>
      <c r="P36" s="951"/>
      <c r="Q36" s="951"/>
      <c r="R36" s="951"/>
      <c r="S36" s="952"/>
    </row>
    <row r="37" spans="1:28" ht="15" customHeight="1" x14ac:dyDescent="0.15">
      <c r="A37" s="1141"/>
      <c r="B37" s="951"/>
      <c r="C37" s="951"/>
      <c r="D37" s="951"/>
      <c r="E37" s="951"/>
      <c r="F37" s="951"/>
      <c r="G37" s="951"/>
      <c r="H37" s="951"/>
      <c r="I37" s="951"/>
      <c r="J37" s="951"/>
      <c r="K37" s="951"/>
      <c r="L37" s="951"/>
      <c r="M37" s="951"/>
      <c r="N37" s="951"/>
      <c r="O37" s="951"/>
      <c r="P37" s="951"/>
      <c r="Q37" s="951"/>
      <c r="R37" s="951"/>
      <c r="S37" s="952"/>
      <c r="V37" s="58"/>
      <c r="W37" s="59"/>
      <c r="X37" s="59"/>
      <c r="Y37" s="54"/>
      <c r="Z37" s="54"/>
    </row>
    <row r="38" spans="1:28" ht="15" customHeight="1" x14ac:dyDescent="0.15">
      <c r="A38" s="1141"/>
      <c r="B38" s="951"/>
      <c r="C38" s="951"/>
      <c r="D38" s="951"/>
      <c r="E38" s="951"/>
      <c r="F38" s="951"/>
      <c r="G38" s="951"/>
      <c r="H38" s="951"/>
      <c r="I38" s="951"/>
      <c r="J38" s="951"/>
      <c r="K38" s="951"/>
      <c r="L38" s="951"/>
      <c r="M38" s="951"/>
      <c r="N38" s="951"/>
      <c r="O38" s="951"/>
      <c r="P38" s="951"/>
      <c r="Q38" s="951"/>
      <c r="R38" s="951"/>
      <c r="S38" s="952"/>
    </row>
    <row r="39" spans="1:28" ht="15" customHeight="1" x14ac:dyDescent="0.15">
      <c r="A39" s="1142"/>
      <c r="B39" s="991"/>
      <c r="C39" s="991"/>
      <c r="D39" s="991"/>
      <c r="E39" s="991"/>
      <c r="F39" s="991"/>
      <c r="G39" s="991"/>
      <c r="H39" s="991"/>
      <c r="I39" s="991"/>
      <c r="J39" s="991"/>
      <c r="K39" s="991"/>
      <c r="L39" s="991"/>
      <c r="M39" s="991"/>
      <c r="N39" s="991"/>
      <c r="O39" s="991"/>
      <c r="P39" s="991"/>
      <c r="Q39" s="991"/>
      <c r="R39" s="991"/>
      <c r="S39" s="992"/>
    </row>
    <row r="40" spans="1:28" ht="15" customHeight="1" x14ac:dyDescent="0.15">
      <c r="A40" s="1143" t="s">
        <v>219</v>
      </c>
      <c r="B40" s="1144"/>
      <c r="C40" s="1144"/>
      <c r="D40" s="1144"/>
      <c r="E40" s="1144"/>
      <c r="F40" s="1144"/>
      <c r="G40" s="1144"/>
      <c r="H40" s="1144"/>
      <c r="I40" s="1144"/>
      <c r="J40" s="1144"/>
      <c r="K40" s="1144"/>
      <c r="L40" s="1144"/>
      <c r="M40" s="1144"/>
      <c r="N40" s="1144"/>
      <c r="O40" s="1144"/>
      <c r="P40" s="1144"/>
      <c r="Q40" s="1144"/>
      <c r="R40" s="1144"/>
      <c r="S40" s="1145"/>
      <c r="T40" s="49"/>
    </row>
    <row r="41" spans="1:28" ht="15" customHeight="1" x14ac:dyDescent="0.15">
      <c r="A41" s="1146" t="s">
        <v>217</v>
      </c>
      <c r="B41" s="1147"/>
      <c r="C41" s="1148"/>
      <c r="D41" s="1148"/>
      <c r="E41" s="1148"/>
      <c r="F41" s="1148"/>
      <c r="G41" s="1148"/>
      <c r="H41" s="1147" t="s">
        <v>256</v>
      </c>
      <c r="I41" s="1147"/>
      <c r="J41" s="1147"/>
      <c r="K41" s="1148"/>
      <c r="L41" s="1148"/>
      <c r="M41" s="1148"/>
      <c r="N41" s="1148"/>
      <c r="O41" s="1148"/>
      <c r="P41" s="1148"/>
      <c r="Q41" s="1148"/>
      <c r="R41" s="1148"/>
      <c r="S41" s="1150"/>
      <c r="T41" s="49"/>
      <c r="AA41" s="53"/>
    </row>
    <row r="42" spans="1:28" ht="15" customHeight="1" x14ac:dyDescent="0.15">
      <c r="A42" s="1135"/>
      <c r="B42" s="1136"/>
      <c r="C42" s="1149"/>
      <c r="D42" s="1149"/>
      <c r="E42" s="1149"/>
      <c r="F42" s="1149"/>
      <c r="G42" s="1149"/>
      <c r="H42" s="1136"/>
      <c r="I42" s="1136"/>
      <c r="J42" s="1136"/>
      <c r="K42" s="1149"/>
      <c r="L42" s="1149"/>
      <c r="M42" s="1149"/>
      <c r="N42" s="1149"/>
      <c r="O42" s="1149"/>
      <c r="P42" s="1149"/>
      <c r="Q42" s="1149"/>
      <c r="R42" s="1149"/>
      <c r="S42" s="1151"/>
      <c r="T42" s="49"/>
      <c r="AA42" s="53"/>
    </row>
    <row r="43" spans="1:28" ht="15" customHeight="1" x14ac:dyDescent="0.15">
      <c r="A43" s="1135" t="s">
        <v>218</v>
      </c>
      <c r="B43" s="1136"/>
      <c r="C43" s="980"/>
      <c r="D43" s="980"/>
      <c r="E43" s="980"/>
      <c r="F43" s="980"/>
      <c r="G43" s="980"/>
      <c r="H43" s="980"/>
      <c r="I43" s="980"/>
      <c r="J43" s="980"/>
      <c r="K43" s="980"/>
      <c r="L43" s="980"/>
      <c r="M43" s="980"/>
      <c r="N43" s="980"/>
      <c r="O43" s="980"/>
      <c r="P43" s="980"/>
      <c r="Q43" s="980"/>
      <c r="R43" s="980"/>
      <c r="S43" s="984"/>
      <c r="T43" s="49"/>
      <c r="U43" s="62"/>
      <c r="AB43" s="62"/>
    </row>
    <row r="44" spans="1:28" ht="15" customHeight="1" x14ac:dyDescent="0.15">
      <c r="A44" s="1135"/>
      <c r="B44" s="1136"/>
      <c r="C44" s="980"/>
      <c r="D44" s="980"/>
      <c r="E44" s="980"/>
      <c r="F44" s="980"/>
      <c r="G44" s="980"/>
      <c r="H44" s="980"/>
      <c r="I44" s="980"/>
      <c r="J44" s="980"/>
      <c r="K44" s="980"/>
      <c r="L44" s="980"/>
      <c r="M44" s="980"/>
      <c r="N44" s="980"/>
      <c r="O44" s="980"/>
      <c r="P44" s="980"/>
      <c r="Q44" s="980"/>
      <c r="R44" s="980"/>
      <c r="S44" s="984"/>
      <c r="T44" s="49"/>
      <c r="U44" s="62"/>
      <c r="AB44" s="62"/>
    </row>
    <row r="45" spans="1:28" ht="15" customHeight="1" x14ac:dyDescent="0.15">
      <c r="A45" s="1135"/>
      <c r="B45" s="1136"/>
      <c r="C45" s="980"/>
      <c r="D45" s="980"/>
      <c r="E45" s="980"/>
      <c r="F45" s="980"/>
      <c r="G45" s="980"/>
      <c r="H45" s="980"/>
      <c r="I45" s="980"/>
      <c r="J45" s="980"/>
      <c r="K45" s="980"/>
      <c r="L45" s="980"/>
      <c r="M45" s="980"/>
      <c r="N45" s="980"/>
      <c r="O45" s="980"/>
      <c r="P45" s="980"/>
      <c r="Q45" s="980"/>
      <c r="R45" s="980"/>
      <c r="S45" s="984"/>
      <c r="T45" s="49"/>
      <c r="U45" s="62"/>
      <c r="AB45" s="62"/>
    </row>
    <row r="46" spans="1:28" ht="15" customHeight="1" x14ac:dyDescent="0.15">
      <c r="A46" s="1135"/>
      <c r="B46" s="1136"/>
      <c r="C46" s="980"/>
      <c r="D46" s="980"/>
      <c r="E46" s="980"/>
      <c r="F46" s="980"/>
      <c r="G46" s="980"/>
      <c r="H46" s="980"/>
      <c r="I46" s="980"/>
      <c r="J46" s="980"/>
      <c r="K46" s="980"/>
      <c r="L46" s="980"/>
      <c r="M46" s="980"/>
      <c r="N46" s="980"/>
      <c r="O46" s="980"/>
      <c r="P46" s="980"/>
      <c r="Q46" s="980"/>
      <c r="R46" s="980"/>
      <c r="S46" s="984"/>
      <c r="T46" s="49"/>
      <c r="U46" s="62"/>
      <c r="AB46" s="62"/>
    </row>
    <row r="47" spans="1:28" ht="15" customHeight="1" x14ac:dyDescent="0.15">
      <c r="A47" s="1135"/>
      <c r="B47" s="1136"/>
      <c r="C47" s="980"/>
      <c r="D47" s="980"/>
      <c r="E47" s="980"/>
      <c r="F47" s="980"/>
      <c r="G47" s="980"/>
      <c r="H47" s="980"/>
      <c r="I47" s="980"/>
      <c r="J47" s="980"/>
      <c r="K47" s="980"/>
      <c r="L47" s="980"/>
      <c r="M47" s="980"/>
      <c r="N47" s="980"/>
      <c r="O47" s="980"/>
      <c r="P47" s="980"/>
      <c r="Q47" s="980"/>
      <c r="R47" s="980"/>
      <c r="S47" s="984"/>
      <c r="T47" s="49"/>
      <c r="U47" s="62"/>
      <c r="AB47" s="62"/>
    </row>
    <row r="48" spans="1:28" ht="15" customHeight="1" x14ac:dyDescent="0.15">
      <c r="A48" s="1135"/>
      <c r="B48" s="1136"/>
      <c r="C48" s="980"/>
      <c r="D48" s="980"/>
      <c r="E48" s="980"/>
      <c r="F48" s="980"/>
      <c r="G48" s="980"/>
      <c r="H48" s="980"/>
      <c r="I48" s="980"/>
      <c r="J48" s="980"/>
      <c r="K48" s="980"/>
      <c r="L48" s="980"/>
      <c r="M48" s="980"/>
      <c r="N48" s="980"/>
      <c r="O48" s="980"/>
      <c r="P48" s="980"/>
      <c r="Q48" s="980"/>
      <c r="R48" s="980"/>
      <c r="S48" s="984"/>
      <c r="T48" s="49"/>
      <c r="U48" s="62"/>
      <c r="AB48" s="62"/>
    </row>
    <row r="49" spans="1:28" ht="15" customHeight="1" x14ac:dyDescent="0.15">
      <c r="A49" s="1135"/>
      <c r="B49" s="1136"/>
      <c r="C49" s="980"/>
      <c r="D49" s="980"/>
      <c r="E49" s="980"/>
      <c r="F49" s="980"/>
      <c r="G49" s="980"/>
      <c r="H49" s="980"/>
      <c r="I49" s="980"/>
      <c r="J49" s="980"/>
      <c r="K49" s="980"/>
      <c r="L49" s="980"/>
      <c r="M49" s="980"/>
      <c r="N49" s="980"/>
      <c r="O49" s="980"/>
      <c r="P49" s="980"/>
      <c r="Q49" s="980"/>
      <c r="R49" s="980"/>
      <c r="S49" s="984"/>
      <c r="T49" s="49"/>
      <c r="U49" s="62"/>
      <c r="AB49" s="62"/>
    </row>
    <row r="50" spans="1:28" ht="15" customHeight="1" x14ac:dyDescent="0.15">
      <c r="A50" s="1137"/>
      <c r="B50" s="1138"/>
      <c r="C50" s="1139"/>
      <c r="D50" s="1139"/>
      <c r="E50" s="1139"/>
      <c r="F50" s="1139"/>
      <c r="G50" s="1139"/>
      <c r="H50" s="1139"/>
      <c r="I50" s="1139"/>
      <c r="J50" s="1139"/>
      <c r="K50" s="1139"/>
      <c r="L50" s="1139"/>
      <c r="M50" s="1139"/>
      <c r="N50" s="1139"/>
      <c r="O50" s="1139"/>
      <c r="P50" s="1139"/>
      <c r="Q50" s="1139"/>
      <c r="R50" s="1139"/>
      <c r="S50" s="1140"/>
      <c r="T50" s="49"/>
      <c r="U50" s="49"/>
      <c r="AA50" s="53"/>
    </row>
    <row r="51" spans="1:28" ht="15" customHeight="1" x14ac:dyDescent="0.15">
      <c r="A51" s="944" t="s">
        <v>484</v>
      </c>
      <c r="B51" s="945"/>
      <c r="C51" s="945"/>
      <c r="D51" s="945"/>
      <c r="E51" s="945"/>
      <c r="F51" s="945"/>
      <c r="G51" s="945"/>
      <c r="H51" s="945"/>
      <c r="I51" s="945"/>
      <c r="J51" s="945"/>
      <c r="K51" s="945"/>
      <c r="L51" s="945"/>
      <c r="M51" s="945"/>
      <c r="N51" s="945"/>
      <c r="O51" s="945"/>
      <c r="P51" s="945"/>
      <c r="Q51" s="945"/>
      <c r="R51" s="945"/>
      <c r="S51" s="946"/>
    </row>
    <row r="52" spans="1:28" ht="15" customHeight="1" x14ac:dyDescent="0.15">
      <c r="A52" s="947"/>
      <c r="B52" s="948"/>
      <c r="C52" s="948"/>
      <c r="D52" s="948"/>
      <c r="E52" s="948"/>
      <c r="F52" s="948"/>
      <c r="G52" s="948"/>
      <c r="H52" s="948"/>
      <c r="I52" s="948"/>
      <c r="J52" s="948"/>
      <c r="K52" s="948"/>
      <c r="L52" s="948"/>
      <c r="M52" s="948"/>
      <c r="N52" s="948"/>
      <c r="O52" s="948"/>
      <c r="P52" s="948"/>
      <c r="Q52" s="948"/>
      <c r="R52" s="948"/>
      <c r="S52" s="949"/>
    </row>
    <row r="53" spans="1:28" ht="15" customHeight="1" x14ac:dyDescent="0.15">
      <c r="A53" s="1135" t="s">
        <v>287</v>
      </c>
      <c r="B53" s="1136"/>
      <c r="C53" s="1152"/>
      <c r="D53" s="1153"/>
      <c r="E53" s="1153"/>
      <c r="F53" s="1153"/>
      <c r="G53" s="1153"/>
      <c r="H53" s="1153"/>
      <c r="I53" s="1153"/>
      <c r="J53" s="1156" t="s">
        <v>352</v>
      </c>
      <c r="K53" s="1157"/>
      <c r="L53" s="1157"/>
      <c r="M53" s="1158"/>
      <c r="N53" s="1152"/>
      <c r="O53" s="1153"/>
      <c r="P53" s="1153"/>
      <c r="Q53" s="1153"/>
      <c r="R53" s="1153"/>
      <c r="S53" s="1162"/>
    </row>
    <row r="54" spans="1:28" ht="15" customHeight="1" x14ac:dyDescent="0.15">
      <c r="A54" s="1137"/>
      <c r="B54" s="1138"/>
      <c r="C54" s="1154"/>
      <c r="D54" s="1155"/>
      <c r="E54" s="1155"/>
      <c r="F54" s="1155"/>
      <c r="G54" s="1155"/>
      <c r="H54" s="1155"/>
      <c r="I54" s="1155"/>
      <c r="J54" s="1159"/>
      <c r="K54" s="1160"/>
      <c r="L54" s="1160"/>
      <c r="M54" s="1161"/>
      <c r="N54" s="1154"/>
      <c r="O54" s="1155"/>
      <c r="P54" s="1155"/>
      <c r="Q54" s="1155"/>
      <c r="R54" s="1155"/>
      <c r="S54" s="1163"/>
    </row>
  </sheetData>
  <sheetProtection algorithmName="SHA-512" hashValue="rdf27QVDbvZWAHeTGO2A3dJTW5DgvrsQpLbjVjkrW4MdtwPgToQ4hb4yNB6dO5wvVjuoQ9wANWMubBSizhKYFw==" saltValue="ywYue1GHwq1KRszaAZuqAg==" spinCount="100000" sheet="1" formatCells="0" formatRows="0" selectLockedCells="1"/>
  <mergeCells count="15">
    <mergeCell ref="A51:S52"/>
    <mergeCell ref="A53:B54"/>
    <mergeCell ref="C53:I54"/>
    <mergeCell ref="J53:M54"/>
    <mergeCell ref="N53:S54"/>
    <mergeCell ref="D2:S2"/>
    <mergeCell ref="A43:B50"/>
    <mergeCell ref="C43:S50"/>
    <mergeCell ref="A4:S39"/>
    <mergeCell ref="A3:S3"/>
    <mergeCell ref="A41:B42"/>
    <mergeCell ref="C41:G42"/>
    <mergeCell ref="H41:J42"/>
    <mergeCell ref="K41:S42"/>
    <mergeCell ref="A40:S40"/>
  </mergeCells>
  <phoneticPr fontId="1"/>
  <dataValidations xWindow="177" yWindow="763" count="2">
    <dataValidation allowBlank="1" showInputMessage="1" showErrorMessage="1" prompt="上記の社内体制図には、助成事業の主担当者を必ず記入してください。" sqref="C41:G42"/>
    <dataValidation allowBlank="1" showInputMessage="1" showErrorMessage="1" prompt="組織図やプロセス図等を用いて、主に以下の点を説明してください。・実施体制（実施責任者、従事者、営業担当等の人員配置、役割分担）・他社との連携体制、役割分担" sqref="A4:S39"/>
  </dataValidations>
  <pageMargins left="0.59055118110236227" right="0.19685039370078741" top="0.39370078740157483" bottom="0.39370078740157483" header="0.19685039370078741" footer="0.19685039370078741"/>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35"/>
  <sheetViews>
    <sheetView showGridLines="0" view="pageBreakPreview" zoomScale="85" zoomScaleNormal="100" zoomScaleSheetLayoutView="85" workbookViewId="0">
      <selection activeCell="R21" sqref="R21"/>
    </sheetView>
  </sheetViews>
  <sheetFormatPr defaultColWidth="9" defaultRowHeight="15" customHeight="1" x14ac:dyDescent="0.15"/>
  <cols>
    <col min="1" max="1" width="2.875" style="68" customWidth="1"/>
    <col min="2" max="2" width="10.625" style="68" customWidth="1"/>
    <col min="3" max="3" width="10.375" style="68" customWidth="1"/>
    <col min="4" max="4" width="9.75" style="68" customWidth="1"/>
    <col min="5" max="15" width="5" style="68" customWidth="1"/>
    <col min="16" max="16" width="1.5" style="68" customWidth="1"/>
    <col min="17" max="17" width="6.375" style="68" customWidth="1"/>
    <col min="18" max="18" width="2.625" style="68" customWidth="1"/>
    <col min="19" max="16384" width="9" style="68"/>
  </cols>
  <sheetData>
    <row r="1" spans="1:25" ht="15" customHeight="1" x14ac:dyDescent="0.15">
      <c r="A1" s="435" t="s">
        <v>577</v>
      </c>
    </row>
    <row r="2" spans="1:25" ht="19.5" x14ac:dyDescent="0.15">
      <c r="A2" s="66" t="s">
        <v>300</v>
      </c>
      <c r="B2" s="66"/>
      <c r="C2" s="67"/>
      <c r="D2" s="67"/>
      <c r="E2" s="1168"/>
      <c r="F2" s="1168"/>
      <c r="G2" s="1168"/>
      <c r="H2" s="1168"/>
      <c r="I2" s="1168"/>
      <c r="J2" s="1168"/>
      <c r="K2" s="1168"/>
      <c r="L2" s="1168"/>
      <c r="M2" s="1168"/>
      <c r="N2" s="1168"/>
      <c r="O2" s="1168"/>
      <c r="P2" s="1168"/>
      <c r="Q2" s="1168"/>
    </row>
    <row r="3" spans="1:25" ht="18.75" x14ac:dyDescent="0.15">
      <c r="A3" s="1173" t="s">
        <v>258</v>
      </c>
      <c r="B3" s="1174"/>
      <c r="C3" s="1174"/>
      <c r="D3" s="1174"/>
      <c r="E3" s="1174"/>
      <c r="F3" s="1174"/>
      <c r="G3" s="1174"/>
      <c r="H3" s="1174"/>
      <c r="I3" s="1174"/>
      <c r="J3" s="271"/>
      <c r="K3" s="271"/>
      <c r="L3" s="271"/>
      <c r="M3" s="1170">
        <f>表紙!C44</f>
        <v>45382</v>
      </c>
      <c r="N3" s="1171"/>
      <c r="O3" s="1171"/>
      <c r="P3" s="1171"/>
      <c r="Q3" s="1172"/>
      <c r="R3" s="69"/>
      <c r="S3" s="69"/>
      <c r="T3" s="69"/>
      <c r="U3" s="69"/>
    </row>
    <row r="4" spans="1:25" ht="18.75" x14ac:dyDescent="0.15">
      <c r="A4" s="1196" t="s">
        <v>562</v>
      </c>
      <c r="B4" s="1197"/>
      <c r="C4" s="1197"/>
      <c r="D4" s="1198"/>
      <c r="E4" s="1199" t="s">
        <v>525</v>
      </c>
      <c r="F4" s="1200"/>
      <c r="G4" s="1200"/>
      <c r="H4" s="511"/>
      <c r="I4" s="473" t="s">
        <v>180</v>
      </c>
      <c r="J4" s="511"/>
      <c r="K4" s="473" t="s">
        <v>211</v>
      </c>
      <c r="L4" s="1201" t="s">
        <v>321</v>
      </c>
      <c r="M4" s="1201"/>
      <c r="N4" s="1201"/>
      <c r="O4" s="1201"/>
      <c r="P4" s="1201"/>
      <c r="Q4" s="1202"/>
    </row>
    <row r="5" spans="1:25" ht="18.75" x14ac:dyDescent="0.15">
      <c r="A5" s="1203" t="s">
        <v>427</v>
      </c>
      <c r="B5" s="1204"/>
      <c r="C5" s="1204"/>
      <c r="D5" s="1204"/>
      <c r="E5" s="1204"/>
      <c r="F5" s="1204"/>
      <c r="G5" s="1204"/>
      <c r="H5" s="1204"/>
      <c r="I5" s="1204"/>
      <c r="J5" s="1204"/>
      <c r="K5" s="1204"/>
      <c r="L5" s="1204"/>
      <c r="M5" s="1204"/>
      <c r="N5" s="1204"/>
      <c r="O5" s="1204"/>
      <c r="P5" s="1204"/>
      <c r="Q5" s="1205"/>
      <c r="R5" s="69"/>
      <c r="S5" s="69"/>
      <c r="T5" s="69"/>
      <c r="U5" s="69"/>
    </row>
    <row r="6" spans="1:25" ht="18.75" x14ac:dyDescent="0.15">
      <c r="A6" s="1203"/>
      <c r="B6" s="1204"/>
      <c r="C6" s="1204"/>
      <c r="D6" s="1204"/>
      <c r="E6" s="1204"/>
      <c r="F6" s="1204"/>
      <c r="G6" s="1204"/>
      <c r="H6" s="1204"/>
      <c r="I6" s="1204"/>
      <c r="J6" s="1204"/>
      <c r="K6" s="1204"/>
      <c r="L6" s="1204"/>
      <c r="M6" s="1204"/>
      <c r="N6" s="1204"/>
      <c r="O6" s="1204"/>
      <c r="P6" s="1204"/>
      <c r="Q6" s="1205"/>
      <c r="R6" s="70"/>
      <c r="S6" s="70"/>
      <c r="T6" s="70"/>
      <c r="U6" s="70"/>
    </row>
    <row r="7" spans="1:25" ht="18.75" x14ac:dyDescent="0.15">
      <c r="A7" s="1206"/>
      <c r="B7" s="1207"/>
      <c r="C7" s="1207"/>
      <c r="D7" s="1207"/>
      <c r="E7" s="1207"/>
      <c r="F7" s="1207"/>
      <c r="G7" s="1207"/>
      <c r="H7" s="1207"/>
      <c r="I7" s="1207"/>
      <c r="J7" s="1207"/>
      <c r="K7" s="1207"/>
      <c r="L7" s="1207"/>
      <c r="M7" s="1207"/>
      <c r="N7" s="1207"/>
      <c r="O7" s="1207"/>
      <c r="P7" s="1207"/>
      <c r="Q7" s="1208"/>
      <c r="R7" s="70"/>
      <c r="S7" s="70"/>
      <c r="T7" s="70"/>
      <c r="U7" s="70"/>
    </row>
    <row r="8" spans="1:25" ht="18.75" x14ac:dyDescent="0.15">
      <c r="A8" s="1175" t="s">
        <v>387</v>
      </c>
      <c r="B8" s="1176"/>
      <c r="C8" s="1179" t="s">
        <v>388</v>
      </c>
      <c r="D8" s="1180"/>
      <c r="E8" s="1180"/>
      <c r="F8" s="1180"/>
      <c r="G8" s="1181"/>
      <c r="H8" s="1182">
        <f>表紙!F47</f>
        <v>44958</v>
      </c>
      <c r="I8" s="1183"/>
      <c r="J8" s="1183"/>
      <c r="K8" s="1183"/>
      <c r="L8" s="411" t="s">
        <v>385</v>
      </c>
      <c r="M8" s="1183">
        <f>表紙!I47</f>
        <v>0</v>
      </c>
      <c r="N8" s="1183"/>
      <c r="O8" s="1183"/>
      <c r="P8" s="1183"/>
      <c r="Q8" s="412" t="s">
        <v>386</v>
      </c>
    </row>
    <row r="9" spans="1:25" ht="18.75" x14ac:dyDescent="0.15">
      <c r="A9" s="1177"/>
      <c r="B9" s="1178"/>
      <c r="C9" s="1218" t="s">
        <v>440</v>
      </c>
      <c r="D9" s="1219"/>
      <c r="E9" s="1219"/>
      <c r="F9" s="1219"/>
      <c r="G9" s="1220"/>
      <c r="H9" s="1221">
        <f>表紙!F48</f>
        <v>0</v>
      </c>
      <c r="I9" s="1169"/>
      <c r="J9" s="1169"/>
      <c r="K9" s="1169"/>
      <c r="L9" s="413" t="s">
        <v>385</v>
      </c>
      <c r="M9" s="1169">
        <f>表紙!I48</f>
        <v>0</v>
      </c>
      <c r="N9" s="1169"/>
      <c r="O9" s="1169"/>
      <c r="P9" s="1169"/>
      <c r="Q9" s="414" t="s">
        <v>386</v>
      </c>
    </row>
    <row r="10" spans="1:25" ht="18.75" x14ac:dyDescent="0.15">
      <c r="A10" s="1184" t="s">
        <v>172</v>
      </c>
      <c r="B10" s="1209" t="s">
        <v>220</v>
      </c>
      <c r="C10" s="1210"/>
      <c r="D10" s="1215" t="s">
        <v>527</v>
      </c>
      <c r="E10" s="272">
        <f>表紙!H42</f>
        <v>44958</v>
      </c>
      <c r="F10" s="273">
        <f>EDATE($E$10,3)</f>
        <v>45047</v>
      </c>
      <c r="G10" s="273">
        <f>EDATE($E$10,6)</f>
        <v>45139</v>
      </c>
      <c r="H10" s="273">
        <f>EDATE($E$10,9)</f>
        <v>45231</v>
      </c>
      <c r="I10" s="273">
        <f>EDATE($E$10,12)</f>
        <v>45323</v>
      </c>
      <c r="J10" s="273">
        <f>EDATE($E$10,15)</f>
        <v>45413</v>
      </c>
      <c r="K10" s="273">
        <f>EDATE($E$10,18)</f>
        <v>45505</v>
      </c>
      <c r="L10" s="273">
        <f>EDATE($E$10,21)</f>
        <v>45597</v>
      </c>
      <c r="M10" s="273">
        <f>EDATE($E$10,24)</f>
        <v>45689</v>
      </c>
      <c r="N10" s="273">
        <f>EDATE($E$10,27)</f>
        <v>45778</v>
      </c>
      <c r="O10" s="274">
        <f>EDATE($E$10,30)</f>
        <v>45870</v>
      </c>
      <c r="P10" s="1209" t="s">
        <v>177</v>
      </c>
      <c r="Q10" s="1210"/>
    </row>
    <row r="11" spans="1:25" ht="9.75" customHeight="1" x14ac:dyDescent="0.15">
      <c r="A11" s="1185"/>
      <c r="B11" s="1211"/>
      <c r="C11" s="1212"/>
      <c r="D11" s="1216"/>
      <c r="E11" s="275" t="s">
        <v>390</v>
      </c>
      <c r="F11" s="276" t="s">
        <v>390</v>
      </c>
      <c r="G11" s="276" t="s">
        <v>390</v>
      </c>
      <c r="H11" s="276" t="s">
        <v>390</v>
      </c>
      <c r="I11" s="276" t="s">
        <v>390</v>
      </c>
      <c r="J11" s="276" t="s">
        <v>390</v>
      </c>
      <c r="K11" s="276" t="s">
        <v>390</v>
      </c>
      <c r="L11" s="276" t="s">
        <v>389</v>
      </c>
      <c r="M11" s="277" t="s">
        <v>389</v>
      </c>
      <c r="N11" s="277" t="s">
        <v>389</v>
      </c>
      <c r="O11" s="278" t="s">
        <v>389</v>
      </c>
      <c r="P11" s="1211"/>
      <c r="Q11" s="1212"/>
    </row>
    <row r="12" spans="1:25" ht="18.75" x14ac:dyDescent="0.15">
      <c r="A12" s="1186"/>
      <c r="B12" s="1213"/>
      <c r="C12" s="1214"/>
      <c r="D12" s="1217"/>
      <c r="E12" s="279">
        <f>EDATE($E$10,2)</f>
        <v>45017</v>
      </c>
      <c r="F12" s="280">
        <f>EDATE($E$10,5)</f>
        <v>45108</v>
      </c>
      <c r="G12" s="280">
        <f>EDATE($E$10,8)</f>
        <v>45200</v>
      </c>
      <c r="H12" s="280">
        <f>EDATE($E$10,11)</f>
        <v>45292</v>
      </c>
      <c r="I12" s="280">
        <f>EDATE($E$10,14)</f>
        <v>45383</v>
      </c>
      <c r="J12" s="280">
        <f>EDATE($E$10,17)</f>
        <v>45474</v>
      </c>
      <c r="K12" s="280">
        <f>EDATE($E$10,20)</f>
        <v>45566</v>
      </c>
      <c r="L12" s="280">
        <f>EDATE($E$10,23)</f>
        <v>45658</v>
      </c>
      <c r="M12" s="280">
        <f>EDATE($E$10,26)</f>
        <v>45748</v>
      </c>
      <c r="N12" s="280">
        <f>EDATE($E$10,29)</f>
        <v>45839</v>
      </c>
      <c r="O12" s="281">
        <f>EDATE($E$10,32)</f>
        <v>45931</v>
      </c>
      <c r="P12" s="1213"/>
      <c r="Q12" s="1214"/>
    </row>
    <row r="13" spans="1:25" ht="36.75" customHeight="1" x14ac:dyDescent="0.15">
      <c r="A13" s="282">
        <v>1</v>
      </c>
      <c r="B13" s="1192"/>
      <c r="C13" s="1193"/>
      <c r="D13" s="512"/>
      <c r="E13" s="513"/>
      <c r="F13" s="514"/>
      <c r="G13" s="514"/>
      <c r="H13" s="514"/>
      <c r="I13" s="515"/>
      <c r="J13" s="514"/>
      <c r="K13" s="514"/>
      <c r="L13" s="514"/>
      <c r="M13" s="514"/>
      <c r="N13" s="514"/>
      <c r="O13" s="516"/>
      <c r="P13" s="1190"/>
      <c r="Q13" s="1191"/>
    </row>
    <row r="14" spans="1:25" ht="36.75" customHeight="1" x14ac:dyDescent="0.15">
      <c r="A14" s="283">
        <v>2</v>
      </c>
      <c r="B14" s="1166"/>
      <c r="C14" s="1167"/>
      <c r="D14" s="517"/>
      <c r="E14" s="518"/>
      <c r="F14" s="519"/>
      <c r="G14" s="520"/>
      <c r="H14" s="520"/>
      <c r="I14" s="521"/>
      <c r="J14" s="519"/>
      <c r="K14" s="519"/>
      <c r="L14" s="519"/>
      <c r="M14" s="519"/>
      <c r="N14" s="519"/>
      <c r="O14" s="522"/>
      <c r="P14" s="1188"/>
      <c r="Q14" s="1189"/>
    </row>
    <row r="15" spans="1:25" ht="36.75" customHeight="1" x14ac:dyDescent="0.15">
      <c r="A15" s="283">
        <v>3</v>
      </c>
      <c r="B15" s="1166"/>
      <c r="C15" s="1167"/>
      <c r="D15" s="517"/>
      <c r="E15" s="523"/>
      <c r="F15" s="520"/>
      <c r="G15" s="520"/>
      <c r="H15" s="520"/>
      <c r="I15" s="520"/>
      <c r="J15" s="520"/>
      <c r="K15" s="520"/>
      <c r="L15" s="524"/>
      <c r="M15" s="520"/>
      <c r="N15" s="520"/>
      <c r="O15" s="525"/>
      <c r="P15" s="1188"/>
      <c r="Q15" s="1189"/>
      <c r="T15" s="71"/>
      <c r="U15" s="71"/>
      <c r="V15" s="71"/>
      <c r="W15" s="71"/>
      <c r="X15" s="71"/>
      <c r="Y15" s="71"/>
    </row>
    <row r="16" spans="1:25" ht="36.75" customHeight="1" x14ac:dyDescent="0.15">
      <c r="A16" s="283">
        <v>4</v>
      </c>
      <c r="B16" s="1166"/>
      <c r="C16" s="1167"/>
      <c r="D16" s="517"/>
      <c r="E16" s="523"/>
      <c r="F16" s="520"/>
      <c r="G16" s="520"/>
      <c r="H16" s="520"/>
      <c r="I16" s="520"/>
      <c r="J16" s="520"/>
      <c r="K16" s="520"/>
      <c r="L16" s="520"/>
      <c r="M16" s="520"/>
      <c r="N16" s="520"/>
      <c r="O16" s="525"/>
      <c r="P16" s="1188"/>
      <c r="Q16" s="1189"/>
      <c r="T16" s="1187"/>
      <c r="U16" s="1187"/>
      <c r="V16" s="1187"/>
      <c r="W16" s="1187"/>
      <c r="X16" s="1187"/>
      <c r="Y16" s="71"/>
    </row>
    <row r="17" spans="1:25" ht="36.75" customHeight="1" x14ac:dyDescent="0.15">
      <c r="A17" s="283">
        <v>5</v>
      </c>
      <c r="B17" s="1166"/>
      <c r="C17" s="1167"/>
      <c r="D17" s="517"/>
      <c r="E17" s="523"/>
      <c r="F17" s="520"/>
      <c r="G17" s="520"/>
      <c r="H17" s="520"/>
      <c r="I17" s="520"/>
      <c r="J17" s="520"/>
      <c r="K17" s="520"/>
      <c r="L17" s="520"/>
      <c r="M17" s="520"/>
      <c r="N17" s="520"/>
      <c r="O17" s="525"/>
      <c r="P17" s="1188"/>
      <c r="Q17" s="1189"/>
      <c r="T17" s="1187"/>
      <c r="U17" s="1187"/>
      <c r="V17" s="1187"/>
      <c r="W17" s="1187"/>
      <c r="X17" s="1187"/>
      <c r="Y17" s="71"/>
    </row>
    <row r="18" spans="1:25" ht="36.75" customHeight="1" x14ac:dyDescent="0.15">
      <c r="A18" s="283">
        <v>6</v>
      </c>
      <c r="B18" s="1166"/>
      <c r="C18" s="1167"/>
      <c r="D18" s="517"/>
      <c r="E18" s="523"/>
      <c r="F18" s="520"/>
      <c r="G18" s="520"/>
      <c r="H18" s="520"/>
      <c r="I18" s="520"/>
      <c r="J18" s="520"/>
      <c r="K18" s="520"/>
      <c r="L18" s="520"/>
      <c r="M18" s="520"/>
      <c r="N18" s="520"/>
      <c r="O18" s="525"/>
      <c r="P18" s="1188"/>
      <c r="Q18" s="1189"/>
      <c r="T18" s="1187"/>
      <c r="U18" s="1187"/>
      <c r="V18" s="1187"/>
      <c r="W18" s="1187"/>
      <c r="X18" s="1187"/>
      <c r="Y18" s="71"/>
    </row>
    <row r="19" spans="1:25" ht="36.75" customHeight="1" x14ac:dyDescent="0.15">
      <c r="A19" s="283">
        <v>7</v>
      </c>
      <c r="B19" s="1166"/>
      <c r="C19" s="1167"/>
      <c r="D19" s="517"/>
      <c r="E19" s="523"/>
      <c r="F19" s="520"/>
      <c r="G19" s="520"/>
      <c r="H19" s="520"/>
      <c r="I19" s="520"/>
      <c r="J19" s="520"/>
      <c r="K19" s="520"/>
      <c r="L19" s="520"/>
      <c r="M19" s="520"/>
      <c r="N19" s="520"/>
      <c r="O19" s="525"/>
      <c r="P19" s="1188"/>
      <c r="Q19" s="1189"/>
      <c r="T19" s="1187"/>
      <c r="U19" s="1187"/>
      <c r="V19" s="1187"/>
      <c r="W19" s="1187"/>
      <c r="X19" s="1187"/>
      <c r="Y19" s="71"/>
    </row>
    <row r="20" spans="1:25" ht="36.75" customHeight="1" x14ac:dyDescent="0.15">
      <c r="A20" s="283">
        <v>8</v>
      </c>
      <c r="B20" s="1166"/>
      <c r="C20" s="1167"/>
      <c r="D20" s="517"/>
      <c r="E20" s="523"/>
      <c r="F20" s="520"/>
      <c r="G20" s="520"/>
      <c r="H20" s="520"/>
      <c r="I20" s="520"/>
      <c r="J20" s="520"/>
      <c r="K20" s="526"/>
      <c r="L20" s="520"/>
      <c r="M20" s="520"/>
      <c r="N20" s="520"/>
      <c r="O20" s="525"/>
      <c r="P20" s="1188"/>
      <c r="Q20" s="1189"/>
      <c r="T20" s="474"/>
      <c r="U20" s="474"/>
      <c r="V20" s="474"/>
      <c r="W20" s="474"/>
      <c r="X20" s="474"/>
      <c r="Y20" s="71"/>
    </row>
    <row r="21" spans="1:25" ht="36.75" customHeight="1" x14ac:dyDescent="0.15">
      <c r="A21" s="283">
        <v>9</v>
      </c>
      <c r="B21" s="1166"/>
      <c r="C21" s="1167"/>
      <c r="D21" s="517"/>
      <c r="E21" s="523"/>
      <c r="F21" s="520"/>
      <c r="G21" s="520"/>
      <c r="H21" s="520"/>
      <c r="I21" s="520"/>
      <c r="J21" s="520"/>
      <c r="K21" s="526"/>
      <c r="L21" s="520"/>
      <c r="M21" s="520"/>
      <c r="N21" s="520"/>
      <c r="O21" s="525"/>
      <c r="P21" s="1188"/>
      <c r="Q21" s="1189"/>
      <c r="T21" s="474"/>
      <c r="U21" s="474"/>
      <c r="V21" s="474"/>
      <c r="W21" s="474"/>
      <c r="X21" s="474"/>
      <c r="Y21" s="71"/>
    </row>
    <row r="22" spans="1:25" ht="36.75" customHeight="1" x14ac:dyDescent="0.15">
      <c r="A22" s="283">
        <v>10</v>
      </c>
      <c r="B22" s="1166"/>
      <c r="C22" s="1167"/>
      <c r="D22" s="517"/>
      <c r="E22" s="523"/>
      <c r="F22" s="520"/>
      <c r="G22" s="520"/>
      <c r="H22" s="520"/>
      <c r="I22" s="520"/>
      <c r="J22" s="520"/>
      <c r="K22" s="526"/>
      <c r="L22" s="520"/>
      <c r="M22" s="520"/>
      <c r="N22" s="520"/>
      <c r="O22" s="525"/>
      <c r="P22" s="1188"/>
      <c r="Q22" s="1189"/>
      <c r="T22" s="474"/>
      <c r="U22" s="474"/>
      <c r="V22" s="474"/>
      <c r="W22" s="474"/>
      <c r="X22" s="474"/>
      <c r="Y22" s="71"/>
    </row>
    <row r="23" spans="1:25" ht="36.75" customHeight="1" x14ac:dyDescent="0.15">
      <c r="A23" s="283">
        <v>11</v>
      </c>
      <c r="B23" s="1166"/>
      <c r="C23" s="1167"/>
      <c r="D23" s="517"/>
      <c r="E23" s="523"/>
      <c r="F23" s="520"/>
      <c r="G23" s="520"/>
      <c r="H23" s="520"/>
      <c r="I23" s="520"/>
      <c r="J23" s="520"/>
      <c r="K23" s="526"/>
      <c r="L23" s="520"/>
      <c r="M23" s="520"/>
      <c r="N23" s="520"/>
      <c r="O23" s="525"/>
      <c r="P23" s="1188"/>
      <c r="Q23" s="1189"/>
      <c r="T23" s="474"/>
      <c r="U23" s="474"/>
      <c r="V23" s="474"/>
      <c r="W23" s="474"/>
      <c r="X23" s="474"/>
      <c r="Y23" s="71"/>
    </row>
    <row r="24" spans="1:25" ht="36.75" customHeight="1" x14ac:dyDescent="0.15">
      <c r="A24" s="283">
        <v>12</v>
      </c>
      <c r="B24" s="1166"/>
      <c r="C24" s="1167"/>
      <c r="D24" s="517"/>
      <c r="E24" s="523"/>
      <c r="F24" s="520"/>
      <c r="G24" s="520"/>
      <c r="H24" s="520"/>
      <c r="I24" s="520"/>
      <c r="J24" s="520"/>
      <c r="K24" s="526"/>
      <c r="L24" s="520"/>
      <c r="M24" s="520"/>
      <c r="N24" s="520"/>
      <c r="O24" s="525"/>
      <c r="P24" s="1188"/>
      <c r="Q24" s="1189"/>
      <c r="T24" s="1187"/>
      <c r="U24" s="1187"/>
      <c r="V24" s="1187"/>
      <c r="W24" s="1187"/>
      <c r="X24" s="1187"/>
      <c r="Y24" s="71"/>
    </row>
    <row r="25" spans="1:25" ht="36.75" customHeight="1" x14ac:dyDescent="0.15">
      <c r="A25" s="283">
        <v>13</v>
      </c>
      <c r="B25" s="1166"/>
      <c r="C25" s="1167"/>
      <c r="D25" s="517"/>
      <c r="E25" s="527"/>
      <c r="F25" s="528"/>
      <c r="G25" s="528"/>
      <c r="H25" s="528"/>
      <c r="I25" s="528"/>
      <c r="J25" s="528"/>
      <c r="K25" s="529"/>
      <c r="L25" s="528"/>
      <c r="M25" s="528"/>
      <c r="N25" s="528"/>
      <c r="O25" s="530"/>
      <c r="P25" s="531"/>
      <c r="Q25" s="532"/>
      <c r="T25" s="474"/>
      <c r="U25" s="474"/>
      <c r="V25" s="474"/>
      <c r="W25" s="474"/>
      <c r="X25" s="474"/>
      <c r="Y25" s="71"/>
    </row>
    <row r="26" spans="1:25" ht="36.75" customHeight="1" x14ac:dyDescent="0.15">
      <c r="A26" s="283">
        <v>14</v>
      </c>
      <c r="B26" s="1166"/>
      <c r="C26" s="1167"/>
      <c r="D26" s="533"/>
      <c r="E26" s="527"/>
      <c r="F26" s="528"/>
      <c r="G26" s="528"/>
      <c r="H26" s="528"/>
      <c r="I26" s="528"/>
      <c r="J26" s="528"/>
      <c r="K26" s="529"/>
      <c r="L26" s="528"/>
      <c r="M26" s="528"/>
      <c r="N26" s="528"/>
      <c r="O26" s="530"/>
      <c r="P26" s="531"/>
      <c r="Q26" s="532"/>
      <c r="T26" s="474"/>
      <c r="U26" s="474"/>
      <c r="V26" s="474"/>
      <c r="W26" s="474"/>
      <c r="X26" s="474"/>
      <c r="Y26" s="71"/>
    </row>
    <row r="27" spans="1:25" ht="36.75" customHeight="1" x14ac:dyDescent="0.15">
      <c r="A27" s="284">
        <v>15</v>
      </c>
      <c r="B27" s="1164"/>
      <c r="C27" s="1165"/>
      <c r="D27" s="534"/>
      <c r="E27" s="535"/>
      <c r="F27" s="536"/>
      <c r="G27" s="536"/>
      <c r="H27" s="536"/>
      <c r="I27" s="536"/>
      <c r="J27" s="536"/>
      <c r="K27" s="536"/>
      <c r="L27" s="536"/>
      <c r="M27" s="536"/>
      <c r="N27" s="536"/>
      <c r="O27" s="537"/>
      <c r="P27" s="1194"/>
      <c r="Q27" s="1195"/>
      <c r="T27" s="1187"/>
      <c r="U27" s="1187"/>
      <c r="V27" s="1187"/>
      <c r="W27" s="1187"/>
      <c r="X27" s="1187"/>
      <c r="Y27" s="71"/>
    </row>
    <row r="28" spans="1:25" ht="36.75" customHeight="1" x14ac:dyDescent="0.15"/>
    <row r="29" spans="1:25" ht="36.75" customHeight="1" x14ac:dyDescent="0.15"/>
    <row r="30" spans="1:25" ht="36.75" customHeight="1" x14ac:dyDescent="0.15"/>
    <row r="31" spans="1:25" ht="36.75" customHeight="1" x14ac:dyDescent="0.15"/>
    <row r="32" spans="1:25" ht="36.75" customHeight="1" x14ac:dyDescent="0.15"/>
    <row r="33" ht="36.75" customHeight="1" x14ac:dyDescent="0.15"/>
    <row r="34" ht="36.75" customHeight="1" x14ac:dyDescent="0.15"/>
    <row r="35" ht="36.75" customHeight="1" x14ac:dyDescent="0.15"/>
  </sheetData>
  <sheetProtection algorithmName="SHA-512" hashValue="49i8yUiayG6mwno3evxDb5A/pfJnBL0R2qHvmkqBVJY79CGDUscevs6PpZVlkNnJoJFPeZ8uiD+S/rNqTW2JMA==" saltValue="CVqoNLzWe5vYNGoMf4SY2A==" spinCount="100000" sheet="1" formatCells="0" formatColumns="0" formatRows="0" insertRows="0" deleteRows="0"/>
  <mergeCells count="52">
    <mergeCell ref="B25:C25"/>
    <mergeCell ref="B26:C26"/>
    <mergeCell ref="A4:D4"/>
    <mergeCell ref="E4:G4"/>
    <mergeCell ref="L4:Q4"/>
    <mergeCell ref="A5:Q7"/>
    <mergeCell ref="B10:C12"/>
    <mergeCell ref="P10:Q12"/>
    <mergeCell ref="D10:D12"/>
    <mergeCell ref="M8:P8"/>
    <mergeCell ref="C9:G9"/>
    <mergeCell ref="H9:K9"/>
    <mergeCell ref="P27:Q27"/>
    <mergeCell ref="T27:X27"/>
    <mergeCell ref="P18:Q18"/>
    <mergeCell ref="T18:X18"/>
    <mergeCell ref="P19:Q19"/>
    <mergeCell ref="T19:X19"/>
    <mergeCell ref="P20:Q20"/>
    <mergeCell ref="P21:Q21"/>
    <mergeCell ref="T16:X16"/>
    <mergeCell ref="P17:Q17"/>
    <mergeCell ref="T17:X17"/>
    <mergeCell ref="P13:Q13"/>
    <mergeCell ref="B24:C24"/>
    <mergeCell ref="P22:Q22"/>
    <mergeCell ref="P23:Q23"/>
    <mergeCell ref="P24:Q24"/>
    <mergeCell ref="B13:C13"/>
    <mergeCell ref="B14:C14"/>
    <mergeCell ref="T24:X24"/>
    <mergeCell ref="P14:Q14"/>
    <mergeCell ref="P15:Q15"/>
    <mergeCell ref="P16:Q16"/>
    <mergeCell ref="B15:C15"/>
    <mergeCell ref="B16:C16"/>
    <mergeCell ref="B27:C27"/>
    <mergeCell ref="B22:C22"/>
    <mergeCell ref="E2:Q2"/>
    <mergeCell ref="M9:P9"/>
    <mergeCell ref="M3:Q3"/>
    <mergeCell ref="A3:I3"/>
    <mergeCell ref="B23:C23"/>
    <mergeCell ref="A8:B9"/>
    <mergeCell ref="C8:G8"/>
    <mergeCell ref="H8:K8"/>
    <mergeCell ref="A10:A12"/>
    <mergeCell ref="B17:C17"/>
    <mergeCell ref="B18:C18"/>
    <mergeCell ref="B19:C19"/>
    <mergeCell ref="B20:C20"/>
    <mergeCell ref="B21:C21"/>
  </mergeCells>
  <phoneticPr fontId="1"/>
  <dataValidations count="6">
    <dataValidation imeMode="disabled" allowBlank="1" showInputMessage="1" showErrorMessage="1" sqref="H4 J4"/>
    <dataValidation allowBlank="1" showErrorMessage="1" sqref="E10:O12"/>
    <dataValidation allowBlank="1" showInputMessage="1" showErrorMessage="1" prompt="令和４年３月１日から令和５年11月30日までで設定してください。_x000a__x000a_達成目標の達成だけでなく、支払いが全て完了する日にち（月末）を記入してください。" sqref="Q8:Q9 L8:L9"/>
    <dataValidation allowBlank="1" showInputMessage="1" showErrorMessage="1" prompt="「15．資金支出明細」の経費番号（原カ-1、機カ-1、委キ-1…）を記入してください。" sqref="P13:Q27"/>
    <dataValidation type="list" allowBlank="1" showInputMessage="1" showErrorMessage="1" prompt="自社作業は「○」、_x000a_他社作業は「●」、_x000a_両方の場合は「○●」_x000a_を記入してください。" sqref="E13:O27">
      <formula1>"○,●,○●"</formula1>
    </dataValidation>
    <dataValidation type="list" allowBlank="1" showInputMessage="1" showErrorMessage="1" sqref="D13:D27">
      <formula1>"製品改良費,規格認証費"</formula1>
    </dataValidation>
  </dataValidations>
  <pageMargins left="0.59055118110236227" right="0.19685039370078741" top="0.39370078740157483" bottom="0.39370078740157483" header="0.19685039370078741" footer="0.19685039370078741"/>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expression" priority="1" id="{F563F1A4-BAF3-419F-AFC1-26ED5EC11EA5}">
            <xm:f>OR(表紙!$C$28="申請区分①　A【製品改良プロジェクト】",表紙!$C$28="申請区分②　B【規格適合・認証取得プロジェクト - 製品改良目標無】")</xm:f>
            <x14:dxf>
              <font>
                <color theme="0" tint="-0.24994659260841701"/>
              </font>
              <fill>
                <patternFill>
                  <bgColor theme="0" tint="-0.24994659260841701"/>
                </patternFill>
              </fill>
            </x14:dxf>
          </x14:cfRule>
          <xm:sqref>A8:Q9 L10:O27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Z48"/>
  <sheetViews>
    <sheetView showGridLines="0" showWhiteSpace="0" view="pageBreakPreview" zoomScale="85" zoomScaleNormal="100" zoomScaleSheetLayoutView="85" zoomScalePageLayoutView="115" workbookViewId="0">
      <selection activeCell="L29" sqref="L29:S29"/>
    </sheetView>
  </sheetViews>
  <sheetFormatPr defaultColWidth="5" defaultRowHeight="15" customHeight="1" x14ac:dyDescent="0.15"/>
  <cols>
    <col min="1" max="3" width="5.875" style="60" customWidth="1"/>
    <col min="4" max="18" width="5" style="54"/>
    <col min="19" max="19" width="4.25" style="54" customWidth="1"/>
    <col min="20" max="20" width="4.5" style="53" bestFit="1" customWidth="1"/>
    <col min="21" max="26" width="5" style="53"/>
    <col min="27" max="16384" width="5" style="54"/>
  </cols>
  <sheetData>
    <row r="1" spans="1:21" ht="15" customHeight="1" x14ac:dyDescent="0.15">
      <c r="A1" s="437" t="s">
        <v>578</v>
      </c>
    </row>
    <row r="2" spans="1:21" ht="19.5" x14ac:dyDescent="0.15">
      <c r="A2" s="61" t="s">
        <v>332</v>
      </c>
      <c r="B2" s="72"/>
      <c r="C2" s="72"/>
      <c r="D2" s="993"/>
      <c r="E2" s="993"/>
      <c r="F2" s="993"/>
      <c r="G2" s="993"/>
      <c r="H2" s="993"/>
      <c r="I2" s="993"/>
      <c r="J2" s="993"/>
      <c r="K2" s="993"/>
      <c r="L2" s="993"/>
      <c r="M2" s="993"/>
      <c r="N2" s="993"/>
      <c r="O2" s="993"/>
      <c r="P2" s="993"/>
      <c r="Q2" s="993"/>
      <c r="R2" s="993"/>
      <c r="S2" s="993"/>
      <c r="T2" s="49"/>
      <c r="U2" s="57"/>
    </row>
    <row r="3" spans="1:21" ht="14.45" customHeight="1" x14ac:dyDescent="0.15">
      <c r="A3" s="1228" t="s">
        <v>391</v>
      </c>
      <c r="B3" s="1229"/>
      <c r="C3" s="1230"/>
      <c r="D3" s="1045"/>
      <c r="E3" s="1041"/>
      <c r="F3" s="1041"/>
      <c r="G3" s="1041"/>
      <c r="H3" s="1041"/>
      <c r="I3" s="1041"/>
      <c r="J3" s="1041"/>
      <c r="K3" s="1041"/>
      <c r="L3" s="1041"/>
      <c r="M3" s="1041"/>
      <c r="N3" s="1041"/>
      <c r="O3" s="1041"/>
      <c r="P3" s="1041"/>
      <c r="Q3" s="1041"/>
      <c r="R3" s="1041"/>
      <c r="S3" s="1232"/>
    </row>
    <row r="4" spans="1:21" ht="14.45" customHeight="1" x14ac:dyDescent="0.15">
      <c r="A4" s="931"/>
      <c r="B4" s="932"/>
      <c r="C4" s="1231"/>
      <c r="D4" s="1046"/>
      <c r="E4" s="907"/>
      <c r="F4" s="907"/>
      <c r="G4" s="907"/>
      <c r="H4" s="907"/>
      <c r="I4" s="907"/>
      <c r="J4" s="907"/>
      <c r="K4" s="907"/>
      <c r="L4" s="907"/>
      <c r="M4" s="907"/>
      <c r="N4" s="907"/>
      <c r="O4" s="907"/>
      <c r="P4" s="907"/>
      <c r="Q4" s="907"/>
      <c r="R4" s="907"/>
      <c r="S4" s="908"/>
    </row>
    <row r="5" spans="1:21" ht="14.45" customHeight="1" x14ac:dyDescent="0.15">
      <c r="A5" s="931"/>
      <c r="B5" s="932"/>
      <c r="C5" s="1231"/>
      <c r="D5" s="1046"/>
      <c r="E5" s="907"/>
      <c r="F5" s="907"/>
      <c r="G5" s="907"/>
      <c r="H5" s="907"/>
      <c r="I5" s="907"/>
      <c r="J5" s="907"/>
      <c r="K5" s="907"/>
      <c r="L5" s="907"/>
      <c r="M5" s="907"/>
      <c r="N5" s="907"/>
      <c r="O5" s="907"/>
      <c r="P5" s="907"/>
      <c r="Q5" s="907"/>
      <c r="R5" s="907"/>
      <c r="S5" s="908"/>
    </row>
    <row r="6" spans="1:21" ht="14.45" customHeight="1" x14ac:dyDescent="0.15">
      <c r="A6" s="931"/>
      <c r="B6" s="932"/>
      <c r="C6" s="1231"/>
      <c r="D6" s="1046"/>
      <c r="E6" s="907"/>
      <c r="F6" s="907"/>
      <c r="G6" s="907"/>
      <c r="H6" s="907"/>
      <c r="I6" s="907"/>
      <c r="J6" s="907"/>
      <c r="K6" s="907"/>
      <c r="L6" s="907"/>
      <c r="M6" s="907"/>
      <c r="N6" s="907"/>
      <c r="O6" s="907"/>
      <c r="P6" s="907"/>
      <c r="Q6" s="907"/>
      <c r="R6" s="907"/>
      <c r="S6" s="908"/>
    </row>
    <row r="7" spans="1:21" ht="14.45" customHeight="1" x14ac:dyDescent="0.15">
      <c r="A7" s="931"/>
      <c r="B7" s="932"/>
      <c r="C7" s="1231"/>
      <c r="D7" s="1046"/>
      <c r="E7" s="907"/>
      <c r="F7" s="907"/>
      <c r="G7" s="907"/>
      <c r="H7" s="907"/>
      <c r="I7" s="907"/>
      <c r="J7" s="907"/>
      <c r="K7" s="907"/>
      <c r="L7" s="907"/>
      <c r="M7" s="907"/>
      <c r="N7" s="907"/>
      <c r="O7" s="907"/>
      <c r="P7" s="907"/>
      <c r="Q7" s="907"/>
      <c r="R7" s="907"/>
      <c r="S7" s="908"/>
    </row>
    <row r="8" spans="1:21" ht="14.45" customHeight="1" x14ac:dyDescent="0.15">
      <c r="A8" s="931"/>
      <c r="B8" s="932"/>
      <c r="C8" s="1231"/>
      <c r="D8" s="1046"/>
      <c r="E8" s="907"/>
      <c r="F8" s="907"/>
      <c r="G8" s="907"/>
      <c r="H8" s="907"/>
      <c r="I8" s="907"/>
      <c r="J8" s="907"/>
      <c r="K8" s="907"/>
      <c r="L8" s="907"/>
      <c r="M8" s="907"/>
      <c r="N8" s="907"/>
      <c r="O8" s="907"/>
      <c r="P8" s="907"/>
      <c r="Q8" s="907"/>
      <c r="R8" s="907"/>
      <c r="S8" s="908"/>
    </row>
    <row r="9" spans="1:21" ht="14.45" customHeight="1" x14ac:dyDescent="0.15">
      <c r="A9" s="931"/>
      <c r="B9" s="932"/>
      <c r="C9" s="1231"/>
      <c r="D9" s="1046"/>
      <c r="E9" s="907"/>
      <c r="F9" s="907"/>
      <c r="G9" s="907"/>
      <c r="H9" s="907"/>
      <c r="I9" s="907"/>
      <c r="J9" s="907"/>
      <c r="K9" s="907"/>
      <c r="L9" s="907"/>
      <c r="M9" s="907"/>
      <c r="N9" s="907"/>
      <c r="O9" s="907"/>
      <c r="P9" s="907"/>
      <c r="Q9" s="907"/>
      <c r="R9" s="907"/>
      <c r="S9" s="908"/>
    </row>
    <row r="10" spans="1:21" ht="14.45" customHeight="1" x14ac:dyDescent="0.15">
      <c r="A10" s="1222"/>
      <c r="B10" s="1157"/>
      <c r="C10" s="1158"/>
      <c r="D10" s="1046"/>
      <c r="E10" s="907"/>
      <c r="F10" s="907"/>
      <c r="G10" s="907"/>
      <c r="H10" s="907"/>
      <c r="I10" s="907"/>
      <c r="J10" s="907"/>
      <c r="K10" s="907"/>
      <c r="L10" s="907"/>
      <c r="M10" s="907"/>
      <c r="N10" s="907"/>
      <c r="O10" s="907"/>
      <c r="P10" s="907"/>
      <c r="Q10" s="907"/>
      <c r="R10" s="907"/>
      <c r="S10" s="908"/>
    </row>
    <row r="11" spans="1:21" ht="14.45" customHeight="1" x14ac:dyDescent="0.15">
      <c r="A11" s="1234">
        <f>IF(LEN(D3)&lt;=300,LEN(D3),"→300字を超過しています")</f>
        <v>0</v>
      </c>
      <c r="B11" s="1235"/>
      <c r="C11" s="1236"/>
      <c r="D11" s="1233"/>
      <c r="E11" s="910"/>
      <c r="F11" s="910"/>
      <c r="G11" s="910"/>
      <c r="H11" s="910"/>
      <c r="I11" s="910"/>
      <c r="J11" s="910"/>
      <c r="K11" s="910"/>
      <c r="L11" s="910"/>
      <c r="M11" s="910"/>
      <c r="N11" s="910"/>
      <c r="O11" s="910"/>
      <c r="P11" s="910"/>
      <c r="Q11" s="910"/>
      <c r="R11" s="910"/>
      <c r="S11" s="911"/>
    </row>
    <row r="12" spans="1:21" ht="14.45" customHeight="1" x14ac:dyDescent="0.15">
      <c r="A12" s="931" t="s">
        <v>503</v>
      </c>
      <c r="B12" s="932"/>
      <c r="C12" s="1231"/>
      <c r="D12" s="1046"/>
      <c r="E12" s="907"/>
      <c r="F12" s="907"/>
      <c r="G12" s="907"/>
      <c r="H12" s="907"/>
      <c r="I12" s="907"/>
      <c r="J12" s="907"/>
      <c r="K12" s="907"/>
      <c r="L12" s="907"/>
      <c r="M12" s="907"/>
      <c r="N12" s="907"/>
      <c r="O12" s="907"/>
      <c r="P12" s="907"/>
      <c r="Q12" s="907"/>
      <c r="R12" s="907"/>
      <c r="S12" s="908"/>
    </row>
    <row r="13" spans="1:21" ht="14.45" customHeight="1" x14ac:dyDescent="0.15">
      <c r="A13" s="931"/>
      <c r="B13" s="932"/>
      <c r="C13" s="1231"/>
      <c r="D13" s="1046"/>
      <c r="E13" s="907"/>
      <c r="F13" s="907"/>
      <c r="G13" s="907"/>
      <c r="H13" s="907"/>
      <c r="I13" s="907"/>
      <c r="J13" s="907"/>
      <c r="K13" s="907"/>
      <c r="L13" s="907"/>
      <c r="M13" s="907"/>
      <c r="N13" s="907"/>
      <c r="O13" s="907"/>
      <c r="P13" s="907"/>
      <c r="Q13" s="907"/>
      <c r="R13" s="907"/>
      <c r="S13" s="908"/>
    </row>
    <row r="14" spans="1:21" ht="14.45" customHeight="1" x14ac:dyDescent="0.15">
      <c r="A14" s="931"/>
      <c r="B14" s="932"/>
      <c r="C14" s="1231"/>
      <c r="D14" s="1046"/>
      <c r="E14" s="907"/>
      <c r="F14" s="907"/>
      <c r="G14" s="907"/>
      <c r="H14" s="907"/>
      <c r="I14" s="907"/>
      <c r="J14" s="907"/>
      <c r="K14" s="907"/>
      <c r="L14" s="907"/>
      <c r="M14" s="907"/>
      <c r="N14" s="907"/>
      <c r="O14" s="907"/>
      <c r="P14" s="907"/>
      <c r="Q14" s="907"/>
      <c r="R14" s="907"/>
      <c r="S14" s="908"/>
    </row>
    <row r="15" spans="1:21" ht="14.45" customHeight="1" x14ac:dyDescent="0.15">
      <c r="A15" s="931"/>
      <c r="B15" s="932"/>
      <c r="C15" s="1231"/>
      <c r="D15" s="1046"/>
      <c r="E15" s="907"/>
      <c r="F15" s="907"/>
      <c r="G15" s="907"/>
      <c r="H15" s="907"/>
      <c r="I15" s="907"/>
      <c r="J15" s="907"/>
      <c r="K15" s="907"/>
      <c r="L15" s="907"/>
      <c r="M15" s="907"/>
      <c r="N15" s="907"/>
      <c r="O15" s="907"/>
      <c r="P15" s="907"/>
      <c r="Q15" s="907"/>
      <c r="R15" s="907"/>
      <c r="S15" s="908"/>
    </row>
    <row r="16" spans="1:21" ht="14.45" customHeight="1" x14ac:dyDescent="0.15">
      <c r="A16" s="931"/>
      <c r="B16" s="932"/>
      <c r="C16" s="1231"/>
      <c r="D16" s="1046"/>
      <c r="E16" s="907"/>
      <c r="F16" s="907"/>
      <c r="G16" s="907"/>
      <c r="H16" s="907"/>
      <c r="I16" s="907"/>
      <c r="J16" s="907"/>
      <c r="K16" s="907"/>
      <c r="L16" s="907"/>
      <c r="M16" s="907"/>
      <c r="N16" s="907"/>
      <c r="O16" s="907"/>
      <c r="P16" s="907"/>
      <c r="Q16" s="907"/>
      <c r="R16" s="907"/>
      <c r="S16" s="908"/>
    </row>
    <row r="17" spans="1:19" ht="14.45" customHeight="1" x14ac:dyDescent="0.15">
      <c r="A17" s="931"/>
      <c r="B17" s="932"/>
      <c r="C17" s="1231"/>
      <c r="D17" s="1046"/>
      <c r="E17" s="907"/>
      <c r="F17" s="907"/>
      <c r="G17" s="907"/>
      <c r="H17" s="907"/>
      <c r="I17" s="907"/>
      <c r="J17" s="907"/>
      <c r="K17" s="907"/>
      <c r="L17" s="907"/>
      <c r="M17" s="907"/>
      <c r="N17" s="907"/>
      <c r="O17" s="907"/>
      <c r="P17" s="907"/>
      <c r="Q17" s="907"/>
      <c r="R17" s="907"/>
      <c r="S17" s="908"/>
    </row>
    <row r="18" spans="1:19" ht="14.45" customHeight="1" x14ac:dyDescent="0.15">
      <c r="A18" s="931"/>
      <c r="B18" s="932"/>
      <c r="C18" s="1231"/>
      <c r="D18" s="1046"/>
      <c r="E18" s="907"/>
      <c r="F18" s="907"/>
      <c r="G18" s="907"/>
      <c r="H18" s="907"/>
      <c r="I18" s="907"/>
      <c r="J18" s="907"/>
      <c r="K18" s="907"/>
      <c r="L18" s="907"/>
      <c r="M18" s="907"/>
      <c r="N18" s="907"/>
      <c r="O18" s="907"/>
      <c r="P18" s="907"/>
      <c r="Q18" s="907"/>
      <c r="R18" s="907"/>
      <c r="S18" s="908"/>
    </row>
    <row r="19" spans="1:19" ht="14.45" customHeight="1" x14ac:dyDescent="0.15">
      <c r="A19" s="1222"/>
      <c r="B19" s="1157"/>
      <c r="C19" s="1158"/>
      <c r="D19" s="1046"/>
      <c r="E19" s="907"/>
      <c r="F19" s="907"/>
      <c r="G19" s="907"/>
      <c r="H19" s="907"/>
      <c r="I19" s="907"/>
      <c r="J19" s="907"/>
      <c r="K19" s="907"/>
      <c r="L19" s="907"/>
      <c r="M19" s="907"/>
      <c r="N19" s="907"/>
      <c r="O19" s="907"/>
      <c r="P19" s="907"/>
      <c r="Q19" s="907"/>
      <c r="R19" s="907"/>
      <c r="S19" s="908"/>
    </row>
    <row r="20" spans="1:19" ht="14.45" customHeight="1" x14ac:dyDescent="0.15">
      <c r="A20" s="1234">
        <f>IF(LEN(D12)&lt;=300,LEN(D12),"→300字を超過しています")</f>
        <v>0</v>
      </c>
      <c r="B20" s="1235"/>
      <c r="C20" s="1236"/>
      <c r="D20" s="1233"/>
      <c r="E20" s="910"/>
      <c r="F20" s="910"/>
      <c r="G20" s="910"/>
      <c r="H20" s="910"/>
      <c r="I20" s="910"/>
      <c r="J20" s="910"/>
      <c r="K20" s="910"/>
      <c r="L20" s="910"/>
      <c r="M20" s="910"/>
      <c r="N20" s="910"/>
      <c r="O20" s="910"/>
      <c r="P20" s="910"/>
      <c r="Q20" s="910"/>
      <c r="R20" s="910"/>
      <c r="S20" s="911"/>
    </row>
    <row r="21" spans="1:19" ht="15" customHeight="1" x14ac:dyDescent="0.15">
      <c r="A21" s="931" t="s">
        <v>504</v>
      </c>
      <c r="B21" s="932"/>
      <c r="C21" s="933"/>
      <c r="D21" s="924"/>
      <c r="E21" s="925"/>
      <c r="F21" s="925"/>
      <c r="G21" s="925"/>
      <c r="H21" s="925"/>
      <c r="I21" s="925"/>
      <c r="J21" s="925"/>
      <c r="K21" s="925"/>
      <c r="L21" s="925"/>
      <c r="M21" s="925"/>
      <c r="N21" s="925"/>
      <c r="O21" s="925"/>
      <c r="P21" s="925"/>
      <c r="Q21" s="925"/>
      <c r="R21" s="925"/>
      <c r="S21" s="926"/>
    </row>
    <row r="22" spans="1:19" ht="15" customHeight="1" x14ac:dyDescent="0.15">
      <c r="A22" s="931"/>
      <c r="B22" s="932"/>
      <c r="C22" s="933"/>
      <c r="D22" s="927"/>
      <c r="E22" s="907"/>
      <c r="F22" s="907"/>
      <c r="G22" s="907"/>
      <c r="H22" s="907"/>
      <c r="I22" s="907"/>
      <c r="J22" s="907"/>
      <c r="K22" s="907"/>
      <c r="L22" s="907"/>
      <c r="M22" s="907"/>
      <c r="N22" s="907"/>
      <c r="O22" s="907"/>
      <c r="P22" s="907"/>
      <c r="Q22" s="907"/>
      <c r="R22" s="907"/>
      <c r="S22" s="908"/>
    </row>
    <row r="23" spans="1:19" ht="15" customHeight="1" x14ac:dyDescent="0.15">
      <c r="A23" s="931"/>
      <c r="B23" s="932"/>
      <c r="C23" s="933"/>
      <c r="D23" s="927"/>
      <c r="E23" s="907"/>
      <c r="F23" s="907"/>
      <c r="G23" s="907"/>
      <c r="H23" s="907"/>
      <c r="I23" s="907"/>
      <c r="J23" s="907"/>
      <c r="K23" s="907"/>
      <c r="L23" s="907"/>
      <c r="M23" s="907"/>
      <c r="N23" s="907"/>
      <c r="O23" s="907"/>
      <c r="P23" s="907"/>
      <c r="Q23" s="907"/>
      <c r="R23" s="907"/>
      <c r="S23" s="908"/>
    </row>
    <row r="24" spans="1:19" ht="15" customHeight="1" x14ac:dyDescent="0.15">
      <c r="A24" s="931"/>
      <c r="B24" s="932"/>
      <c r="C24" s="933"/>
      <c r="D24" s="927"/>
      <c r="E24" s="907"/>
      <c r="F24" s="907"/>
      <c r="G24" s="907"/>
      <c r="H24" s="907"/>
      <c r="I24" s="907"/>
      <c r="J24" s="907"/>
      <c r="K24" s="907"/>
      <c r="L24" s="907"/>
      <c r="M24" s="907"/>
      <c r="N24" s="907"/>
      <c r="O24" s="907"/>
      <c r="P24" s="907"/>
      <c r="Q24" s="907"/>
      <c r="R24" s="907"/>
      <c r="S24" s="908"/>
    </row>
    <row r="25" spans="1:19" ht="15" customHeight="1" x14ac:dyDescent="0.15">
      <c r="A25" s="1222"/>
      <c r="B25" s="1157"/>
      <c r="C25" s="1223"/>
      <c r="D25" s="927"/>
      <c r="E25" s="907"/>
      <c r="F25" s="907"/>
      <c r="G25" s="907"/>
      <c r="H25" s="907"/>
      <c r="I25" s="907"/>
      <c r="J25" s="907"/>
      <c r="K25" s="907"/>
      <c r="L25" s="907"/>
      <c r="M25" s="907"/>
      <c r="N25" s="907"/>
      <c r="O25" s="907"/>
      <c r="P25" s="907"/>
      <c r="Q25" s="907"/>
      <c r="R25" s="907"/>
      <c r="S25" s="908"/>
    </row>
    <row r="26" spans="1:19" ht="15" customHeight="1" x14ac:dyDescent="0.15">
      <c r="A26" s="1225">
        <f>IF(LEN(D21)&lt;=200,LEN(D21),"→200字を超過しています")</f>
        <v>0</v>
      </c>
      <c r="B26" s="1226"/>
      <c r="C26" s="1227"/>
      <c r="D26" s="1224"/>
      <c r="E26" s="916"/>
      <c r="F26" s="916"/>
      <c r="G26" s="916"/>
      <c r="H26" s="916"/>
      <c r="I26" s="916"/>
      <c r="J26" s="916"/>
      <c r="K26" s="916"/>
      <c r="L26" s="916"/>
      <c r="M26" s="916"/>
      <c r="N26" s="916"/>
      <c r="O26" s="916"/>
      <c r="P26" s="916"/>
      <c r="Q26" s="916"/>
      <c r="R26" s="916"/>
      <c r="S26" s="917"/>
    </row>
    <row r="27" spans="1:19" ht="8.25" customHeight="1" x14ac:dyDescent="0.15">
      <c r="A27" s="73"/>
      <c r="B27" s="73"/>
      <c r="C27" s="73"/>
      <c r="D27" s="73"/>
      <c r="E27" s="73"/>
      <c r="F27" s="73"/>
      <c r="G27" s="73"/>
      <c r="H27" s="73"/>
      <c r="I27" s="73"/>
      <c r="J27" s="73"/>
      <c r="K27" s="73"/>
      <c r="L27" s="73"/>
      <c r="M27" s="73"/>
      <c r="N27" s="73"/>
      <c r="O27" s="73"/>
      <c r="P27" s="73"/>
      <c r="Q27" s="73"/>
      <c r="R27" s="73"/>
      <c r="S27" s="73"/>
    </row>
    <row r="28" spans="1:19" s="53" customFormat="1" ht="19.5" x14ac:dyDescent="0.15">
      <c r="A28" s="74" t="s">
        <v>333</v>
      </c>
      <c r="B28" s="75"/>
      <c r="C28" s="74"/>
      <c r="D28" s="75"/>
      <c r="E28" s="75"/>
      <c r="F28" s="75"/>
      <c r="G28" s="75"/>
      <c r="H28" s="75"/>
      <c r="I28" s="75"/>
      <c r="J28" s="75"/>
      <c r="K28" s="75"/>
      <c r="L28" s="75"/>
      <c r="M28" s="75"/>
      <c r="N28" s="75"/>
      <c r="O28" s="75"/>
      <c r="P28" s="75"/>
      <c r="Q28" s="75"/>
      <c r="R28" s="75"/>
    </row>
    <row r="29" spans="1:19" s="53" customFormat="1" ht="36.75" customHeight="1" x14ac:dyDescent="0.15">
      <c r="A29" s="1262" t="s">
        <v>428</v>
      </c>
      <c r="B29" s="1263"/>
      <c r="C29" s="1263"/>
      <c r="D29" s="1263"/>
      <c r="E29" s="1263"/>
      <c r="F29" s="1263"/>
      <c r="G29" s="1263"/>
      <c r="H29" s="1263"/>
      <c r="I29" s="1263"/>
      <c r="J29" s="1263"/>
      <c r="K29" s="1264"/>
      <c r="L29" s="1278" t="s">
        <v>545</v>
      </c>
      <c r="M29" s="1278"/>
      <c r="N29" s="1278"/>
      <c r="O29" s="1278"/>
      <c r="P29" s="1278"/>
      <c r="Q29" s="1278"/>
      <c r="R29" s="1278"/>
      <c r="S29" s="1279"/>
    </row>
    <row r="30" spans="1:19" s="53" customFormat="1" ht="15" customHeight="1" x14ac:dyDescent="0.15">
      <c r="A30" s="1291" t="s">
        <v>605</v>
      </c>
      <c r="B30" s="1292"/>
      <c r="C30" s="1251" t="s">
        <v>430</v>
      </c>
      <c r="D30" s="1251"/>
      <c r="E30" s="1251"/>
      <c r="F30" s="1251"/>
      <c r="G30" s="1251"/>
      <c r="H30" s="1251"/>
      <c r="I30" s="1251"/>
      <c r="J30" s="1251"/>
      <c r="K30" s="1252"/>
      <c r="L30" s="1271"/>
      <c r="M30" s="1271"/>
      <c r="N30" s="1271"/>
      <c r="O30" s="1271"/>
      <c r="P30" s="1271"/>
      <c r="Q30" s="1271"/>
      <c r="R30" s="1271"/>
      <c r="S30" s="1272"/>
    </row>
    <row r="31" spans="1:19" s="53" customFormat="1" ht="15" customHeight="1" x14ac:dyDescent="0.15">
      <c r="A31" s="1293"/>
      <c r="B31" s="1294"/>
      <c r="C31" s="1245" t="s">
        <v>490</v>
      </c>
      <c r="D31" s="1245"/>
      <c r="E31" s="1245"/>
      <c r="F31" s="1245"/>
      <c r="G31" s="1245"/>
      <c r="H31" s="1245"/>
      <c r="I31" s="1245"/>
      <c r="J31" s="1245"/>
      <c r="K31" s="1246"/>
      <c r="L31" s="1265"/>
      <c r="M31" s="1265"/>
      <c r="N31" s="1265"/>
      <c r="O31" s="1265"/>
      <c r="P31" s="1265"/>
      <c r="Q31" s="1265"/>
      <c r="R31" s="1265"/>
      <c r="S31" s="1266"/>
    </row>
    <row r="32" spans="1:19" s="53" customFormat="1" ht="15" customHeight="1" x14ac:dyDescent="0.15">
      <c r="A32" s="1293"/>
      <c r="B32" s="1294"/>
      <c r="C32" s="1247"/>
      <c r="D32" s="1247"/>
      <c r="E32" s="1247"/>
      <c r="F32" s="1247"/>
      <c r="G32" s="1247"/>
      <c r="H32" s="1247"/>
      <c r="I32" s="1247"/>
      <c r="J32" s="1247"/>
      <c r="K32" s="1248"/>
      <c r="L32" s="1267"/>
      <c r="M32" s="1267"/>
      <c r="N32" s="1267"/>
      <c r="O32" s="1267"/>
      <c r="P32" s="1267"/>
      <c r="Q32" s="1267"/>
      <c r="R32" s="1267"/>
      <c r="S32" s="1268"/>
    </row>
    <row r="33" spans="1:26" s="53" customFormat="1" ht="15" customHeight="1" x14ac:dyDescent="0.15">
      <c r="A33" s="1295"/>
      <c r="B33" s="1296"/>
      <c r="C33" s="1249"/>
      <c r="D33" s="1249"/>
      <c r="E33" s="1249"/>
      <c r="F33" s="1249"/>
      <c r="G33" s="1249"/>
      <c r="H33" s="1249"/>
      <c r="I33" s="1249"/>
      <c r="J33" s="1249"/>
      <c r="K33" s="1250"/>
      <c r="L33" s="1269"/>
      <c r="M33" s="1269"/>
      <c r="N33" s="1269"/>
      <c r="O33" s="1269"/>
      <c r="P33" s="1269"/>
      <c r="Q33" s="1269"/>
      <c r="R33" s="1269"/>
      <c r="S33" s="1270"/>
    </row>
    <row r="34" spans="1:26" s="53" customFormat="1" ht="18.75" x14ac:dyDescent="0.15">
      <c r="A34" s="1253" t="s">
        <v>281</v>
      </c>
      <c r="B34" s="1254"/>
      <c r="C34" s="1254"/>
      <c r="D34" s="1254"/>
      <c r="E34" s="1254"/>
      <c r="F34" s="1254"/>
      <c r="G34" s="1254"/>
      <c r="H34" s="1254"/>
      <c r="I34" s="1254"/>
      <c r="J34" s="1254"/>
      <c r="K34" s="1255"/>
      <c r="L34" s="1278" t="s">
        <v>545</v>
      </c>
      <c r="M34" s="1278"/>
      <c r="N34" s="1278"/>
      <c r="O34" s="1278"/>
      <c r="P34" s="1278"/>
      <c r="Q34" s="1278"/>
      <c r="R34" s="1278"/>
      <c r="S34" s="1279"/>
    </row>
    <row r="35" spans="1:26" s="53" customFormat="1" ht="21" customHeight="1" x14ac:dyDescent="0.15">
      <c r="A35" s="1237" t="s">
        <v>279</v>
      </c>
      <c r="B35" s="1238"/>
      <c r="C35" s="1241" t="s">
        <v>429</v>
      </c>
      <c r="D35" s="1241"/>
      <c r="E35" s="1241"/>
      <c r="F35" s="1241"/>
      <c r="G35" s="1241"/>
      <c r="H35" s="1241"/>
      <c r="I35" s="1241"/>
      <c r="J35" s="1241"/>
      <c r="K35" s="1242"/>
      <c r="L35" s="1284" t="s">
        <v>545</v>
      </c>
      <c r="M35" s="1285"/>
      <c r="N35" s="1285"/>
      <c r="O35" s="1285"/>
      <c r="P35" s="1285"/>
      <c r="Q35" s="1285"/>
      <c r="R35" s="1285"/>
      <c r="S35" s="1286"/>
    </row>
    <row r="36" spans="1:26" s="53" customFormat="1" ht="21" customHeight="1" x14ac:dyDescent="0.15">
      <c r="A36" s="1239"/>
      <c r="B36" s="1240"/>
      <c r="C36" s="1243"/>
      <c r="D36" s="1243"/>
      <c r="E36" s="1243"/>
      <c r="F36" s="1243"/>
      <c r="G36" s="1243"/>
      <c r="H36" s="1243"/>
      <c r="I36" s="1243"/>
      <c r="J36" s="1243"/>
      <c r="K36" s="1244"/>
      <c r="L36" s="1282" t="s">
        <v>526</v>
      </c>
      <c r="M36" s="1282"/>
      <c r="N36" s="1282"/>
      <c r="O36" s="1282"/>
      <c r="P36" s="1282"/>
      <c r="Q36" s="1282"/>
      <c r="R36" s="1282"/>
      <c r="S36" s="1283"/>
    </row>
    <row r="37" spans="1:26" s="53" customFormat="1" ht="19.5" customHeight="1" x14ac:dyDescent="0.15">
      <c r="A37" s="1256" t="s">
        <v>597</v>
      </c>
      <c r="B37" s="1257"/>
      <c r="C37" s="1257"/>
      <c r="D37" s="1257"/>
      <c r="E37" s="1257"/>
      <c r="F37" s="1257"/>
      <c r="G37" s="1257"/>
      <c r="H37" s="1257"/>
      <c r="I37" s="1257"/>
      <c r="J37" s="1257"/>
      <c r="K37" s="1258"/>
      <c r="L37" s="1287" t="s">
        <v>545</v>
      </c>
      <c r="M37" s="1287"/>
      <c r="N37" s="1287"/>
      <c r="O37" s="1287"/>
      <c r="P37" s="1287"/>
      <c r="Q37" s="1287"/>
      <c r="R37" s="1287"/>
      <c r="S37" s="1288"/>
    </row>
    <row r="38" spans="1:26" s="53" customFormat="1" ht="19.5" customHeight="1" x14ac:dyDescent="0.15">
      <c r="A38" s="1259"/>
      <c r="B38" s="1260"/>
      <c r="C38" s="1260"/>
      <c r="D38" s="1260"/>
      <c r="E38" s="1260"/>
      <c r="F38" s="1260"/>
      <c r="G38" s="1260"/>
      <c r="H38" s="1260"/>
      <c r="I38" s="1260"/>
      <c r="J38" s="1260"/>
      <c r="K38" s="1261"/>
      <c r="L38" s="1289"/>
      <c r="M38" s="1289"/>
      <c r="N38" s="1289"/>
      <c r="O38" s="1289"/>
      <c r="P38" s="1289"/>
      <c r="Q38" s="1289"/>
      <c r="R38" s="1289"/>
      <c r="S38" s="1290"/>
    </row>
    <row r="39" spans="1:26" s="53" customFormat="1" ht="18.75" customHeight="1" x14ac:dyDescent="0.15">
      <c r="A39" s="1237" t="s">
        <v>279</v>
      </c>
      <c r="B39" s="1238"/>
      <c r="C39" s="1241" t="s">
        <v>429</v>
      </c>
      <c r="D39" s="1241"/>
      <c r="E39" s="1241"/>
      <c r="F39" s="1241"/>
      <c r="G39" s="1241"/>
      <c r="H39" s="1241"/>
      <c r="I39" s="1241"/>
      <c r="J39" s="1241"/>
      <c r="K39" s="1242"/>
      <c r="L39" s="1284" t="s">
        <v>545</v>
      </c>
      <c r="M39" s="1285"/>
      <c r="N39" s="1285"/>
      <c r="O39" s="1285"/>
      <c r="P39" s="1285"/>
      <c r="Q39" s="1285"/>
      <c r="R39" s="1285"/>
      <c r="S39" s="1286"/>
    </row>
    <row r="40" spans="1:26" s="53" customFormat="1" ht="18.75" customHeight="1" x14ac:dyDescent="0.15">
      <c r="A40" s="1239"/>
      <c r="B40" s="1240"/>
      <c r="C40" s="1243"/>
      <c r="D40" s="1243"/>
      <c r="E40" s="1243"/>
      <c r="F40" s="1243"/>
      <c r="G40" s="1243"/>
      <c r="H40" s="1243"/>
      <c r="I40" s="1243"/>
      <c r="J40" s="1243"/>
      <c r="K40" s="1244"/>
      <c r="L40" s="1282" t="s">
        <v>526</v>
      </c>
      <c r="M40" s="1282"/>
      <c r="N40" s="1282"/>
      <c r="O40" s="1282"/>
      <c r="P40" s="1282"/>
      <c r="Q40" s="1282"/>
      <c r="R40" s="1282"/>
      <c r="S40" s="1283"/>
    </row>
    <row r="41" spans="1:26" s="53" customFormat="1" ht="18.75" x14ac:dyDescent="0.15">
      <c r="A41" s="1275" t="s">
        <v>280</v>
      </c>
      <c r="B41" s="1276"/>
      <c r="C41" s="1276"/>
      <c r="D41" s="1276"/>
      <c r="E41" s="1276"/>
      <c r="F41" s="1276"/>
      <c r="G41" s="1276"/>
      <c r="H41" s="1276"/>
      <c r="I41" s="1276"/>
      <c r="J41" s="1276"/>
      <c r="K41" s="1277"/>
      <c r="L41" s="1280" t="s">
        <v>545</v>
      </c>
      <c r="M41" s="1280"/>
      <c r="N41" s="1280"/>
      <c r="O41" s="1280"/>
      <c r="P41" s="1280"/>
      <c r="Q41" s="1280"/>
      <c r="R41" s="1280"/>
      <c r="S41" s="1281"/>
    </row>
    <row r="42" spans="1:26" s="60" customFormat="1" ht="18.75" x14ac:dyDescent="0.15">
      <c r="A42" s="1143" t="s">
        <v>489</v>
      </c>
      <c r="B42" s="1144"/>
      <c r="C42" s="1144"/>
      <c r="D42" s="1144"/>
      <c r="E42" s="1144"/>
      <c r="F42" s="1144"/>
      <c r="G42" s="1144"/>
      <c r="H42" s="1144"/>
      <c r="I42" s="1144"/>
      <c r="J42" s="1144"/>
      <c r="K42" s="1144"/>
      <c r="L42" s="1144"/>
      <c r="M42" s="1144"/>
      <c r="N42" s="1144"/>
      <c r="O42" s="1144"/>
      <c r="P42" s="1144"/>
      <c r="Q42" s="1144"/>
      <c r="R42" s="1144"/>
      <c r="S42" s="1145"/>
      <c r="T42" s="76"/>
      <c r="U42" s="77"/>
      <c r="V42" s="78"/>
      <c r="W42" s="78"/>
      <c r="X42" s="78"/>
      <c r="Y42" s="78"/>
      <c r="Z42" s="78"/>
    </row>
    <row r="43" spans="1:26" s="53" customFormat="1" ht="15" customHeight="1" x14ac:dyDescent="0.15">
      <c r="A43" s="1273"/>
      <c r="B43" s="1267"/>
      <c r="C43" s="1267"/>
      <c r="D43" s="1267"/>
      <c r="E43" s="1267"/>
      <c r="F43" s="1267"/>
      <c r="G43" s="1267"/>
      <c r="H43" s="1267"/>
      <c r="I43" s="1267"/>
      <c r="J43" s="1267"/>
      <c r="K43" s="1267"/>
      <c r="L43" s="1267"/>
      <c r="M43" s="1267"/>
      <c r="N43" s="1267"/>
      <c r="O43" s="1267"/>
      <c r="P43" s="1267"/>
      <c r="Q43" s="1267"/>
      <c r="R43" s="1267"/>
      <c r="S43" s="1268"/>
    </row>
    <row r="44" spans="1:26" s="53" customFormat="1" ht="15" customHeight="1" x14ac:dyDescent="0.15">
      <c r="A44" s="1273"/>
      <c r="B44" s="1267"/>
      <c r="C44" s="1267"/>
      <c r="D44" s="1267"/>
      <c r="E44" s="1267"/>
      <c r="F44" s="1267"/>
      <c r="G44" s="1267"/>
      <c r="H44" s="1267"/>
      <c r="I44" s="1267"/>
      <c r="J44" s="1267"/>
      <c r="K44" s="1267"/>
      <c r="L44" s="1267"/>
      <c r="M44" s="1267"/>
      <c r="N44" s="1267"/>
      <c r="O44" s="1267"/>
      <c r="P44" s="1267"/>
      <c r="Q44" s="1267"/>
      <c r="R44" s="1267"/>
      <c r="S44" s="1268"/>
    </row>
    <row r="45" spans="1:26" s="53" customFormat="1" ht="15" customHeight="1" x14ac:dyDescent="0.15">
      <c r="A45" s="1273"/>
      <c r="B45" s="1267"/>
      <c r="C45" s="1267"/>
      <c r="D45" s="1267"/>
      <c r="E45" s="1267"/>
      <c r="F45" s="1267"/>
      <c r="G45" s="1267"/>
      <c r="H45" s="1267"/>
      <c r="I45" s="1267"/>
      <c r="J45" s="1267"/>
      <c r="K45" s="1267"/>
      <c r="L45" s="1267"/>
      <c r="M45" s="1267"/>
      <c r="N45" s="1267"/>
      <c r="O45" s="1267"/>
      <c r="P45" s="1267"/>
      <c r="Q45" s="1267"/>
      <c r="R45" s="1267"/>
      <c r="S45" s="1268"/>
    </row>
    <row r="46" spans="1:26" ht="15" customHeight="1" x14ac:dyDescent="0.15">
      <c r="A46" s="1273"/>
      <c r="B46" s="1267"/>
      <c r="C46" s="1267"/>
      <c r="D46" s="1267"/>
      <c r="E46" s="1267"/>
      <c r="F46" s="1267"/>
      <c r="G46" s="1267"/>
      <c r="H46" s="1267"/>
      <c r="I46" s="1267"/>
      <c r="J46" s="1267"/>
      <c r="K46" s="1267"/>
      <c r="L46" s="1267"/>
      <c r="M46" s="1267"/>
      <c r="N46" s="1267"/>
      <c r="O46" s="1267"/>
      <c r="P46" s="1267"/>
      <c r="Q46" s="1267"/>
      <c r="R46" s="1267"/>
      <c r="S46" s="1268"/>
      <c r="Z46" s="54"/>
    </row>
    <row r="47" spans="1:26" ht="15" customHeight="1" x14ac:dyDescent="0.15">
      <c r="A47" s="1273"/>
      <c r="B47" s="1267"/>
      <c r="C47" s="1267"/>
      <c r="D47" s="1267"/>
      <c r="E47" s="1267"/>
      <c r="F47" s="1267"/>
      <c r="G47" s="1267"/>
      <c r="H47" s="1267"/>
      <c r="I47" s="1267"/>
      <c r="J47" s="1267"/>
      <c r="K47" s="1267"/>
      <c r="L47" s="1267"/>
      <c r="M47" s="1267"/>
      <c r="N47" s="1267"/>
      <c r="O47" s="1267"/>
      <c r="P47" s="1267"/>
      <c r="Q47" s="1267"/>
      <c r="R47" s="1267"/>
      <c r="S47" s="1268"/>
      <c r="Z47" s="54"/>
    </row>
    <row r="48" spans="1:26" ht="90" customHeight="1" x14ac:dyDescent="0.15">
      <c r="A48" s="1274"/>
      <c r="B48" s="1269"/>
      <c r="C48" s="1269"/>
      <c r="D48" s="1269"/>
      <c r="E48" s="1269"/>
      <c r="F48" s="1269"/>
      <c r="G48" s="1269"/>
      <c r="H48" s="1269"/>
      <c r="I48" s="1269"/>
      <c r="J48" s="1269"/>
      <c r="K48" s="1269"/>
      <c r="L48" s="1269"/>
      <c r="M48" s="1269"/>
      <c r="N48" s="1269"/>
      <c r="O48" s="1269"/>
      <c r="P48" s="1269"/>
      <c r="Q48" s="1269"/>
      <c r="R48" s="1269"/>
      <c r="S48" s="1270"/>
      <c r="Z48" s="54"/>
    </row>
  </sheetData>
  <sheetProtection algorithmName="SHA-512" hashValue="lVHQsl8q05zyVKAzBhKN02YPYYjGfOLONx7ceUfam4f9FTviDxNk3D54QVgdYTnRsLCVNXJfCtiDp9n06ozTYw==" saltValue="ae8QF505QK6dF79UiiBYYw==" spinCount="100000" sheet="1" formatCells="0" selectLockedCells="1"/>
  <mergeCells count="33">
    <mergeCell ref="A42:S42"/>
    <mergeCell ref="A29:K29"/>
    <mergeCell ref="L31:S33"/>
    <mergeCell ref="L30:S30"/>
    <mergeCell ref="A43:S48"/>
    <mergeCell ref="A41:K41"/>
    <mergeCell ref="L29:S29"/>
    <mergeCell ref="L41:S41"/>
    <mergeCell ref="L40:S40"/>
    <mergeCell ref="L39:S39"/>
    <mergeCell ref="L37:S38"/>
    <mergeCell ref="L36:S36"/>
    <mergeCell ref="L35:S35"/>
    <mergeCell ref="L34:S34"/>
    <mergeCell ref="A30:B33"/>
    <mergeCell ref="A39:B40"/>
    <mergeCell ref="A35:B36"/>
    <mergeCell ref="C39:K40"/>
    <mergeCell ref="C35:K36"/>
    <mergeCell ref="C31:K33"/>
    <mergeCell ref="C30:K30"/>
    <mergeCell ref="A34:K34"/>
    <mergeCell ref="A37:K38"/>
    <mergeCell ref="D2:S2"/>
    <mergeCell ref="A21:C25"/>
    <mergeCell ref="D21:S26"/>
    <mergeCell ref="A26:C26"/>
    <mergeCell ref="A3:C10"/>
    <mergeCell ref="D3:S11"/>
    <mergeCell ref="A11:C11"/>
    <mergeCell ref="A12:C19"/>
    <mergeCell ref="D12:S20"/>
    <mergeCell ref="A20:C20"/>
  </mergeCells>
  <phoneticPr fontId="1"/>
  <dataValidations xWindow="589" yWindow="654" count="11">
    <dataValidation type="list" allowBlank="1" showErrorMessage="1" sqref="L29:S29">
      <formula1>"選択してください,はい（類似特許無し）,はい（類似特許有り）,いいえ,対象外"</formula1>
    </dataValidation>
    <dataValidation allowBlank="1" showErrorMessage="1" prompt="_x000a_" sqref="L31:S33"/>
    <dataValidation type="list" allowBlank="1" showInputMessage="1" showErrorMessage="1" prompt="許諾を受ける産業財産権が１つ以上ある場合、主となる権利を記入してください。記入した産業財産権の特許等公報を提出してください。※出願公開前の出願明細書は、記入・提出不要。" sqref="L39:S39">
      <formula1>"選択してください,特許権,実用新案権,意匠権,商標権,複数(説明欄に記入)"</formula1>
    </dataValidation>
    <dataValidation imeMode="halfAlpha" allowBlank="1" showInputMessage="1" showErrorMessage="1" sqref="L30:S30"/>
    <dataValidation type="list" allowBlank="1" showInputMessage="1" showErrorMessage="1" prompt="保有する産業財産権が１つ以上ある場合は、主となる権利を記入してください。記入した産業財産権の特許等公報を提出してください。※出願公開前の出願明細書は、記入・提出不要。" sqref="L35:S35">
      <formula1>"選択してください,特許権,実用新案権,意匠権,商標権,複数(説明欄に記入)"</formula1>
    </dataValidation>
    <dataValidation type="list" allowBlank="1" showInputMessage="1" showErrorMessage="1" sqref="L37:S38 L34:S34">
      <formula1>"選択してください,はい,いいえ,対象外"</formula1>
    </dataValidation>
    <dataValidation type="list" allowBlank="1" showInputMessage="1" showErrorMessage="1" sqref="L41:S41">
      <formula1>"選択してください,特許権を出願予定,実用新案権を出願予定,商標権を出願予定,意匠権を出願予定,予定なし,対象外"</formula1>
    </dataValidation>
    <dataValidation allowBlank="1" showInputMessage="1" showErrorMessage="1" prompt="主に以下の点を説明してください。・本助成事業を含む企業活動における法令遵守への取組み・本助成事業の成果物に対する安全性対策・その他必要に応じ、各自で説明項目を追加" sqref="A43:S48"/>
    <dataValidation allowBlank="1" showInputMessage="1" showErrorMessage="1" prompt="ターゲットとする市場全体・顧客を説明してください。" sqref="D3:S11"/>
    <dataValidation allowBlank="1" showInputMessage="1" showErrorMessage="1" prompt="主に以下の点を説明してください。・本助成事業の成果の活用方法（今後のビジネスでどう活かしていくか）・期待される波及効果（技術力向上、経営基盤強化、経済・業界への波及効果、社会的貢献度）" sqref="D21:S26"/>
    <dataValidation allowBlank="1" showInputMessage="1" showErrorMessage="1" prompt="主に以下の点を説明してください。_x000a_・ターゲットとなる市場・顧客の開拓方法_x000a_・販売ルートの確立手法_x000a_・価格戦略（低コスト、高付加価値）" sqref="D12:S20"/>
  </dataValidations>
  <pageMargins left="0.59055118110236227" right="0.19685039370078741" top="0.39370078740157483" bottom="0.39370078740157483" header="0.19685039370078741" footer="0.1968503937007874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S46"/>
  <sheetViews>
    <sheetView showGridLines="0" view="pageBreakPreview" zoomScale="85" zoomScaleNormal="130" zoomScaleSheetLayoutView="85" zoomScalePageLayoutView="115" workbookViewId="0">
      <selection activeCell="C7" sqref="C7"/>
    </sheetView>
  </sheetViews>
  <sheetFormatPr defaultColWidth="2.125" defaultRowHeight="18.75" x14ac:dyDescent="0.15"/>
  <cols>
    <col min="1" max="1" width="0.75" style="83" customWidth="1"/>
    <col min="2" max="2" width="7" style="90" customWidth="1"/>
    <col min="3" max="3" width="12.5" style="476" customWidth="1"/>
    <col min="4" max="5" width="10.5" style="476" customWidth="1"/>
    <col min="6" max="6" width="5" style="141" customWidth="1"/>
    <col min="7" max="7" width="5" style="90" customWidth="1"/>
    <col min="8" max="8" width="10" style="90" customWidth="1"/>
    <col min="9" max="10" width="11" style="90" customWidth="1"/>
    <col min="11" max="11" width="12.75" style="476" customWidth="1"/>
    <col min="12" max="12" width="9" style="78" customWidth="1"/>
    <col min="13" max="17" width="9" style="78"/>
    <col min="18" max="54" width="2.125" style="83" customWidth="1"/>
    <col min="55" max="55" width="3" style="83" customWidth="1"/>
    <col min="56" max="213" width="2.125" style="83" customWidth="1"/>
    <col min="214" max="16384" width="2.125" style="83"/>
  </cols>
  <sheetData>
    <row r="1" spans="1:26" x14ac:dyDescent="0.15">
      <c r="A1" s="83" t="s">
        <v>579</v>
      </c>
    </row>
    <row r="2" spans="1:26" s="81" customFormat="1" ht="24" x14ac:dyDescent="0.15">
      <c r="A2" s="124" t="s">
        <v>505</v>
      </c>
      <c r="C2" s="79"/>
      <c r="D2" s="79"/>
      <c r="E2" s="1297"/>
      <c r="F2" s="1297"/>
      <c r="G2" s="1297"/>
      <c r="H2" s="1297"/>
      <c r="I2" s="1297"/>
      <c r="J2" s="1297"/>
      <c r="K2" s="1297"/>
      <c r="L2" s="78"/>
      <c r="M2" s="78"/>
      <c r="N2" s="78"/>
      <c r="O2" s="78"/>
      <c r="P2" s="78"/>
      <c r="Q2" s="78"/>
      <c r="R2" s="125"/>
      <c r="S2" s="125"/>
      <c r="T2" s="97"/>
      <c r="U2" s="126"/>
      <c r="V2" s="97"/>
      <c r="W2" s="97"/>
      <c r="X2" s="97"/>
      <c r="Y2" s="97"/>
      <c r="Z2" s="97"/>
    </row>
    <row r="3" spans="1:26" s="81" customFormat="1" ht="19.5" x14ac:dyDescent="0.15">
      <c r="A3" s="51" t="s">
        <v>439</v>
      </c>
      <c r="B3" s="51"/>
      <c r="C3" s="79"/>
      <c r="D3" s="79"/>
      <c r="E3" s="79"/>
      <c r="F3" s="79"/>
      <c r="G3" s="79"/>
      <c r="H3" s="79"/>
      <c r="I3" s="79"/>
      <c r="J3" s="79"/>
      <c r="K3" s="79"/>
      <c r="L3" s="78"/>
      <c r="M3" s="78"/>
      <c r="N3" s="78"/>
      <c r="O3" s="78"/>
      <c r="P3" s="78"/>
      <c r="Q3" s="78"/>
      <c r="R3" s="125"/>
      <c r="S3" s="125"/>
      <c r="T3" s="97"/>
      <c r="U3" s="97"/>
      <c r="V3" s="97"/>
      <c r="W3" s="97"/>
      <c r="X3" s="97"/>
      <c r="Y3" s="97"/>
      <c r="Z3" s="97"/>
    </row>
    <row r="4" spans="1:26" ht="15" customHeight="1" x14ac:dyDescent="0.15">
      <c r="A4" s="113" t="s">
        <v>214</v>
      </c>
      <c r="B4" s="122"/>
      <c r="C4" s="121"/>
      <c r="D4" s="121"/>
      <c r="E4" s="121"/>
      <c r="F4" s="121"/>
      <c r="G4" s="121"/>
      <c r="H4" s="121"/>
      <c r="I4" s="121"/>
      <c r="J4" s="121"/>
      <c r="K4" s="123"/>
      <c r="R4" s="127"/>
      <c r="S4" s="127"/>
      <c r="T4" s="127"/>
      <c r="U4" s="127"/>
      <c r="V4" s="127"/>
      <c r="W4" s="127"/>
      <c r="X4" s="127"/>
      <c r="Y4" s="127"/>
      <c r="Z4" s="127"/>
    </row>
    <row r="5" spans="1:26" ht="15" customHeight="1" x14ac:dyDescent="0.15">
      <c r="A5" s="112"/>
      <c r="B5" s="285" t="s">
        <v>397</v>
      </c>
      <c r="C5" s="286"/>
      <c r="D5" s="287"/>
      <c r="E5" s="287"/>
      <c r="F5" s="288"/>
      <c r="G5" s="287"/>
      <c r="H5" s="287"/>
      <c r="I5" s="287"/>
      <c r="J5" s="287"/>
      <c r="K5" s="289" t="s">
        <v>27</v>
      </c>
    </row>
    <row r="6" spans="1:26" ht="49.5" customHeight="1" x14ac:dyDescent="0.15">
      <c r="A6" s="112"/>
      <c r="B6" s="290" t="s">
        <v>178</v>
      </c>
      <c r="C6" s="291" t="s">
        <v>28</v>
      </c>
      <c r="D6" s="291" t="s">
        <v>29</v>
      </c>
      <c r="E6" s="291" t="s">
        <v>43</v>
      </c>
      <c r="F6" s="291" t="s">
        <v>30</v>
      </c>
      <c r="G6" s="291" t="s">
        <v>55</v>
      </c>
      <c r="H6" s="291" t="s">
        <v>238</v>
      </c>
      <c r="I6" s="354" t="s">
        <v>259</v>
      </c>
      <c r="J6" s="291" t="s">
        <v>31</v>
      </c>
      <c r="K6" s="355" t="s">
        <v>242</v>
      </c>
    </row>
    <row r="7" spans="1:26" ht="41.25" customHeight="1" x14ac:dyDescent="0.15">
      <c r="A7" s="144"/>
      <c r="B7" s="439">
        <f t="shared" ref="B7:B21" si="0">ROW()-6</f>
        <v>1</v>
      </c>
      <c r="C7" s="349"/>
      <c r="D7" s="349"/>
      <c r="E7" s="349"/>
      <c r="F7" s="538"/>
      <c r="G7" s="539"/>
      <c r="H7" s="540"/>
      <c r="I7" s="541" t="str">
        <f>IF(OR(原材料・副資材費[[#This Row],[数量
(A)]]="",原材料・副資材費[[#This Row],[単価
（税抜）
(B)]]=""),"",(原材料・副資材費[[#This Row],[数量
(A)]]*原材料・副資材費[[#This Row],[単価
（税抜）
(B)]]))</f>
        <v/>
      </c>
      <c r="J7" s="541" t="str">
        <f>IF(原材料・副資材費[[#This Row],[助成対象経費
（税抜）
(A)×(B)]]="","",原材料・副資材費[[#This Row],[助成対象経費
（税抜）
(A)×(B)]]*1.1)</f>
        <v/>
      </c>
      <c r="K7" s="542"/>
      <c r="R7" s="127"/>
      <c r="S7" s="127"/>
    </row>
    <row r="8" spans="1:26" ht="41.25" customHeight="1" x14ac:dyDescent="0.15">
      <c r="A8" s="144"/>
      <c r="B8" s="439">
        <f t="shared" si="0"/>
        <v>2</v>
      </c>
      <c r="C8" s="349"/>
      <c r="D8" s="349"/>
      <c r="E8" s="349"/>
      <c r="F8" s="538"/>
      <c r="G8" s="539"/>
      <c r="H8" s="540"/>
      <c r="I8" s="541" t="str">
        <f>IF(OR(原材料・副資材費[[#This Row],[数量
(A)]]="",原材料・副資材費[[#This Row],[単価
（税抜）
(B)]]=""),"",(原材料・副資材費[[#This Row],[数量
(A)]]*原材料・副資材費[[#This Row],[単価
（税抜）
(B)]]))</f>
        <v/>
      </c>
      <c r="J8" s="541" t="str">
        <f>IF(原材料・副資材費[[#This Row],[助成対象経費
（税抜）
(A)×(B)]]="","",原材料・副資材費[[#This Row],[助成対象経費
（税抜）
(A)×(B)]]*1.1)</f>
        <v/>
      </c>
      <c r="K8" s="542"/>
      <c r="R8" s="127"/>
      <c r="S8" s="127"/>
    </row>
    <row r="9" spans="1:26" ht="41.25" customHeight="1" x14ac:dyDescent="0.15">
      <c r="A9" s="144"/>
      <c r="B9" s="439">
        <f t="shared" si="0"/>
        <v>3</v>
      </c>
      <c r="C9" s="349"/>
      <c r="D9" s="349"/>
      <c r="E9" s="349"/>
      <c r="F9" s="538"/>
      <c r="G9" s="539"/>
      <c r="H9" s="540"/>
      <c r="I9" s="541" t="str">
        <f>IF(OR(原材料・副資材費[[#This Row],[数量
(A)]]="",原材料・副資材費[[#This Row],[単価
（税抜）
(B)]]=""),"",(原材料・副資材費[[#This Row],[数量
(A)]]*原材料・副資材費[[#This Row],[単価
（税抜）
(B)]]))</f>
        <v/>
      </c>
      <c r="J9" s="541" t="str">
        <f>IF(原材料・副資材費[[#This Row],[助成対象経費
（税抜）
(A)×(B)]]="","",原材料・副資材費[[#This Row],[助成対象経費
（税抜）
(A)×(B)]]*1.1)</f>
        <v/>
      </c>
      <c r="K9" s="542"/>
      <c r="R9" s="127"/>
      <c r="S9" s="127"/>
    </row>
    <row r="10" spans="1:26" ht="41.25" customHeight="1" x14ac:dyDescent="0.15">
      <c r="A10" s="144"/>
      <c r="B10" s="439">
        <f t="shared" si="0"/>
        <v>4</v>
      </c>
      <c r="C10" s="349"/>
      <c r="D10" s="349"/>
      <c r="E10" s="349"/>
      <c r="F10" s="538"/>
      <c r="G10" s="539"/>
      <c r="H10" s="540"/>
      <c r="I10" s="541" t="str">
        <f>IF(OR(原材料・副資材費[[#This Row],[数量
(A)]]="",原材料・副資材費[[#This Row],[単価
（税抜）
(B)]]=""),"",(原材料・副資材費[[#This Row],[数量
(A)]]*原材料・副資材費[[#This Row],[単価
（税抜）
(B)]]))</f>
        <v/>
      </c>
      <c r="J10" s="541" t="str">
        <f>IF(原材料・副資材費[[#This Row],[助成対象経費
（税抜）
(A)×(B)]]="","",原材料・副資材費[[#This Row],[助成対象経費
（税抜）
(A)×(B)]]*1.1)</f>
        <v/>
      </c>
      <c r="K10" s="542"/>
      <c r="R10" s="127"/>
      <c r="S10" s="127"/>
    </row>
    <row r="11" spans="1:26" ht="41.25" customHeight="1" x14ac:dyDescent="0.15">
      <c r="A11" s="144"/>
      <c r="B11" s="440">
        <f t="shared" si="0"/>
        <v>5</v>
      </c>
      <c r="C11" s="543"/>
      <c r="D11" s="543"/>
      <c r="E11" s="543"/>
      <c r="F11" s="544"/>
      <c r="G11" s="539"/>
      <c r="H11" s="540"/>
      <c r="I11" s="541" t="str">
        <f>IF(OR(原材料・副資材費[[#This Row],[数量
(A)]]="",原材料・副資材費[[#This Row],[単価
（税抜）
(B)]]=""),"",(原材料・副資材費[[#This Row],[数量
(A)]]*原材料・副資材費[[#This Row],[単価
（税抜）
(B)]]))</f>
        <v/>
      </c>
      <c r="J11" s="541" t="str">
        <f>IF(原材料・副資材費[[#This Row],[助成対象経費
（税抜）
(A)×(B)]]="","",原材料・副資材費[[#This Row],[助成対象経費
（税抜）
(A)×(B)]]*1.1)</f>
        <v/>
      </c>
      <c r="K11" s="545"/>
      <c r="R11" s="127"/>
      <c r="S11" s="127"/>
    </row>
    <row r="12" spans="1:26" ht="41.25" customHeight="1" x14ac:dyDescent="0.15">
      <c r="A12" s="144"/>
      <c r="B12" s="439">
        <f t="shared" si="0"/>
        <v>6</v>
      </c>
      <c r="C12" s="349"/>
      <c r="D12" s="349"/>
      <c r="E12" s="349"/>
      <c r="F12" s="538"/>
      <c r="G12" s="539"/>
      <c r="H12" s="540"/>
      <c r="I12" s="541" t="str">
        <f>IF(OR(原材料・副資材費[[#This Row],[数量
(A)]]="",原材料・副資材費[[#This Row],[単価
（税抜）
(B)]]=""),"",(原材料・副資材費[[#This Row],[数量
(A)]]*原材料・副資材費[[#This Row],[単価
（税抜）
(B)]]))</f>
        <v/>
      </c>
      <c r="J12" s="541" t="str">
        <f>IF(原材料・副資材費[[#This Row],[助成対象経費
（税抜）
(A)×(B)]]="","",原材料・副資材費[[#This Row],[助成対象経費
（税抜）
(A)×(B)]]*1.1)</f>
        <v/>
      </c>
      <c r="K12" s="542"/>
      <c r="R12" s="127"/>
      <c r="S12" s="127"/>
    </row>
    <row r="13" spans="1:26" ht="41.25" customHeight="1" x14ac:dyDescent="0.15">
      <c r="A13" s="144"/>
      <c r="B13" s="439">
        <f t="shared" si="0"/>
        <v>7</v>
      </c>
      <c r="C13" s="349"/>
      <c r="D13" s="349"/>
      <c r="E13" s="349"/>
      <c r="F13" s="538"/>
      <c r="G13" s="539"/>
      <c r="H13" s="540"/>
      <c r="I13" s="541" t="str">
        <f>IF(OR(原材料・副資材費[[#This Row],[数量
(A)]]="",原材料・副資材費[[#This Row],[単価
（税抜）
(B)]]=""),"",(原材料・副資材費[[#This Row],[数量
(A)]]*原材料・副資材費[[#This Row],[単価
（税抜）
(B)]]))</f>
        <v/>
      </c>
      <c r="J13" s="541" t="str">
        <f>IF(原材料・副資材費[[#This Row],[助成対象経費
（税抜）
(A)×(B)]]="","",原材料・副資材費[[#This Row],[助成対象経費
（税抜）
(A)×(B)]]*1.1)</f>
        <v/>
      </c>
      <c r="K13" s="542"/>
      <c r="R13" s="127"/>
      <c r="S13" s="127"/>
    </row>
    <row r="14" spans="1:26" ht="41.25" customHeight="1" x14ac:dyDescent="0.15">
      <c r="A14" s="144"/>
      <c r="B14" s="439">
        <f t="shared" si="0"/>
        <v>8</v>
      </c>
      <c r="C14" s="349"/>
      <c r="D14" s="349"/>
      <c r="E14" s="349"/>
      <c r="F14" s="538"/>
      <c r="G14" s="539"/>
      <c r="H14" s="540"/>
      <c r="I14" s="541" t="str">
        <f>IF(OR(原材料・副資材費[[#This Row],[数量
(A)]]="",原材料・副資材費[[#This Row],[単価
（税抜）
(B)]]=""),"",(原材料・副資材費[[#This Row],[数量
(A)]]*原材料・副資材費[[#This Row],[単価
（税抜）
(B)]]))</f>
        <v/>
      </c>
      <c r="J14" s="541" t="str">
        <f>IF(原材料・副資材費[[#This Row],[助成対象経費
（税抜）
(A)×(B)]]="","",原材料・副資材費[[#This Row],[助成対象経費
（税抜）
(A)×(B)]]*1.1)</f>
        <v/>
      </c>
      <c r="K14" s="542"/>
    </row>
    <row r="15" spans="1:26" ht="41.25" customHeight="1" x14ac:dyDescent="0.15">
      <c r="A15" s="144"/>
      <c r="B15" s="441">
        <f t="shared" si="0"/>
        <v>9</v>
      </c>
      <c r="C15" s="349"/>
      <c r="D15" s="349"/>
      <c r="E15" s="349"/>
      <c r="F15" s="538"/>
      <c r="G15" s="539"/>
      <c r="H15" s="540"/>
      <c r="I15" s="541" t="str">
        <f>IF(OR(原材料・副資材費[[#This Row],[数量
(A)]]="",原材料・副資材費[[#This Row],[単価
（税抜）
(B)]]=""),"",(原材料・副資材費[[#This Row],[数量
(A)]]*原材料・副資材費[[#This Row],[単価
（税抜）
(B)]]))</f>
        <v/>
      </c>
      <c r="J15" s="541" t="str">
        <f>IF(原材料・副資材費[[#This Row],[助成対象経費
（税抜）
(A)×(B)]]="","",原材料・副資材費[[#This Row],[助成対象経費
（税抜）
(A)×(B)]]*1.1)</f>
        <v/>
      </c>
      <c r="K15" s="542"/>
    </row>
    <row r="16" spans="1:26" ht="41.25" customHeight="1" x14ac:dyDescent="0.15">
      <c r="A16" s="144"/>
      <c r="B16" s="441">
        <f t="shared" si="0"/>
        <v>10</v>
      </c>
      <c r="C16" s="349"/>
      <c r="D16" s="349"/>
      <c r="E16" s="349"/>
      <c r="F16" s="538"/>
      <c r="G16" s="539"/>
      <c r="H16" s="540"/>
      <c r="I16" s="541" t="str">
        <f>IF(OR(原材料・副資材費[[#This Row],[数量
(A)]]="",原材料・副資材費[[#This Row],[単価
（税抜）
(B)]]=""),"",(原材料・副資材費[[#This Row],[数量
(A)]]*原材料・副資材費[[#This Row],[単価
（税抜）
(B)]]))</f>
        <v/>
      </c>
      <c r="J16" s="541" t="str">
        <f>IF(原材料・副資材費[[#This Row],[助成対象経費
（税抜）
(A)×(B)]]="","",原材料・副資材費[[#This Row],[助成対象経費
（税抜）
(A)×(B)]]*1.1)</f>
        <v/>
      </c>
      <c r="K16" s="542"/>
    </row>
    <row r="17" spans="1:45" ht="41.25" customHeight="1" x14ac:dyDescent="0.15">
      <c r="A17" s="144"/>
      <c r="B17" s="441">
        <f t="shared" si="0"/>
        <v>11</v>
      </c>
      <c r="C17" s="349"/>
      <c r="D17" s="349"/>
      <c r="E17" s="349"/>
      <c r="F17" s="538"/>
      <c r="G17" s="539"/>
      <c r="H17" s="540"/>
      <c r="I17" s="541" t="str">
        <f>IF(OR(原材料・副資材費[[#This Row],[数量
(A)]]="",原材料・副資材費[[#This Row],[単価
（税抜）
(B)]]=""),"",(原材料・副資材費[[#This Row],[数量
(A)]]*原材料・副資材費[[#This Row],[単価
（税抜）
(B)]]))</f>
        <v/>
      </c>
      <c r="J17" s="541" t="str">
        <f>IF(原材料・副資材費[[#This Row],[助成対象経費
（税抜）
(A)×(B)]]="","",原材料・副資材費[[#This Row],[助成対象経費
（税抜）
(A)×(B)]]*1.1)</f>
        <v/>
      </c>
      <c r="K17" s="542"/>
    </row>
    <row r="18" spans="1:45" ht="41.25" customHeight="1" x14ac:dyDescent="0.15">
      <c r="A18" s="144"/>
      <c r="B18" s="441">
        <f t="shared" si="0"/>
        <v>12</v>
      </c>
      <c r="C18" s="349"/>
      <c r="D18" s="349"/>
      <c r="E18" s="349"/>
      <c r="F18" s="538"/>
      <c r="G18" s="539"/>
      <c r="H18" s="540"/>
      <c r="I18" s="541" t="str">
        <f>IF(OR(原材料・副資材費[[#This Row],[数量
(A)]]="",原材料・副資材費[[#This Row],[単価
（税抜）
(B)]]=""),"",(原材料・副資材費[[#This Row],[数量
(A)]]*原材料・副資材費[[#This Row],[単価
（税抜）
(B)]]))</f>
        <v/>
      </c>
      <c r="J18" s="541" t="str">
        <f>IF(原材料・副資材費[[#This Row],[助成対象経費
（税抜）
(A)×(B)]]="","",原材料・副資材費[[#This Row],[助成対象経費
（税抜）
(A)×(B)]]*1.1)</f>
        <v/>
      </c>
      <c r="K18" s="542"/>
    </row>
    <row r="19" spans="1:45" ht="41.25" customHeight="1" x14ac:dyDescent="0.15">
      <c r="A19" s="144"/>
      <c r="B19" s="441">
        <f t="shared" si="0"/>
        <v>13</v>
      </c>
      <c r="C19" s="349"/>
      <c r="D19" s="349"/>
      <c r="E19" s="349"/>
      <c r="F19" s="538"/>
      <c r="G19" s="539"/>
      <c r="H19" s="540"/>
      <c r="I19" s="541" t="str">
        <f>IF(OR(原材料・副資材費[[#This Row],[数量
(A)]]="",原材料・副資材費[[#This Row],[単価
（税抜）
(B)]]=""),"",(原材料・副資材費[[#This Row],[数量
(A)]]*原材料・副資材費[[#This Row],[単価
（税抜）
(B)]]))</f>
        <v/>
      </c>
      <c r="J19" s="541" t="str">
        <f>IF(原材料・副資材費[[#This Row],[助成対象経費
（税抜）
(A)×(B)]]="","",原材料・副資材費[[#This Row],[助成対象経費
（税抜）
(A)×(B)]]*1.1)</f>
        <v/>
      </c>
      <c r="K19" s="542"/>
    </row>
    <row r="20" spans="1:45" ht="41.25" customHeight="1" x14ac:dyDescent="0.15">
      <c r="A20" s="144"/>
      <c r="B20" s="441">
        <f t="shared" si="0"/>
        <v>14</v>
      </c>
      <c r="C20" s="349"/>
      <c r="D20" s="349"/>
      <c r="E20" s="349"/>
      <c r="F20" s="538"/>
      <c r="G20" s="539"/>
      <c r="H20" s="540"/>
      <c r="I20" s="541" t="str">
        <f>IF(OR(原材料・副資材費[[#This Row],[数量
(A)]]="",原材料・副資材費[[#This Row],[単価
（税抜）
(B)]]=""),"",(原材料・副資材費[[#This Row],[数量
(A)]]*原材料・副資材費[[#This Row],[単価
（税抜）
(B)]]))</f>
        <v/>
      </c>
      <c r="J20" s="541" t="str">
        <f>IF(原材料・副資材費[[#This Row],[助成対象経費
（税抜）
(A)×(B)]]="","",原材料・副資材費[[#This Row],[助成対象経費
（税抜）
(A)×(B)]]*1.1)</f>
        <v/>
      </c>
      <c r="K20" s="542"/>
    </row>
    <row r="21" spans="1:45" ht="41.25" customHeight="1" x14ac:dyDescent="0.15">
      <c r="A21" s="144"/>
      <c r="B21" s="442">
        <f t="shared" si="0"/>
        <v>15</v>
      </c>
      <c r="C21" s="546"/>
      <c r="D21" s="546"/>
      <c r="E21" s="546"/>
      <c r="F21" s="547"/>
      <c r="G21" s="548"/>
      <c r="H21" s="549"/>
      <c r="I21" s="550" t="str">
        <f>IF(OR(原材料・副資材費[[#This Row],[数量
(A)]]="",原材料・副資材費[[#This Row],[単価
（税抜）
(B)]]=""),"",(原材料・副資材費[[#This Row],[数量
(A)]]*原材料・副資材費[[#This Row],[単価
（税抜）
(B)]]))</f>
        <v/>
      </c>
      <c r="J21" s="550" t="str">
        <f>IF(原材料・副資材費[[#This Row],[助成対象経費
（税抜）
(A)×(B)]]="","",原材料・副資材費[[#This Row],[助成対象経費
（税抜）
(A)×(B)]]*1.1)</f>
        <v/>
      </c>
      <c r="K21" s="551"/>
    </row>
    <row r="22" spans="1:45" ht="24" customHeight="1" x14ac:dyDescent="0.15">
      <c r="A22" s="147"/>
      <c r="B22" s="135" t="s">
        <v>400</v>
      </c>
      <c r="C22" s="136"/>
      <c r="D22" s="136"/>
      <c r="E22" s="136"/>
      <c r="F22" s="137"/>
      <c r="G22" s="138"/>
      <c r="H22" s="139"/>
      <c r="I22" s="552">
        <f>SUBTOTAL(109,原材料・副資材費[助成対象経費
（税抜）
(A)×(B)])</f>
        <v>0</v>
      </c>
      <c r="J22" s="553">
        <f>SUBTOTAL(109,原材料・副資材費[助成事業に
要する経費
（税込）])</f>
        <v>0</v>
      </c>
      <c r="K22" s="142"/>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row>
    <row r="46" spans="12:17" x14ac:dyDescent="0.15">
      <c r="L46" s="76"/>
      <c r="M46" s="76"/>
      <c r="N46" s="76"/>
      <c r="O46" s="76"/>
      <c r="P46" s="76"/>
      <c r="Q46" s="76"/>
    </row>
  </sheetData>
  <sheetProtection algorithmName="SHA-512" hashValue="4UZzHTFQKA4IiG7lyeVP5dMtqNTMKmpkbwvHJ69r/78L/xUd4JoRwSHPU2zlskdL75ZON7M8RE2BDRRkw+KtXw==" saltValue="MYdLOAVBMa4Kt0SHOYIxnw==" spinCount="100000" sheet="1" formatCells="0" formatRows="0" insertRows="0" deleteRows="0" selectLockedCells="1"/>
  <mergeCells count="1">
    <mergeCell ref="E2:K2"/>
  </mergeCells>
  <phoneticPr fontId="1"/>
  <conditionalFormatting sqref="C7:H21 K7:K21">
    <cfRule type="expression" dxfId="237" priority="3">
      <formula>AND(OR($C7&lt;&gt;"",$D7&lt;&gt;"",$E7&lt;&gt;"",$F7&lt;&gt;"",$G7&lt;&gt;"",$H7&lt;&gt;""),C7="")</formula>
    </cfRule>
  </conditionalFormatting>
  <dataValidations xWindow="684" yWindow="529" count="7">
    <dataValidation allowBlank="1" showInputMessage="1" showErrorMessage="1" prompt="（例）_x000a_・○○部に組込_x000a_・試験用_x000a_" sqref="E7:E21"/>
    <dataValidation allowBlank="1" showInputMessage="1" showErrorMessage="1" prompt="大きさ、材質、規格等を記入してください。" sqref="D7:D21"/>
    <dataValidation imeMode="disabled" allowBlank="1" showInputMessage="1" showErrorMessage="1" sqref="H7:H21"/>
    <dataValidation allowBlank="1" showErrorMessage="1" prompt="_x000a_" sqref="C7:C21"/>
    <dataValidation type="custom" imeMode="disabled" allowBlank="1" showInputMessage="1" showErrorMessage="1" prompt="本助成事業に必要な最小限の数量を記入してください。" sqref="F7:F21">
      <formula1>ISERROR(FIND(CHAR(10),F7))</formula1>
    </dataValidation>
    <dataValidation allowBlank="1" showInputMessage="1" showErrorMessage="1" prompt="未定等不明確の場合は、 申請時点の候補先を記入してください。「未定、検討中」等の記入はできません。" sqref="K7:K21"/>
    <dataValidation allowBlank="1" showInputMessage="1" showErrorMessage="1" prompt="自動計算されます。" sqref="I7:J21"/>
  </dataValidations>
  <pageMargins left="0.59055118110236227" right="0.19685039370078741" top="0.39370078740157483" bottom="0.39370078740157483" header="0.19685039370078741" footer="0.19685039370078741"/>
  <pageSetup paperSize="9" fitToWidth="0" fitToHeight="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8" tint="0.79998168889431442"/>
    <pageSetUpPr fitToPage="1"/>
  </sheetPr>
  <dimension ref="A1:V23"/>
  <sheetViews>
    <sheetView showGridLines="0" view="pageBreakPreview" zoomScale="80" zoomScaleNormal="75" zoomScaleSheetLayoutView="80" workbookViewId="0">
      <selection activeCell="G22" sqref="G22"/>
    </sheetView>
  </sheetViews>
  <sheetFormatPr defaultColWidth="2.125" defaultRowHeight="15" customHeight="1" x14ac:dyDescent="0.15"/>
  <cols>
    <col min="1" max="1" width="1.25" style="83" customWidth="1"/>
    <col min="2" max="2" width="7.375" style="83" customWidth="1"/>
    <col min="3" max="4" width="11.75" style="90" customWidth="1"/>
    <col min="5" max="8" width="5.125" style="90" customWidth="1"/>
    <col min="9" max="9" width="11.25" style="90" customWidth="1"/>
    <col min="10" max="11" width="10" style="90" customWidth="1"/>
    <col min="12" max="12" width="12.625" style="90" customWidth="1"/>
    <col min="13" max="162" width="2.125" style="83" customWidth="1"/>
    <col min="163" max="16384" width="2.125" style="83"/>
  </cols>
  <sheetData>
    <row r="1" spans="1:22" ht="15" customHeight="1" x14ac:dyDescent="0.15">
      <c r="A1" s="83" t="s">
        <v>580</v>
      </c>
    </row>
    <row r="2" spans="1:22" s="81" customFormat="1" ht="19.5" x14ac:dyDescent="0.15">
      <c r="A2" s="108" t="s">
        <v>392</v>
      </c>
      <c r="C2" s="79"/>
      <c r="D2" s="993"/>
      <c r="E2" s="993"/>
      <c r="F2" s="993"/>
      <c r="G2" s="993"/>
      <c r="H2" s="993"/>
      <c r="I2" s="993"/>
      <c r="J2" s="993"/>
      <c r="K2" s="993"/>
      <c r="L2" s="993"/>
    </row>
    <row r="3" spans="1:22" ht="18" x14ac:dyDescent="0.15">
      <c r="A3" s="113" t="s">
        <v>48</v>
      </c>
      <c r="B3" s="121"/>
      <c r="C3" s="121"/>
      <c r="D3" s="121"/>
      <c r="E3" s="121"/>
      <c r="F3" s="121"/>
      <c r="G3" s="121"/>
      <c r="H3" s="121"/>
      <c r="I3" s="121"/>
      <c r="J3" s="121"/>
      <c r="K3" s="122"/>
      <c r="L3" s="123"/>
    </row>
    <row r="4" spans="1:22" ht="33.75" customHeight="1" x14ac:dyDescent="0.15">
      <c r="A4" s="112"/>
      <c r="B4" s="1300" t="s">
        <v>485</v>
      </c>
      <c r="C4" s="1301"/>
      <c r="D4" s="1301"/>
      <c r="E4" s="1301"/>
      <c r="F4" s="1301"/>
      <c r="G4" s="1301"/>
      <c r="H4" s="1301"/>
      <c r="I4" s="1301"/>
      <c r="J4" s="1301"/>
      <c r="K4" s="1301"/>
      <c r="L4" s="1302"/>
    </row>
    <row r="5" spans="1:22" ht="15" customHeight="1" x14ac:dyDescent="0.15">
      <c r="A5" s="112"/>
      <c r="B5" s="1303" t="s">
        <v>421</v>
      </c>
      <c r="C5" s="1304"/>
      <c r="D5" s="1304"/>
      <c r="E5" s="1304"/>
      <c r="F5" s="1304"/>
      <c r="G5" s="1304"/>
      <c r="H5" s="1304"/>
      <c r="I5" s="1304"/>
      <c r="J5" s="1304"/>
      <c r="K5" s="1304"/>
      <c r="L5" s="1305"/>
    </row>
    <row r="6" spans="1:22" ht="15" customHeight="1" x14ac:dyDescent="0.15">
      <c r="A6" s="112"/>
      <c r="B6" s="1298" t="s">
        <v>486</v>
      </c>
      <c r="C6" s="1299"/>
      <c r="D6" s="1299"/>
      <c r="E6" s="1299"/>
      <c r="F6" s="1299"/>
      <c r="G6" s="1299"/>
      <c r="H6" s="1299"/>
      <c r="I6" s="1299"/>
      <c r="J6" s="1299"/>
      <c r="K6" s="1299"/>
      <c r="L6" s="343" t="s">
        <v>27</v>
      </c>
    </row>
    <row r="7" spans="1:22" ht="63" x14ac:dyDescent="0.15">
      <c r="A7" s="112"/>
      <c r="B7" s="378" t="s">
        <v>178</v>
      </c>
      <c r="C7" s="379" t="s">
        <v>44</v>
      </c>
      <c r="D7" s="379" t="s">
        <v>45</v>
      </c>
      <c r="E7" s="379" t="s">
        <v>240</v>
      </c>
      <c r="F7" s="554" t="s">
        <v>325</v>
      </c>
      <c r="G7" s="555" t="s">
        <v>324</v>
      </c>
      <c r="H7" s="555" t="s">
        <v>56</v>
      </c>
      <c r="I7" s="556" t="s">
        <v>394</v>
      </c>
      <c r="J7" s="381" t="s">
        <v>326</v>
      </c>
      <c r="K7" s="379" t="s">
        <v>42</v>
      </c>
      <c r="L7" s="382" t="s">
        <v>257</v>
      </c>
    </row>
    <row r="8" spans="1:22" ht="41.25" customHeight="1" x14ac:dyDescent="0.15">
      <c r="A8" s="112"/>
      <c r="B8" s="557">
        <f t="shared" ref="B8:B22" si="0">ROW()-7</f>
        <v>1</v>
      </c>
      <c r="C8" s="558"/>
      <c r="D8" s="558"/>
      <c r="E8" s="559"/>
      <c r="F8" s="560"/>
      <c r="G8" s="561"/>
      <c r="H8" s="562"/>
      <c r="I8" s="561"/>
      <c r="J8"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8" s="563" t="str">
        <f>IF(機械装置・工具器具費[[#This Row],[助成対象
経費
（税抜）
(A)×(B）]]="","",機械装置・工具器具費[[#This Row],[助成対象
経費
（税抜）
(A)×(B）]]*1.1)</f>
        <v/>
      </c>
      <c r="L8" s="564"/>
    </row>
    <row r="9" spans="1:22" ht="41.25" customHeight="1" x14ac:dyDescent="0.15">
      <c r="A9" s="112"/>
      <c r="B9" s="557">
        <f t="shared" si="0"/>
        <v>2</v>
      </c>
      <c r="C9" s="558"/>
      <c r="D9" s="558"/>
      <c r="E9" s="559"/>
      <c r="F9" s="560"/>
      <c r="G9" s="561"/>
      <c r="H9" s="562"/>
      <c r="I9" s="561"/>
      <c r="J9"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9" s="563" t="str">
        <f>IF(機械装置・工具器具費[[#This Row],[助成対象
経費
（税抜）
(A)×(B）]]="","",機械装置・工具器具費[[#This Row],[助成対象
経費
（税抜）
(A)×(B）]]*1.1)</f>
        <v/>
      </c>
      <c r="L9" s="564"/>
      <c r="M9" s="88"/>
      <c r="N9" s="88"/>
      <c r="O9" s="88"/>
      <c r="P9" s="88"/>
      <c r="Q9" s="88"/>
      <c r="R9" s="88"/>
      <c r="S9" s="88"/>
      <c r="T9" s="88"/>
      <c r="U9" s="88"/>
      <c r="V9" s="88"/>
    </row>
    <row r="10" spans="1:22" ht="41.25" customHeight="1" x14ac:dyDescent="0.15">
      <c r="A10" s="112"/>
      <c r="B10" s="557">
        <f t="shared" si="0"/>
        <v>3</v>
      </c>
      <c r="C10" s="558"/>
      <c r="D10" s="558"/>
      <c r="E10" s="559"/>
      <c r="F10" s="560"/>
      <c r="G10" s="561"/>
      <c r="H10" s="562"/>
      <c r="I10" s="561"/>
      <c r="J10"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0" s="563" t="str">
        <f>IF(機械装置・工具器具費[[#This Row],[助成対象
経費
（税抜）
(A)×(B）]]="","",機械装置・工具器具費[[#This Row],[助成対象
経費
（税抜）
(A)×(B）]]*1.1)</f>
        <v/>
      </c>
      <c r="L10" s="564"/>
      <c r="M10" s="88"/>
      <c r="N10" s="88"/>
      <c r="O10" s="88"/>
      <c r="P10" s="88"/>
      <c r="Q10" s="88"/>
      <c r="R10" s="88"/>
      <c r="S10" s="88"/>
      <c r="T10" s="88"/>
      <c r="U10" s="88"/>
      <c r="V10" s="88"/>
    </row>
    <row r="11" spans="1:22" ht="41.25" customHeight="1" x14ac:dyDescent="0.15">
      <c r="A11" s="112"/>
      <c r="B11" s="557">
        <f t="shared" si="0"/>
        <v>4</v>
      </c>
      <c r="C11" s="558"/>
      <c r="D11" s="558"/>
      <c r="E11" s="559"/>
      <c r="F11" s="560"/>
      <c r="G11" s="561"/>
      <c r="H11" s="562"/>
      <c r="I11" s="561"/>
      <c r="J11"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1" s="563" t="str">
        <f>IF(機械装置・工具器具費[[#This Row],[助成対象
経費
（税抜）
(A)×(B）]]="","",機械装置・工具器具費[[#This Row],[助成対象
経費
（税抜）
(A)×(B）]]*1.1)</f>
        <v/>
      </c>
      <c r="L11" s="564"/>
      <c r="M11" s="88"/>
      <c r="N11" s="88"/>
      <c r="O11" s="88"/>
      <c r="P11" s="88"/>
      <c r="Q11" s="88"/>
      <c r="R11" s="88"/>
      <c r="S11" s="88"/>
      <c r="T11" s="88"/>
      <c r="U11" s="88"/>
      <c r="V11" s="88"/>
    </row>
    <row r="12" spans="1:22" ht="41.25" customHeight="1" x14ac:dyDescent="0.15">
      <c r="A12" s="112"/>
      <c r="B12" s="557">
        <f t="shared" si="0"/>
        <v>5</v>
      </c>
      <c r="C12" s="558"/>
      <c r="D12" s="558"/>
      <c r="E12" s="559"/>
      <c r="F12" s="560"/>
      <c r="G12" s="561"/>
      <c r="H12" s="562"/>
      <c r="I12" s="561"/>
      <c r="J12"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2" s="563" t="str">
        <f>IF(機械装置・工具器具費[[#This Row],[助成対象
経費
（税抜）
(A)×(B）]]="","",機械装置・工具器具費[[#This Row],[助成対象
経費
（税抜）
(A)×(B）]]*1.1)</f>
        <v/>
      </c>
      <c r="L12" s="564"/>
      <c r="M12" s="88"/>
      <c r="N12" s="88"/>
      <c r="O12" s="88"/>
      <c r="P12" s="88"/>
      <c r="Q12" s="88"/>
      <c r="R12" s="88"/>
      <c r="S12" s="88"/>
      <c r="T12" s="88"/>
      <c r="U12" s="88"/>
      <c r="V12" s="88"/>
    </row>
    <row r="13" spans="1:22" ht="41.25" customHeight="1" x14ac:dyDescent="0.15">
      <c r="A13" s="112"/>
      <c r="B13" s="565">
        <f t="shared" si="0"/>
        <v>6</v>
      </c>
      <c r="C13" s="558"/>
      <c r="D13" s="558"/>
      <c r="E13" s="559"/>
      <c r="F13" s="560"/>
      <c r="G13" s="561"/>
      <c r="H13" s="562"/>
      <c r="I13" s="561"/>
      <c r="J13"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3" s="563" t="str">
        <f>IF(機械装置・工具器具費[[#This Row],[助成対象
経費
（税抜）
(A)×(B）]]="","",機械装置・工具器具費[[#This Row],[助成対象
経費
（税抜）
(A)×(B）]]*1.1)</f>
        <v/>
      </c>
      <c r="L13" s="564"/>
      <c r="M13" s="88"/>
      <c r="N13" s="88"/>
      <c r="O13" s="88"/>
      <c r="P13" s="88"/>
      <c r="Q13" s="88"/>
      <c r="R13" s="88"/>
      <c r="S13" s="88"/>
      <c r="T13" s="88"/>
      <c r="U13" s="88"/>
      <c r="V13" s="88"/>
    </row>
    <row r="14" spans="1:22" ht="41.25" customHeight="1" x14ac:dyDescent="0.15">
      <c r="A14" s="112"/>
      <c r="B14" s="557">
        <f t="shared" si="0"/>
        <v>7</v>
      </c>
      <c r="C14" s="558"/>
      <c r="D14" s="558"/>
      <c r="E14" s="559"/>
      <c r="F14" s="560"/>
      <c r="G14" s="561"/>
      <c r="H14" s="562"/>
      <c r="I14" s="561"/>
      <c r="J14"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4" s="563" t="str">
        <f>IF(機械装置・工具器具費[[#This Row],[助成対象
経費
（税抜）
(A)×(B）]]="","",機械装置・工具器具費[[#This Row],[助成対象
経費
（税抜）
(A)×(B）]]*1.1)</f>
        <v/>
      </c>
      <c r="L14" s="564"/>
      <c r="M14" s="88"/>
      <c r="N14" s="88"/>
      <c r="O14" s="88"/>
      <c r="P14" s="88"/>
      <c r="Q14" s="88"/>
      <c r="R14" s="88"/>
      <c r="S14" s="88"/>
      <c r="T14" s="88"/>
      <c r="U14" s="88"/>
      <c r="V14" s="88"/>
    </row>
    <row r="15" spans="1:22" ht="41.25" customHeight="1" x14ac:dyDescent="0.15">
      <c r="A15" s="112"/>
      <c r="B15" s="557">
        <f t="shared" si="0"/>
        <v>8</v>
      </c>
      <c r="C15" s="558"/>
      <c r="D15" s="558"/>
      <c r="E15" s="559"/>
      <c r="F15" s="560"/>
      <c r="G15" s="561"/>
      <c r="H15" s="562"/>
      <c r="I15" s="561"/>
      <c r="J15"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5" s="563" t="str">
        <f>IF(機械装置・工具器具費[[#This Row],[助成対象
経費
（税抜）
(A)×(B）]]="","",機械装置・工具器具費[[#This Row],[助成対象
経費
（税抜）
(A)×(B）]]*1.1)</f>
        <v/>
      </c>
      <c r="L15" s="564"/>
      <c r="M15" s="88"/>
      <c r="N15" s="88"/>
      <c r="O15" s="88"/>
      <c r="P15" s="88"/>
      <c r="Q15" s="88"/>
      <c r="R15" s="88"/>
      <c r="S15" s="88"/>
      <c r="T15" s="88"/>
      <c r="U15" s="88"/>
      <c r="V15" s="88"/>
    </row>
    <row r="16" spans="1:22" ht="41.25" customHeight="1" x14ac:dyDescent="0.15">
      <c r="A16" s="112"/>
      <c r="B16" s="557">
        <f t="shared" si="0"/>
        <v>9</v>
      </c>
      <c r="C16" s="558"/>
      <c r="D16" s="558"/>
      <c r="E16" s="559"/>
      <c r="F16" s="560"/>
      <c r="G16" s="561"/>
      <c r="H16" s="562"/>
      <c r="I16" s="561"/>
      <c r="J16"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6" s="563" t="str">
        <f>IF(機械装置・工具器具費[[#This Row],[助成対象
経費
（税抜）
(A)×(B）]]="","",機械装置・工具器具費[[#This Row],[助成対象
経費
（税抜）
(A)×(B）]]*1.1)</f>
        <v/>
      </c>
      <c r="L16" s="564"/>
      <c r="M16" s="88"/>
      <c r="N16" s="88"/>
      <c r="O16" s="88"/>
      <c r="P16" s="88"/>
      <c r="Q16" s="88"/>
      <c r="R16" s="88"/>
      <c r="S16" s="88"/>
      <c r="T16" s="88"/>
      <c r="U16" s="88"/>
      <c r="V16" s="88"/>
    </row>
    <row r="17" spans="1:22" ht="41.25" customHeight="1" x14ac:dyDescent="0.15">
      <c r="A17" s="112"/>
      <c r="B17" s="557">
        <f t="shared" si="0"/>
        <v>10</v>
      </c>
      <c r="C17" s="558"/>
      <c r="D17" s="558"/>
      <c r="E17" s="559"/>
      <c r="F17" s="560"/>
      <c r="G17" s="561"/>
      <c r="H17" s="562"/>
      <c r="I17" s="561"/>
      <c r="J17"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7" s="563" t="str">
        <f>IF(機械装置・工具器具費[[#This Row],[助成対象
経費
（税抜）
(A)×(B）]]="","",機械装置・工具器具費[[#This Row],[助成対象
経費
（税抜）
(A)×(B）]]*1.1)</f>
        <v/>
      </c>
      <c r="L17" s="564"/>
      <c r="M17" s="88"/>
      <c r="N17" s="88"/>
      <c r="O17" s="88"/>
      <c r="P17" s="88"/>
      <c r="Q17" s="88"/>
      <c r="R17" s="88"/>
      <c r="S17" s="88"/>
      <c r="T17" s="88"/>
      <c r="U17" s="88"/>
      <c r="V17" s="88"/>
    </row>
    <row r="18" spans="1:22" ht="41.25" customHeight="1" x14ac:dyDescent="0.15">
      <c r="A18" s="112"/>
      <c r="B18" s="557">
        <f t="shared" si="0"/>
        <v>11</v>
      </c>
      <c r="C18" s="558"/>
      <c r="D18" s="558"/>
      <c r="E18" s="559"/>
      <c r="F18" s="560"/>
      <c r="G18" s="561"/>
      <c r="H18" s="562"/>
      <c r="I18" s="561"/>
      <c r="J18"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8" s="563" t="str">
        <f>IF(機械装置・工具器具費[[#This Row],[助成対象
経費
（税抜）
(A)×(B）]]="","",機械装置・工具器具費[[#This Row],[助成対象
経費
（税抜）
(A)×(B）]]*1.1)</f>
        <v/>
      </c>
      <c r="L18" s="564"/>
      <c r="M18" s="88"/>
      <c r="N18" s="88"/>
      <c r="O18" s="88"/>
      <c r="P18" s="88"/>
      <c r="Q18" s="88"/>
      <c r="R18" s="88"/>
      <c r="S18" s="88"/>
      <c r="T18" s="88"/>
      <c r="U18" s="88"/>
      <c r="V18" s="88"/>
    </row>
    <row r="19" spans="1:22" ht="41.25" customHeight="1" x14ac:dyDescent="0.15">
      <c r="A19" s="112"/>
      <c r="B19" s="557">
        <f t="shared" si="0"/>
        <v>12</v>
      </c>
      <c r="C19" s="558"/>
      <c r="D19" s="558"/>
      <c r="E19" s="559"/>
      <c r="F19" s="560"/>
      <c r="G19" s="561"/>
      <c r="H19" s="562"/>
      <c r="I19" s="561"/>
      <c r="J19"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19" s="563" t="str">
        <f>IF(機械装置・工具器具費[[#This Row],[助成対象
経費
（税抜）
(A)×(B）]]="","",機械装置・工具器具費[[#This Row],[助成対象
経費
（税抜）
(A)×(B）]]*1.1)</f>
        <v/>
      </c>
      <c r="L19" s="564"/>
      <c r="M19" s="88"/>
      <c r="N19" s="88"/>
      <c r="O19" s="88"/>
      <c r="P19" s="88"/>
      <c r="Q19" s="88"/>
      <c r="R19" s="88"/>
      <c r="S19" s="88"/>
      <c r="T19" s="88"/>
      <c r="U19" s="88"/>
      <c r="V19" s="88"/>
    </row>
    <row r="20" spans="1:22" ht="41.25" customHeight="1" x14ac:dyDescent="0.15">
      <c r="A20" s="112"/>
      <c r="B20" s="565">
        <f t="shared" si="0"/>
        <v>13</v>
      </c>
      <c r="C20" s="566"/>
      <c r="D20" s="566"/>
      <c r="E20" s="567"/>
      <c r="F20" s="560"/>
      <c r="G20" s="561"/>
      <c r="H20" s="562"/>
      <c r="I20" s="561"/>
      <c r="J20"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20" s="563" t="str">
        <f>IF(機械装置・工具器具費[[#This Row],[助成対象
経費
（税抜）
(A)×(B）]]="","",機械装置・工具器具費[[#This Row],[助成対象
経費
（税抜）
(A)×(B）]]*1.1)</f>
        <v/>
      </c>
      <c r="L20" s="568"/>
      <c r="M20" s="88"/>
      <c r="N20" s="88"/>
      <c r="O20" s="88"/>
      <c r="P20" s="88"/>
      <c r="Q20" s="88"/>
      <c r="R20" s="88"/>
      <c r="S20" s="88"/>
      <c r="T20" s="88"/>
      <c r="U20" s="88"/>
      <c r="V20" s="88"/>
    </row>
    <row r="21" spans="1:22" ht="41.25" customHeight="1" x14ac:dyDescent="0.15">
      <c r="A21" s="112"/>
      <c r="B21" s="565">
        <f t="shared" si="0"/>
        <v>14</v>
      </c>
      <c r="C21" s="566"/>
      <c r="D21" s="566"/>
      <c r="E21" s="567"/>
      <c r="F21" s="569"/>
      <c r="G21" s="561"/>
      <c r="H21" s="562"/>
      <c r="I21" s="561"/>
      <c r="J21" s="563"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21" s="563" t="str">
        <f>IF(機械装置・工具器具費[[#This Row],[助成対象
経費
（税抜）
(A)×(B）]]="","",機械装置・工具器具費[[#This Row],[助成対象
経費
（税抜）
(A)×(B）]]*1.1)</f>
        <v/>
      </c>
      <c r="L21" s="570"/>
      <c r="M21" s="88"/>
      <c r="N21" s="88"/>
      <c r="O21" s="88"/>
      <c r="P21" s="88"/>
      <c r="Q21" s="88"/>
      <c r="R21" s="88"/>
      <c r="S21" s="88"/>
      <c r="T21" s="88"/>
      <c r="U21" s="88"/>
      <c r="V21" s="88"/>
    </row>
    <row r="22" spans="1:22" ht="41.25" customHeight="1" x14ac:dyDescent="0.15">
      <c r="A22" s="112"/>
      <c r="B22" s="571">
        <f t="shared" si="0"/>
        <v>15</v>
      </c>
      <c r="C22" s="572"/>
      <c r="D22" s="572"/>
      <c r="E22" s="573"/>
      <c r="F22" s="574"/>
      <c r="G22" s="575"/>
      <c r="H22" s="576"/>
      <c r="I22" s="575"/>
      <c r="J22" s="577" t="str">
        <f>IF(OR(機械装置・工具器具費[[#This Row],[数量
(A)]]="",機械装置・工具器具費[[#This Row],[購入単価 又は
ﾘｰｽ･ﾚﾝﾀﾙ料
合計（税抜）
(B)]]=""),"",(機械装置・工具器具費[[#This Row],[数量
(A)]]*機械装置・工具器具費[[#This Row],[購入単価 又は
ﾘｰｽ･ﾚﾝﾀﾙ料
合計（税抜）
(B)]]))</f>
        <v/>
      </c>
      <c r="K22" s="577" t="str">
        <f>IF(機械装置・工具器具費[[#This Row],[助成対象
経費
（税抜）
(A)×(B）]]="","",機械装置・工具器具費[[#This Row],[助成対象
経費
（税抜）
(A)×(B）]]*1.1)</f>
        <v/>
      </c>
      <c r="L22" s="578"/>
      <c r="M22" s="88"/>
      <c r="N22" s="88"/>
      <c r="O22" s="88"/>
      <c r="P22" s="88"/>
      <c r="Q22" s="88"/>
      <c r="R22" s="88"/>
      <c r="S22" s="88"/>
      <c r="T22" s="88"/>
      <c r="U22" s="88"/>
      <c r="V22" s="88"/>
    </row>
    <row r="23" spans="1:22" ht="24.75" customHeight="1" x14ac:dyDescent="0.15">
      <c r="A23" s="147"/>
      <c r="B23" s="579" t="s">
        <v>399</v>
      </c>
      <c r="C23" s="580"/>
      <c r="D23" s="581"/>
      <c r="E23" s="581"/>
      <c r="F23" s="581"/>
      <c r="G23" s="581"/>
      <c r="H23" s="582"/>
      <c r="I23" s="583"/>
      <c r="J23" s="584">
        <f>SUBTOTAL(109,機械装置・工具器具費[助成対象
経費
（税抜）
(A)×(B）])</f>
        <v>0</v>
      </c>
      <c r="K23" s="585">
        <f>SUBTOTAL(109,機械装置・工具器具費[助成事業に
要する経費
（税込）])</f>
        <v>0</v>
      </c>
      <c r="L23" s="586"/>
      <c r="M23" s="88"/>
      <c r="N23" s="88"/>
      <c r="O23" s="88"/>
      <c r="P23" s="88"/>
      <c r="Q23" s="88"/>
      <c r="R23" s="88"/>
      <c r="S23" s="88"/>
      <c r="T23" s="88"/>
      <c r="U23" s="88"/>
      <c r="V23" s="88"/>
    </row>
  </sheetData>
  <sheetProtection algorithmName="SHA-512" hashValue="KJXXfPjTDxergOEkrE8Y9Re0mzo39fi2mgo0fpMSuAd89iwJweshlsjZPqIVyKaHVepqzzZhLh6JKg5Ek7/PEg==" saltValue="z1qanxnSmLm2LeFZxGSeYw==" spinCount="100000" sheet="1" formatCells="0" formatRows="0" insertRows="0" deleteRows="0" selectLockedCells="1"/>
  <dataConsolidate/>
  <mergeCells count="4">
    <mergeCell ref="D2:L2"/>
    <mergeCell ref="B6:K6"/>
    <mergeCell ref="B4:L4"/>
    <mergeCell ref="B5:L5"/>
  </mergeCells>
  <phoneticPr fontId="1"/>
  <conditionalFormatting sqref="L8:L22 C8:E22 G8:I22">
    <cfRule type="expression" dxfId="213" priority="17">
      <formula>AND(OR($C8&lt;&gt;"",$D8&lt;&gt;"",$E8&lt;&gt;"",$G8&lt;&gt;"",$H8&lt;&gt;"",$I8&lt;&gt;""),C8="")</formula>
    </cfRule>
  </conditionalFormatting>
  <conditionalFormatting sqref="F8:F22">
    <cfRule type="expression" dxfId="212" priority="2">
      <formula>$E8="購入"</formula>
    </cfRule>
  </conditionalFormatting>
  <conditionalFormatting sqref="F8:F22">
    <cfRule type="expression" dxfId="211" priority="3">
      <formula>AND(OR($C8&lt;&gt;"",$D8&lt;&gt;"",$E8&lt;&gt;"",$F8&lt;&gt;"",$G8&lt;&gt;"",$H8&lt;&gt;"",$I8&lt;&gt;""),F8="")</formula>
    </cfRule>
  </conditionalFormatting>
  <dataValidations xWindow="360" yWindow="463" count="8">
    <dataValidation allowBlank="1" showInputMessage="1" showErrorMessage="1" prompt="生産・量産用の機械装置等に係る経費は計上できません。" sqref="C8:C22"/>
    <dataValidation imeMode="halfAlpha" allowBlank="1" showInputMessage="1" showErrorMessage="1" prompt="本助成事業に必要な最小限の数量を記入してください。" sqref="G8:G22"/>
    <dataValidation type="list" allowBlank="1" showInputMessage="1" showErrorMessage="1" sqref="E8:E22">
      <formula1>"購入,ﾘｰｽ,ﾚﾝﾀﾙ"</formula1>
    </dataValidation>
    <dataValidation allowBlank="1" showInputMessage="1" showErrorMessage="1" prompt="（例）_x000a_○○加工_x000a_" sqref="D8:D22"/>
    <dataValidation allowBlank="1" showInputMessage="1" showErrorMessage="1" prompt="未定等不明確の場合は、 申請時点の候補先を記入してください。「未定、検討中」等の記入はできません。" sqref="L8:L22"/>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F8:F22">
      <formula1>1</formula1>
      <formula2>21</formula2>
    </dataValidation>
    <dataValidation imeMode="disabled" allowBlank="1" showInputMessage="1" showErrorMessage="1" prompt="１件あたりの単価が税抜100万円以上の購入品の場合は、別紙14の購入計画書を記入してください。_x000a_※併せて原則２者以上の見積書を提出してください。" sqref="I8:I22"/>
    <dataValidation allowBlank="1" showInputMessage="1" showErrorMessage="1" prompt="自動計算されます。" sqref="J8:K22"/>
  </dataValidations>
  <pageMargins left="0.59055118110236227" right="0.19685039370078741" top="0.39370078740157483" bottom="0.39370078740157483" header="0.19685039370078741" footer="0.19685039370078741"/>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79998168889431442"/>
    <pageSetUpPr fitToPage="1"/>
  </sheetPr>
  <dimension ref="A1:CG43"/>
  <sheetViews>
    <sheetView showGridLines="0" view="pageBreakPreview" zoomScale="85" zoomScaleNormal="130" zoomScaleSheetLayoutView="85" workbookViewId="0">
      <selection activeCell="J10" sqref="J10:T10"/>
    </sheetView>
  </sheetViews>
  <sheetFormatPr defaultColWidth="2.125" defaultRowHeight="16.5" x14ac:dyDescent="0.15"/>
  <cols>
    <col min="1" max="1" width="1" style="84" customWidth="1"/>
    <col min="2" max="4" width="2.75" style="84" customWidth="1"/>
    <col min="5" max="8" width="2.125" style="84" customWidth="1"/>
    <col min="9" max="9" width="2" style="84" customWidth="1"/>
    <col min="10" max="13" width="1.75" style="84" customWidth="1"/>
    <col min="14" max="15" width="2" style="84" customWidth="1"/>
    <col min="16" max="17" width="2.125" style="84" customWidth="1"/>
    <col min="18" max="18" width="2.25" style="84" customWidth="1"/>
    <col min="19" max="21" width="2.125" style="84" customWidth="1"/>
    <col min="22" max="22" width="2.25" style="84" customWidth="1"/>
    <col min="23" max="29" width="2.125" style="84" customWidth="1"/>
    <col min="30" max="33" width="3.25" style="84" customWidth="1"/>
    <col min="34" max="37" width="2.125" style="84" customWidth="1"/>
    <col min="38" max="39" width="2.375" style="84" customWidth="1"/>
    <col min="40" max="44" width="2" style="84" customWidth="1"/>
    <col min="45" max="250" width="2.125" style="84" customWidth="1"/>
    <col min="251" max="16384" width="2.125" style="84"/>
  </cols>
  <sheetData>
    <row r="1" spans="1:85" x14ac:dyDescent="0.15">
      <c r="A1" s="84" t="s">
        <v>581</v>
      </c>
    </row>
    <row r="2" spans="1:85" ht="19.5" x14ac:dyDescent="0.15">
      <c r="A2" s="108" t="s">
        <v>392</v>
      </c>
      <c r="I2" s="993"/>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c r="AJ2" s="993"/>
      <c r="AK2" s="993"/>
      <c r="AL2" s="993"/>
      <c r="AM2" s="993"/>
      <c r="AN2" s="993"/>
      <c r="AO2" s="993"/>
      <c r="AP2" s="993"/>
      <c r="AQ2" s="993"/>
      <c r="AR2" s="993"/>
    </row>
    <row r="3" spans="1:85" ht="15" customHeight="1" x14ac:dyDescent="0.15">
      <c r="A3" s="113" t="s">
        <v>404</v>
      </c>
      <c r="B3" s="153"/>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3"/>
      <c r="AP3" s="154"/>
      <c r="AQ3" s="154"/>
      <c r="AR3" s="155"/>
    </row>
    <row r="4" spans="1:85" ht="15" customHeight="1" x14ac:dyDescent="0.15">
      <c r="A4" s="156"/>
      <c r="B4" s="149" t="s">
        <v>401</v>
      </c>
      <c r="C4" s="114"/>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14"/>
      <c r="AP4" s="150"/>
      <c r="AQ4" s="150"/>
      <c r="AR4" s="157"/>
    </row>
    <row r="5" spans="1:85" ht="15" customHeight="1" x14ac:dyDescent="0.15">
      <c r="A5" s="156"/>
      <c r="B5" s="151" t="s">
        <v>402</v>
      </c>
      <c r="C5" s="92"/>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2"/>
      <c r="AP5" s="91"/>
      <c r="AQ5" s="91"/>
      <c r="AR5" s="158"/>
    </row>
    <row r="6" spans="1:85" ht="15" customHeight="1" x14ac:dyDescent="0.15">
      <c r="A6" s="156"/>
      <c r="B6" s="117" t="s">
        <v>403</v>
      </c>
      <c r="C6" s="118"/>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9"/>
    </row>
    <row r="7" spans="1:85" ht="16.5" customHeight="1" x14ac:dyDescent="0.15">
      <c r="A7" s="156"/>
      <c r="B7" s="1310" t="s">
        <v>395</v>
      </c>
      <c r="C7" s="1311"/>
      <c r="D7" s="1311"/>
      <c r="E7" s="1312"/>
      <c r="F7" s="1314" t="s">
        <v>158</v>
      </c>
      <c r="G7" s="1314"/>
      <c r="H7" s="1314"/>
      <c r="I7" s="1314"/>
      <c r="J7" s="1314"/>
      <c r="K7" s="1314"/>
      <c r="L7" s="1314"/>
      <c r="M7" s="1315"/>
      <c r="N7" s="1334"/>
      <c r="O7" s="1334"/>
      <c r="P7" s="1334"/>
      <c r="Q7" s="1334"/>
      <c r="R7" s="1334"/>
      <c r="S7" s="1334"/>
      <c r="T7" s="1334"/>
      <c r="U7" s="1334"/>
      <c r="V7" s="1334"/>
      <c r="W7" s="1334"/>
      <c r="X7" s="1334"/>
      <c r="Y7" s="1334"/>
      <c r="Z7" s="1334"/>
      <c r="AA7" s="1334"/>
      <c r="AB7" s="1334"/>
      <c r="AC7" s="1335"/>
      <c r="AD7" s="1336" t="s">
        <v>563</v>
      </c>
      <c r="AE7" s="1337"/>
      <c r="AF7" s="1337"/>
      <c r="AG7" s="1337"/>
      <c r="AH7" s="1340"/>
      <c r="AI7" s="1340"/>
      <c r="AJ7" s="1340"/>
      <c r="AK7" s="1340"/>
      <c r="AL7" s="1340"/>
      <c r="AM7" s="1340"/>
      <c r="AN7" s="1340"/>
      <c r="AO7" s="1340"/>
      <c r="AP7" s="1340"/>
      <c r="AQ7" s="1340"/>
      <c r="AR7" s="1341"/>
      <c r="AV7" s="92"/>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2"/>
      <c r="CB7" s="92"/>
      <c r="CC7" s="92"/>
      <c r="CD7" s="92"/>
      <c r="CE7" s="92"/>
      <c r="CF7" s="92"/>
      <c r="CG7" s="92"/>
    </row>
    <row r="8" spans="1:85" x14ac:dyDescent="0.15">
      <c r="A8" s="156"/>
      <c r="B8" s="1331" t="s">
        <v>538</v>
      </c>
      <c r="C8" s="1332"/>
      <c r="D8" s="1332"/>
      <c r="E8" s="1333"/>
      <c r="F8" s="1313" t="s">
        <v>289</v>
      </c>
      <c r="G8" s="1314"/>
      <c r="H8" s="1314"/>
      <c r="I8" s="1314"/>
      <c r="J8" s="1314"/>
      <c r="K8" s="1314"/>
      <c r="L8" s="1314"/>
      <c r="M8" s="1315"/>
      <c r="N8" s="1354"/>
      <c r="O8" s="1354"/>
      <c r="P8" s="1354"/>
      <c r="Q8" s="1354"/>
      <c r="R8" s="1354"/>
      <c r="S8" s="1354"/>
      <c r="T8" s="1354"/>
      <c r="U8" s="1354"/>
      <c r="V8" s="1354"/>
      <c r="W8" s="1354"/>
      <c r="X8" s="1354"/>
      <c r="Y8" s="1354"/>
      <c r="Z8" s="1354"/>
      <c r="AA8" s="1354"/>
      <c r="AB8" s="1354"/>
      <c r="AC8" s="1355"/>
      <c r="AD8" s="1338"/>
      <c r="AE8" s="1339"/>
      <c r="AF8" s="1339"/>
      <c r="AG8" s="1339"/>
      <c r="AH8" s="1342"/>
      <c r="AI8" s="1342"/>
      <c r="AJ8" s="1342"/>
      <c r="AK8" s="1342"/>
      <c r="AL8" s="1342"/>
      <c r="AM8" s="1342"/>
      <c r="AN8" s="1342"/>
      <c r="AO8" s="1342"/>
      <c r="AP8" s="1342"/>
      <c r="AQ8" s="1342"/>
      <c r="AR8" s="1343"/>
      <c r="AV8" s="92"/>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2"/>
      <c r="CB8" s="92"/>
      <c r="CC8" s="92"/>
      <c r="CD8" s="92"/>
      <c r="CE8" s="92"/>
      <c r="CF8" s="92"/>
      <c r="CG8" s="92"/>
    </row>
    <row r="9" spans="1:85" ht="19.5" customHeight="1" x14ac:dyDescent="0.15">
      <c r="A9" s="156"/>
      <c r="B9" s="1316" t="s">
        <v>32</v>
      </c>
      <c r="C9" s="1317"/>
      <c r="D9" s="1317"/>
      <c r="E9" s="1318"/>
      <c r="F9" s="1344" t="s">
        <v>288</v>
      </c>
      <c r="G9" s="1344"/>
      <c r="H9" s="1344"/>
      <c r="I9" s="1345"/>
      <c r="J9" s="1356"/>
      <c r="K9" s="1357"/>
      <c r="L9" s="1357"/>
      <c r="M9" s="1357"/>
      <c r="N9" s="1357"/>
      <c r="O9" s="1357"/>
      <c r="P9" s="1357"/>
      <c r="Q9" s="1357"/>
      <c r="R9" s="1357"/>
      <c r="S9" s="1357"/>
      <c r="T9" s="1357"/>
      <c r="U9" s="1357"/>
      <c r="V9" s="1357"/>
      <c r="W9" s="1357"/>
      <c r="X9" s="1357"/>
      <c r="Y9" s="1357"/>
      <c r="Z9" s="1357"/>
      <c r="AA9" s="1357"/>
      <c r="AB9" s="1357"/>
      <c r="AC9" s="1358"/>
      <c r="AD9" s="1313" t="s">
        <v>408</v>
      </c>
      <c r="AE9" s="1314"/>
      <c r="AF9" s="1314"/>
      <c r="AG9" s="1314"/>
      <c r="AH9" s="1329" t="s">
        <v>528</v>
      </c>
      <c r="AI9" s="1330"/>
      <c r="AJ9" s="1330"/>
      <c r="AK9" s="1348"/>
      <c r="AL9" s="1348"/>
      <c r="AM9" s="1349" t="s">
        <v>180</v>
      </c>
      <c r="AN9" s="1349"/>
      <c r="AO9" s="1348"/>
      <c r="AP9" s="1348"/>
      <c r="AQ9" s="1349" t="s">
        <v>211</v>
      </c>
      <c r="AR9" s="1350"/>
      <c r="AV9" s="92"/>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2"/>
      <c r="CB9" s="92"/>
      <c r="CC9" s="92"/>
      <c r="CD9" s="92"/>
      <c r="CE9" s="92"/>
      <c r="CF9" s="92"/>
      <c r="CG9" s="92"/>
    </row>
    <row r="10" spans="1:85" ht="30" customHeight="1" x14ac:dyDescent="0.15">
      <c r="A10" s="156"/>
      <c r="B10" s="1319"/>
      <c r="C10" s="1320"/>
      <c r="D10" s="1320"/>
      <c r="E10" s="1321"/>
      <c r="F10" s="1308" t="s">
        <v>33</v>
      </c>
      <c r="G10" s="1308"/>
      <c r="H10" s="1308"/>
      <c r="I10" s="1309"/>
      <c r="J10" s="1327"/>
      <c r="K10" s="1328"/>
      <c r="L10" s="1328"/>
      <c r="M10" s="1328"/>
      <c r="N10" s="1328"/>
      <c r="O10" s="1328"/>
      <c r="P10" s="1328"/>
      <c r="Q10" s="1328"/>
      <c r="R10" s="1328"/>
      <c r="S10" s="1328"/>
      <c r="T10" s="1328"/>
      <c r="U10" s="1325" t="s">
        <v>406</v>
      </c>
      <c r="V10" s="1326"/>
      <c r="W10" s="1322"/>
      <c r="X10" s="1323"/>
      <c r="Y10" s="1323"/>
      <c r="Z10" s="1323"/>
      <c r="AA10" s="1323"/>
      <c r="AB10" s="1323"/>
      <c r="AC10" s="1324"/>
      <c r="AD10" s="1346" t="s">
        <v>599</v>
      </c>
      <c r="AE10" s="1347"/>
      <c r="AF10" s="1347"/>
      <c r="AG10" s="1347"/>
      <c r="AH10" s="1306"/>
      <c r="AI10" s="1306"/>
      <c r="AJ10" s="1306"/>
      <c r="AK10" s="1306"/>
      <c r="AL10" s="1306"/>
      <c r="AM10" s="1306"/>
      <c r="AN10" s="1307"/>
      <c r="AO10" s="1351" t="s">
        <v>407</v>
      </c>
      <c r="AP10" s="1352"/>
      <c r="AQ10" s="1352"/>
      <c r="AR10" s="1353"/>
      <c r="AV10" s="92"/>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2"/>
      <c r="CB10" s="92"/>
      <c r="CC10" s="92"/>
      <c r="CD10" s="92"/>
      <c r="CE10" s="92"/>
      <c r="CF10" s="92"/>
      <c r="CG10" s="92"/>
    </row>
    <row r="11" spans="1:85" ht="51" customHeight="1" x14ac:dyDescent="0.15">
      <c r="A11" s="156"/>
      <c r="B11" s="1359" t="s">
        <v>290</v>
      </c>
      <c r="C11" s="1360"/>
      <c r="D11" s="1360"/>
      <c r="E11" s="1360"/>
      <c r="F11" s="1360"/>
      <c r="G11" s="1360"/>
      <c r="H11" s="1360"/>
      <c r="I11" s="1361"/>
      <c r="J11" s="1362"/>
      <c r="K11" s="1363"/>
      <c r="L11" s="1363"/>
      <c r="M11" s="1363"/>
      <c r="N11" s="1363"/>
      <c r="O11" s="1363"/>
      <c r="P11" s="1363"/>
      <c r="Q11" s="1363"/>
      <c r="R11" s="1363"/>
      <c r="S11" s="1363"/>
      <c r="T11" s="1363"/>
      <c r="U11" s="1363"/>
      <c r="V11" s="1363"/>
      <c r="W11" s="1363"/>
      <c r="X11" s="1363"/>
      <c r="Y11" s="1363"/>
      <c r="Z11" s="1363"/>
      <c r="AA11" s="1363"/>
      <c r="AB11" s="1363"/>
      <c r="AC11" s="1363"/>
      <c r="AD11" s="1363"/>
      <c r="AE11" s="1363"/>
      <c r="AF11" s="1363"/>
      <c r="AG11" s="1363"/>
      <c r="AH11" s="1363"/>
      <c r="AI11" s="1363"/>
      <c r="AJ11" s="1363"/>
      <c r="AK11" s="1363"/>
      <c r="AL11" s="1363"/>
      <c r="AM11" s="1363"/>
      <c r="AN11" s="1363"/>
      <c r="AO11" s="1363"/>
      <c r="AP11" s="1363"/>
      <c r="AQ11" s="1363"/>
      <c r="AR11" s="1364"/>
    </row>
    <row r="12" spans="1:85" ht="17.25" customHeight="1" x14ac:dyDescent="0.15">
      <c r="A12" s="156"/>
      <c r="B12" s="1365" t="s">
        <v>413</v>
      </c>
      <c r="C12" s="1366"/>
      <c r="D12" s="1366"/>
      <c r="E12" s="1366"/>
      <c r="F12" s="1369"/>
      <c r="G12" s="1370"/>
      <c r="H12" s="1370"/>
      <c r="I12" s="1370"/>
      <c r="J12" s="1371"/>
      <c r="K12" s="1375" t="s">
        <v>407</v>
      </c>
      <c r="L12" s="1376"/>
      <c r="M12" s="1376"/>
      <c r="N12" s="1377"/>
      <c r="O12" s="1381" t="s">
        <v>411</v>
      </c>
      <c r="P12" s="1382"/>
      <c r="Q12" s="1382"/>
      <c r="R12" s="1382"/>
      <c r="S12" s="1385"/>
      <c r="T12" s="1386"/>
      <c r="U12" s="1386"/>
      <c r="V12" s="1386"/>
      <c r="W12" s="1386"/>
      <c r="X12" s="1386"/>
      <c r="Y12" s="1386"/>
      <c r="Z12" s="1386"/>
      <c r="AA12" s="1386"/>
      <c r="AB12" s="1386"/>
      <c r="AC12" s="1386"/>
      <c r="AD12" s="1386"/>
      <c r="AE12" s="1386"/>
      <c r="AF12" s="1386"/>
      <c r="AG12" s="1386"/>
      <c r="AH12" s="1386"/>
      <c r="AI12" s="1386"/>
      <c r="AJ12" s="1386"/>
      <c r="AK12" s="1386"/>
      <c r="AL12" s="1386"/>
      <c r="AM12" s="1386"/>
      <c r="AN12" s="1386"/>
      <c r="AO12" s="1386"/>
      <c r="AP12" s="1386"/>
      <c r="AQ12" s="1386"/>
      <c r="AR12" s="1387"/>
    </row>
    <row r="13" spans="1:85" ht="17.25" customHeight="1" x14ac:dyDescent="0.15">
      <c r="A13" s="156"/>
      <c r="B13" s="1367"/>
      <c r="C13" s="1368"/>
      <c r="D13" s="1368"/>
      <c r="E13" s="1368"/>
      <c r="F13" s="1372"/>
      <c r="G13" s="1373"/>
      <c r="H13" s="1373"/>
      <c r="I13" s="1373"/>
      <c r="J13" s="1374"/>
      <c r="K13" s="1378"/>
      <c r="L13" s="1379"/>
      <c r="M13" s="1379"/>
      <c r="N13" s="1380"/>
      <c r="O13" s="1383"/>
      <c r="P13" s="1384"/>
      <c r="Q13" s="1384"/>
      <c r="R13" s="1384"/>
      <c r="S13" s="1388"/>
      <c r="T13" s="1389"/>
      <c r="U13" s="1389"/>
      <c r="V13" s="1389"/>
      <c r="W13" s="1389"/>
      <c r="X13" s="1389"/>
      <c r="Y13" s="1389"/>
      <c r="Z13" s="1389"/>
      <c r="AA13" s="1389"/>
      <c r="AB13" s="1389"/>
      <c r="AC13" s="1389"/>
      <c r="AD13" s="1389"/>
      <c r="AE13" s="1389"/>
      <c r="AF13" s="1389"/>
      <c r="AG13" s="1389"/>
      <c r="AH13" s="1389"/>
      <c r="AI13" s="1389"/>
      <c r="AJ13" s="1389"/>
      <c r="AK13" s="1389"/>
      <c r="AL13" s="1389"/>
      <c r="AM13" s="1389"/>
      <c r="AN13" s="1389"/>
      <c r="AO13" s="1389"/>
      <c r="AP13" s="1389"/>
      <c r="AQ13" s="1389"/>
      <c r="AR13" s="1390"/>
    </row>
    <row r="14" spans="1:85" ht="15" customHeight="1" x14ac:dyDescent="0.15">
      <c r="A14" s="156"/>
      <c r="B14" s="1391" t="s">
        <v>499</v>
      </c>
      <c r="C14" s="1392"/>
      <c r="D14" s="1392"/>
      <c r="E14" s="1392"/>
      <c r="F14" s="1392"/>
      <c r="G14" s="1392"/>
      <c r="H14" s="1392"/>
      <c r="I14" s="1392"/>
      <c r="J14" s="1392"/>
      <c r="K14" s="1392"/>
      <c r="L14" s="1392"/>
      <c r="M14" s="1392"/>
      <c r="N14" s="1392"/>
      <c r="O14" s="1392"/>
      <c r="P14" s="1392"/>
      <c r="Q14" s="1392"/>
      <c r="R14" s="1392"/>
      <c r="S14" s="1392"/>
      <c r="T14" s="1392"/>
      <c r="U14" s="1392"/>
      <c r="V14" s="1392"/>
      <c r="W14" s="1392"/>
      <c r="X14" s="1392"/>
      <c r="Y14" s="1392"/>
      <c r="Z14" s="1392"/>
      <c r="AA14" s="1392"/>
      <c r="AB14" s="1392"/>
      <c r="AC14" s="1392"/>
      <c r="AD14" s="1392"/>
      <c r="AE14" s="1392"/>
      <c r="AF14" s="1392"/>
      <c r="AG14" s="1393"/>
      <c r="AH14" s="1394" t="s">
        <v>545</v>
      </c>
      <c r="AI14" s="1395"/>
      <c r="AJ14" s="1395"/>
      <c r="AK14" s="1395"/>
      <c r="AL14" s="1395"/>
      <c r="AM14" s="1395"/>
      <c r="AN14" s="1395"/>
      <c r="AO14" s="1395"/>
      <c r="AP14" s="1395"/>
      <c r="AQ14" s="1395"/>
      <c r="AR14" s="1396"/>
    </row>
    <row r="15" spans="1:85" ht="3" customHeight="1" x14ac:dyDescent="0.15">
      <c r="A15" s="156"/>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415"/>
      <c r="AM15" s="415"/>
      <c r="AN15" s="415"/>
      <c r="AO15" s="415"/>
      <c r="AP15" s="415"/>
      <c r="AQ15" s="415"/>
      <c r="AR15" s="416"/>
    </row>
    <row r="16" spans="1:85" ht="19.5" customHeight="1" x14ac:dyDescent="0.15">
      <c r="A16" s="156"/>
      <c r="B16" s="1310" t="s">
        <v>395</v>
      </c>
      <c r="C16" s="1311"/>
      <c r="D16" s="1311"/>
      <c r="E16" s="1312"/>
      <c r="F16" s="1314" t="s">
        <v>158</v>
      </c>
      <c r="G16" s="1314"/>
      <c r="H16" s="1314"/>
      <c r="I16" s="1314"/>
      <c r="J16" s="1314"/>
      <c r="K16" s="1314"/>
      <c r="L16" s="1314"/>
      <c r="M16" s="1315"/>
      <c r="N16" s="1334"/>
      <c r="O16" s="1334"/>
      <c r="P16" s="1334"/>
      <c r="Q16" s="1334"/>
      <c r="R16" s="1334"/>
      <c r="S16" s="1334"/>
      <c r="T16" s="1334"/>
      <c r="U16" s="1334"/>
      <c r="V16" s="1334"/>
      <c r="W16" s="1334"/>
      <c r="X16" s="1334"/>
      <c r="Y16" s="1334"/>
      <c r="Z16" s="1334"/>
      <c r="AA16" s="1334"/>
      <c r="AB16" s="1334"/>
      <c r="AC16" s="1335"/>
      <c r="AD16" s="1336" t="s">
        <v>563</v>
      </c>
      <c r="AE16" s="1337"/>
      <c r="AF16" s="1337"/>
      <c r="AG16" s="1337"/>
      <c r="AH16" s="1340"/>
      <c r="AI16" s="1340"/>
      <c r="AJ16" s="1340"/>
      <c r="AK16" s="1340"/>
      <c r="AL16" s="1340"/>
      <c r="AM16" s="1340"/>
      <c r="AN16" s="1340"/>
      <c r="AO16" s="1340"/>
      <c r="AP16" s="1340"/>
      <c r="AQ16" s="1340"/>
      <c r="AR16" s="1341"/>
      <c r="AV16" s="92"/>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2"/>
      <c r="CB16" s="92"/>
      <c r="CC16" s="92"/>
      <c r="CD16" s="92"/>
      <c r="CE16" s="92"/>
      <c r="CF16" s="92"/>
      <c r="CG16" s="92"/>
    </row>
    <row r="17" spans="1:85" ht="19.5" customHeight="1" x14ac:dyDescent="0.15">
      <c r="A17" s="156"/>
      <c r="B17" s="1331" t="s">
        <v>539</v>
      </c>
      <c r="C17" s="1332"/>
      <c r="D17" s="1332"/>
      <c r="E17" s="1333"/>
      <c r="F17" s="1313" t="s">
        <v>289</v>
      </c>
      <c r="G17" s="1314"/>
      <c r="H17" s="1314"/>
      <c r="I17" s="1314"/>
      <c r="J17" s="1314"/>
      <c r="K17" s="1314"/>
      <c r="L17" s="1314"/>
      <c r="M17" s="1315"/>
      <c r="N17" s="1354" t="s">
        <v>491</v>
      </c>
      <c r="O17" s="1354"/>
      <c r="P17" s="1354"/>
      <c r="Q17" s="1354"/>
      <c r="R17" s="1354"/>
      <c r="S17" s="1354"/>
      <c r="T17" s="1354"/>
      <c r="U17" s="1354"/>
      <c r="V17" s="1354"/>
      <c r="W17" s="1354"/>
      <c r="X17" s="1354"/>
      <c r="Y17" s="1354"/>
      <c r="Z17" s="1354"/>
      <c r="AA17" s="1354"/>
      <c r="AB17" s="1354"/>
      <c r="AC17" s="1355"/>
      <c r="AD17" s="1338"/>
      <c r="AE17" s="1339"/>
      <c r="AF17" s="1339"/>
      <c r="AG17" s="1339"/>
      <c r="AH17" s="1342"/>
      <c r="AI17" s="1342"/>
      <c r="AJ17" s="1342"/>
      <c r="AK17" s="1342"/>
      <c r="AL17" s="1342"/>
      <c r="AM17" s="1342"/>
      <c r="AN17" s="1342"/>
      <c r="AO17" s="1342"/>
      <c r="AP17" s="1342"/>
      <c r="AQ17" s="1342"/>
      <c r="AR17" s="1343"/>
      <c r="AV17" s="92"/>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2"/>
      <c r="CB17" s="92"/>
      <c r="CC17" s="92"/>
      <c r="CD17" s="92"/>
      <c r="CE17" s="92"/>
      <c r="CF17" s="92"/>
      <c r="CG17" s="92"/>
    </row>
    <row r="18" spans="1:85" ht="19.5" customHeight="1" x14ac:dyDescent="0.15">
      <c r="A18" s="156"/>
      <c r="B18" s="1316" t="s">
        <v>32</v>
      </c>
      <c r="C18" s="1317"/>
      <c r="D18" s="1317"/>
      <c r="E18" s="1318"/>
      <c r="F18" s="1344" t="s">
        <v>288</v>
      </c>
      <c r="G18" s="1344"/>
      <c r="H18" s="1344"/>
      <c r="I18" s="1345"/>
      <c r="J18" s="1356"/>
      <c r="K18" s="1357"/>
      <c r="L18" s="1357"/>
      <c r="M18" s="1357"/>
      <c r="N18" s="1357"/>
      <c r="O18" s="1357"/>
      <c r="P18" s="1357"/>
      <c r="Q18" s="1357"/>
      <c r="R18" s="1357"/>
      <c r="S18" s="1357"/>
      <c r="T18" s="1357"/>
      <c r="U18" s="1357"/>
      <c r="V18" s="1357"/>
      <c r="W18" s="1357"/>
      <c r="X18" s="1357"/>
      <c r="Y18" s="1357"/>
      <c r="Z18" s="1357"/>
      <c r="AA18" s="1357"/>
      <c r="AB18" s="1357"/>
      <c r="AC18" s="1358"/>
      <c r="AD18" s="1313" t="s">
        <v>408</v>
      </c>
      <c r="AE18" s="1314"/>
      <c r="AF18" s="1314"/>
      <c r="AG18" s="1314"/>
      <c r="AH18" s="1329" t="s">
        <v>528</v>
      </c>
      <c r="AI18" s="1330"/>
      <c r="AJ18" s="1330"/>
      <c r="AK18" s="1348"/>
      <c r="AL18" s="1348"/>
      <c r="AM18" s="1349" t="s">
        <v>180</v>
      </c>
      <c r="AN18" s="1349"/>
      <c r="AO18" s="1348"/>
      <c r="AP18" s="1348"/>
      <c r="AQ18" s="1349" t="s">
        <v>211</v>
      </c>
      <c r="AR18" s="1350"/>
      <c r="AV18" s="92"/>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2"/>
      <c r="CB18" s="92"/>
      <c r="CC18" s="92"/>
      <c r="CD18" s="92"/>
      <c r="CE18" s="92"/>
      <c r="CF18" s="92"/>
      <c r="CG18" s="92"/>
    </row>
    <row r="19" spans="1:85" ht="30" customHeight="1" x14ac:dyDescent="0.15">
      <c r="A19" s="156"/>
      <c r="B19" s="1319"/>
      <c r="C19" s="1320"/>
      <c r="D19" s="1320"/>
      <c r="E19" s="1321"/>
      <c r="F19" s="1308" t="s">
        <v>33</v>
      </c>
      <c r="G19" s="1308"/>
      <c r="H19" s="1308"/>
      <c r="I19" s="1309"/>
      <c r="J19" s="1327"/>
      <c r="K19" s="1328"/>
      <c r="L19" s="1328"/>
      <c r="M19" s="1328"/>
      <c r="N19" s="1328"/>
      <c r="O19" s="1328"/>
      <c r="P19" s="1328"/>
      <c r="Q19" s="1328"/>
      <c r="R19" s="1328"/>
      <c r="S19" s="1328"/>
      <c r="T19" s="1328"/>
      <c r="U19" s="1325" t="s">
        <v>406</v>
      </c>
      <c r="V19" s="1326"/>
      <c r="W19" s="1322"/>
      <c r="X19" s="1323"/>
      <c r="Y19" s="1323"/>
      <c r="Z19" s="1323"/>
      <c r="AA19" s="1323"/>
      <c r="AB19" s="1323"/>
      <c r="AC19" s="1324"/>
      <c r="AD19" s="1346" t="s">
        <v>599</v>
      </c>
      <c r="AE19" s="1347"/>
      <c r="AF19" s="1347"/>
      <c r="AG19" s="1347"/>
      <c r="AH19" s="1306"/>
      <c r="AI19" s="1306"/>
      <c r="AJ19" s="1306"/>
      <c r="AK19" s="1306"/>
      <c r="AL19" s="1306"/>
      <c r="AM19" s="1306"/>
      <c r="AN19" s="1307"/>
      <c r="AO19" s="1351" t="s">
        <v>407</v>
      </c>
      <c r="AP19" s="1352"/>
      <c r="AQ19" s="1352"/>
      <c r="AR19" s="1353"/>
      <c r="AV19" s="92"/>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2"/>
      <c r="CB19" s="92"/>
      <c r="CC19" s="92"/>
      <c r="CD19" s="92"/>
      <c r="CE19" s="92"/>
      <c r="CF19" s="92"/>
      <c r="CG19" s="92"/>
    </row>
    <row r="20" spans="1:85" ht="51" customHeight="1" x14ac:dyDescent="0.15">
      <c r="A20" s="156"/>
      <c r="B20" s="1359" t="s">
        <v>290</v>
      </c>
      <c r="C20" s="1360"/>
      <c r="D20" s="1360"/>
      <c r="E20" s="1360"/>
      <c r="F20" s="1360"/>
      <c r="G20" s="1360"/>
      <c r="H20" s="1360"/>
      <c r="I20" s="1361"/>
      <c r="J20" s="1362"/>
      <c r="K20" s="1363"/>
      <c r="L20" s="1363"/>
      <c r="M20" s="1363"/>
      <c r="N20" s="1363"/>
      <c r="O20" s="1363"/>
      <c r="P20" s="1363"/>
      <c r="Q20" s="1363"/>
      <c r="R20" s="1363"/>
      <c r="S20" s="1363"/>
      <c r="T20" s="1363"/>
      <c r="U20" s="1363"/>
      <c r="V20" s="1363"/>
      <c r="W20" s="1363"/>
      <c r="X20" s="1363"/>
      <c r="Y20" s="1363"/>
      <c r="Z20" s="1363"/>
      <c r="AA20" s="1363"/>
      <c r="AB20" s="1363"/>
      <c r="AC20" s="1363"/>
      <c r="AD20" s="1363"/>
      <c r="AE20" s="1363"/>
      <c r="AF20" s="1363"/>
      <c r="AG20" s="1363"/>
      <c r="AH20" s="1363"/>
      <c r="AI20" s="1363"/>
      <c r="AJ20" s="1363"/>
      <c r="AK20" s="1363"/>
      <c r="AL20" s="1363"/>
      <c r="AM20" s="1363"/>
      <c r="AN20" s="1363"/>
      <c r="AO20" s="1363"/>
      <c r="AP20" s="1363"/>
      <c r="AQ20" s="1363"/>
      <c r="AR20" s="1364"/>
    </row>
    <row r="21" spans="1:85" ht="17.25" customHeight="1" x14ac:dyDescent="0.15">
      <c r="A21" s="156"/>
      <c r="B21" s="1365" t="s">
        <v>413</v>
      </c>
      <c r="C21" s="1366"/>
      <c r="D21" s="1366"/>
      <c r="E21" s="1366"/>
      <c r="F21" s="1369"/>
      <c r="G21" s="1370"/>
      <c r="H21" s="1370"/>
      <c r="I21" s="1370"/>
      <c r="J21" s="1371"/>
      <c r="K21" s="1375" t="s">
        <v>407</v>
      </c>
      <c r="L21" s="1376"/>
      <c r="M21" s="1376"/>
      <c r="N21" s="1377"/>
      <c r="O21" s="1381" t="s">
        <v>411</v>
      </c>
      <c r="P21" s="1382"/>
      <c r="Q21" s="1382"/>
      <c r="R21" s="1382"/>
      <c r="S21" s="1385"/>
      <c r="T21" s="1386"/>
      <c r="U21" s="1386"/>
      <c r="V21" s="1386"/>
      <c r="W21" s="1386"/>
      <c r="X21" s="1386"/>
      <c r="Y21" s="1386"/>
      <c r="Z21" s="1386"/>
      <c r="AA21" s="1386"/>
      <c r="AB21" s="1386"/>
      <c r="AC21" s="1386"/>
      <c r="AD21" s="1386"/>
      <c r="AE21" s="1386"/>
      <c r="AF21" s="1386"/>
      <c r="AG21" s="1386"/>
      <c r="AH21" s="1386"/>
      <c r="AI21" s="1386"/>
      <c r="AJ21" s="1386"/>
      <c r="AK21" s="1386"/>
      <c r="AL21" s="1386"/>
      <c r="AM21" s="1386"/>
      <c r="AN21" s="1386"/>
      <c r="AO21" s="1386"/>
      <c r="AP21" s="1386"/>
      <c r="AQ21" s="1386"/>
      <c r="AR21" s="1387"/>
    </row>
    <row r="22" spans="1:85" ht="17.25" customHeight="1" x14ac:dyDescent="0.15">
      <c r="A22" s="156"/>
      <c r="B22" s="1367"/>
      <c r="C22" s="1368"/>
      <c r="D22" s="1368"/>
      <c r="E22" s="1368"/>
      <c r="F22" s="1372"/>
      <c r="G22" s="1373"/>
      <c r="H22" s="1373"/>
      <c r="I22" s="1373"/>
      <c r="J22" s="1374"/>
      <c r="K22" s="1378"/>
      <c r="L22" s="1379"/>
      <c r="M22" s="1379"/>
      <c r="N22" s="1380"/>
      <c r="O22" s="1383"/>
      <c r="P22" s="1384"/>
      <c r="Q22" s="1384"/>
      <c r="R22" s="1384"/>
      <c r="S22" s="1388"/>
      <c r="T22" s="1389"/>
      <c r="U22" s="1389"/>
      <c r="V22" s="1389"/>
      <c r="W22" s="1389"/>
      <c r="X22" s="1389"/>
      <c r="Y22" s="1389"/>
      <c r="Z22" s="1389"/>
      <c r="AA22" s="1389"/>
      <c r="AB22" s="1389"/>
      <c r="AC22" s="1389"/>
      <c r="AD22" s="1389"/>
      <c r="AE22" s="1389"/>
      <c r="AF22" s="1389"/>
      <c r="AG22" s="1389"/>
      <c r="AH22" s="1389"/>
      <c r="AI22" s="1389"/>
      <c r="AJ22" s="1389"/>
      <c r="AK22" s="1389"/>
      <c r="AL22" s="1389"/>
      <c r="AM22" s="1389"/>
      <c r="AN22" s="1389"/>
      <c r="AO22" s="1389"/>
      <c r="AP22" s="1389"/>
      <c r="AQ22" s="1389"/>
      <c r="AR22" s="1390"/>
    </row>
    <row r="23" spans="1:85" ht="15" customHeight="1" x14ac:dyDescent="0.15">
      <c r="A23" s="156"/>
      <c r="B23" s="1391" t="s">
        <v>499</v>
      </c>
      <c r="C23" s="1392"/>
      <c r="D23" s="1392"/>
      <c r="E23" s="1392"/>
      <c r="F23" s="1392"/>
      <c r="G23" s="1392"/>
      <c r="H23" s="1392"/>
      <c r="I23" s="1392"/>
      <c r="J23" s="1392"/>
      <c r="K23" s="1392"/>
      <c r="L23" s="1392"/>
      <c r="M23" s="1392"/>
      <c r="N23" s="1392"/>
      <c r="O23" s="1392"/>
      <c r="P23" s="1392"/>
      <c r="Q23" s="1392"/>
      <c r="R23" s="1392"/>
      <c r="S23" s="1392"/>
      <c r="T23" s="1392"/>
      <c r="U23" s="1392"/>
      <c r="V23" s="1392"/>
      <c r="W23" s="1392"/>
      <c r="X23" s="1392"/>
      <c r="Y23" s="1392"/>
      <c r="Z23" s="1392"/>
      <c r="AA23" s="1392"/>
      <c r="AB23" s="1392"/>
      <c r="AC23" s="1392"/>
      <c r="AD23" s="1392"/>
      <c r="AE23" s="1392"/>
      <c r="AF23" s="1392"/>
      <c r="AG23" s="1393"/>
      <c r="AH23" s="1394" t="s">
        <v>545</v>
      </c>
      <c r="AI23" s="1395"/>
      <c r="AJ23" s="1395"/>
      <c r="AK23" s="1395"/>
      <c r="AL23" s="1395"/>
      <c r="AM23" s="1395"/>
      <c r="AN23" s="1395"/>
      <c r="AO23" s="1395"/>
      <c r="AP23" s="1395"/>
      <c r="AQ23" s="1395"/>
      <c r="AR23" s="1396"/>
    </row>
    <row r="24" spans="1:85" ht="2.25" customHeight="1" x14ac:dyDescent="0.15">
      <c r="A24" s="156"/>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415"/>
      <c r="AM24" s="415"/>
      <c r="AN24" s="415"/>
      <c r="AO24" s="415"/>
      <c r="AP24" s="415"/>
      <c r="AQ24" s="415"/>
      <c r="AR24" s="416"/>
    </row>
    <row r="25" spans="1:85" ht="19.5" customHeight="1" x14ac:dyDescent="0.15">
      <c r="A25" s="156"/>
      <c r="B25" s="1310" t="s">
        <v>395</v>
      </c>
      <c r="C25" s="1311"/>
      <c r="D25" s="1311"/>
      <c r="E25" s="1312"/>
      <c r="F25" s="1314" t="s">
        <v>158</v>
      </c>
      <c r="G25" s="1314"/>
      <c r="H25" s="1314"/>
      <c r="I25" s="1314"/>
      <c r="J25" s="1314"/>
      <c r="K25" s="1314"/>
      <c r="L25" s="1314"/>
      <c r="M25" s="1315"/>
      <c r="N25" s="1334"/>
      <c r="O25" s="1334"/>
      <c r="P25" s="1334"/>
      <c r="Q25" s="1334"/>
      <c r="R25" s="1334"/>
      <c r="S25" s="1334"/>
      <c r="T25" s="1334"/>
      <c r="U25" s="1334"/>
      <c r="V25" s="1334"/>
      <c r="W25" s="1334"/>
      <c r="X25" s="1334"/>
      <c r="Y25" s="1334"/>
      <c r="Z25" s="1334"/>
      <c r="AA25" s="1334"/>
      <c r="AB25" s="1334"/>
      <c r="AC25" s="1335"/>
      <c r="AD25" s="1336" t="s">
        <v>563</v>
      </c>
      <c r="AE25" s="1337"/>
      <c r="AF25" s="1337"/>
      <c r="AG25" s="1337"/>
      <c r="AH25" s="1340"/>
      <c r="AI25" s="1340"/>
      <c r="AJ25" s="1340"/>
      <c r="AK25" s="1340"/>
      <c r="AL25" s="1340"/>
      <c r="AM25" s="1340"/>
      <c r="AN25" s="1340"/>
      <c r="AO25" s="1340"/>
      <c r="AP25" s="1340"/>
      <c r="AQ25" s="1340"/>
      <c r="AR25" s="1341"/>
      <c r="AV25" s="92"/>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2"/>
      <c r="CB25" s="92"/>
      <c r="CC25" s="92"/>
      <c r="CD25" s="92"/>
      <c r="CE25" s="92"/>
      <c r="CF25" s="92"/>
      <c r="CG25" s="92"/>
    </row>
    <row r="26" spans="1:85" ht="19.5" customHeight="1" x14ac:dyDescent="0.15">
      <c r="A26" s="156"/>
      <c r="B26" s="1331" t="s">
        <v>539</v>
      </c>
      <c r="C26" s="1332"/>
      <c r="D26" s="1332"/>
      <c r="E26" s="1333"/>
      <c r="F26" s="1313" t="s">
        <v>289</v>
      </c>
      <c r="G26" s="1314"/>
      <c r="H26" s="1314"/>
      <c r="I26" s="1314"/>
      <c r="J26" s="1314"/>
      <c r="K26" s="1314"/>
      <c r="L26" s="1314"/>
      <c r="M26" s="1315"/>
      <c r="N26" s="1354"/>
      <c r="O26" s="1354"/>
      <c r="P26" s="1354"/>
      <c r="Q26" s="1354"/>
      <c r="R26" s="1354"/>
      <c r="S26" s="1354"/>
      <c r="T26" s="1354"/>
      <c r="U26" s="1354"/>
      <c r="V26" s="1354"/>
      <c r="W26" s="1354"/>
      <c r="X26" s="1354"/>
      <c r="Y26" s="1354"/>
      <c r="Z26" s="1354"/>
      <c r="AA26" s="1354"/>
      <c r="AB26" s="1354"/>
      <c r="AC26" s="1355"/>
      <c r="AD26" s="1338"/>
      <c r="AE26" s="1339"/>
      <c r="AF26" s="1339"/>
      <c r="AG26" s="1339"/>
      <c r="AH26" s="1342"/>
      <c r="AI26" s="1342"/>
      <c r="AJ26" s="1342"/>
      <c r="AK26" s="1342"/>
      <c r="AL26" s="1342"/>
      <c r="AM26" s="1342"/>
      <c r="AN26" s="1342"/>
      <c r="AO26" s="1342"/>
      <c r="AP26" s="1342"/>
      <c r="AQ26" s="1342"/>
      <c r="AR26" s="1343"/>
      <c r="AV26" s="92"/>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2"/>
      <c r="CB26" s="92"/>
      <c r="CC26" s="92"/>
      <c r="CD26" s="92"/>
      <c r="CE26" s="92"/>
      <c r="CF26" s="92"/>
      <c r="CG26" s="92"/>
    </row>
    <row r="27" spans="1:85" ht="19.5" customHeight="1" x14ac:dyDescent="0.15">
      <c r="A27" s="156"/>
      <c r="B27" s="1316" t="s">
        <v>32</v>
      </c>
      <c r="C27" s="1317"/>
      <c r="D27" s="1317"/>
      <c r="E27" s="1318"/>
      <c r="F27" s="1344" t="s">
        <v>288</v>
      </c>
      <c r="G27" s="1344"/>
      <c r="H27" s="1344"/>
      <c r="I27" s="1345"/>
      <c r="J27" s="1356"/>
      <c r="K27" s="1357"/>
      <c r="L27" s="1357"/>
      <c r="M27" s="1357"/>
      <c r="N27" s="1357"/>
      <c r="O27" s="1357"/>
      <c r="P27" s="1357"/>
      <c r="Q27" s="1357"/>
      <c r="R27" s="1357"/>
      <c r="S27" s="1357"/>
      <c r="T27" s="1357"/>
      <c r="U27" s="1357"/>
      <c r="V27" s="1357"/>
      <c r="W27" s="1357"/>
      <c r="X27" s="1357"/>
      <c r="Y27" s="1357"/>
      <c r="Z27" s="1357"/>
      <c r="AA27" s="1357"/>
      <c r="AB27" s="1357"/>
      <c r="AC27" s="1358"/>
      <c r="AD27" s="1313" t="s">
        <v>408</v>
      </c>
      <c r="AE27" s="1314"/>
      <c r="AF27" s="1314"/>
      <c r="AG27" s="1314"/>
      <c r="AH27" s="1329" t="s">
        <v>528</v>
      </c>
      <c r="AI27" s="1330"/>
      <c r="AJ27" s="1330"/>
      <c r="AK27" s="1348"/>
      <c r="AL27" s="1348"/>
      <c r="AM27" s="1349" t="s">
        <v>180</v>
      </c>
      <c r="AN27" s="1349"/>
      <c r="AO27" s="1348"/>
      <c r="AP27" s="1348"/>
      <c r="AQ27" s="1349" t="s">
        <v>211</v>
      </c>
      <c r="AR27" s="1350"/>
      <c r="AV27" s="92"/>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2"/>
      <c r="CB27" s="92"/>
      <c r="CC27" s="92"/>
      <c r="CD27" s="92"/>
      <c r="CE27" s="92"/>
      <c r="CF27" s="92"/>
      <c r="CG27" s="92"/>
    </row>
    <row r="28" spans="1:85" ht="30" customHeight="1" x14ac:dyDescent="0.15">
      <c r="A28" s="156"/>
      <c r="B28" s="1319"/>
      <c r="C28" s="1320"/>
      <c r="D28" s="1320"/>
      <c r="E28" s="1321"/>
      <c r="F28" s="1308" t="s">
        <v>33</v>
      </c>
      <c r="G28" s="1308"/>
      <c r="H28" s="1308"/>
      <c r="I28" s="1309"/>
      <c r="J28" s="1327"/>
      <c r="K28" s="1328"/>
      <c r="L28" s="1328"/>
      <c r="M28" s="1328"/>
      <c r="N28" s="1328"/>
      <c r="O28" s="1328"/>
      <c r="P28" s="1328"/>
      <c r="Q28" s="1328"/>
      <c r="R28" s="1328"/>
      <c r="S28" s="1328"/>
      <c r="T28" s="1328"/>
      <c r="U28" s="1325" t="s">
        <v>406</v>
      </c>
      <c r="V28" s="1326"/>
      <c r="W28" s="1322"/>
      <c r="X28" s="1323"/>
      <c r="Y28" s="1323"/>
      <c r="Z28" s="1323"/>
      <c r="AA28" s="1323"/>
      <c r="AB28" s="1323"/>
      <c r="AC28" s="1324"/>
      <c r="AD28" s="1346" t="s">
        <v>599</v>
      </c>
      <c r="AE28" s="1347"/>
      <c r="AF28" s="1347"/>
      <c r="AG28" s="1347"/>
      <c r="AH28" s="1306"/>
      <c r="AI28" s="1306"/>
      <c r="AJ28" s="1306"/>
      <c r="AK28" s="1306"/>
      <c r="AL28" s="1306"/>
      <c r="AM28" s="1306"/>
      <c r="AN28" s="1307"/>
      <c r="AO28" s="1351" t="s">
        <v>407</v>
      </c>
      <c r="AP28" s="1352"/>
      <c r="AQ28" s="1352"/>
      <c r="AR28" s="1353"/>
      <c r="AV28" s="92"/>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2"/>
      <c r="CB28" s="92"/>
      <c r="CC28" s="92"/>
      <c r="CD28" s="92"/>
      <c r="CE28" s="92"/>
      <c r="CF28" s="92"/>
      <c r="CG28" s="92"/>
    </row>
    <row r="29" spans="1:85" ht="51.75" customHeight="1" x14ac:dyDescent="0.15">
      <c r="A29" s="156"/>
      <c r="B29" s="1359" t="s">
        <v>290</v>
      </c>
      <c r="C29" s="1360"/>
      <c r="D29" s="1360"/>
      <c r="E29" s="1360"/>
      <c r="F29" s="1360"/>
      <c r="G29" s="1360"/>
      <c r="H29" s="1360"/>
      <c r="I29" s="1361"/>
      <c r="J29" s="1362"/>
      <c r="K29" s="1363"/>
      <c r="L29" s="1363"/>
      <c r="M29" s="1363"/>
      <c r="N29" s="1363"/>
      <c r="O29" s="1363"/>
      <c r="P29" s="1363"/>
      <c r="Q29" s="1363"/>
      <c r="R29" s="1363"/>
      <c r="S29" s="1363"/>
      <c r="T29" s="1363"/>
      <c r="U29" s="1363"/>
      <c r="V29" s="1363"/>
      <c r="W29" s="1363"/>
      <c r="X29" s="1363"/>
      <c r="Y29" s="1363"/>
      <c r="Z29" s="1363"/>
      <c r="AA29" s="1363"/>
      <c r="AB29" s="1363"/>
      <c r="AC29" s="1363"/>
      <c r="AD29" s="1363"/>
      <c r="AE29" s="1363"/>
      <c r="AF29" s="1363"/>
      <c r="AG29" s="1363"/>
      <c r="AH29" s="1363"/>
      <c r="AI29" s="1363"/>
      <c r="AJ29" s="1363"/>
      <c r="AK29" s="1363"/>
      <c r="AL29" s="1363"/>
      <c r="AM29" s="1363"/>
      <c r="AN29" s="1363"/>
      <c r="AO29" s="1363"/>
      <c r="AP29" s="1363"/>
      <c r="AQ29" s="1363"/>
      <c r="AR29" s="1364"/>
      <c r="AZ29" s="297"/>
    </row>
    <row r="30" spans="1:85" ht="17.25" customHeight="1" x14ac:dyDescent="0.15">
      <c r="A30" s="156"/>
      <c r="B30" s="1365" t="s">
        <v>413</v>
      </c>
      <c r="C30" s="1366"/>
      <c r="D30" s="1366"/>
      <c r="E30" s="1366"/>
      <c r="F30" s="1369"/>
      <c r="G30" s="1370"/>
      <c r="H30" s="1370"/>
      <c r="I30" s="1370"/>
      <c r="J30" s="1371"/>
      <c r="K30" s="1375" t="s">
        <v>407</v>
      </c>
      <c r="L30" s="1376"/>
      <c r="M30" s="1376"/>
      <c r="N30" s="1377"/>
      <c r="O30" s="1381" t="s">
        <v>411</v>
      </c>
      <c r="P30" s="1382"/>
      <c r="Q30" s="1382"/>
      <c r="R30" s="1382"/>
      <c r="S30" s="1385"/>
      <c r="T30" s="1386"/>
      <c r="U30" s="1386"/>
      <c r="V30" s="1386"/>
      <c r="W30" s="1386"/>
      <c r="X30" s="1386"/>
      <c r="Y30" s="1386"/>
      <c r="Z30" s="1386"/>
      <c r="AA30" s="1386"/>
      <c r="AB30" s="1386"/>
      <c r="AC30" s="1386"/>
      <c r="AD30" s="1386"/>
      <c r="AE30" s="1386"/>
      <c r="AF30" s="1386"/>
      <c r="AG30" s="1386"/>
      <c r="AH30" s="1386"/>
      <c r="AI30" s="1386"/>
      <c r="AJ30" s="1386"/>
      <c r="AK30" s="1386"/>
      <c r="AL30" s="1386"/>
      <c r="AM30" s="1386"/>
      <c r="AN30" s="1386"/>
      <c r="AO30" s="1386"/>
      <c r="AP30" s="1386"/>
      <c r="AQ30" s="1386"/>
      <c r="AR30" s="1387"/>
    </row>
    <row r="31" spans="1:85" ht="17.25" customHeight="1" x14ac:dyDescent="0.15">
      <c r="A31" s="156"/>
      <c r="B31" s="1367"/>
      <c r="C31" s="1368"/>
      <c r="D31" s="1368"/>
      <c r="E31" s="1368"/>
      <c r="F31" s="1372"/>
      <c r="G31" s="1373"/>
      <c r="H31" s="1373"/>
      <c r="I31" s="1373"/>
      <c r="J31" s="1374"/>
      <c r="K31" s="1378"/>
      <c r="L31" s="1379"/>
      <c r="M31" s="1379"/>
      <c r="N31" s="1380"/>
      <c r="O31" s="1383"/>
      <c r="P31" s="1384"/>
      <c r="Q31" s="1384"/>
      <c r="R31" s="1384"/>
      <c r="S31" s="1388"/>
      <c r="T31" s="1389"/>
      <c r="U31" s="1389"/>
      <c r="V31" s="1389"/>
      <c r="W31" s="1389"/>
      <c r="X31" s="1389"/>
      <c r="Y31" s="1389"/>
      <c r="Z31" s="1389"/>
      <c r="AA31" s="1389"/>
      <c r="AB31" s="1389"/>
      <c r="AC31" s="1389"/>
      <c r="AD31" s="1389"/>
      <c r="AE31" s="1389"/>
      <c r="AF31" s="1389"/>
      <c r="AG31" s="1389"/>
      <c r="AH31" s="1389"/>
      <c r="AI31" s="1389"/>
      <c r="AJ31" s="1389"/>
      <c r="AK31" s="1389"/>
      <c r="AL31" s="1389"/>
      <c r="AM31" s="1389"/>
      <c r="AN31" s="1389"/>
      <c r="AO31" s="1389"/>
      <c r="AP31" s="1389"/>
      <c r="AQ31" s="1389"/>
      <c r="AR31" s="1390"/>
    </row>
    <row r="32" spans="1:85" ht="15" customHeight="1" x14ac:dyDescent="0.15">
      <c r="A32" s="156"/>
      <c r="B32" s="1391" t="s">
        <v>499</v>
      </c>
      <c r="C32" s="1392"/>
      <c r="D32" s="1392"/>
      <c r="E32" s="1392"/>
      <c r="F32" s="1392"/>
      <c r="G32" s="1392"/>
      <c r="H32" s="1392"/>
      <c r="I32" s="1392"/>
      <c r="J32" s="1392"/>
      <c r="K32" s="1392"/>
      <c r="L32" s="1392"/>
      <c r="M32" s="1392"/>
      <c r="N32" s="1392"/>
      <c r="O32" s="1392"/>
      <c r="P32" s="1392"/>
      <c r="Q32" s="1392"/>
      <c r="R32" s="1392"/>
      <c r="S32" s="1392"/>
      <c r="T32" s="1392"/>
      <c r="U32" s="1392"/>
      <c r="V32" s="1392"/>
      <c r="W32" s="1392"/>
      <c r="X32" s="1392"/>
      <c r="Y32" s="1392"/>
      <c r="Z32" s="1392"/>
      <c r="AA32" s="1392"/>
      <c r="AB32" s="1392"/>
      <c r="AC32" s="1392"/>
      <c r="AD32" s="1392"/>
      <c r="AE32" s="1392"/>
      <c r="AF32" s="1392"/>
      <c r="AG32" s="1393"/>
      <c r="AH32" s="1394" t="s">
        <v>545</v>
      </c>
      <c r="AI32" s="1395"/>
      <c r="AJ32" s="1395"/>
      <c r="AK32" s="1395"/>
      <c r="AL32" s="1395"/>
      <c r="AM32" s="1395"/>
      <c r="AN32" s="1395"/>
      <c r="AO32" s="1395"/>
      <c r="AP32" s="1395"/>
      <c r="AQ32" s="1395"/>
      <c r="AR32" s="1396"/>
    </row>
    <row r="33" spans="1:85" ht="3" customHeight="1" x14ac:dyDescent="0.15">
      <c r="A33" s="156"/>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415"/>
      <c r="AM33" s="415"/>
      <c r="AN33" s="415"/>
      <c r="AO33" s="415"/>
      <c r="AP33" s="415"/>
      <c r="AQ33" s="415"/>
      <c r="AR33" s="416"/>
    </row>
    <row r="34" spans="1:85" ht="19.5" customHeight="1" x14ac:dyDescent="0.15">
      <c r="A34" s="156"/>
      <c r="B34" s="1310" t="s">
        <v>395</v>
      </c>
      <c r="C34" s="1311"/>
      <c r="D34" s="1311"/>
      <c r="E34" s="1312"/>
      <c r="F34" s="1314" t="s">
        <v>158</v>
      </c>
      <c r="G34" s="1314"/>
      <c r="H34" s="1314"/>
      <c r="I34" s="1314"/>
      <c r="J34" s="1314"/>
      <c r="K34" s="1314"/>
      <c r="L34" s="1314"/>
      <c r="M34" s="1315"/>
      <c r="N34" s="1334"/>
      <c r="O34" s="1334"/>
      <c r="P34" s="1334"/>
      <c r="Q34" s="1334"/>
      <c r="R34" s="1334"/>
      <c r="S34" s="1334"/>
      <c r="T34" s="1334"/>
      <c r="U34" s="1334"/>
      <c r="V34" s="1334"/>
      <c r="W34" s="1334"/>
      <c r="X34" s="1334"/>
      <c r="Y34" s="1334"/>
      <c r="Z34" s="1334"/>
      <c r="AA34" s="1334"/>
      <c r="AB34" s="1334"/>
      <c r="AC34" s="1335"/>
      <c r="AD34" s="1336" t="s">
        <v>563</v>
      </c>
      <c r="AE34" s="1337"/>
      <c r="AF34" s="1337"/>
      <c r="AG34" s="1337"/>
      <c r="AH34" s="1340"/>
      <c r="AI34" s="1340"/>
      <c r="AJ34" s="1340"/>
      <c r="AK34" s="1340"/>
      <c r="AL34" s="1340"/>
      <c r="AM34" s="1340"/>
      <c r="AN34" s="1340"/>
      <c r="AO34" s="1340"/>
      <c r="AP34" s="1340"/>
      <c r="AQ34" s="1340"/>
      <c r="AR34" s="1341"/>
      <c r="AV34" s="92"/>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2"/>
      <c r="CB34" s="92"/>
      <c r="CC34" s="92"/>
      <c r="CD34" s="92"/>
      <c r="CE34" s="92"/>
      <c r="CF34" s="92"/>
      <c r="CG34" s="92"/>
    </row>
    <row r="35" spans="1:85" ht="19.5" customHeight="1" x14ac:dyDescent="0.15">
      <c r="A35" s="156"/>
      <c r="B35" s="1331" t="s">
        <v>539</v>
      </c>
      <c r="C35" s="1332"/>
      <c r="D35" s="1332"/>
      <c r="E35" s="1333"/>
      <c r="F35" s="1313" t="s">
        <v>289</v>
      </c>
      <c r="G35" s="1314"/>
      <c r="H35" s="1314"/>
      <c r="I35" s="1314"/>
      <c r="J35" s="1314"/>
      <c r="K35" s="1314"/>
      <c r="L35" s="1314"/>
      <c r="M35" s="1315"/>
      <c r="N35" s="1354"/>
      <c r="O35" s="1354"/>
      <c r="P35" s="1354"/>
      <c r="Q35" s="1354"/>
      <c r="R35" s="1354"/>
      <c r="S35" s="1354"/>
      <c r="T35" s="1354"/>
      <c r="U35" s="1354"/>
      <c r="V35" s="1354"/>
      <c r="W35" s="1354"/>
      <c r="X35" s="1354"/>
      <c r="Y35" s="1354"/>
      <c r="Z35" s="1354"/>
      <c r="AA35" s="1354"/>
      <c r="AB35" s="1354"/>
      <c r="AC35" s="1355"/>
      <c r="AD35" s="1338"/>
      <c r="AE35" s="1339"/>
      <c r="AF35" s="1339"/>
      <c r="AG35" s="1339"/>
      <c r="AH35" s="1342"/>
      <c r="AI35" s="1342"/>
      <c r="AJ35" s="1342"/>
      <c r="AK35" s="1342"/>
      <c r="AL35" s="1342"/>
      <c r="AM35" s="1342"/>
      <c r="AN35" s="1342"/>
      <c r="AO35" s="1342"/>
      <c r="AP35" s="1342"/>
      <c r="AQ35" s="1342"/>
      <c r="AR35" s="1343"/>
      <c r="AV35" s="92"/>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2"/>
      <c r="CB35" s="92"/>
      <c r="CC35" s="92"/>
      <c r="CD35" s="92"/>
      <c r="CE35" s="92"/>
      <c r="CF35" s="92"/>
      <c r="CG35" s="92"/>
    </row>
    <row r="36" spans="1:85" ht="19.5" customHeight="1" x14ac:dyDescent="0.15">
      <c r="A36" s="156"/>
      <c r="B36" s="1316" t="s">
        <v>32</v>
      </c>
      <c r="C36" s="1317"/>
      <c r="D36" s="1317"/>
      <c r="E36" s="1318"/>
      <c r="F36" s="1344" t="s">
        <v>288</v>
      </c>
      <c r="G36" s="1344"/>
      <c r="H36" s="1344"/>
      <c r="I36" s="1345"/>
      <c r="J36" s="1356"/>
      <c r="K36" s="1357"/>
      <c r="L36" s="1357"/>
      <c r="M36" s="1357"/>
      <c r="N36" s="1357"/>
      <c r="O36" s="1357"/>
      <c r="P36" s="1357"/>
      <c r="Q36" s="1357"/>
      <c r="R36" s="1357"/>
      <c r="S36" s="1357"/>
      <c r="T36" s="1357"/>
      <c r="U36" s="1357"/>
      <c r="V36" s="1357"/>
      <c r="W36" s="1357"/>
      <c r="X36" s="1357"/>
      <c r="Y36" s="1357"/>
      <c r="Z36" s="1357"/>
      <c r="AA36" s="1357"/>
      <c r="AB36" s="1357"/>
      <c r="AC36" s="1358"/>
      <c r="AD36" s="1313" t="s">
        <v>408</v>
      </c>
      <c r="AE36" s="1314"/>
      <c r="AF36" s="1314"/>
      <c r="AG36" s="1314"/>
      <c r="AH36" s="1329" t="s">
        <v>528</v>
      </c>
      <c r="AI36" s="1330"/>
      <c r="AJ36" s="1330"/>
      <c r="AK36" s="1348"/>
      <c r="AL36" s="1348"/>
      <c r="AM36" s="1349" t="s">
        <v>409</v>
      </c>
      <c r="AN36" s="1349"/>
      <c r="AO36" s="1348"/>
      <c r="AP36" s="1348"/>
      <c r="AQ36" s="1349" t="s">
        <v>410</v>
      </c>
      <c r="AR36" s="1350"/>
      <c r="AV36" s="92"/>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2"/>
      <c r="CB36" s="92"/>
      <c r="CC36" s="92"/>
      <c r="CD36" s="92"/>
      <c r="CE36" s="92"/>
      <c r="CF36" s="92"/>
      <c r="CG36" s="92"/>
    </row>
    <row r="37" spans="1:85" ht="30" customHeight="1" x14ac:dyDescent="0.15">
      <c r="A37" s="156"/>
      <c r="B37" s="1319"/>
      <c r="C37" s="1320"/>
      <c r="D37" s="1320"/>
      <c r="E37" s="1321"/>
      <c r="F37" s="1308" t="s">
        <v>33</v>
      </c>
      <c r="G37" s="1308"/>
      <c r="H37" s="1308"/>
      <c r="I37" s="1309"/>
      <c r="J37" s="1327"/>
      <c r="K37" s="1328"/>
      <c r="L37" s="1328"/>
      <c r="M37" s="1328"/>
      <c r="N37" s="1328"/>
      <c r="O37" s="1328"/>
      <c r="P37" s="1328"/>
      <c r="Q37" s="1328"/>
      <c r="R37" s="1328"/>
      <c r="S37" s="1328"/>
      <c r="T37" s="1328"/>
      <c r="U37" s="1325" t="s">
        <v>406</v>
      </c>
      <c r="V37" s="1326"/>
      <c r="W37" s="1322"/>
      <c r="X37" s="1323"/>
      <c r="Y37" s="1323"/>
      <c r="Z37" s="1323"/>
      <c r="AA37" s="1323"/>
      <c r="AB37" s="1323"/>
      <c r="AC37" s="1324"/>
      <c r="AD37" s="1346" t="s">
        <v>599</v>
      </c>
      <c r="AE37" s="1347"/>
      <c r="AF37" s="1347"/>
      <c r="AG37" s="1347"/>
      <c r="AH37" s="1306"/>
      <c r="AI37" s="1306"/>
      <c r="AJ37" s="1306"/>
      <c r="AK37" s="1306"/>
      <c r="AL37" s="1306"/>
      <c r="AM37" s="1306"/>
      <c r="AN37" s="1307"/>
      <c r="AO37" s="1351" t="s">
        <v>407</v>
      </c>
      <c r="AP37" s="1352"/>
      <c r="AQ37" s="1352"/>
      <c r="AR37" s="1353"/>
      <c r="AV37" s="92"/>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2"/>
      <c r="CB37" s="92"/>
      <c r="CC37" s="92"/>
      <c r="CD37" s="92"/>
      <c r="CE37" s="92"/>
      <c r="CF37" s="92"/>
      <c r="CG37" s="92"/>
    </row>
    <row r="38" spans="1:85" ht="51" customHeight="1" x14ac:dyDescent="0.15">
      <c r="A38" s="156"/>
      <c r="B38" s="1359" t="s">
        <v>290</v>
      </c>
      <c r="C38" s="1360"/>
      <c r="D38" s="1360"/>
      <c r="E38" s="1360"/>
      <c r="F38" s="1360"/>
      <c r="G38" s="1360"/>
      <c r="H38" s="1360"/>
      <c r="I38" s="1361"/>
      <c r="J38" s="1362"/>
      <c r="K38" s="1363"/>
      <c r="L38" s="1363"/>
      <c r="M38" s="1363"/>
      <c r="N38" s="1363"/>
      <c r="O38" s="1363"/>
      <c r="P38" s="1363"/>
      <c r="Q38" s="1363"/>
      <c r="R38" s="1363"/>
      <c r="S38" s="1363"/>
      <c r="T38" s="1363"/>
      <c r="U38" s="1363"/>
      <c r="V38" s="1363"/>
      <c r="W38" s="1363"/>
      <c r="X38" s="1363"/>
      <c r="Y38" s="1363"/>
      <c r="Z38" s="1363"/>
      <c r="AA38" s="1363"/>
      <c r="AB38" s="1363"/>
      <c r="AC38" s="1363"/>
      <c r="AD38" s="1363"/>
      <c r="AE38" s="1363"/>
      <c r="AF38" s="1363"/>
      <c r="AG38" s="1363"/>
      <c r="AH38" s="1363"/>
      <c r="AI38" s="1363"/>
      <c r="AJ38" s="1363"/>
      <c r="AK38" s="1363"/>
      <c r="AL38" s="1363"/>
      <c r="AM38" s="1363"/>
      <c r="AN38" s="1363"/>
      <c r="AO38" s="1363"/>
      <c r="AP38" s="1363"/>
      <c r="AQ38" s="1363"/>
      <c r="AR38" s="1364"/>
    </row>
    <row r="39" spans="1:85" ht="17.25" customHeight="1" x14ac:dyDescent="0.15">
      <c r="A39" s="156"/>
      <c r="B39" s="1365" t="s">
        <v>413</v>
      </c>
      <c r="C39" s="1366"/>
      <c r="D39" s="1366"/>
      <c r="E39" s="1366"/>
      <c r="F39" s="1369"/>
      <c r="G39" s="1370"/>
      <c r="H39" s="1370"/>
      <c r="I39" s="1370"/>
      <c r="J39" s="1371"/>
      <c r="K39" s="1375" t="s">
        <v>407</v>
      </c>
      <c r="L39" s="1376"/>
      <c r="M39" s="1376"/>
      <c r="N39" s="1377"/>
      <c r="O39" s="1381" t="s">
        <v>411</v>
      </c>
      <c r="P39" s="1382"/>
      <c r="Q39" s="1382"/>
      <c r="R39" s="1382"/>
      <c r="S39" s="1385"/>
      <c r="T39" s="1386"/>
      <c r="U39" s="1386"/>
      <c r="V39" s="1386"/>
      <c r="W39" s="1386"/>
      <c r="X39" s="1386"/>
      <c r="Y39" s="1386"/>
      <c r="Z39" s="1386"/>
      <c r="AA39" s="1386"/>
      <c r="AB39" s="1386"/>
      <c r="AC39" s="1386"/>
      <c r="AD39" s="1386"/>
      <c r="AE39" s="1386"/>
      <c r="AF39" s="1386"/>
      <c r="AG39" s="1386"/>
      <c r="AH39" s="1386"/>
      <c r="AI39" s="1386"/>
      <c r="AJ39" s="1386"/>
      <c r="AK39" s="1386"/>
      <c r="AL39" s="1386"/>
      <c r="AM39" s="1386"/>
      <c r="AN39" s="1386"/>
      <c r="AO39" s="1386"/>
      <c r="AP39" s="1386"/>
      <c r="AQ39" s="1386"/>
      <c r="AR39" s="1387"/>
    </row>
    <row r="40" spans="1:85" ht="17.25" customHeight="1" x14ac:dyDescent="0.15">
      <c r="A40" s="156"/>
      <c r="B40" s="1367"/>
      <c r="C40" s="1368"/>
      <c r="D40" s="1368"/>
      <c r="E40" s="1368"/>
      <c r="F40" s="1372"/>
      <c r="G40" s="1373"/>
      <c r="H40" s="1373"/>
      <c r="I40" s="1373"/>
      <c r="J40" s="1374"/>
      <c r="K40" s="1378"/>
      <c r="L40" s="1379"/>
      <c r="M40" s="1379"/>
      <c r="N40" s="1380"/>
      <c r="O40" s="1383"/>
      <c r="P40" s="1384"/>
      <c r="Q40" s="1384"/>
      <c r="R40" s="1384"/>
      <c r="S40" s="1388"/>
      <c r="T40" s="1389"/>
      <c r="U40" s="1389"/>
      <c r="V40" s="1389"/>
      <c r="W40" s="1389"/>
      <c r="X40" s="1389"/>
      <c r="Y40" s="1389"/>
      <c r="Z40" s="1389"/>
      <c r="AA40" s="1389"/>
      <c r="AB40" s="1389"/>
      <c r="AC40" s="1389"/>
      <c r="AD40" s="1389"/>
      <c r="AE40" s="1389"/>
      <c r="AF40" s="1389"/>
      <c r="AG40" s="1389"/>
      <c r="AH40" s="1389"/>
      <c r="AI40" s="1389"/>
      <c r="AJ40" s="1389"/>
      <c r="AK40" s="1389"/>
      <c r="AL40" s="1389"/>
      <c r="AM40" s="1389"/>
      <c r="AN40" s="1389"/>
      <c r="AO40" s="1389"/>
      <c r="AP40" s="1389"/>
      <c r="AQ40" s="1389"/>
      <c r="AR40" s="1390"/>
    </row>
    <row r="41" spans="1:85" ht="15" customHeight="1" x14ac:dyDescent="0.15">
      <c r="A41" s="156"/>
      <c r="B41" s="1391" t="s">
        <v>499</v>
      </c>
      <c r="C41" s="1392"/>
      <c r="D41" s="1392"/>
      <c r="E41" s="1392"/>
      <c r="F41" s="1392"/>
      <c r="G41" s="1392"/>
      <c r="H41" s="1392"/>
      <c r="I41" s="1392"/>
      <c r="J41" s="1392"/>
      <c r="K41" s="1392"/>
      <c r="L41" s="1392"/>
      <c r="M41" s="1392"/>
      <c r="N41" s="1392"/>
      <c r="O41" s="1392"/>
      <c r="P41" s="1392"/>
      <c r="Q41" s="1392"/>
      <c r="R41" s="1392"/>
      <c r="S41" s="1392"/>
      <c r="T41" s="1392"/>
      <c r="U41" s="1392"/>
      <c r="V41" s="1392"/>
      <c r="W41" s="1392"/>
      <c r="X41" s="1392"/>
      <c r="Y41" s="1392"/>
      <c r="Z41" s="1392"/>
      <c r="AA41" s="1392"/>
      <c r="AB41" s="1392"/>
      <c r="AC41" s="1392"/>
      <c r="AD41" s="1392"/>
      <c r="AE41" s="1392"/>
      <c r="AF41" s="1392"/>
      <c r="AG41" s="1393"/>
      <c r="AH41" s="1394" t="s">
        <v>545</v>
      </c>
      <c r="AI41" s="1395"/>
      <c r="AJ41" s="1395"/>
      <c r="AK41" s="1395"/>
      <c r="AL41" s="1395"/>
      <c r="AM41" s="1395"/>
      <c r="AN41" s="1395"/>
      <c r="AO41" s="1395"/>
      <c r="AP41" s="1395"/>
      <c r="AQ41" s="1395"/>
      <c r="AR41" s="1396"/>
    </row>
    <row r="42" spans="1:85" ht="4.5" customHeight="1" x14ac:dyDescent="0.15">
      <c r="A42" s="160"/>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415"/>
      <c r="AM42" s="415"/>
      <c r="AN42" s="415"/>
      <c r="AO42" s="415"/>
      <c r="AP42" s="415"/>
      <c r="AQ42" s="415"/>
      <c r="AR42" s="416"/>
    </row>
    <row r="43" spans="1:85" x14ac:dyDescent="0.15">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row>
  </sheetData>
  <sheetProtection algorithmName="SHA-512" hashValue="+ipm8WNnaJ0lIslyffM20ESiGi9GoR1TSePb4WFxhttfpF3nHcqLajGTGbvFJDS0dUal4bt7aqU+Ho71tZKl4A==" saltValue="uDvIDf4UO/tAfEq9lDevhg==" spinCount="100000" sheet="1" formatCells="0" formatRows="0" selectLockedCells="1" sort="0" autoFilter="0" pivotTables="0"/>
  <mergeCells count="133">
    <mergeCell ref="AH41:AR41"/>
    <mergeCell ref="B30:E31"/>
    <mergeCell ref="F30:J31"/>
    <mergeCell ref="K30:N31"/>
    <mergeCell ref="O30:R31"/>
    <mergeCell ref="S30:AR31"/>
    <mergeCell ref="AH37:AN37"/>
    <mergeCell ref="AO37:AR37"/>
    <mergeCell ref="N35:AC35"/>
    <mergeCell ref="B34:E34"/>
    <mergeCell ref="F34:M34"/>
    <mergeCell ref="N34:AC34"/>
    <mergeCell ref="AD34:AG35"/>
    <mergeCell ref="AH34:AR35"/>
    <mergeCell ref="B35:E35"/>
    <mergeCell ref="F35:M35"/>
    <mergeCell ref="B32:AG32"/>
    <mergeCell ref="AH32:AR32"/>
    <mergeCell ref="O39:R40"/>
    <mergeCell ref="AQ36:AR36"/>
    <mergeCell ref="F37:I37"/>
    <mergeCell ref="J37:T37"/>
    <mergeCell ref="U37:V37"/>
    <mergeCell ref="W37:AC37"/>
    <mergeCell ref="B38:I38"/>
    <mergeCell ref="J38:AR38"/>
    <mergeCell ref="B36:E37"/>
    <mergeCell ref="F36:I36"/>
    <mergeCell ref="J36:AC36"/>
    <mergeCell ref="AD36:AG36"/>
    <mergeCell ref="AH36:AJ36"/>
    <mergeCell ref="AK36:AL36"/>
    <mergeCell ref="AM36:AN36"/>
    <mergeCell ref="AO36:AP36"/>
    <mergeCell ref="K39:N40"/>
    <mergeCell ref="B39:E40"/>
    <mergeCell ref="F39:J40"/>
    <mergeCell ref="S39:AR40"/>
    <mergeCell ref="B41:AG41"/>
    <mergeCell ref="B29:I29"/>
    <mergeCell ref="J29:AR29"/>
    <mergeCell ref="AH27:AJ27"/>
    <mergeCell ref="AK27:AL27"/>
    <mergeCell ref="AM27:AN27"/>
    <mergeCell ref="AO27:AP27"/>
    <mergeCell ref="AQ27:AR27"/>
    <mergeCell ref="F28:I28"/>
    <mergeCell ref="J28:T28"/>
    <mergeCell ref="U28:V28"/>
    <mergeCell ref="W28:AC28"/>
    <mergeCell ref="AH28:AN28"/>
    <mergeCell ref="AO28:AR28"/>
    <mergeCell ref="AD28:AG28"/>
    <mergeCell ref="B27:E28"/>
    <mergeCell ref="F27:I27"/>
    <mergeCell ref="J27:AC27"/>
    <mergeCell ref="AD27:AG27"/>
    <mergeCell ref="AD37:AG37"/>
    <mergeCell ref="B14:AG14"/>
    <mergeCell ref="AH14:AR14"/>
    <mergeCell ref="B25:E25"/>
    <mergeCell ref="F25:M25"/>
    <mergeCell ref="B21:E22"/>
    <mergeCell ref="F21:J22"/>
    <mergeCell ref="K21:N22"/>
    <mergeCell ref="O21:R22"/>
    <mergeCell ref="S21:AR22"/>
    <mergeCell ref="N25:AC25"/>
    <mergeCell ref="AD25:AG26"/>
    <mergeCell ref="AH25:AR26"/>
    <mergeCell ref="N26:AC26"/>
    <mergeCell ref="B26:E26"/>
    <mergeCell ref="F26:M26"/>
    <mergeCell ref="B23:AG23"/>
    <mergeCell ref="AH23:AR23"/>
    <mergeCell ref="B20:I20"/>
    <mergeCell ref="J20:AR20"/>
    <mergeCell ref="B16:E16"/>
    <mergeCell ref="F16:M16"/>
    <mergeCell ref="N16:AC16"/>
    <mergeCell ref="AD16:AG17"/>
    <mergeCell ref="AH16:AR17"/>
    <mergeCell ref="B17:E17"/>
    <mergeCell ref="F17:M17"/>
    <mergeCell ref="N17:AC17"/>
    <mergeCell ref="B18:E19"/>
    <mergeCell ref="F18:I18"/>
    <mergeCell ref="J18:AC18"/>
    <mergeCell ref="AH18:AJ18"/>
    <mergeCell ref="AK18:AL18"/>
    <mergeCell ref="AM18:AN18"/>
    <mergeCell ref="F19:I19"/>
    <mergeCell ref="AO18:AP18"/>
    <mergeCell ref="AQ18:AR18"/>
    <mergeCell ref="J19:T19"/>
    <mergeCell ref="I2:AR2"/>
    <mergeCell ref="AD18:AG18"/>
    <mergeCell ref="AD19:AG19"/>
    <mergeCell ref="AH19:AN19"/>
    <mergeCell ref="AO19:AR19"/>
    <mergeCell ref="U19:V19"/>
    <mergeCell ref="W19:AC19"/>
    <mergeCell ref="N8:AC8"/>
    <mergeCell ref="AQ9:AR9"/>
    <mergeCell ref="AM9:AN9"/>
    <mergeCell ref="AO9:AP9"/>
    <mergeCell ref="AK9:AL9"/>
    <mergeCell ref="J9:AC9"/>
    <mergeCell ref="B11:I11"/>
    <mergeCell ref="J11:AR11"/>
    <mergeCell ref="B12:E13"/>
    <mergeCell ref="F12:J13"/>
    <mergeCell ref="K12:N13"/>
    <mergeCell ref="O12:R13"/>
    <mergeCell ref="S12:AR13"/>
    <mergeCell ref="AO10:AR10"/>
    <mergeCell ref="AH10:AN10"/>
    <mergeCell ref="F10:I10"/>
    <mergeCell ref="B7:E7"/>
    <mergeCell ref="F8:M8"/>
    <mergeCell ref="F7:M7"/>
    <mergeCell ref="B9:E10"/>
    <mergeCell ref="W10:AC10"/>
    <mergeCell ref="U10:V10"/>
    <mergeCell ref="J10:T10"/>
    <mergeCell ref="AD9:AG9"/>
    <mergeCell ref="AH9:AJ9"/>
    <mergeCell ref="B8:E8"/>
    <mergeCell ref="N7:AC7"/>
    <mergeCell ref="AD7:AG8"/>
    <mergeCell ref="AH7:AR8"/>
    <mergeCell ref="F9:I9"/>
    <mergeCell ref="AD10:AG10"/>
  </mergeCells>
  <phoneticPr fontId="1"/>
  <dataValidations xWindow="794" yWindow="574" count="3">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L15:AR15 AH32 AH23 AH14 AL24:AR24 AL33:AR33 AL42:AR42 AH41">
      <formula1>"選択してください,関連あり,関連なし"</formula1>
    </dataValidation>
    <dataValidation allowBlank="1" showInputMessage="1" showErrorMessage="1" prompt="原則東京都内の自社の事業所等（他社は不可）で、公社が検査時に確認できる場所としてください。" sqref="N17:AC17 N35:AC35 N26:AC26 N8:AC8"/>
    <dataValidation allowBlank="1" showInputMessage="1" showErrorMessage="1" prompt="別紙13「12. (2)機械装置・工具器具費」の「経費番号」（機カ-1、機カ-2、、、）を記入してください。" sqref="B8:E8 B17:E17 B26:E26 B35:E35"/>
  </dataValidations>
  <pageMargins left="0.59055118110236227" right="0.19685039370078741" top="0.39370078740157483" bottom="0.39370078740157483" header="0.19685039370078741" footer="0.19685039370078741"/>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S29"/>
  <sheetViews>
    <sheetView showGridLines="0" view="pageBreakPreview" zoomScale="85" zoomScaleNormal="130" zoomScaleSheetLayoutView="85" workbookViewId="0">
      <selection activeCell="F20" sqref="F20"/>
    </sheetView>
  </sheetViews>
  <sheetFormatPr defaultColWidth="2.125" defaultRowHeight="14.25" customHeight="1" x14ac:dyDescent="0.15"/>
  <cols>
    <col min="1" max="1" width="1.375" style="83" customWidth="1"/>
    <col min="2" max="2" width="6.875" style="83" customWidth="1"/>
    <col min="3" max="3" width="23" style="83" customWidth="1"/>
    <col min="4" max="4" width="9.125" style="83" customWidth="1"/>
    <col min="5" max="5" width="5.75" style="83" customWidth="1"/>
    <col min="6" max="6" width="10.5" style="83" customWidth="1"/>
    <col min="7" max="7" width="11.5" style="83" customWidth="1"/>
    <col min="8" max="8" width="10.5" style="83" customWidth="1"/>
    <col min="9" max="9" width="16.125" style="83" customWidth="1"/>
    <col min="10" max="10" width="2.125" style="98" customWidth="1"/>
    <col min="11" max="12" width="2.125" style="83" customWidth="1"/>
    <col min="13" max="13" width="11.25" style="83" customWidth="1"/>
    <col min="14" max="14" width="9.5" style="83" customWidth="1"/>
    <col min="15" max="15" width="6.25" style="83" customWidth="1"/>
    <col min="16" max="212" width="2.125" style="83" customWidth="1"/>
    <col min="213" max="16384" width="2.125" style="83"/>
  </cols>
  <sheetData>
    <row r="1" spans="1:45" ht="14.25" customHeight="1" x14ac:dyDescent="0.15">
      <c r="A1" s="83" t="s">
        <v>582</v>
      </c>
    </row>
    <row r="2" spans="1:45" s="81" customFormat="1" ht="19.5" x14ac:dyDescent="0.15">
      <c r="A2" s="148" t="s">
        <v>392</v>
      </c>
      <c r="B2" s="51"/>
      <c r="C2" s="79"/>
      <c r="D2" s="1297"/>
      <c r="E2" s="1297"/>
      <c r="F2" s="1297"/>
      <c r="G2" s="1297"/>
      <c r="H2" s="1297"/>
      <c r="I2" s="1297"/>
      <c r="J2" s="95"/>
      <c r="K2" s="96"/>
      <c r="L2" s="96"/>
      <c r="M2" s="79"/>
      <c r="N2" s="79"/>
      <c r="O2" s="79"/>
      <c r="P2" s="79"/>
      <c r="Q2" s="79"/>
      <c r="R2" s="79"/>
      <c r="S2" s="79"/>
      <c r="T2" s="79"/>
      <c r="U2" s="97"/>
      <c r="V2" s="97"/>
      <c r="W2" s="18"/>
      <c r="X2" s="18"/>
      <c r="Y2" s="18"/>
      <c r="Z2" s="18"/>
      <c r="AA2" s="18"/>
    </row>
    <row r="3" spans="1:45" ht="15" customHeight="1" x14ac:dyDescent="0.15">
      <c r="A3" s="113" t="s">
        <v>275</v>
      </c>
      <c r="B3" s="167"/>
      <c r="C3" s="121"/>
      <c r="D3" s="121"/>
      <c r="E3" s="121"/>
      <c r="F3" s="121"/>
      <c r="G3" s="121"/>
      <c r="H3" s="121"/>
      <c r="I3" s="123"/>
    </row>
    <row r="4" spans="1:45" ht="15" customHeight="1" x14ac:dyDescent="0.35">
      <c r="A4" s="112"/>
      <c r="B4" s="146" t="s">
        <v>422</v>
      </c>
      <c r="C4" s="114"/>
      <c r="D4" s="114"/>
      <c r="E4" s="114"/>
      <c r="F4" s="114"/>
      <c r="G4" s="114"/>
      <c r="H4" s="114"/>
      <c r="I4" s="356" t="s">
        <v>27</v>
      </c>
      <c r="M4" s="99"/>
    </row>
    <row r="5" spans="1:45" ht="15" customHeight="1" x14ac:dyDescent="0.15">
      <c r="A5" s="112"/>
      <c r="B5" s="117" t="s">
        <v>421</v>
      </c>
      <c r="C5" s="118"/>
      <c r="D5" s="118"/>
      <c r="E5" s="118"/>
      <c r="F5" s="118"/>
      <c r="G5" s="118"/>
      <c r="H5" s="118"/>
      <c r="I5" s="357"/>
      <c r="J5" s="100"/>
      <c r="K5" s="90"/>
      <c r="M5" s="91"/>
    </row>
    <row r="6" spans="1:45" ht="52.5" customHeight="1" x14ac:dyDescent="0.15">
      <c r="A6" s="112"/>
      <c r="B6" s="293" t="s">
        <v>178</v>
      </c>
      <c r="C6" s="294" t="s">
        <v>236</v>
      </c>
      <c r="D6" s="294" t="s">
        <v>241</v>
      </c>
      <c r="E6" s="294" t="s">
        <v>56</v>
      </c>
      <c r="F6" s="298" t="s">
        <v>238</v>
      </c>
      <c r="G6" s="294" t="s">
        <v>564</v>
      </c>
      <c r="H6" s="294" t="s">
        <v>42</v>
      </c>
      <c r="I6" s="344" t="s">
        <v>292</v>
      </c>
      <c r="J6" s="101" t="s">
        <v>41</v>
      </c>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row>
    <row r="7" spans="1:45" ht="41.25" customHeight="1" x14ac:dyDescent="0.15">
      <c r="A7" s="112"/>
      <c r="B7" s="443">
        <f t="shared" ref="B7:B21" si="0">ROW()-6</f>
        <v>1</v>
      </c>
      <c r="C7" s="587"/>
      <c r="D7" s="376"/>
      <c r="E7" s="345"/>
      <c r="F7" s="376"/>
      <c r="G7" s="383" t="str">
        <f>IF(OR(委託・外注費9[[#This Row],[数量／
指導日数
(A)]]="",委託・外注費9[[#This Row],[単価
（税抜）
(B)]]=""),"",(委託・外注費9[[#This Row],[数量／
指導日数
(A)]]*委託・外注費9[[#This Row],[単価
（税抜）
(B)]]))</f>
        <v/>
      </c>
      <c r="H7" s="383" t="str">
        <f>IF(委託・外注費9[[#This Row],[助成対象経費
（税抜）
(A)×(B）]]="","",委託・外注費9[[#This Row],[助成対象経費
（税抜）
(A)×(B）]]*1.1)</f>
        <v/>
      </c>
      <c r="I7" s="588"/>
      <c r="J7"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row>
    <row r="8" spans="1:45" ht="41.25" customHeight="1" x14ac:dyDescent="0.15">
      <c r="A8" s="112"/>
      <c r="B8" s="443">
        <f t="shared" si="0"/>
        <v>2</v>
      </c>
      <c r="C8" s="587"/>
      <c r="D8" s="376"/>
      <c r="E8" s="345"/>
      <c r="F8" s="376"/>
      <c r="G8" s="383" t="str">
        <f>IF(OR(委託・外注費9[[#This Row],[数量／
指導日数
(A)]]="",委託・外注費9[[#This Row],[単価
（税抜）
(B)]]=""),"",(委託・外注費9[[#This Row],[数量／
指導日数
(A)]]*委託・外注費9[[#This Row],[単価
（税抜）
(B)]]))</f>
        <v/>
      </c>
      <c r="H8" s="383" t="str">
        <f>IF(委託・外注費9[[#This Row],[助成対象経費
（税抜）
(A)×(B）]]="","",委託・外注費9[[#This Row],[助成対象経費
（税抜）
(A)×(B）]]*1.1)</f>
        <v/>
      </c>
      <c r="I8" s="588"/>
      <c r="J8"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8" s="104"/>
      <c r="N8" s="105"/>
      <c r="O8" s="105"/>
    </row>
    <row r="9" spans="1:45" ht="41.25" customHeight="1" x14ac:dyDescent="0.15">
      <c r="A9" s="112"/>
      <c r="B9" s="443">
        <f t="shared" si="0"/>
        <v>3</v>
      </c>
      <c r="C9" s="587"/>
      <c r="D9" s="589"/>
      <c r="E9" s="590"/>
      <c r="F9" s="589"/>
      <c r="G9" s="383" t="str">
        <f>IF(OR(委託・外注費9[[#This Row],[数量／
指導日数
(A)]]="",委託・外注費9[[#This Row],[単価
（税抜）
(B)]]=""),"",(委託・外注費9[[#This Row],[数量／
指導日数
(A)]]*委託・外注費9[[#This Row],[単価
（税抜）
(B)]]))</f>
        <v/>
      </c>
      <c r="H9" s="383" t="str">
        <f>IF(委託・外注費9[[#This Row],[助成対象経費
（税抜）
(A)×(B）]]="","",委託・外注費9[[#This Row],[助成対象経費
（税抜）
(A)×(B）]]*1.1)</f>
        <v/>
      </c>
      <c r="I9" s="588"/>
      <c r="J9"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M9" s="88"/>
      <c r="N9" s="88"/>
      <c r="O9" s="88"/>
    </row>
    <row r="10" spans="1:45" ht="41.25" customHeight="1" x14ac:dyDescent="0.15">
      <c r="A10" s="112"/>
      <c r="B10" s="443">
        <f t="shared" si="0"/>
        <v>4</v>
      </c>
      <c r="C10" s="587"/>
      <c r="D10" s="376"/>
      <c r="E10" s="345"/>
      <c r="F10" s="376"/>
      <c r="G10" s="383" t="str">
        <f>IF(OR(委託・外注費9[[#This Row],[数量／
指導日数
(A)]]="",委託・外注費9[[#This Row],[単価
（税抜）
(B)]]=""),"",(委託・外注費9[[#This Row],[数量／
指導日数
(A)]]*委託・外注費9[[#This Row],[単価
（税抜）
(B)]]))</f>
        <v/>
      </c>
      <c r="H10" s="383" t="str">
        <f>IF(委託・外注費9[[#This Row],[助成対象経費
（税抜）
(A)×(B）]]="","",委託・外注費9[[#This Row],[助成対象経費
（税抜）
(A)×(B）]]*1.1)</f>
        <v/>
      </c>
      <c r="I10" s="588"/>
      <c r="J10"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M10" s="88"/>
      <c r="N10" s="88"/>
      <c r="O10" s="88"/>
    </row>
    <row r="11" spans="1:45" ht="41.25" customHeight="1" x14ac:dyDescent="0.15">
      <c r="A11" s="112"/>
      <c r="B11" s="443">
        <f t="shared" si="0"/>
        <v>5</v>
      </c>
      <c r="C11" s="587"/>
      <c r="D11" s="376"/>
      <c r="E11" s="345"/>
      <c r="F11" s="376"/>
      <c r="G11" s="383" t="str">
        <f>IF(OR(委託・外注費9[[#This Row],[数量／
指導日数
(A)]]="",委託・外注費9[[#This Row],[単価
（税抜）
(B)]]=""),"",(委託・外注費9[[#This Row],[数量／
指導日数
(A)]]*委託・外注費9[[#This Row],[単価
（税抜）
(B)]]))</f>
        <v/>
      </c>
      <c r="H11" s="383" t="str">
        <f>IF(委託・外注費9[[#This Row],[助成対象経費
（税抜）
(A)×(B）]]="","",委託・外注費9[[#This Row],[助成対象経費
（税抜）
(A)×(B）]]*1.1)</f>
        <v/>
      </c>
      <c r="I11" s="588"/>
      <c r="J11"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M11" s="88"/>
      <c r="N11" s="88"/>
      <c r="O11" s="88"/>
    </row>
    <row r="12" spans="1:45" ht="41.25" customHeight="1" x14ac:dyDescent="0.15">
      <c r="A12" s="112"/>
      <c r="B12" s="443">
        <f t="shared" si="0"/>
        <v>6</v>
      </c>
      <c r="C12" s="587"/>
      <c r="D12" s="376"/>
      <c r="E12" s="345"/>
      <c r="F12" s="376"/>
      <c r="G12" s="383" t="str">
        <f>IF(OR(委託・外注費9[[#This Row],[数量／
指導日数
(A)]]="",委託・外注費9[[#This Row],[単価
（税抜）
(B)]]=""),"",(委託・外注費9[[#This Row],[数量／
指導日数
(A)]]*委託・外注費9[[#This Row],[単価
（税抜）
(B)]]))</f>
        <v/>
      </c>
      <c r="H12" s="383" t="str">
        <f>IF(委託・外注費9[[#This Row],[助成対象経費
（税抜）
(A)×(B）]]="","",委託・外注費9[[#This Row],[助成対象経費
（税抜）
(A)×(B）]]*1.1)</f>
        <v/>
      </c>
      <c r="I12" s="588"/>
      <c r="J12"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M12" s="88"/>
      <c r="N12" s="88"/>
      <c r="O12" s="88"/>
    </row>
    <row r="13" spans="1:45" ht="41.25" customHeight="1" x14ac:dyDescent="0.15">
      <c r="A13" s="112"/>
      <c r="B13" s="443">
        <f t="shared" si="0"/>
        <v>7</v>
      </c>
      <c r="C13" s="587"/>
      <c r="D13" s="376"/>
      <c r="E13" s="345"/>
      <c r="F13" s="376"/>
      <c r="G13" s="383" t="str">
        <f>IF(OR(委託・外注費9[[#This Row],[数量／
指導日数
(A)]]="",委託・外注費9[[#This Row],[単価
（税抜）
(B)]]=""),"",(委託・外注費9[[#This Row],[数量／
指導日数
(A)]]*委託・外注費9[[#This Row],[単価
（税抜）
(B)]]))</f>
        <v/>
      </c>
      <c r="H13" s="383" t="str">
        <f>IF(委託・外注費9[[#This Row],[助成対象経費
（税抜）
(A)×(B）]]="","",委託・外注費9[[#This Row],[助成対象経費
（税抜）
(A)×(B）]]*1.1)</f>
        <v/>
      </c>
      <c r="I13" s="588"/>
      <c r="J13"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row>
    <row r="14" spans="1:45" ht="41.25" customHeight="1" x14ac:dyDescent="0.15">
      <c r="A14" s="112"/>
      <c r="B14" s="443">
        <f t="shared" si="0"/>
        <v>8</v>
      </c>
      <c r="C14" s="587"/>
      <c r="D14" s="376"/>
      <c r="E14" s="345"/>
      <c r="F14" s="376"/>
      <c r="G14" s="383" t="str">
        <f>IF(OR(委託・外注費9[[#This Row],[数量／
指導日数
(A)]]="",委託・外注費9[[#This Row],[単価
（税抜）
(B)]]=""),"",(委託・外注費9[[#This Row],[数量／
指導日数
(A)]]*委託・外注費9[[#This Row],[単価
（税抜）
(B)]]))</f>
        <v/>
      </c>
      <c r="H14" s="383" t="str">
        <f>IF(委託・外注費9[[#This Row],[助成対象経費
（税抜）
(A)×(B）]]="","",委託・外注費9[[#This Row],[助成対象経費
（税抜）
(A)×(B）]]*1.1)</f>
        <v/>
      </c>
      <c r="I14" s="588"/>
      <c r="J14"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row>
    <row r="15" spans="1:45" ht="41.25" customHeight="1" x14ac:dyDescent="0.15">
      <c r="A15" s="112"/>
      <c r="B15" s="443">
        <f t="shared" si="0"/>
        <v>9</v>
      </c>
      <c r="C15" s="587"/>
      <c r="D15" s="376"/>
      <c r="E15" s="345"/>
      <c r="F15" s="376"/>
      <c r="G15" s="383" t="str">
        <f>IF(OR(委託・外注費9[[#This Row],[数量／
指導日数
(A)]]="",委託・外注費9[[#This Row],[単価
（税抜）
(B)]]=""),"",(委託・外注費9[[#This Row],[数量／
指導日数
(A)]]*委託・外注費9[[#This Row],[単価
（税抜）
(B)]]))</f>
        <v/>
      </c>
      <c r="H15" s="383" t="str">
        <f>IF(委託・外注費9[[#This Row],[助成対象経費
（税抜）
(A)×(B）]]="","",委託・外注費9[[#This Row],[助成対象経費
（税抜）
(A)×(B）]]*1.1)</f>
        <v/>
      </c>
      <c r="I15" s="588"/>
      <c r="J15"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15" s="88"/>
      <c r="M15" s="88"/>
      <c r="N15" s="88"/>
    </row>
    <row r="16" spans="1:45" ht="41.25" customHeight="1" x14ac:dyDescent="0.15">
      <c r="A16" s="112"/>
      <c r="B16" s="443">
        <f t="shared" si="0"/>
        <v>10</v>
      </c>
      <c r="C16" s="587"/>
      <c r="D16" s="376"/>
      <c r="E16" s="345"/>
      <c r="F16" s="376"/>
      <c r="G16" s="383" t="str">
        <f>IF(OR(委託・外注費9[[#This Row],[数量／
指導日数
(A)]]="",委託・外注費9[[#This Row],[単価
（税抜）
(B)]]=""),"",(委託・外注費9[[#This Row],[数量／
指導日数
(A)]]*委託・外注費9[[#This Row],[単価
（税抜）
(B)]]))</f>
        <v/>
      </c>
      <c r="H16" s="383" t="str">
        <f>IF(委託・外注費9[[#This Row],[助成対象経費
（税抜）
(A)×(B）]]="","",委託・外注費9[[#This Row],[助成対象経費
（税抜）
(A)×(B）]]*1.1)</f>
        <v/>
      </c>
      <c r="I16" s="588"/>
      <c r="J16"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16" s="88"/>
      <c r="M16" s="88"/>
      <c r="N16" s="88"/>
    </row>
    <row r="17" spans="1:17" ht="41.25" customHeight="1" x14ac:dyDescent="0.15">
      <c r="A17" s="112"/>
      <c r="B17" s="443">
        <f t="shared" si="0"/>
        <v>11</v>
      </c>
      <c r="C17" s="587"/>
      <c r="D17" s="376"/>
      <c r="E17" s="345"/>
      <c r="F17" s="376"/>
      <c r="G17" s="383" t="str">
        <f>IF(OR(委託・外注費9[[#This Row],[数量／
指導日数
(A)]]="",委託・外注費9[[#This Row],[単価
（税抜）
(B)]]=""),"",(委託・外注費9[[#This Row],[数量／
指導日数
(A)]]*委託・外注費9[[#This Row],[単価
（税抜）
(B)]]))</f>
        <v/>
      </c>
      <c r="H17" s="383" t="str">
        <f>IF(委託・外注費9[[#This Row],[助成対象経費
（税抜）
(A)×(B）]]="","",委託・外注費9[[#This Row],[助成対象経費
（税抜）
(A)×(B）]]*1.1)</f>
        <v/>
      </c>
      <c r="I17" s="588"/>
      <c r="J17"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17" s="88"/>
      <c r="M17" s="88"/>
      <c r="N17" s="88"/>
    </row>
    <row r="18" spans="1:17" ht="41.25" customHeight="1" x14ac:dyDescent="0.15">
      <c r="A18" s="112"/>
      <c r="B18" s="443">
        <f t="shared" si="0"/>
        <v>12</v>
      </c>
      <c r="C18" s="587"/>
      <c r="D18" s="376"/>
      <c r="E18" s="345"/>
      <c r="F18" s="376"/>
      <c r="G18" s="383" t="str">
        <f>IF(OR(委託・外注費9[[#This Row],[数量／
指導日数
(A)]]="",委託・外注費9[[#This Row],[単価
（税抜）
(B)]]=""),"",(委託・外注費9[[#This Row],[数量／
指導日数
(A)]]*委託・外注費9[[#This Row],[単価
（税抜）
(B)]]))</f>
        <v/>
      </c>
      <c r="H18" s="383" t="str">
        <f>IF(委託・外注費9[[#This Row],[助成対象経費
（税抜）
(A)×(B）]]="","",委託・外注費9[[#This Row],[助成対象経費
（税抜）
(A)×(B）]]*1.1)</f>
        <v/>
      </c>
      <c r="I18" s="588"/>
      <c r="J18"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18" s="88"/>
      <c r="M18" s="88"/>
      <c r="N18" s="88"/>
    </row>
    <row r="19" spans="1:17" ht="41.25" customHeight="1" x14ac:dyDescent="0.15">
      <c r="A19" s="112"/>
      <c r="B19" s="443">
        <f t="shared" si="0"/>
        <v>13</v>
      </c>
      <c r="C19" s="587"/>
      <c r="D19" s="376"/>
      <c r="E19" s="345"/>
      <c r="F19" s="376"/>
      <c r="G19" s="383" t="str">
        <f>IF(OR(委託・外注費9[[#This Row],[数量／
指導日数
(A)]]="",委託・外注費9[[#This Row],[単価
（税抜）
(B)]]=""),"",(委託・外注費9[[#This Row],[数量／
指導日数
(A)]]*委託・外注費9[[#This Row],[単価
（税抜）
(B)]]))</f>
        <v/>
      </c>
      <c r="H19" s="383" t="str">
        <f>IF(委託・外注費9[[#This Row],[助成対象経費
（税抜）
(A)×(B）]]="","",委託・外注費9[[#This Row],[助成対象経費
（税抜）
(A)×(B）]]*1.1)</f>
        <v/>
      </c>
      <c r="I19" s="588"/>
      <c r="J19"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19" s="88"/>
      <c r="M19" s="88"/>
      <c r="N19" s="88"/>
    </row>
    <row r="20" spans="1:17" ht="41.25" customHeight="1" x14ac:dyDescent="0.15">
      <c r="A20" s="112"/>
      <c r="B20" s="443">
        <f t="shared" si="0"/>
        <v>14</v>
      </c>
      <c r="C20" s="587"/>
      <c r="D20" s="376"/>
      <c r="E20" s="345"/>
      <c r="F20" s="376"/>
      <c r="G20" s="383" t="str">
        <f>IF(OR(委託・外注費9[[#This Row],[数量／
指導日数
(A)]]="",委託・外注費9[[#This Row],[単価
（税抜）
(B)]]=""),"",(委託・外注費9[[#This Row],[数量／
指導日数
(A)]]*委託・外注費9[[#This Row],[単価
（税抜）
(B)]]))</f>
        <v/>
      </c>
      <c r="H20" s="383" t="str">
        <f>IF(委託・外注費9[[#This Row],[助成対象経費
（税抜）
(A)×(B）]]="","",委託・外注費9[[#This Row],[助成対象経費
（税抜）
(A)×(B）]]*1.1)</f>
        <v/>
      </c>
      <c r="I20" s="588"/>
      <c r="J20"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20" s="88"/>
      <c r="M20" s="88"/>
      <c r="N20" s="88"/>
    </row>
    <row r="21" spans="1:17" ht="41.25" customHeight="1" x14ac:dyDescent="0.15">
      <c r="A21" s="112"/>
      <c r="B21" s="444">
        <f t="shared" si="0"/>
        <v>15</v>
      </c>
      <c r="C21" s="591"/>
      <c r="D21" s="377"/>
      <c r="E21" s="346"/>
      <c r="F21" s="377"/>
      <c r="G21" s="384" t="str">
        <f>IF(OR(委託・外注費9[[#This Row],[数量／
指導日数
(A)]]="",委託・外注費9[[#This Row],[単価
（税抜）
(B)]]=""),"",(委託・外注費9[[#This Row],[数量／
指導日数
(A)]]*委託・外注費9[[#This Row],[単価
（税抜）
(B)]]))</f>
        <v/>
      </c>
      <c r="H21" s="384" t="str">
        <f>IF(委託・外注費9[[#This Row],[助成対象経費
（税抜）
(A)×(B）]]="","",委託・外注費9[[#This Row],[助成対象経費
（税抜）
(A)×(B）]]*1.1)</f>
        <v/>
      </c>
      <c r="I21" s="592"/>
      <c r="J21" s="103" t="str">
        <f>IF(OR(AND(委託・外注費9[[#This Row],[委託・外注内容／
指導内容]]="",委託・外注費9[[#This Row],[数量／
指導日数
(A)]]="",委託・外注費9[[#This Row],[単位]]="",委託・外注費9[[#This Row],[単価
（税抜）
(B)]]="",委託・外注費9[[#This Row],[委託・外注先
事業者名／
専門家所属・氏名   ]]=""),
          AND(委託・外注費9[[#This Row],[委託・外注内容／
指導内容]]&lt;&gt;"",委託・外注費9[[#This Row],[数量／
指導日数
(A)]]&lt;&gt;"",委託・外注費9[[#This Row],[単位]]&lt;&gt;"",委託・外注費9[[#This Row],[単価
（税抜）
(B)]]&lt;&gt;"",委託・外注費9[[#This Row],[委託・外注先
事業者名／
専門家所属・氏名   ]]&lt;&gt;"")),
    "",
    "←全ての項目を入力してください。")</f>
        <v/>
      </c>
      <c r="L21" s="105"/>
      <c r="M21" s="105"/>
      <c r="N21" s="105"/>
    </row>
    <row r="22" spans="1:17" ht="30" customHeight="1" x14ac:dyDescent="0.15">
      <c r="A22" s="147"/>
      <c r="B22" s="358" t="s">
        <v>398</v>
      </c>
      <c r="C22" s="359"/>
      <c r="D22" s="359"/>
      <c r="E22" s="359"/>
      <c r="F22" s="360"/>
      <c r="G22" s="593">
        <f>SUBTOTAL(109,委託・外注費9[助成対象経費
（税抜）
(A)×(B）])</f>
        <v>0</v>
      </c>
      <c r="H22" s="594">
        <f>SUBTOTAL(109,委託・外注費9[助成事業に
要する経費
（税込）])</f>
        <v>0</v>
      </c>
      <c r="I22" s="361"/>
      <c r="J22" s="106"/>
      <c r="L22" s="88"/>
      <c r="M22" s="88"/>
      <c r="N22" s="88"/>
    </row>
    <row r="23" spans="1:17" ht="14.25" customHeight="1" x14ac:dyDescent="0.15">
      <c r="L23" s="107"/>
      <c r="M23" s="107"/>
      <c r="N23" s="107"/>
      <c r="O23" s="88"/>
      <c r="P23" s="88"/>
      <c r="Q23" s="88"/>
    </row>
    <row r="24" spans="1:17" ht="14.25" customHeight="1" x14ac:dyDescent="0.15">
      <c r="L24" s="88"/>
      <c r="M24" s="88"/>
      <c r="N24" s="88"/>
      <c r="O24" s="88"/>
      <c r="P24" s="88"/>
      <c r="Q24" s="88"/>
    </row>
    <row r="25" spans="1:17" ht="14.25" customHeight="1" x14ac:dyDescent="0.15">
      <c r="L25" s="88"/>
      <c r="M25" s="88"/>
      <c r="N25" s="88"/>
      <c r="O25" s="88"/>
      <c r="P25" s="88"/>
      <c r="Q25" s="88"/>
    </row>
    <row r="26" spans="1:17" ht="14.25" customHeight="1" x14ac:dyDescent="0.15">
      <c r="L26" s="88"/>
      <c r="M26" s="88"/>
      <c r="N26" s="88"/>
      <c r="O26" s="88"/>
      <c r="P26" s="88"/>
      <c r="Q26" s="88"/>
    </row>
    <row r="27" spans="1:17" ht="14.25" customHeight="1" x14ac:dyDescent="0.15">
      <c r="L27" s="88"/>
      <c r="M27" s="88"/>
      <c r="N27" s="88"/>
    </row>
    <row r="28" spans="1:17" ht="14.25" customHeight="1" x14ac:dyDescent="0.15">
      <c r="L28" s="88"/>
      <c r="M28" s="88"/>
      <c r="N28" s="88"/>
    </row>
    <row r="29" spans="1:17" ht="14.25" customHeight="1" x14ac:dyDescent="0.15">
      <c r="L29" s="88"/>
      <c r="M29" s="88"/>
      <c r="N29" s="88"/>
    </row>
  </sheetData>
  <sheetProtection algorithmName="SHA-512" hashValue="eezPBajVYpKwjAHDXMLSvMaNPlnfnAETmc5E+JLF2j70r1a4xTeRWrXm46MrapawfH40UrtzTDgmOqiH31ZSJQ==" saltValue="gMeFAO9qWS3s4oBGRZD6YQ==" spinCount="100000" sheet="1" formatCells="0" formatRows="0" insertRows="0" deleteRows="0" selectLockedCells="1"/>
  <mergeCells count="1">
    <mergeCell ref="D2:I2"/>
  </mergeCells>
  <phoneticPr fontId="1"/>
  <conditionalFormatting sqref="C7:F7 I7 I10:I21 C10:F21">
    <cfRule type="expression" dxfId="185" priority="6">
      <formula>AND(OR($C7&lt;&gt;"",$D7&lt;&gt;"",$E7&lt;&gt;"",$F7&lt;&gt;"",$I7&lt;&gt;""),C7="")</formula>
    </cfRule>
  </conditionalFormatting>
  <conditionalFormatting sqref="C8:F8">
    <cfRule type="expression" dxfId="184" priority="5">
      <formula>AND(OR($C8&lt;&gt;"",$D8&lt;&gt;"",$E8&lt;&gt;"",$F8&lt;&gt;"",$I8&lt;&gt;""),C8="")</formula>
    </cfRule>
  </conditionalFormatting>
  <conditionalFormatting sqref="I8">
    <cfRule type="expression" dxfId="183" priority="4">
      <formula>AND(OR($C8&lt;&gt;"",$D8&lt;&gt;"",$E8&lt;&gt;"",$F8&lt;&gt;"",$I8&lt;&gt;""),I8="")</formula>
    </cfRule>
  </conditionalFormatting>
  <conditionalFormatting sqref="C9:F9">
    <cfRule type="expression" dxfId="182" priority="3">
      <formula>AND(OR($C9&lt;&gt;"",$D9&lt;&gt;"",$E9&lt;&gt;"",$F9&lt;&gt;"",$I9&lt;&gt;""),C9="")</formula>
    </cfRule>
  </conditionalFormatting>
  <conditionalFormatting sqref="I9">
    <cfRule type="expression" dxfId="181" priority="2">
      <formula>AND(OR($C9&lt;&gt;"",$D9&lt;&gt;"",$E9&lt;&gt;"",$F9&lt;&gt;"",$I9&lt;&gt;""),I9="")</formula>
    </cfRule>
  </conditionalFormatting>
  <dataValidations count="6">
    <dataValidation type="custom" allowBlank="1" showInputMessage="1" showErrorMessage="1" prompt="自動計算されます。" sqref="G7:H21">
      <formula1>ISERROR(FIND(CHAR(10),G7))</formula1>
    </dataValidation>
    <dataValidation imeMode="disabled" allowBlank="1" showInputMessage="1" showErrorMessage="1" prompt="１件あたりの単価が税抜100万円以上の場合は、原則２者以上の見積書を提出してください。" sqref="F7:F21"/>
    <dataValidation type="custom" allowBlank="1" showInputMessage="1" showErrorMessage="1" sqref="J7:J21">
      <formula1>ISERROR(FIND(CHAR(10),J7))</formula1>
    </dataValidation>
    <dataValidation imeMode="halfAlpha" allowBlank="1" showInputMessage="1" showErrorMessage="1" sqref="D7:D21"/>
    <dataValidation allowBlank="1" showInputMessage="1" showErrorMessage="1" prompt="未定等不明確の場合は、 申請時点の候補先を記入してください。「未定、検討中」等の記入はできません。_x000a_" sqref="I7:I21"/>
    <dataValidation allowBlank="1" showInputMessage="1" showErrorMessage="1" prompt="全ての経費について、別紙16「(3) -１　委託・外注計画書 ／ 専門家指導計画書」を記入してください。" sqref="C7:C21"/>
  </dataValidations>
  <pageMargins left="0.59055118110236227" right="0.19685039370078741" top="0.39370078740157483" bottom="0.39370078740157483" header="0.19685039370078741" footer="0.19685039370078741"/>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tint="0.79998168889431442"/>
    <pageSetUpPr fitToPage="1"/>
  </sheetPr>
  <dimension ref="A1:CU41"/>
  <sheetViews>
    <sheetView showGridLines="0" view="pageBreakPreview" zoomScale="85" zoomScaleNormal="130" zoomScaleSheetLayoutView="85" workbookViewId="0">
      <selection activeCell="F22" sqref="F22:N22"/>
    </sheetView>
  </sheetViews>
  <sheetFormatPr defaultColWidth="1.875" defaultRowHeight="15" customHeight="1" x14ac:dyDescent="0.15"/>
  <cols>
    <col min="1" max="1" width="1.125" style="83" customWidth="1"/>
    <col min="2" max="5" width="3" style="83" customWidth="1"/>
    <col min="6" max="7" width="2.125" style="83" customWidth="1"/>
    <col min="8" max="8" width="2.75" style="83" customWidth="1"/>
    <col min="9" max="12" width="3.25" style="83" customWidth="1"/>
    <col min="13" max="14" width="2.25" style="83" customWidth="1"/>
    <col min="15" max="18" width="2.75" style="83" customWidth="1"/>
    <col min="19" max="21" width="3.375" style="83" customWidth="1"/>
    <col min="22" max="22" width="2.75" style="83" customWidth="1"/>
    <col min="23" max="28" width="2.875" style="83" customWidth="1"/>
    <col min="29" max="35" width="2.625" style="83" customWidth="1"/>
    <col min="36" max="224" width="2.5" style="83" customWidth="1"/>
    <col min="225" max="16384" width="1.875" style="83"/>
  </cols>
  <sheetData>
    <row r="1" spans="1:99" ht="15" customHeight="1" x14ac:dyDescent="0.15">
      <c r="A1" s="83" t="s">
        <v>583</v>
      </c>
    </row>
    <row r="2" spans="1:99" ht="19.5" x14ac:dyDescent="0.15">
      <c r="A2" s="148" t="s">
        <v>392</v>
      </c>
      <c r="H2" s="993"/>
      <c r="I2" s="993"/>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row>
    <row r="3" spans="1:99" ht="15" customHeight="1" x14ac:dyDescent="0.15">
      <c r="A3" s="113" t="s">
        <v>492</v>
      </c>
      <c r="B3" s="167"/>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79"/>
    </row>
    <row r="4" spans="1:99" ht="15" customHeight="1" x14ac:dyDescent="0.15">
      <c r="A4" s="112"/>
      <c r="B4" s="172" t="s">
        <v>423</v>
      </c>
      <c r="C4" s="174"/>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75"/>
    </row>
    <row r="5" spans="1:99" ht="15" customHeight="1" x14ac:dyDescent="0.15">
      <c r="A5" s="112"/>
      <c r="B5" s="176" t="s">
        <v>424</v>
      </c>
      <c r="C5" s="88"/>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177"/>
    </row>
    <row r="6" spans="1:99" ht="15" customHeight="1" x14ac:dyDescent="0.15">
      <c r="A6" s="112"/>
      <c r="B6" s="110" t="s">
        <v>403</v>
      </c>
      <c r="C6" s="145"/>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78"/>
    </row>
    <row r="7" spans="1:99" ht="16.5" customHeight="1" x14ac:dyDescent="0.15">
      <c r="A7" s="112"/>
      <c r="B7" s="1409" t="s">
        <v>179</v>
      </c>
      <c r="C7" s="1398"/>
      <c r="D7" s="1398"/>
      <c r="E7" s="1399"/>
      <c r="F7" s="1435" t="s">
        <v>600</v>
      </c>
      <c r="G7" s="1435"/>
      <c r="H7" s="1436"/>
      <c r="I7" s="1437" t="s">
        <v>296</v>
      </c>
      <c r="J7" s="1438"/>
      <c r="K7" s="1438"/>
      <c r="L7" s="1438"/>
      <c r="M7" s="1438"/>
      <c r="N7" s="1439"/>
      <c r="O7" s="1440"/>
      <c r="P7" s="1440"/>
      <c r="Q7" s="1440"/>
      <c r="R7" s="1440"/>
      <c r="S7" s="1440"/>
      <c r="T7" s="1440"/>
      <c r="U7" s="1440"/>
      <c r="V7" s="1441"/>
      <c r="W7" s="1442" t="s">
        <v>294</v>
      </c>
      <c r="X7" s="1443"/>
      <c r="Y7" s="1443"/>
      <c r="Z7" s="1443"/>
      <c r="AA7" s="1443"/>
      <c r="AB7" s="1444"/>
      <c r="AC7" s="1435"/>
      <c r="AD7" s="1435"/>
      <c r="AE7" s="1435"/>
      <c r="AF7" s="1435"/>
      <c r="AG7" s="1435"/>
      <c r="AH7" s="1435"/>
      <c r="AI7" s="1436"/>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88"/>
      <c r="BT7" s="88"/>
      <c r="BU7" s="88"/>
      <c r="BV7" s="88"/>
      <c r="BW7" s="88"/>
      <c r="BX7" s="88"/>
      <c r="BY7" s="88"/>
      <c r="CC7" s="88"/>
      <c r="CD7" s="161"/>
      <c r="CE7" s="161"/>
      <c r="CF7" s="161"/>
      <c r="CG7" s="161"/>
      <c r="CH7" s="161"/>
      <c r="CI7" s="161"/>
      <c r="CJ7" s="161"/>
      <c r="CK7" s="161"/>
      <c r="CL7" s="161"/>
      <c r="CM7" s="161"/>
      <c r="CN7" s="161"/>
      <c r="CO7" s="161"/>
      <c r="CP7" s="161"/>
      <c r="CQ7" s="161"/>
      <c r="CR7" s="161"/>
      <c r="CS7" s="161"/>
      <c r="CT7" s="161"/>
      <c r="CU7" s="161"/>
    </row>
    <row r="8" spans="1:99" ht="16.5" x14ac:dyDescent="0.15">
      <c r="A8" s="112"/>
      <c r="B8" s="1425" t="s">
        <v>293</v>
      </c>
      <c r="C8" s="1426"/>
      <c r="D8" s="1426"/>
      <c r="E8" s="1426"/>
      <c r="F8" s="1426"/>
      <c r="G8" s="1426"/>
      <c r="H8" s="1427"/>
      <c r="I8" s="1428"/>
      <c r="J8" s="1428"/>
      <c r="K8" s="1428"/>
      <c r="L8" s="1428"/>
      <c r="M8" s="1428"/>
      <c r="N8" s="1428"/>
      <c r="O8" s="1428"/>
      <c r="P8" s="1428"/>
      <c r="Q8" s="1428"/>
      <c r="R8" s="1428"/>
      <c r="S8" s="1428"/>
      <c r="T8" s="1428"/>
      <c r="U8" s="1428"/>
      <c r="V8" s="1428"/>
      <c r="W8" s="1428"/>
      <c r="X8" s="1428"/>
      <c r="Y8" s="1428"/>
      <c r="Z8" s="1429"/>
      <c r="AA8" s="763" t="s">
        <v>295</v>
      </c>
      <c r="AB8" s="1430"/>
      <c r="AC8" s="1431"/>
      <c r="AD8" s="1431"/>
      <c r="AE8" s="1431"/>
      <c r="AF8" s="1431"/>
      <c r="AG8" s="1431"/>
      <c r="AH8" s="1431"/>
      <c r="AI8" s="1432"/>
      <c r="AN8" s="88"/>
      <c r="AO8" s="161"/>
      <c r="AP8" s="161"/>
      <c r="AQ8" s="161"/>
      <c r="AR8" s="161"/>
      <c r="AY8" s="161"/>
      <c r="AZ8" s="161"/>
      <c r="BA8" s="161"/>
      <c r="BB8" s="161"/>
      <c r="BC8" s="161"/>
      <c r="BD8" s="161"/>
      <c r="BE8" s="161"/>
      <c r="BF8" s="161"/>
      <c r="BG8" s="161"/>
      <c r="BH8" s="161"/>
      <c r="BI8" s="161"/>
      <c r="BJ8" s="161"/>
      <c r="BK8" s="161"/>
      <c r="BL8" s="161"/>
      <c r="BM8" s="161"/>
      <c r="BN8" s="161"/>
      <c r="BO8" s="161"/>
      <c r="BP8" s="161"/>
      <c r="BQ8" s="161"/>
      <c r="BR8" s="161"/>
      <c r="BS8" s="88"/>
      <c r="BT8" s="88"/>
      <c r="BU8" s="88"/>
      <c r="BV8" s="88"/>
      <c r="BW8" s="88"/>
      <c r="BX8" s="88"/>
      <c r="BY8" s="88"/>
      <c r="CC8" s="88"/>
      <c r="CD8" s="161"/>
      <c r="CE8" s="161"/>
      <c r="CF8" s="161"/>
      <c r="CG8" s="161"/>
      <c r="CH8" s="161"/>
      <c r="CI8" s="161"/>
      <c r="CJ8" s="161"/>
      <c r="CK8" s="161"/>
      <c r="CL8" s="161"/>
      <c r="CM8" s="161"/>
      <c r="CN8" s="161"/>
      <c r="CO8" s="161"/>
      <c r="CP8" s="161"/>
      <c r="CQ8" s="161"/>
      <c r="CR8" s="161"/>
      <c r="CS8" s="161"/>
      <c r="CT8" s="161"/>
      <c r="CU8" s="161"/>
    </row>
    <row r="9" spans="1:99" ht="32.25" customHeight="1" x14ac:dyDescent="0.15">
      <c r="A9" s="112"/>
      <c r="B9" s="1449" t="s">
        <v>234</v>
      </c>
      <c r="C9" s="1450"/>
      <c r="D9" s="1450"/>
      <c r="E9" s="1450"/>
      <c r="F9" s="1450"/>
      <c r="G9" s="1450"/>
      <c r="H9" s="1451"/>
      <c r="I9" s="1433"/>
      <c r="J9" s="1433"/>
      <c r="K9" s="1433"/>
      <c r="L9" s="1433"/>
      <c r="M9" s="1433"/>
      <c r="N9" s="1433"/>
      <c r="O9" s="1433"/>
      <c r="P9" s="1433"/>
      <c r="Q9" s="1433"/>
      <c r="R9" s="1433"/>
      <c r="S9" s="1433"/>
      <c r="T9" s="1433"/>
      <c r="U9" s="1433"/>
      <c r="V9" s="1433"/>
      <c r="W9" s="1433"/>
      <c r="X9" s="1433"/>
      <c r="Y9" s="1433"/>
      <c r="Z9" s="1433"/>
      <c r="AA9" s="1433"/>
      <c r="AB9" s="1433"/>
      <c r="AC9" s="1433"/>
      <c r="AD9" s="1433"/>
      <c r="AE9" s="1433"/>
      <c r="AF9" s="1433"/>
      <c r="AG9" s="1433"/>
      <c r="AH9" s="1433"/>
      <c r="AI9" s="1434"/>
      <c r="AN9" s="88"/>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88"/>
      <c r="BT9" s="88"/>
      <c r="BU9" s="88"/>
      <c r="BV9" s="88"/>
      <c r="BW9" s="88"/>
      <c r="BX9" s="88"/>
      <c r="BY9" s="88"/>
      <c r="CC9" s="88"/>
      <c r="CD9" s="161"/>
      <c r="CE9" s="161"/>
      <c r="CF9" s="161"/>
      <c r="CG9" s="161"/>
      <c r="CH9" s="161"/>
      <c r="CI9" s="161"/>
      <c r="CJ9" s="161"/>
      <c r="CK9" s="161"/>
      <c r="CL9" s="161"/>
      <c r="CM9" s="161"/>
      <c r="CN9" s="161"/>
      <c r="CO9" s="161"/>
      <c r="CP9" s="161"/>
      <c r="CQ9" s="161"/>
      <c r="CR9" s="161"/>
      <c r="CS9" s="161"/>
      <c r="CT9" s="161"/>
      <c r="CU9" s="161"/>
    </row>
    <row r="10" spans="1:99" ht="16.5" customHeight="1" x14ac:dyDescent="0.15">
      <c r="A10" s="112"/>
      <c r="B10" s="1409" t="s">
        <v>34</v>
      </c>
      <c r="C10" s="1398"/>
      <c r="D10" s="1398"/>
      <c r="E10" s="1399"/>
      <c r="F10" s="1410" t="s">
        <v>528</v>
      </c>
      <c r="G10" s="1411"/>
      <c r="H10" s="595"/>
      <c r="I10" s="596" t="s">
        <v>35</v>
      </c>
      <c r="J10" s="595"/>
      <c r="K10" s="171" t="s">
        <v>298</v>
      </c>
      <c r="L10" s="596" t="s">
        <v>390</v>
      </c>
      <c r="M10" s="1410" t="s">
        <v>528</v>
      </c>
      <c r="N10" s="1411"/>
      <c r="O10" s="595"/>
      <c r="P10" s="596" t="s">
        <v>35</v>
      </c>
      <c r="Q10" s="595"/>
      <c r="R10" s="170" t="s">
        <v>298</v>
      </c>
      <c r="S10" s="1412" t="s">
        <v>412</v>
      </c>
      <c r="T10" s="1413"/>
      <c r="U10" s="1414"/>
      <c r="V10" s="1452"/>
      <c r="W10" s="1418"/>
      <c r="X10" s="1418"/>
      <c r="Y10" s="1418"/>
      <c r="Z10" s="1418"/>
      <c r="AA10" s="1418"/>
      <c r="AB10" s="1418"/>
      <c r="AC10" s="1418"/>
      <c r="AD10" s="1418"/>
      <c r="AE10" s="1418"/>
      <c r="AF10" s="1418"/>
      <c r="AG10" s="1418"/>
      <c r="AH10" s="1418"/>
      <c r="AI10" s="1419"/>
      <c r="AN10" s="88"/>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88"/>
      <c r="BT10" s="88"/>
      <c r="BU10" s="88"/>
      <c r="BV10" s="88"/>
      <c r="BW10" s="88"/>
      <c r="BX10" s="88"/>
      <c r="BY10" s="88"/>
    </row>
    <row r="11" spans="1:99" ht="30" customHeight="1" x14ac:dyDescent="0.15">
      <c r="A11" s="112"/>
      <c r="B11" s="1397" t="s">
        <v>601</v>
      </c>
      <c r="C11" s="1398"/>
      <c r="D11" s="1398"/>
      <c r="E11" s="1399"/>
      <c r="F11" s="1422"/>
      <c r="G11" s="1422"/>
      <c r="H11" s="1422"/>
      <c r="I11" s="1422"/>
      <c r="J11" s="1422"/>
      <c r="K11" s="1422"/>
      <c r="L11" s="1422"/>
      <c r="M11" s="1422"/>
      <c r="N11" s="1422"/>
      <c r="O11" s="1423" t="s">
        <v>164</v>
      </c>
      <c r="P11" s="1423"/>
      <c r="Q11" s="1423"/>
      <c r="R11" s="1424"/>
      <c r="S11" s="1415"/>
      <c r="T11" s="1416"/>
      <c r="U11" s="1417"/>
      <c r="V11" s="1420"/>
      <c r="W11" s="1420"/>
      <c r="X11" s="1420"/>
      <c r="Y11" s="1420"/>
      <c r="Z11" s="1420"/>
      <c r="AA11" s="1420"/>
      <c r="AB11" s="1420"/>
      <c r="AC11" s="1420"/>
      <c r="AD11" s="1420"/>
      <c r="AE11" s="1420"/>
      <c r="AF11" s="1420"/>
      <c r="AG11" s="1420"/>
      <c r="AH11" s="1420"/>
      <c r="AI11" s="1421"/>
    </row>
    <row r="12" spans="1:99" ht="36" customHeight="1" x14ac:dyDescent="0.15">
      <c r="A12" s="112"/>
      <c r="B12" s="1397" t="s">
        <v>235</v>
      </c>
      <c r="C12" s="1398"/>
      <c r="D12" s="1398"/>
      <c r="E12" s="1398"/>
      <c r="F12" s="1398"/>
      <c r="G12" s="1398"/>
      <c r="H12" s="1398"/>
      <c r="I12" s="1398"/>
      <c r="J12" s="1399"/>
      <c r="K12" s="1400"/>
      <c r="L12" s="1400"/>
      <c r="M12" s="1400"/>
      <c r="N12" s="1400"/>
      <c r="O12" s="1400"/>
      <c r="P12" s="1400"/>
      <c r="Q12" s="1400"/>
      <c r="R12" s="1400"/>
      <c r="S12" s="1400"/>
      <c r="T12" s="1400"/>
      <c r="U12" s="1400"/>
      <c r="V12" s="1400"/>
      <c r="W12" s="1400"/>
      <c r="X12" s="1400"/>
      <c r="Y12" s="1400"/>
      <c r="Z12" s="1400"/>
      <c r="AA12" s="1400"/>
      <c r="AB12" s="1400"/>
      <c r="AC12" s="1400"/>
      <c r="AD12" s="1400"/>
      <c r="AE12" s="1400"/>
      <c r="AF12" s="1400"/>
      <c r="AG12" s="1400"/>
      <c r="AH12" s="1400"/>
      <c r="AI12" s="1401"/>
      <c r="CC12" s="162"/>
    </row>
    <row r="13" spans="1:99" ht="36" customHeight="1" x14ac:dyDescent="0.15">
      <c r="A13" s="112"/>
      <c r="B13" s="1397" t="s">
        <v>297</v>
      </c>
      <c r="C13" s="1398"/>
      <c r="D13" s="1398"/>
      <c r="E13" s="1398"/>
      <c r="F13" s="1398"/>
      <c r="G13" s="1398"/>
      <c r="H13" s="1398"/>
      <c r="I13" s="1398"/>
      <c r="J13" s="1399"/>
      <c r="K13" s="1400"/>
      <c r="L13" s="1400"/>
      <c r="M13" s="1400"/>
      <c r="N13" s="1400"/>
      <c r="O13" s="1400"/>
      <c r="P13" s="1400"/>
      <c r="Q13" s="1400"/>
      <c r="R13" s="1400"/>
      <c r="S13" s="1400"/>
      <c r="T13" s="1400"/>
      <c r="U13" s="1400"/>
      <c r="V13" s="1400"/>
      <c r="W13" s="1400"/>
      <c r="X13" s="1400"/>
      <c r="Y13" s="1400"/>
      <c r="Z13" s="1400"/>
      <c r="AA13" s="1400"/>
      <c r="AB13" s="1400"/>
      <c r="AC13" s="1400"/>
      <c r="AD13" s="1400"/>
      <c r="AE13" s="1400"/>
      <c r="AF13" s="1400"/>
      <c r="AG13" s="1400"/>
      <c r="AH13" s="1400"/>
      <c r="AI13" s="1401"/>
    </row>
    <row r="14" spans="1:99" ht="16.5" customHeight="1" x14ac:dyDescent="0.15">
      <c r="A14" s="112"/>
      <c r="B14" s="1397" t="s">
        <v>595</v>
      </c>
      <c r="C14" s="1447"/>
      <c r="D14" s="1447"/>
      <c r="E14" s="1448"/>
      <c r="F14" s="1448"/>
      <c r="G14" s="1448"/>
      <c r="H14" s="1445"/>
      <c r="I14" s="1446"/>
      <c r="J14" s="1446"/>
      <c r="K14" s="1446"/>
      <c r="L14" s="1446"/>
      <c r="M14" s="1446"/>
      <c r="N14" s="1446"/>
      <c r="O14" s="1405" t="s">
        <v>535</v>
      </c>
      <c r="P14" s="1405"/>
      <c r="Q14" s="1405"/>
      <c r="R14" s="1406"/>
      <c r="S14" s="1407" t="s">
        <v>414</v>
      </c>
      <c r="T14" s="1407"/>
      <c r="U14" s="1407"/>
      <c r="V14" s="1407"/>
      <c r="W14" s="1407"/>
      <c r="X14" s="1407"/>
      <c r="Y14" s="1407"/>
      <c r="Z14" s="1407"/>
      <c r="AA14" s="1407"/>
      <c r="AB14" s="1407"/>
      <c r="AC14" s="1407"/>
      <c r="AD14" s="1407"/>
      <c r="AE14" s="1407"/>
      <c r="AF14" s="1407"/>
      <c r="AG14" s="1407"/>
      <c r="AH14" s="1407"/>
      <c r="AI14" s="1408"/>
    </row>
    <row r="15" spans="1:99" ht="36" customHeight="1" x14ac:dyDescent="0.15">
      <c r="A15" s="112"/>
      <c r="B15" s="1397" t="s">
        <v>432</v>
      </c>
      <c r="C15" s="1447"/>
      <c r="D15" s="1447"/>
      <c r="E15" s="1447"/>
      <c r="F15" s="1447"/>
      <c r="G15" s="1447"/>
      <c r="H15" s="1453"/>
      <c r="I15" s="1454"/>
      <c r="J15" s="1454"/>
      <c r="K15" s="1454"/>
      <c r="L15" s="1454"/>
      <c r="M15" s="1454"/>
      <c r="N15" s="1454"/>
      <c r="O15" s="1454"/>
      <c r="P15" s="1454"/>
      <c r="Q15" s="1454"/>
      <c r="R15" s="1454"/>
      <c r="S15" s="1454"/>
      <c r="T15" s="1454"/>
      <c r="U15" s="1454"/>
      <c r="V15" s="1454"/>
      <c r="W15" s="1454"/>
      <c r="X15" s="1454"/>
      <c r="Y15" s="1454"/>
      <c r="Z15" s="1454"/>
      <c r="AA15" s="1454"/>
      <c r="AB15" s="1454"/>
      <c r="AC15" s="1454"/>
      <c r="AD15" s="1454"/>
      <c r="AE15" s="1454"/>
      <c r="AF15" s="1454"/>
      <c r="AG15" s="1454"/>
      <c r="AH15" s="1454"/>
      <c r="AI15" s="1455"/>
    </row>
    <row r="16" spans="1:99" ht="15" customHeight="1" x14ac:dyDescent="0.15">
      <c r="A16" s="112"/>
      <c r="B16" s="1456" t="s">
        <v>500</v>
      </c>
      <c r="C16" s="1457"/>
      <c r="D16" s="1457"/>
      <c r="E16" s="1457"/>
      <c r="F16" s="1457"/>
      <c r="G16" s="1457"/>
      <c r="H16" s="1457"/>
      <c r="I16" s="1457"/>
      <c r="J16" s="1457"/>
      <c r="K16" s="1457"/>
      <c r="L16" s="1457"/>
      <c r="M16" s="1457"/>
      <c r="N16" s="1457"/>
      <c r="O16" s="1457"/>
      <c r="P16" s="1457"/>
      <c r="Q16" s="1457"/>
      <c r="R16" s="1457"/>
      <c r="S16" s="1457"/>
      <c r="T16" s="1457"/>
      <c r="U16" s="1457"/>
      <c r="V16" s="1457"/>
      <c r="W16" s="1457"/>
      <c r="X16" s="1457"/>
      <c r="Y16" s="1457"/>
      <c r="Z16" s="1458"/>
      <c r="AA16" s="1459" t="s">
        <v>545</v>
      </c>
      <c r="AB16" s="1460"/>
      <c r="AC16" s="1460"/>
      <c r="AD16" s="1460"/>
      <c r="AE16" s="1460"/>
      <c r="AF16" s="1460"/>
      <c r="AG16" s="1460"/>
      <c r="AH16" s="1460"/>
      <c r="AI16" s="1461"/>
    </row>
    <row r="17" spans="1:99" ht="2.25" customHeight="1" x14ac:dyDescent="0.15">
      <c r="A17" s="112"/>
      <c r="B17" s="1402"/>
      <c r="C17" s="1402"/>
      <c r="D17" s="1402"/>
      <c r="E17" s="1402"/>
      <c r="F17" s="1402"/>
      <c r="G17" s="1402"/>
      <c r="H17" s="1402"/>
      <c r="I17" s="1402"/>
      <c r="J17" s="1402"/>
      <c r="K17" s="1402"/>
      <c r="L17" s="1402"/>
      <c r="M17" s="1402"/>
      <c r="N17" s="1402"/>
      <c r="O17" s="1402"/>
      <c r="P17" s="1402"/>
      <c r="Q17" s="1402"/>
      <c r="R17" s="1402"/>
      <c r="S17" s="1402"/>
      <c r="T17" s="1402"/>
      <c r="U17" s="1402"/>
      <c r="V17" s="1402"/>
      <c r="W17" s="1402"/>
      <c r="X17" s="1402"/>
      <c r="Y17" s="1402"/>
      <c r="Z17" s="1402"/>
      <c r="AA17" s="1402"/>
      <c r="AB17" s="1402"/>
      <c r="AC17" s="1402"/>
      <c r="AD17" s="1403"/>
      <c r="AE17" s="1403"/>
      <c r="AF17" s="1403"/>
      <c r="AG17" s="1403"/>
      <c r="AH17" s="1403"/>
      <c r="AI17" s="1404"/>
      <c r="AJ17" s="92"/>
      <c r="AK17" s="92"/>
      <c r="AL17" s="92"/>
      <c r="AM17" s="92"/>
    </row>
    <row r="18" spans="1:99" ht="16.5" customHeight="1" x14ac:dyDescent="0.15">
      <c r="A18" s="112"/>
      <c r="B18" s="1409" t="s">
        <v>179</v>
      </c>
      <c r="C18" s="1398"/>
      <c r="D18" s="1398"/>
      <c r="E18" s="1399"/>
      <c r="F18" s="1435" t="s">
        <v>600</v>
      </c>
      <c r="G18" s="1435"/>
      <c r="H18" s="1436"/>
      <c r="I18" s="1437" t="s">
        <v>296</v>
      </c>
      <c r="J18" s="1438"/>
      <c r="K18" s="1438"/>
      <c r="L18" s="1438"/>
      <c r="M18" s="1438"/>
      <c r="N18" s="1439"/>
      <c r="O18" s="1440"/>
      <c r="P18" s="1440"/>
      <c r="Q18" s="1440"/>
      <c r="R18" s="1440"/>
      <c r="S18" s="1440"/>
      <c r="T18" s="1440"/>
      <c r="U18" s="1440"/>
      <c r="V18" s="1441"/>
      <c r="W18" s="1442" t="s">
        <v>294</v>
      </c>
      <c r="X18" s="1443"/>
      <c r="Y18" s="1443"/>
      <c r="Z18" s="1443"/>
      <c r="AA18" s="1443"/>
      <c r="AB18" s="1444"/>
      <c r="AC18" s="1435"/>
      <c r="AD18" s="1435"/>
      <c r="AE18" s="1435"/>
      <c r="AF18" s="1435"/>
      <c r="AG18" s="1435"/>
      <c r="AH18" s="1435"/>
      <c r="AI18" s="1436"/>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88"/>
      <c r="BT18" s="88"/>
      <c r="BU18" s="88"/>
      <c r="BV18" s="88"/>
      <c r="BW18" s="88"/>
      <c r="BX18" s="88"/>
      <c r="BY18" s="88"/>
      <c r="CC18" s="88"/>
      <c r="CD18" s="161"/>
      <c r="CE18" s="161"/>
      <c r="CF18" s="161"/>
      <c r="CG18" s="161"/>
      <c r="CH18" s="161"/>
      <c r="CI18" s="161"/>
      <c r="CJ18" s="161"/>
      <c r="CK18" s="161"/>
      <c r="CL18" s="161"/>
      <c r="CM18" s="161"/>
      <c r="CN18" s="161"/>
      <c r="CO18" s="161"/>
      <c r="CP18" s="161"/>
      <c r="CQ18" s="161"/>
      <c r="CR18" s="161"/>
      <c r="CS18" s="161"/>
      <c r="CT18" s="161"/>
      <c r="CU18" s="161"/>
    </row>
    <row r="19" spans="1:99" ht="16.5" x14ac:dyDescent="0.15">
      <c r="A19" s="112"/>
      <c r="B19" s="1425" t="s">
        <v>293</v>
      </c>
      <c r="C19" s="1426"/>
      <c r="D19" s="1426"/>
      <c r="E19" s="1426"/>
      <c r="F19" s="1426"/>
      <c r="G19" s="1426"/>
      <c r="H19" s="1427"/>
      <c r="I19" s="1428"/>
      <c r="J19" s="1428"/>
      <c r="K19" s="1428"/>
      <c r="L19" s="1428"/>
      <c r="M19" s="1428"/>
      <c r="N19" s="1428"/>
      <c r="O19" s="1428"/>
      <c r="P19" s="1428"/>
      <c r="Q19" s="1428"/>
      <c r="R19" s="1428"/>
      <c r="S19" s="1428"/>
      <c r="T19" s="1428"/>
      <c r="U19" s="1428"/>
      <c r="V19" s="1428"/>
      <c r="W19" s="1428"/>
      <c r="X19" s="1428"/>
      <c r="Y19" s="1428"/>
      <c r="Z19" s="1429"/>
      <c r="AA19" s="763" t="s">
        <v>295</v>
      </c>
      <c r="AB19" s="1430"/>
      <c r="AC19" s="1431"/>
      <c r="AD19" s="1431"/>
      <c r="AE19" s="1431"/>
      <c r="AF19" s="1431"/>
      <c r="AG19" s="1431"/>
      <c r="AH19" s="1431"/>
      <c r="AI19" s="1432"/>
      <c r="AN19" s="88"/>
      <c r="AO19" s="161"/>
      <c r="AP19" s="161"/>
      <c r="AQ19" s="161"/>
      <c r="AR19" s="161"/>
      <c r="AY19" s="161"/>
      <c r="AZ19" s="161"/>
      <c r="BA19" s="161"/>
      <c r="BB19" s="161"/>
      <c r="BC19" s="161"/>
      <c r="BD19" s="161"/>
      <c r="BE19" s="161"/>
      <c r="BF19" s="161"/>
      <c r="BG19" s="161"/>
      <c r="BH19" s="161"/>
      <c r="BI19" s="161"/>
      <c r="BJ19" s="161"/>
      <c r="BK19" s="161"/>
      <c r="BL19" s="161"/>
      <c r="BM19" s="161"/>
      <c r="BN19" s="161"/>
      <c r="BO19" s="161"/>
      <c r="BP19" s="161"/>
      <c r="BQ19" s="161"/>
      <c r="BR19" s="161"/>
      <c r="BS19" s="88"/>
      <c r="BT19" s="88"/>
      <c r="BU19" s="88"/>
      <c r="BV19" s="88"/>
      <c r="BW19" s="88"/>
      <c r="BX19" s="88"/>
      <c r="BY19" s="88"/>
      <c r="CC19" s="88"/>
      <c r="CD19" s="161"/>
      <c r="CE19" s="161"/>
      <c r="CF19" s="161"/>
      <c r="CG19" s="161"/>
      <c r="CH19" s="161"/>
      <c r="CI19" s="161"/>
      <c r="CJ19" s="161"/>
      <c r="CK19" s="161"/>
      <c r="CL19" s="161"/>
      <c r="CM19" s="161"/>
      <c r="CN19" s="161"/>
      <c r="CO19" s="161"/>
      <c r="CP19" s="161"/>
      <c r="CQ19" s="161"/>
      <c r="CR19" s="161"/>
      <c r="CS19" s="161"/>
      <c r="CT19" s="161"/>
      <c r="CU19" s="161"/>
    </row>
    <row r="20" spans="1:99" ht="32.25" customHeight="1" x14ac:dyDescent="0.15">
      <c r="A20" s="112"/>
      <c r="B20" s="1449" t="s">
        <v>234</v>
      </c>
      <c r="C20" s="1450"/>
      <c r="D20" s="1450"/>
      <c r="E20" s="1450"/>
      <c r="F20" s="1450"/>
      <c r="G20" s="1450"/>
      <c r="H20" s="1451"/>
      <c r="I20" s="1433"/>
      <c r="J20" s="1433"/>
      <c r="K20" s="1433"/>
      <c r="L20" s="1433"/>
      <c r="M20" s="1433"/>
      <c r="N20" s="1433"/>
      <c r="O20" s="1433"/>
      <c r="P20" s="1433"/>
      <c r="Q20" s="1433"/>
      <c r="R20" s="1433"/>
      <c r="S20" s="1433"/>
      <c r="T20" s="1433"/>
      <c r="U20" s="1433"/>
      <c r="V20" s="1433"/>
      <c r="W20" s="1433"/>
      <c r="X20" s="1433"/>
      <c r="Y20" s="1433"/>
      <c r="Z20" s="1433"/>
      <c r="AA20" s="1433"/>
      <c r="AB20" s="1433"/>
      <c r="AC20" s="1433"/>
      <c r="AD20" s="1433"/>
      <c r="AE20" s="1433"/>
      <c r="AF20" s="1433"/>
      <c r="AG20" s="1433"/>
      <c r="AH20" s="1433"/>
      <c r="AI20" s="1434"/>
      <c r="AN20" s="88"/>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88"/>
      <c r="BT20" s="88"/>
      <c r="BU20" s="88"/>
      <c r="BV20" s="88"/>
      <c r="BW20" s="88"/>
      <c r="BX20" s="88"/>
      <c r="BY20" s="88"/>
      <c r="CC20" s="88"/>
      <c r="CD20" s="161"/>
      <c r="CE20" s="161"/>
      <c r="CF20" s="161"/>
      <c r="CG20" s="161"/>
      <c r="CH20" s="161"/>
      <c r="CI20" s="161"/>
      <c r="CJ20" s="161"/>
      <c r="CK20" s="161"/>
      <c r="CL20" s="161"/>
      <c r="CM20" s="161"/>
      <c r="CN20" s="161"/>
      <c r="CO20" s="161"/>
      <c r="CP20" s="161"/>
      <c r="CQ20" s="161"/>
      <c r="CR20" s="161"/>
      <c r="CS20" s="161"/>
      <c r="CT20" s="161"/>
      <c r="CU20" s="161"/>
    </row>
    <row r="21" spans="1:99" ht="16.5" customHeight="1" x14ac:dyDescent="0.15">
      <c r="A21" s="112"/>
      <c r="B21" s="1409" t="s">
        <v>34</v>
      </c>
      <c r="C21" s="1398"/>
      <c r="D21" s="1398"/>
      <c r="E21" s="1399"/>
      <c r="F21" s="1410" t="s">
        <v>534</v>
      </c>
      <c r="G21" s="1411"/>
      <c r="H21" s="595"/>
      <c r="I21" s="596" t="s">
        <v>35</v>
      </c>
      <c r="J21" s="595"/>
      <c r="K21" s="171" t="s">
        <v>298</v>
      </c>
      <c r="L21" s="596" t="s">
        <v>390</v>
      </c>
      <c r="M21" s="1410" t="s">
        <v>534</v>
      </c>
      <c r="N21" s="1411"/>
      <c r="O21" s="595"/>
      <c r="P21" s="596" t="s">
        <v>35</v>
      </c>
      <c r="Q21" s="595"/>
      <c r="R21" s="170" t="s">
        <v>298</v>
      </c>
      <c r="S21" s="1412" t="s">
        <v>412</v>
      </c>
      <c r="T21" s="1413"/>
      <c r="U21" s="1414"/>
      <c r="V21" s="1418"/>
      <c r="W21" s="1418"/>
      <c r="X21" s="1418"/>
      <c r="Y21" s="1418"/>
      <c r="Z21" s="1418"/>
      <c r="AA21" s="1418"/>
      <c r="AB21" s="1418"/>
      <c r="AC21" s="1418"/>
      <c r="AD21" s="1418"/>
      <c r="AE21" s="1418"/>
      <c r="AF21" s="1418"/>
      <c r="AG21" s="1418"/>
      <c r="AH21" s="1418"/>
      <c r="AI21" s="1419"/>
      <c r="AN21" s="88"/>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88"/>
      <c r="BT21" s="88"/>
      <c r="BU21" s="88"/>
      <c r="BV21" s="88"/>
      <c r="BW21" s="88"/>
      <c r="BX21" s="88"/>
      <c r="BY21" s="88"/>
    </row>
    <row r="22" spans="1:99" ht="30" customHeight="1" x14ac:dyDescent="0.15">
      <c r="A22" s="112"/>
      <c r="B22" s="1397" t="s">
        <v>601</v>
      </c>
      <c r="C22" s="1398"/>
      <c r="D22" s="1398"/>
      <c r="E22" s="1399"/>
      <c r="F22" s="1422"/>
      <c r="G22" s="1422"/>
      <c r="H22" s="1422"/>
      <c r="I22" s="1422"/>
      <c r="J22" s="1422"/>
      <c r="K22" s="1422"/>
      <c r="L22" s="1422"/>
      <c r="M22" s="1422"/>
      <c r="N22" s="1422"/>
      <c r="O22" s="1423" t="s">
        <v>164</v>
      </c>
      <c r="P22" s="1423"/>
      <c r="Q22" s="1423"/>
      <c r="R22" s="1424"/>
      <c r="S22" s="1415"/>
      <c r="T22" s="1416"/>
      <c r="U22" s="1417"/>
      <c r="V22" s="1420"/>
      <c r="W22" s="1420"/>
      <c r="X22" s="1420"/>
      <c r="Y22" s="1420"/>
      <c r="Z22" s="1420"/>
      <c r="AA22" s="1420"/>
      <c r="AB22" s="1420"/>
      <c r="AC22" s="1420"/>
      <c r="AD22" s="1420"/>
      <c r="AE22" s="1420"/>
      <c r="AF22" s="1420"/>
      <c r="AG22" s="1420"/>
      <c r="AH22" s="1420"/>
      <c r="AI22" s="1421"/>
    </row>
    <row r="23" spans="1:99" ht="36" customHeight="1" x14ac:dyDescent="0.15">
      <c r="A23" s="112"/>
      <c r="B23" s="1397" t="s">
        <v>235</v>
      </c>
      <c r="C23" s="1398"/>
      <c r="D23" s="1398"/>
      <c r="E23" s="1398"/>
      <c r="F23" s="1398"/>
      <c r="G23" s="1398"/>
      <c r="H23" s="1398"/>
      <c r="I23" s="1398"/>
      <c r="J23" s="1399"/>
      <c r="K23" s="1400"/>
      <c r="L23" s="1400"/>
      <c r="M23" s="1400"/>
      <c r="N23" s="1400"/>
      <c r="O23" s="1400"/>
      <c r="P23" s="1400"/>
      <c r="Q23" s="1400"/>
      <c r="R23" s="1400"/>
      <c r="S23" s="1400"/>
      <c r="T23" s="1400"/>
      <c r="U23" s="1400"/>
      <c r="V23" s="1400"/>
      <c r="W23" s="1400"/>
      <c r="X23" s="1400"/>
      <c r="Y23" s="1400"/>
      <c r="Z23" s="1400"/>
      <c r="AA23" s="1400"/>
      <c r="AB23" s="1400"/>
      <c r="AC23" s="1400"/>
      <c r="AD23" s="1400"/>
      <c r="AE23" s="1400"/>
      <c r="AF23" s="1400"/>
      <c r="AG23" s="1400"/>
      <c r="AH23" s="1400"/>
      <c r="AI23" s="1401"/>
      <c r="CC23" s="162"/>
    </row>
    <row r="24" spans="1:99" ht="36" customHeight="1" x14ac:dyDescent="0.15">
      <c r="A24" s="112"/>
      <c r="B24" s="1397" t="s">
        <v>297</v>
      </c>
      <c r="C24" s="1398"/>
      <c r="D24" s="1398"/>
      <c r="E24" s="1398"/>
      <c r="F24" s="1398"/>
      <c r="G24" s="1398"/>
      <c r="H24" s="1398"/>
      <c r="I24" s="1398"/>
      <c r="J24" s="1399"/>
      <c r="K24" s="1400"/>
      <c r="L24" s="1400"/>
      <c r="M24" s="1400"/>
      <c r="N24" s="1400"/>
      <c r="O24" s="1400"/>
      <c r="P24" s="1400"/>
      <c r="Q24" s="1400"/>
      <c r="R24" s="1400"/>
      <c r="S24" s="1400"/>
      <c r="T24" s="1400"/>
      <c r="U24" s="1400"/>
      <c r="V24" s="1400"/>
      <c r="W24" s="1400"/>
      <c r="X24" s="1400"/>
      <c r="Y24" s="1400"/>
      <c r="Z24" s="1400"/>
      <c r="AA24" s="1400"/>
      <c r="AB24" s="1400"/>
      <c r="AC24" s="1400"/>
      <c r="AD24" s="1400"/>
      <c r="AE24" s="1400"/>
      <c r="AF24" s="1400"/>
      <c r="AG24" s="1400"/>
      <c r="AH24" s="1400"/>
      <c r="AI24" s="1401"/>
    </row>
    <row r="25" spans="1:99" ht="16.5" customHeight="1" x14ac:dyDescent="0.15">
      <c r="A25" s="112"/>
      <c r="B25" s="1397" t="s">
        <v>595</v>
      </c>
      <c r="C25" s="1447"/>
      <c r="D25" s="1447"/>
      <c r="E25" s="1448"/>
      <c r="F25" s="1448"/>
      <c r="G25" s="1448"/>
      <c r="H25" s="1445"/>
      <c r="I25" s="1446"/>
      <c r="J25" s="1446"/>
      <c r="K25" s="1446"/>
      <c r="L25" s="1446"/>
      <c r="M25" s="1446"/>
      <c r="N25" s="1446"/>
      <c r="O25" s="1405" t="s">
        <v>164</v>
      </c>
      <c r="P25" s="1405"/>
      <c r="Q25" s="1405"/>
      <c r="R25" s="1406"/>
      <c r="S25" s="1407" t="s">
        <v>414</v>
      </c>
      <c r="T25" s="1407"/>
      <c r="U25" s="1407"/>
      <c r="V25" s="1407"/>
      <c r="W25" s="1407"/>
      <c r="X25" s="1407"/>
      <c r="Y25" s="1407"/>
      <c r="Z25" s="1407"/>
      <c r="AA25" s="1407"/>
      <c r="AB25" s="1407"/>
      <c r="AC25" s="1407"/>
      <c r="AD25" s="1407"/>
      <c r="AE25" s="1407"/>
      <c r="AF25" s="1407"/>
      <c r="AG25" s="1407"/>
      <c r="AH25" s="1407"/>
      <c r="AI25" s="1408"/>
    </row>
    <row r="26" spans="1:99" ht="36" customHeight="1" x14ac:dyDescent="0.15">
      <c r="A26" s="112"/>
      <c r="B26" s="1397" t="s">
        <v>432</v>
      </c>
      <c r="C26" s="1447"/>
      <c r="D26" s="1447"/>
      <c r="E26" s="1447"/>
      <c r="F26" s="1447"/>
      <c r="G26" s="1447"/>
      <c r="H26" s="1453"/>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4"/>
      <c r="AH26" s="1454"/>
      <c r="AI26" s="1455"/>
    </row>
    <row r="27" spans="1:99" ht="15" customHeight="1" x14ac:dyDescent="0.15">
      <c r="A27" s="112"/>
      <c r="B27" s="1456" t="s">
        <v>500</v>
      </c>
      <c r="C27" s="1457"/>
      <c r="D27" s="1457"/>
      <c r="E27" s="1457"/>
      <c r="F27" s="1457"/>
      <c r="G27" s="1457"/>
      <c r="H27" s="1457"/>
      <c r="I27" s="1457"/>
      <c r="J27" s="1457"/>
      <c r="K27" s="1457"/>
      <c r="L27" s="1457"/>
      <c r="M27" s="1457"/>
      <c r="N27" s="1457"/>
      <c r="O27" s="1457"/>
      <c r="P27" s="1457"/>
      <c r="Q27" s="1457"/>
      <c r="R27" s="1457"/>
      <c r="S27" s="1457"/>
      <c r="T27" s="1457"/>
      <c r="U27" s="1457"/>
      <c r="V27" s="1457"/>
      <c r="W27" s="1457"/>
      <c r="X27" s="1457"/>
      <c r="Y27" s="1457"/>
      <c r="Z27" s="1458"/>
      <c r="AA27" s="1459" t="s">
        <v>545</v>
      </c>
      <c r="AB27" s="1460"/>
      <c r="AC27" s="1460"/>
      <c r="AD27" s="1460"/>
      <c r="AE27" s="1460"/>
      <c r="AF27" s="1460"/>
      <c r="AG27" s="1460"/>
      <c r="AH27" s="1460"/>
      <c r="AI27" s="1461"/>
    </row>
    <row r="28" spans="1:99" ht="2.25" customHeight="1" x14ac:dyDescent="0.15">
      <c r="A28" s="112"/>
      <c r="B28" s="1402"/>
      <c r="C28" s="1402"/>
      <c r="D28" s="1402"/>
      <c r="E28" s="1402"/>
      <c r="F28" s="1402"/>
      <c r="G28" s="1402"/>
      <c r="H28" s="1402"/>
      <c r="I28" s="1402"/>
      <c r="J28" s="1402"/>
      <c r="K28" s="1402"/>
      <c r="L28" s="1402"/>
      <c r="M28" s="1402"/>
      <c r="N28" s="1402"/>
      <c r="O28" s="1402"/>
      <c r="P28" s="1402"/>
      <c r="Q28" s="1402"/>
      <c r="R28" s="1402"/>
      <c r="S28" s="1402"/>
      <c r="T28" s="1402"/>
      <c r="U28" s="1402"/>
      <c r="V28" s="1402"/>
      <c r="W28" s="1402"/>
      <c r="X28" s="1402"/>
      <c r="Y28" s="1402"/>
      <c r="Z28" s="1402"/>
      <c r="AA28" s="1402"/>
      <c r="AB28" s="1402"/>
      <c r="AC28" s="1402"/>
      <c r="AD28" s="1403"/>
      <c r="AE28" s="1403"/>
      <c r="AF28" s="1403"/>
      <c r="AG28" s="1403"/>
      <c r="AH28" s="1403"/>
      <c r="AI28" s="1404"/>
      <c r="AJ28" s="92"/>
      <c r="AK28" s="92"/>
      <c r="AL28" s="92"/>
      <c r="AM28" s="92"/>
    </row>
    <row r="29" spans="1:99" ht="16.5" customHeight="1" x14ac:dyDescent="0.15">
      <c r="A29" s="112"/>
      <c r="B29" s="1409" t="s">
        <v>179</v>
      </c>
      <c r="C29" s="1398"/>
      <c r="D29" s="1398"/>
      <c r="E29" s="1399"/>
      <c r="F29" s="1435" t="s">
        <v>600</v>
      </c>
      <c r="G29" s="1435"/>
      <c r="H29" s="1436"/>
      <c r="I29" s="1437" t="s">
        <v>296</v>
      </c>
      <c r="J29" s="1438"/>
      <c r="K29" s="1438"/>
      <c r="L29" s="1438"/>
      <c r="M29" s="1438"/>
      <c r="N29" s="1439"/>
      <c r="O29" s="1440"/>
      <c r="P29" s="1440"/>
      <c r="Q29" s="1440"/>
      <c r="R29" s="1440"/>
      <c r="S29" s="1440"/>
      <c r="T29" s="1440"/>
      <c r="U29" s="1440"/>
      <c r="V29" s="1441"/>
      <c r="W29" s="1442" t="s">
        <v>294</v>
      </c>
      <c r="X29" s="1443"/>
      <c r="Y29" s="1443"/>
      <c r="Z29" s="1443"/>
      <c r="AA29" s="1443"/>
      <c r="AB29" s="1444"/>
      <c r="AC29" s="1435"/>
      <c r="AD29" s="1435"/>
      <c r="AE29" s="1435"/>
      <c r="AF29" s="1435"/>
      <c r="AG29" s="1435"/>
      <c r="AH29" s="1435"/>
      <c r="AI29" s="1436"/>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88"/>
      <c r="BT29" s="88"/>
      <c r="BU29" s="88"/>
      <c r="BV29" s="88"/>
      <c r="BW29" s="88"/>
      <c r="BX29" s="88"/>
      <c r="BY29" s="88"/>
      <c r="CC29" s="88"/>
      <c r="CD29" s="161"/>
      <c r="CE29" s="161"/>
      <c r="CF29" s="161"/>
      <c r="CG29" s="161"/>
      <c r="CH29" s="161"/>
      <c r="CI29" s="161"/>
      <c r="CJ29" s="161"/>
      <c r="CK29" s="161"/>
      <c r="CL29" s="161"/>
      <c r="CM29" s="161"/>
      <c r="CN29" s="161"/>
      <c r="CO29" s="161"/>
      <c r="CP29" s="161"/>
      <c r="CQ29" s="161"/>
      <c r="CR29" s="161"/>
      <c r="CS29" s="161"/>
      <c r="CT29" s="161"/>
      <c r="CU29" s="161"/>
    </row>
    <row r="30" spans="1:99" ht="16.5" x14ac:dyDescent="0.15">
      <c r="A30" s="112"/>
      <c r="B30" s="1425" t="s">
        <v>293</v>
      </c>
      <c r="C30" s="1426"/>
      <c r="D30" s="1426"/>
      <c r="E30" s="1426"/>
      <c r="F30" s="1426"/>
      <c r="G30" s="1426"/>
      <c r="H30" s="1427"/>
      <c r="I30" s="1428"/>
      <c r="J30" s="1428"/>
      <c r="K30" s="1428"/>
      <c r="L30" s="1428"/>
      <c r="M30" s="1428"/>
      <c r="N30" s="1428"/>
      <c r="O30" s="1428"/>
      <c r="P30" s="1428"/>
      <c r="Q30" s="1428"/>
      <c r="R30" s="1428"/>
      <c r="S30" s="1428"/>
      <c r="T30" s="1428"/>
      <c r="U30" s="1428"/>
      <c r="V30" s="1428"/>
      <c r="W30" s="1428"/>
      <c r="X30" s="1428"/>
      <c r="Y30" s="1428"/>
      <c r="Z30" s="1429"/>
      <c r="AA30" s="763" t="s">
        <v>295</v>
      </c>
      <c r="AB30" s="1430"/>
      <c r="AC30" s="1431"/>
      <c r="AD30" s="1431"/>
      <c r="AE30" s="1431"/>
      <c r="AF30" s="1431"/>
      <c r="AG30" s="1431"/>
      <c r="AH30" s="1431"/>
      <c r="AI30" s="1432"/>
      <c r="AN30" s="88"/>
      <c r="AO30" s="161"/>
      <c r="AP30" s="161"/>
      <c r="AQ30" s="161"/>
      <c r="AR30" s="161"/>
      <c r="AY30" s="161"/>
      <c r="AZ30" s="161"/>
      <c r="BA30" s="161"/>
      <c r="BB30" s="161"/>
      <c r="BC30" s="161"/>
      <c r="BD30" s="161"/>
      <c r="BE30" s="161"/>
      <c r="BF30" s="161"/>
      <c r="BG30" s="161"/>
      <c r="BH30" s="161"/>
      <c r="BI30" s="161"/>
      <c r="BJ30" s="161"/>
      <c r="BK30" s="161"/>
      <c r="BL30" s="161"/>
      <c r="BM30" s="161"/>
      <c r="BN30" s="161"/>
      <c r="BO30" s="161"/>
      <c r="BP30" s="161"/>
      <c r="BQ30" s="161"/>
      <c r="BR30" s="161"/>
      <c r="BS30" s="88"/>
      <c r="BT30" s="88"/>
      <c r="BU30" s="88"/>
      <c r="BV30" s="88"/>
      <c r="BW30" s="88"/>
      <c r="BX30" s="88"/>
      <c r="BY30" s="88"/>
      <c r="CC30" s="88"/>
      <c r="CD30" s="161"/>
      <c r="CE30" s="161"/>
      <c r="CF30" s="161"/>
      <c r="CG30" s="161"/>
      <c r="CH30" s="161"/>
      <c r="CI30" s="161"/>
      <c r="CJ30" s="161"/>
      <c r="CK30" s="161"/>
      <c r="CL30" s="161"/>
      <c r="CM30" s="161"/>
      <c r="CN30" s="161"/>
      <c r="CO30" s="161"/>
      <c r="CP30" s="161"/>
      <c r="CQ30" s="161"/>
      <c r="CR30" s="161"/>
      <c r="CS30" s="161"/>
      <c r="CT30" s="161"/>
      <c r="CU30" s="161"/>
    </row>
    <row r="31" spans="1:99" ht="32.25" customHeight="1" x14ac:dyDescent="0.15">
      <c r="A31" s="112"/>
      <c r="B31" s="1449" t="s">
        <v>234</v>
      </c>
      <c r="C31" s="1450"/>
      <c r="D31" s="1450"/>
      <c r="E31" s="1450"/>
      <c r="F31" s="1450"/>
      <c r="G31" s="1450"/>
      <c r="H31" s="1451"/>
      <c r="I31" s="1433"/>
      <c r="J31" s="1433"/>
      <c r="K31" s="1433"/>
      <c r="L31" s="1433"/>
      <c r="M31" s="1433"/>
      <c r="N31" s="1433"/>
      <c r="O31" s="1433"/>
      <c r="P31" s="1433"/>
      <c r="Q31" s="1433"/>
      <c r="R31" s="1433"/>
      <c r="S31" s="1433"/>
      <c r="T31" s="1433"/>
      <c r="U31" s="1433"/>
      <c r="V31" s="1433"/>
      <c r="W31" s="1433"/>
      <c r="X31" s="1433"/>
      <c r="Y31" s="1433"/>
      <c r="Z31" s="1433"/>
      <c r="AA31" s="1433"/>
      <c r="AB31" s="1433"/>
      <c r="AC31" s="1433"/>
      <c r="AD31" s="1433"/>
      <c r="AE31" s="1433"/>
      <c r="AF31" s="1433"/>
      <c r="AG31" s="1433"/>
      <c r="AH31" s="1433"/>
      <c r="AI31" s="1434"/>
      <c r="AN31" s="88"/>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88"/>
      <c r="BT31" s="88"/>
      <c r="BU31" s="88"/>
      <c r="BV31" s="88"/>
      <c r="BW31" s="88"/>
      <c r="BX31" s="88"/>
      <c r="BY31" s="88"/>
      <c r="CC31" s="88"/>
      <c r="CD31" s="161"/>
      <c r="CE31" s="161"/>
      <c r="CF31" s="161"/>
      <c r="CG31" s="161"/>
      <c r="CH31" s="161"/>
      <c r="CI31" s="161"/>
      <c r="CJ31" s="161"/>
      <c r="CK31" s="161"/>
      <c r="CL31" s="161"/>
      <c r="CM31" s="161"/>
      <c r="CN31" s="161"/>
      <c r="CO31" s="161"/>
      <c r="CP31" s="161"/>
      <c r="CQ31" s="161"/>
      <c r="CR31" s="161"/>
      <c r="CS31" s="161"/>
      <c r="CT31" s="161"/>
      <c r="CU31" s="161"/>
    </row>
    <row r="32" spans="1:99" ht="16.5" customHeight="1" x14ac:dyDescent="0.15">
      <c r="A32" s="112"/>
      <c r="B32" s="1409" t="s">
        <v>34</v>
      </c>
      <c r="C32" s="1398"/>
      <c r="D32" s="1398"/>
      <c r="E32" s="1399"/>
      <c r="F32" s="1410" t="s">
        <v>534</v>
      </c>
      <c r="G32" s="1411"/>
      <c r="H32" s="595"/>
      <c r="I32" s="596" t="s">
        <v>35</v>
      </c>
      <c r="J32" s="595"/>
      <c r="K32" s="171" t="s">
        <v>298</v>
      </c>
      <c r="L32" s="596" t="s">
        <v>390</v>
      </c>
      <c r="M32" s="1410" t="s">
        <v>534</v>
      </c>
      <c r="N32" s="1411"/>
      <c r="O32" s="595"/>
      <c r="P32" s="596" t="s">
        <v>35</v>
      </c>
      <c r="Q32" s="595"/>
      <c r="R32" s="170" t="s">
        <v>298</v>
      </c>
      <c r="S32" s="1412" t="s">
        <v>412</v>
      </c>
      <c r="T32" s="1413"/>
      <c r="U32" s="1414"/>
      <c r="V32" s="1418"/>
      <c r="W32" s="1418"/>
      <c r="X32" s="1418"/>
      <c r="Y32" s="1418"/>
      <c r="Z32" s="1418"/>
      <c r="AA32" s="1418"/>
      <c r="AB32" s="1418"/>
      <c r="AC32" s="1418"/>
      <c r="AD32" s="1418"/>
      <c r="AE32" s="1418"/>
      <c r="AF32" s="1418"/>
      <c r="AG32" s="1418"/>
      <c r="AH32" s="1418"/>
      <c r="AI32" s="1419"/>
      <c r="AN32" s="88"/>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88"/>
      <c r="BT32" s="88"/>
      <c r="BU32" s="88"/>
      <c r="BV32" s="88"/>
      <c r="BW32" s="88"/>
      <c r="BX32" s="88"/>
      <c r="BY32" s="88"/>
    </row>
    <row r="33" spans="1:81" ht="30" customHeight="1" x14ac:dyDescent="0.15">
      <c r="A33" s="112"/>
      <c r="B33" s="1397" t="s">
        <v>601</v>
      </c>
      <c r="C33" s="1398"/>
      <c r="D33" s="1398"/>
      <c r="E33" s="1399"/>
      <c r="F33" s="1422"/>
      <c r="G33" s="1422"/>
      <c r="H33" s="1422"/>
      <c r="I33" s="1422"/>
      <c r="J33" s="1422"/>
      <c r="K33" s="1422"/>
      <c r="L33" s="1422"/>
      <c r="M33" s="1422"/>
      <c r="N33" s="1422"/>
      <c r="O33" s="1423" t="s">
        <v>164</v>
      </c>
      <c r="P33" s="1423"/>
      <c r="Q33" s="1423"/>
      <c r="R33" s="1424"/>
      <c r="S33" s="1415"/>
      <c r="T33" s="1416"/>
      <c r="U33" s="1417"/>
      <c r="V33" s="1420"/>
      <c r="W33" s="1420"/>
      <c r="X33" s="1420"/>
      <c r="Y33" s="1420"/>
      <c r="Z33" s="1420"/>
      <c r="AA33" s="1420"/>
      <c r="AB33" s="1420"/>
      <c r="AC33" s="1420"/>
      <c r="AD33" s="1420"/>
      <c r="AE33" s="1420"/>
      <c r="AF33" s="1420"/>
      <c r="AG33" s="1420"/>
      <c r="AH33" s="1420"/>
      <c r="AI33" s="1421"/>
    </row>
    <row r="34" spans="1:81" ht="36" customHeight="1" x14ac:dyDescent="0.15">
      <c r="A34" s="112"/>
      <c r="B34" s="1397" t="s">
        <v>235</v>
      </c>
      <c r="C34" s="1398"/>
      <c r="D34" s="1398"/>
      <c r="E34" s="1398"/>
      <c r="F34" s="1398"/>
      <c r="G34" s="1398"/>
      <c r="H34" s="1398"/>
      <c r="I34" s="1398"/>
      <c r="J34" s="1399"/>
      <c r="K34" s="1400"/>
      <c r="L34" s="1400"/>
      <c r="M34" s="1400"/>
      <c r="N34" s="1400"/>
      <c r="O34" s="1400"/>
      <c r="P34" s="1400"/>
      <c r="Q34" s="1400"/>
      <c r="R34" s="1400"/>
      <c r="S34" s="1400"/>
      <c r="T34" s="1400"/>
      <c r="U34" s="1400"/>
      <c r="V34" s="1400"/>
      <c r="W34" s="1400"/>
      <c r="X34" s="1400"/>
      <c r="Y34" s="1400"/>
      <c r="Z34" s="1400"/>
      <c r="AA34" s="1400"/>
      <c r="AB34" s="1400"/>
      <c r="AC34" s="1400"/>
      <c r="AD34" s="1400"/>
      <c r="AE34" s="1400"/>
      <c r="AF34" s="1400"/>
      <c r="AG34" s="1400"/>
      <c r="AH34" s="1400"/>
      <c r="AI34" s="1401"/>
      <c r="AO34" s="597"/>
      <c r="CC34" s="162"/>
    </row>
    <row r="35" spans="1:81" ht="36" customHeight="1" x14ac:dyDescent="0.15">
      <c r="A35" s="112"/>
      <c r="B35" s="1397" t="s">
        <v>297</v>
      </c>
      <c r="C35" s="1398"/>
      <c r="D35" s="1398"/>
      <c r="E35" s="1398"/>
      <c r="F35" s="1398"/>
      <c r="G35" s="1398"/>
      <c r="H35" s="1398"/>
      <c r="I35" s="1398"/>
      <c r="J35" s="1399"/>
      <c r="K35" s="1400"/>
      <c r="L35" s="1400"/>
      <c r="M35" s="1400"/>
      <c r="N35" s="1400"/>
      <c r="O35" s="1400"/>
      <c r="P35" s="1400"/>
      <c r="Q35" s="1400"/>
      <c r="R35" s="1400"/>
      <c r="S35" s="1400"/>
      <c r="T35" s="1400"/>
      <c r="U35" s="1400"/>
      <c r="V35" s="1400"/>
      <c r="W35" s="1400"/>
      <c r="X35" s="1400"/>
      <c r="Y35" s="1400"/>
      <c r="Z35" s="1400"/>
      <c r="AA35" s="1400"/>
      <c r="AB35" s="1400"/>
      <c r="AC35" s="1400"/>
      <c r="AD35" s="1400"/>
      <c r="AE35" s="1400"/>
      <c r="AF35" s="1400"/>
      <c r="AG35" s="1400"/>
      <c r="AH35" s="1400"/>
      <c r="AI35" s="1401"/>
    </row>
    <row r="36" spans="1:81" ht="16.5" customHeight="1" x14ac:dyDescent="0.15">
      <c r="A36" s="112"/>
      <c r="B36" s="1397" t="s">
        <v>595</v>
      </c>
      <c r="C36" s="1447"/>
      <c r="D36" s="1447"/>
      <c r="E36" s="1448"/>
      <c r="F36" s="1448"/>
      <c r="G36" s="1448"/>
      <c r="H36" s="1445"/>
      <c r="I36" s="1446"/>
      <c r="J36" s="1446"/>
      <c r="K36" s="1446"/>
      <c r="L36" s="1446"/>
      <c r="M36" s="1446"/>
      <c r="N36" s="1446"/>
      <c r="O36" s="1405" t="s">
        <v>164</v>
      </c>
      <c r="P36" s="1405"/>
      <c r="Q36" s="1405"/>
      <c r="R36" s="1406"/>
      <c r="S36" s="1407" t="s">
        <v>414</v>
      </c>
      <c r="T36" s="1407"/>
      <c r="U36" s="1407"/>
      <c r="V36" s="1407"/>
      <c r="W36" s="1407"/>
      <c r="X36" s="1407"/>
      <c r="Y36" s="1407"/>
      <c r="Z36" s="1407"/>
      <c r="AA36" s="1407"/>
      <c r="AB36" s="1407"/>
      <c r="AC36" s="1407"/>
      <c r="AD36" s="1407"/>
      <c r="AE36" s="1407"/>
      <c r="AF36" s="1407"/>
      <c r="AG36" s="1407"/>
      <c r="AH36" s="1407"/>
      <c r="AI36" s="1408"/>
    </row>
    <row r="37" spans="1:81" ht="36" customHeight="1" x14ac:dyDescent="0.15">
      <c r="A37" s="112"/>
      <c r="B37" s="1397" t="s">
        <v>432</v>
      </c>
      <c r="C37" s="1447"/>
      <c r="D37" s="1447"/>
      <c r="E37" s="1447"/>
      <c r="F37" s="1447"/>
      <c r="G37" s="1447"/>
      <c r="H37" s="1453"/>
      <c r="I37" s="1454"/>
      <c r="J37" s="1454"/>
      <c r="K37" s="1454"/>
      <c r="L37" s="1454"/>
      <c r="M37" s="1454"/>
      <c r="N37" s="1454"/>
      <c r="O37" s="1454"/>
      <c r="P37" s="1454"/>
      <c r="Q37" s="1454"/>
      <c r="R37" s="1454"/>
      <c r="S37" s="1454"/>
      <c r="T37" s="1454"/>
      <c r="U37" s="1454"/>
      <c r="V37" s="1454"/>
      <c r="W37" s="1454"/>
      <c r="X37" s="1454"/>
      <c r="Y37" s="1454"/>
      <c r="Z37" s="1454"/>
      <c r="AA37" s="1454"/>
      <c r="AB37" s="1454"/>
      <c r="AC37" s="1454"/>
      <c r="AD37" s="1454"/>
      <c r="AE37" s="1454"/>
      <c r="AF37" s="1454"/>
      <c r="AG37" s="1454"/>
      <c r="AH37" s="1454"/>
      <c r="AI37" s="1455"/>
    </row>
    <row r="38" spans="1:81" ht="15" customHeight="1" x14ac:dyDescent="0.15">
      <c r="A38" s="112"/>
      <c r="B38" s="1456" t="s">
        <v>500</v>
      </c>
      <c r="C38" s="1457"/>
      <c r="D38" s="1457"/>
      <c r="E38" s="1457"/>
      <c r="F38" s="1457"/>
      <c r="G38" s="1457"/>
      <c r="H38" s="1457"/>
      <c r="I38" s="1457"/>
      <c r="J38" s="1457"/>
      <c r="K38" s="1457"/>
      <c r="L38" s="1457"/>
      <c r="M38" s="1457"/>
      <c r="N38" s="1457"/>
      <c r="O38" s="1457"/>
      <c r="P38" s="1457"/>
      <c r="Q38" s="1457"/>
      <c r="R38" s="1457"/>
      <c r="S38" s="1457"/>
      <c r="T38" s="1457"/>
      <c r="U38" s="1457"/>
      <c r="V38" s="1457"/>
      <c r="W38" s="1457"/>
      <c r="X38" s="1457"/>
      <c r="Y38" s="1457"/>
      <c r="Z38" s="1458"/>
      <c r="AA38" s="1459" t="s">
        <v>545</v>
      </c>
      <c r="AB38" s="1460"/>
      <c r="AC38" s="1460"/>
      <c r="AD38" s="1460"/>
      <c r="AE38" s="1460"/>
      <c r="AF38" s="1460"/>
      <c r="AG38" s="1460"/>
      <c r="AH38" s="1460"/>
      <c r="AI38" s="1461"/>
    </row>
    <row r="39" spans="1:81" ht="2.25" customHeight="1" x14ac:dyDescent="0.15">
      <c r="A39" s="147"/>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1"/>
    </row>
    <row r="41" spans="1:81" ht="15" customHeight="1" x14ac:dyDescent="0.15">
      <c r="C41" s="163"/>
    </row>
  </sheetData>
  <sheetProtection algorithmName="SHA-512" hashValue="ncVbZgU4YkmJoUBwXckZ/UN06eZiHPnQZMoe/GjRnE7Iw8/tEuLKllE8UI3Q94D9PgweK2YE0sPu/w7jy/XCgA==" saltValue="B8ztXAewtksELw7N28PaRQ==" spinCount="100000" sheet="1" formatCells="0" formatRows="0" insertRows="0" deleteRows="0" selectLockedCells="1"/>
  <mergeCells count="101">
    <mergeCell ref="B32:E32"/>
    <mergeCell ref="F32:G32"/>
    <mergeCell ref="M32:N32"/>
    <mergeCell ref="S32:U33"/>
    <mergeCell ref="V32:AI33"/>
    <mergeCell ref="B33:E33"/>
    <mergeCell ref="F33:N33"/>
    <mergeCell ref="O33:R33"/>
    <mergeCell ref="B38:Z38"/>
    <mergeCell ref="AA38:AI38"/>
    <mergeCell ref="B34:J34"/>
    <mergeCell ref="K34:AI34"/>
    <mergeCell ref="B35:J35"/>
    <mergeCell ref="K35:AI35"/>
    <mergeCell ref="O36:R36"/>
    <mergeCell ref="S36:AI36"/>
    <mergeCell ref="B36:G36"/>
    <mergeCell ref="H36:N36"/>
    <mergeCell ref="B37:G37"/>
    <mergeCell ref="H37:AI37"/>
    <mergeCell ref="B31:H31"/>
    <mergeCell ref="I31:AI31"/>
    <mergeCell ref="B15:G15"/>
    <mergeCell ref="H15:AI15"/>
    <mergeCell ref="B25:G25"/>
    <mergeCell ref="H25:N25"/>
    <mergeCell ref="B26:G26"/>
    <mergeCell ref="H26:AI26"/>
    <mergeCell ref="S14:AI14"/>
    <mergeCell ref="O29:V29"/>
    <mergeCell ref="W29:AB29"/>
    <mergeCell ref="AC29:AI29"/>
    <mergeCell ref="B30:H30"/>
    <mergeCell ref="I30:Z30"/>
    <mergeCell ref="AA30:AB30"/>
    <mergeCell ref="AC30:AI30"/>
    <mergeCell ref="B29:E29"/>
    <mergeCell ref="F29:H29"/>
    <mergeCell ref="I29:N29"/>
    <mergeCell ref="B16:Z16"/>
    <mergeCell ref="AA16:AI16"/>
    <mergeCell ref="B27:Z27"/>
    <mergeCell ref="AA27:AI27"/>
    <mergeCell ref="B20:H20"/>
    <mergeCell ref="AC8:AI8"/>
    <mergeCell ref="AC7:AI7"/>
    <mergeCell ref="K13:AI13"/>
    <mergeCell ref="H14:N14"/>
    <mergeCell ref="B14:G14"/>
    <mergeCell ref="B7:E7"/>
    <mergeCell ref="F7:H7"/>
    <mergeCell ref="W7:AB7"/>
    <mergeCell ref="B9:H9"/>
    <mergeCell ref="I9:AI9"/>
    <mergeCell ref="I7:N7"/>
    <mergeCell ref="O7:V7"/>
    <mergeCell ref="B8:H8"/>
    <mergeCell ref="I8:Z8"/>
    <mergeCell ref="AA8:AB8"/>
    <mergeCell ref="B10:E10"/>
    <mergeCell ref="F10:G10"/>
    <mergeCell ref="M10:N10"/>
    <mergeCell ref="S10:U11"/>
    <mergeCell ref="O11:R11"/>
    <mergeCell ref="F11:N11"/>
    <mergeCell ref="V10:AI11"/>
    <mergeCell ref="B12:J12"/>
    <mergeCell ref="K12:AI12"/>
    <mergeCell ref="I20:AI20"/>
    <mergeCell ref="B17:AC17"/>
    <mergeCell ref="AD17:AI17"/>
    <mergeCell ref="B18:E18"/>
    <mergeCell ref="F18:H18"/>
    <mergeCell ref="I18:N18"/>
    <mergeCell ref="O18:V18"/>
    <mergeCell ref="W18:AB18"/>
    <mergeCell ref="AC18:AI18"/>
    <mergeCell ref="H2:AI2"/>
    <mergeCell ref="B23:J23"/>
    <mergeCell ref="K23:AI23"/>
    <mergeCell ref="B28:AC28"/>
    <mergeCell ref="AD28:AI28"/>
    <mergeCell ref="K24:AI24"/>
    <mergeCell ref="O25:R25"/>
    <mergeCell ref="S25:AI25"/>
    <mergeCell ref="B24:J24"/>
    <mergeCell ref="B21:E21"/>
    <mergeCell ref="F21:G21"/>
    <mergeCell ref="M21:N21"/>
    <mergeCell ref="S21:U22"/>
    <mergeCell ref="V21:AI22"/>
    <mergeCell ref="B22:E22"/>
    <mergeCell ref="F22:N22"/>
    <mergeCell ref="O22:R22"/>
    <mergeCell ref="B19:H19"/>
    <mergeCell ref="I19:Z19"/>
    <mergeCell ref="O14:R14"/>
    <mergeCell ref="AA19:AB19"/>
    <mergeCell ref="AC19:AI19"/>
    <mergeCell ref="B11:E11"/>
    <mergeCell ref="B13:J13"/>
  </mergeCells>
  <phoneticPr fontId="1"/>
  <dataValidations xWindow="328" yWindow="486" count="5">
    <dataValidation allowBlank="1" showErrorMessage="1" prompt="_x000a_" sqref="B15 B26 B37"/>
    <dataValidation type="list" allowBlank="1" showErrorMessage="1" prompt="_x000a_" sqref="AA16 AA27 AA38">
      <formula1>"選択してください,関連あり,関連なし"</formula1>
    </dataValidation>
    <dataValidation allowBlank="1" showErrorMessage="1" sqref="K23:AI23 K12:AI12 K34:AI34"/>
    <dataValidation allowBlank="1" showInputMessage="1" showErrorMessage="1" prompt="選定に至った委託・外注先や専門家の特長と理由を具体的に記入してください。" sqref="K24:AI24 K13:AI13 K35:AI35"/>
    <dataValidation allowBlank="1" showInputMessage="1" showErrorMessage="1" prompt="別紙15「12. (3)委託・外注費／専門家指導費」の「経費番号」（委カ-1、委カ-2、、、）を記入してください。" sqref="F7:H7 F18:H18 F29:H29"/>
  </dataValidations>
  <pageMargins left="0.59055118110236227" right="0.19685039370078741" top="0.39370078740157483" bottom="0.39370078740157483" header="0.19685039370078741" footer="0.19685039370078741"/>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B7BB87A7-71DC-4E15-9D2C-F96E2ADC7A03}">
            <xm:f>表紙!$C$28=表紙!$C$63</xm:f>
            <x14:dxf>
              <font>
                <color theme="0" tint="-0.24994659260841701"/>
              </font>
              <fill>
                <patternFill>
                  <bgColor theme="0" tint="-0.24994659260841701"/>
                </patternFill>
              </fill>
            </x14:dxf>
          </x14:cfRule>
          <xm:sqref>B11:E11</xm:sqref>
        </x14:conditionalFormatting>
        <x14:conditionalFormatting xmlns:xm="http://schemas.microsoft.com/office/excel/2006/main">
          <x14:cfRule type="expression" priority="2" id="{396D1E4A-CA63-4DA9-9B51-6C8EF59C7B37}">
            <xm:f>表紙!$C$28=表紙!$C$63</xm:f>
            <x14:dxf>
              <font>
                <color theme="0" tint="-0.24994659260841701"/>
              </font>
              <fill>
                <patternFill>
                  <bgColor theme="0" tint="-0.24994659260841701"/>
                </patternFill>
              </fill>
            </x14:dxf>
          </x14:cfRule>
          <xm:sqref>B22:E22</xm:sqref>
        </x14:conditionalFormatting>
        <x14:conditionalFormatting xmlns:xm="http://schemas.microsoft.com/office/excel/2006/main">
          <x14:cfRule type="expression" priority="1" id="{1F6C0483-B02D-4B61-BE01-5CC719C35A57}">
            <xm:f>表紙!$C$28=表紙!$C$63</xm:f>
            <x14:dxf>
              <font>
                <color theme="0" tint="-0.24994659260841701"/>
              </font>
              <fill>
                <patternFill>
                  <bgColor theme="0" tint="-0.24994659260841701"/>
                </patternFill>
              </fill>
            </x14:dxf>
          </x14:cfRule>
          <xm:sqref>B33:E33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79998168889431442"/>
  </sheetPr>
  <dimension ref="A1:Y16"/>
  <sheetViews>
    <sheetView showGridLines="0" view="pageBreakPreview" zoomScale="85" zoomScaleNormal="130" zoomScaleSheetLayoutView="85" workbookViewId="0">
      <selection activeCell="C6" sqref="C6"/>
    </sheetView>
  </sheetViews>
  <sheetFormatPr defaultColWidth="2.125" defaultRowHeight="16.5" x14ac:dyDescent="0.15"/>
  <cols>
    <col min="1" max="1" width="2.125" style="83"/>
    <col min="2" max="2" width="6.5" style="83" customWidth="1"/>
    <col min="3" max="3" width="15" style="83" customWidth="1"/>
    <col min="4" max="4" width="13.75" style="83" customWidth="1"/>
    <col min="5" max="5" width="13" style="83" customWidth="1"/>
    <col min="6" max="6" width="16" style="83" customWidth="1"/>
    <col min="7" max="7" width="8.625" style="83" customWidth="1"/>
    <col min="8" max="9" width="10.875" style="83" customWidth="1"/>
    <col min="10" max="188" width="2.125" style="83" customWidth="1"/>
    <col min="189" max="16384" width="2.125" style="83"/>
  </cols>
  <sheetData>
    <row r="1" spans="1:25" x14ac:dyDescent="0.15">
      <c r="A1" s="83" t="s">
        <v>584</v>
      </c>
    </row>
    <row r="2" spans="1:25" s="81" customFormat="1" ht="19.5" x14ac:dyDescent="0.15">
      <c r="A2" s="598" t="s">
        <v>392</v>
      </c>
      <c r="B2" s="599"/>
      <c r="C2" s="600"/>
      <c r="D2" s="600"/>
      <c r="E2" s="1462"/>
      <c r="F2" s="1462"/>
      <c r="G2" s="1462"/>
      <c r="H2" s="1462"/>
      <c r="I2" s="1462"/>
      <c r="J2" s="96"/>
    </row>
    <row r="3" spans="1:25" ht="15" customHeight="1" x14ac:dyDescent="0.15">
      <c r="A3" s="601" t="s">
        <v>276</v>
      </c>
      <c r="B3" s="167"/>
      <c r="C3" s="602"/>
      <c r="D3" s="602"/>
      <c r="E3" s="602"/>
      <c r="F3" s="602"/>
      <c r="G3" s="602"/>
      <c r="H3" s="602"/>
      <c r="I3" s="603"/>
    </row>
    <row r="4" spans="1:25" x14ac:dyDescent="0.15">
      <c r="A4" s="112"/>
      <c r="B4" s="165" t="s">
        <v>405</v>
      </c>
      <c r="C4" s="166"/>
      <c r="D4" s="166"/>
      <c r="E4" s="166"/>
      <c r="F4" s="166"/>
      <c r="G4" s="604"/>
      <c r="H4" s="166"/>
      <c r="I4" s="605" t="s">
        <v>27</v>
      </c>
    </row>
    <row r="5" spans="1:25" ht="56.25" customHeight="1" x14ac:dyDescent="0.15">
      <c r="A5" s="112"/>
      <c r="B5" s="378" t="s">
        <v>178</v>
      </c>
      <c r="C5" s="379" t="s">
        <v>243</v>
      </c>
      <c r="D5" s="379" t="s">
        <v>60</v>
      </c>
      <c r="E5" s="379" t="s">
        <v>46</v>
      </c>
      <c r="F5" s="379" t="s">
        <v>244</v>
      </c>
      <c r="G5" s="380" t="s">
        <v>245</v>
      </c>
      <c r="H5" s="606" t="s">
        <v>261</v>
      </c>
      <c r="I5" s="607" t="s">
        <v>31</v>
      </c>
      <c r="J5" s="102"/>
      <c r="K5" s="102"/>
      <c r="L5" s="102"/>
      <c r="M5" s="102"/>
      <c r="N5" s="102"/>
      <c r="O5" s="102"/>
      <c r="P5" s="102"/>
      <c r="Q5" s="102"/>
      <c r="R5" s="102"/>
      <c r="S5" s="102"/>
    </row>
    <row r="6" spans="1:25" ht="41.25" customHeight="1" x14ac:dyDescent="0.15">
      <c r="A6" s="112"/>
      <c r="B6" s="608">
        <f t="shared" ref="B6:B15" si="0">ROW()-5</f>
        <v>1</v>
      </c>
      <c r="C6" s="587"/>
      <c r="D6" s="609"/>
      <c r="E6" s="609"/>
      <c r="F6" s="587"/>
      <c r="G6" s="376"/>
      <c r="H6" s="383" t="str">
        <f>IF(産業財産権・出願導入費914[[#This Row],[単価
（税抜）]]="","",産業財産権・出願導入費914[[#This Row],[単価
（税抜）]])</f>
        <v/>
      </c>
      <c r="I6" s="610" t="str">
        <f>IF(産業財産権・出願導入費914[[#This Row],[助成対象経費
（税抜）]]="","",産業財産権・出願導入費914[[#This Row],[助成対象経費
（税抜）]]*1.1)</f>
        <v/>
      </c>
    </row>
    <row r="7" spans="1:25" ht="41.25" customHeight="1" x14ac:dyDescent="0.15">
      <c r="A7" s="112"/>
      <c r="B7" s="608">
        <f t="shared" si="0"/>
        <v>2</v>
      </c>
      <c r="C7" s="587"/>
      <c r="D7" s="609"/>
      <c r="E7" s="609"/>
      <c r="F7" s="587"/>
      <c r="G7" s="376"/>
      <c r="H7" s="383" t="str">
        <f>IF(産業財産権・出願導入費914[[#This Row],[単価
（税抜）]]="","",産業財産権・出願導入費914[[#This Row],[単価
（税抜）]])</f>
        <v/>
      </c>
      <c r="I7" s="610" t="str">
        <f>IF(産業財産権・出願導入費914[[#This Row],[助成対象経費
（税抜）]]="","",産業財産権・出願導入費914[[#This Row],[助成対象経費
（税抜）]]*1.1)</f>
        <v/>
      </c>
      <c r="J7" s="104"/>
    </row>
    <row r="8" spans="1:25" ht="41.25" customHeight="1" x14ac:dyDescent="0.15">
      <c r="A8" s="112"/>
      <c r="B8" s="608">
        <f t="shared" si="0"/>
        <v>3</v>
      </c>
      <c r="C8" s="587"/>
      <c r="D8" s="609"/>
      <c r="E8" s="609"/>
      <c r="F8" s="587"/>
      <c r="G8" s="376"/>
      <c r="H8" s="383" t="str">
        <f>IF(産業財産権・出願導入費914[[#This Row],[単価
（税抜）]]="","",産業財産権・出願導入費914[[#This Row],[単価
（税抜）]])</f>
        <v/>
      </c>
      <c r="I8" s="610" t="str">
        <f>IF(産業財産権・出願導入費914[[#This Row],[助成対象経費
（税抜）]]="","",産業財産権・出願導入費914[[#This Row],[助成対象経費
（税抜）]]*1.1)</f>
        <v/>
      </c>
    </row>
    <row r="9" spans="1:25" ht="41.25" customHeight="1" x14ac:dyDescent="0.15">
      <c r="A9" s="112"/>
      <c r="B9" s="608">
        <f t="shared" si="0"/>
        <v>4</v>
      </c>
      <c r="C9" s="587"/>
      <c r="D9" s="609"/>
      <c r="E9" s="609"/>
      <c r="F9" s="587"/>
      <c r="G9" s="376"/>
      <c r="H9" s="383" t="str">
        <f>IF(産業財産権・出願導入費914[[#This Row],[単価
（税抜）]]="","",産業財産権・出願導入費914[[#This Row],[単価
（税抜）]])</f>
        <v/>
      </c>
      <c r="I9" s="610" t="str">
        <f>IF(産業財産権・出願導入費914[[#This Row],[助成対象経費
（税抜）]]="","",産業財産権・出願導入費914[[#This Row],[助成対象経費
（税抜）]]*1.1)</f>
        <v/>
      </c>
    </row>
    <row r="10" spans="1:25" ht="41.25" customHeight="1" x14ac:dyDescent="0.15">
      <c r="A10" s="112"/>
      <c r="B10" s="608">
        <f t="shared" si="0"/>
        <v>5</v>
      </c>
      <c r="C10" s="587"/>
      <c r="D10" s="609"/>
      <c r="E10" s="609"/>
      <c r="F10" s="587"/>
      <c r="G10" s="376"/>
      <c r="H10" s="383" t="str">
        <f>IF(産業財産権・出願導入費914[[#This Row],[単価
（税抜）]]="","",産業財産権・出願導入費914[[#This Row],[単価
（税抜）]])</f>
        <v/>
      </c>
      <c r="I10" s="610" t="str">
        <f>IF(産業財産権・出願導入費914[[#This Row],[助成対象経費
（税抜）]]="","",産業財産権・出願導入費914[[#This Row],[助成対象経費
（税抜）]]*1.1)</f>
        <v/>
      </c>
      <c r="Y10" s="369"/>
    </row>
    <row r="11" spans="1:25" ht="41.25" customHeight="1" x14ac:dyDescent="0.15">
      <c r="A11" s="112"/>
      <c r="B11" s="608">
        <f t="shared" si="0"/>
        <v>6</v>
      </c>
      <c r="C11" s="611"/>
      <c r="D11" s="612"/>
      <c r="E11" s="609"/>
      <c r="F11" s="587"/>
      <c r="G11" s="376"/>
      <c r="H11" s="383" t="str">
        <f>IF(産業財産権・出願導入費914[[#This Row],[単価
（税抜）]]="","",産業財産権・出願導入費914[[#This Row],[単価
（税抜）]])</f>
        <v/>
      </c>
      <c r="I11" s="610" t="str">
        <f>IF(産業財産権・出願導入費914[[#This Row],[助成対象経費
（税抜）]]="","",産業財産権・出願導入費914[[#This Row],[助成対象経費
（税抜）]]*1.1)</f>
        <v/>
      </c>
    </row>
    <row r="12" spans="1:25" ht="41.25" customHeight="1" x14ac:dyDescent="0.15">
      <c r="A12" s="112"/>
      <c r="B12" s="608">
        <f t="shared" si="0"/>
        <v>7</v>
      </c>
      <c r="C12" s="611"/>
      <c r="D12" s="612"/>
      <c r="E12" s="609"/>
      <c r="F12" s="587"/>
      <c r="G12" s="376"/>
      <c r="H12" s="383" t="str">
        <f>IF(産業財産権・出願導入費914[[#This Row],[単価
（税抜）]]="","",産業財産権・出願導入費914[[#This Row],[単価
（税抜）]])</f>
        <v/>
      </c>
      <c r="I12" s="610" t="str">
        <f>IF(産業財産権・出願導入費914[[#This Row],[助成対象経費
（税抜）]]="","",産業財産権・出願導入費914[[#This Row],[助成対象経費
（税抜）]]*1.1)</f>
        <v/>
      </c>
    </row>
    <row r="13" spans="1:25" ht="41.25" customHeight="1" x14ac:dyDescent="0.15">
      <c r="A13" s="112"/>
      <c r="B13" s="608">
        <f t="shared" si="0"/>
        <v>8</v>
      </c>
      <c r="C13" s="611"/>
      <c r="D13" s="612"/>
      <c r="E13" s="609"/>
      <c r="F13" s="587"/>
      <c r="G13" s="376"/>
      <c r="H13" s="383" t="str">
        <f>IF(産業財産権・出願導入費914[[#This Row],[単価
（税抜）]]="","",産業財産権・出願導入費914[[#This Row],[単価
（税抜）]])</f>
        <v/>
      </c>
      <c r="I13" s="610" t="str">
        <f>IF(産業財産権・出願導入費914[[#This Row],[助成対象経費
（税抜）]]="","",産業財産権・出願導入費914[[#This Row],[助成対象経費
（税抜）]]*1.1)</f>
        <v/>
      </c>
    </row>
    <row r="14" spans="1:25" ht="41.25" customHeight="1" x14ac:dyDescent="0.15">
      <c r="A14" s="112"/>
      <c r="B14" s="608">
        <f t="shared" si="0"/>
        <v>9</v>
      </c>
      <c r="C14" s="611"/>
      <c r="D14" s="612"/>
      <c r="E14" s="609"/>
      <c r="F14" s="587"/>
      <c r="G14" s="376"/>
      <c r="H14" s="383" t="str">
        <f>IF(産業財産権・出願導入費914[[#This Row],[単価
（税抜）]]="","",産業財産権・出願導入費914[[#This Row],[単価
（税抜）]])</f>
        <v/>
      </c>
      <c r="I14" s="610" t="str">
        <f>IF(産業財産権・出願導入費914[[#This Row],[助成対象経費
（税抜）]]="","",産業財産権・出願導入費914[[#This Row],[助成対象経費
（税抜）]]*1.1)</f>
        <v/>
      </c>
    </row>
    <row r="15" spans="1:25" ht="41.25" customHeight="1" x14ac:dyDescent="0.15">
      <c r="A15" s="112"/>
      <c r="B15" s="613">
        <f t="shared" si="0"/>
        <v>10</v>
      </c>
      <c r="C15" s="614"/>
      <c r="D15" s="615"/>
      <c r="E15" s="616"/>
      <c r="F15" s="591"/>
      <c r="G15" s="377"/>
      <c r="H15" s="384" t="str">
        <f>IF(産業財産権・出願導入費914[[#This Row],[単価
（税抜）]]="","",産業財産権・出願導入費914[[#This Row],[単価
（税抜）]])</f>
        <v/>
      </c>
      <c r="I15" s="617" t="str">
        <f>IF(産業財産権・出願導入費914[[#This Row],[助成対象経費
（税抜）]]="","",産業財産権・出願導入費914[[#This Row],[助成対象経費
（税抜）]]*1.1)</f>
        <v/>
      </c>
    </row>
    <row r="16" spans="1:25" ht="30" customHeight="1" x14ac:dyDescent="0.15">
      <c r="A16" s="147"/>
      <c r="B16" s="618" t="s">
        <v>433</v>
      </c>
      <c r="C16" s="580"/>
      <c r="D16" s="580"/>
      <c r="E16" s="580"/>
      <c r="F16" s="580"/>
      <c r="G16" s="619" t="s">
        <v>47</v>
      </c>
      <c r="H16" s="620">
        <f>SUBTOTAL(109,産業財産権・出願導入費914[助成対象経費
（税抜）])</f>
        <v>0</v>
      </c>
      <c r="I16" s="621">
        <f>SUBTOTAL(109,産業財産権・出願導入費914[助成事業に
要する経費
（税込）])</f>
        <v>0</v>
      </c>
    </row>
  </sheetData>
  <sheetProtection algorithmName="SHA-512" hashValue="I2fH2yKf7ie2SfZkFza4tE871fbkUmt8pDW4kT2yQftJVFzyGWqg3WES/bD0IhV/DUXCjLVbljzhRGeT2eOUrQ==" saltValue="mUru3+JSkWJQMLdSfakU8g==" spinCount="100000" sheet="1" formatCells="0" formatRows="0" insertRows="0" deleteRows="0" selectLockedCells="1"/>
  <mergeCells count="1">
    <mergeCell ref="E2:I2"/>
  </mergeCells>
  <phoneticPr fontId="1"/>
  <conditionalFormatting sqref="C6:G15">
    <cfRule type="expression" dxfId="156" priority="2">
      <formula>AND(OR($C6&lt;&gt;"",$D6&lt;&gt;"",$E6&lt;&gt;"",$F6&lt;&gt;"",$G6&lt;&gt;""),C6="")</formula>
    </cfRule>
  </conditionalFormatting>
  <dataValidations count="5">
    <dataValidation type="list" allowBlank="1" showInputMessage="1" showErrorMessage="1" sqref="E6:E15">
      <formula1>"出願,実施許諾,譲渡"</formula1>
    </dataValidation>
    <dataValidation type="list" allowBlank="1" showInputMessage="1" showErrorMessage="1" sqref="D6:D15">
      <formula1>"特許権,実用新案権,意匠権,商標権"</formula1>
    </dataValidation>
    <dataValidation imeMode="disabled" allowBlank="1" showInputMessage="1" showErrorMessage="1" sqref="G6:G15"/>
    <dataValidation allowBlank="1" showInputMessage="1" showErrorMessage="1" prompt="未定等不明確の場合は、 申請時点の候補先を記入してください。「未定、検討中」等の記入はできません。" sqref="F6:F15"/>
    <dataValidation allowBlank="1" showInputMessage="1" showErrorMessage="1" prompt="自動計算されます。" sqref="H6:I15"/>
  </dataValidations>
  <pageMargins left="0.59055118110236227" right="0.19685039370078741" top="0.39370078740157483" bottom="0.39370078740157483" header="0.19685039370078741" footer="0.19685039370078741"/>
  <pageSetup paperSize="9" fitToWidth="0" fitToHeight="0"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A22"/>
  <sheetViews>
    <sheetView showGridLines="0" view="pageBreakPreview" zoomScale="85" zoomScaleNormal="75" zoomScaleSheetLayoutView="85" workbookViewId="0">
      <selection activeCell="C7" sqref="C7"/>
    </sheetView>
  </sheetViews>
  <sheetFormatPr defaultColWidth="2.125" defaultRowHeight="16.5" x14ac:dyDescent="0.15"/>
  <cols>
    <col min="1" max="1" width="2.125" style="83"/>
    <col min="2" max="2" width="7.375" style="83" customWidth="1"/>
    <col min="3" max="3" width="13" style="83" customWidth="1"/>
    <col min="4" max="13" width="6.625" style="83" customWidth="1"/>
    <col min="14" max="14" width="7.875" style="83" customWidth="1"/>
    <col min="15" max="226" width="2.5" style="83" customWidth="1"/>
    <col min="227" max="16384" width="2.125" style="83"/>
  </cols>
  <sheetData>
    <row r="1" spans="1:27" x14ac:dyDescent="0.15">
      <c r="A1" s="83" t="s">
        <v>585</v>
      </c>
    </row>
    <row r="2" spans="1:27" s="81" customFormat="1" ht="19.5" x14ac:dyDescent="0.15">
      <c r="A2" s="148" t="s">
        <v>392</v>
      </c>
      <c r="B2" s="51"/>
      <c r="C2" s="79"/>
      <c r="D2" s="79"/>
      <c r="E2" s="993"/>
      <c r="F2" s="993"/>
      <c r="G2" s="993"/>
      <c r="H2" s="993"/>
      <c r="I2" s="993"/>
      <c r="J2" s="993"/>
      <c r="K2" s="993"/>
      <c r="L2" s="993"/>
      <c r="M2" s="993"/>
      <c r="N2" s="993"/>
      <c r="O2" s="79"/>
      <c r="P2" s="79"/>
      <c r="Q2" s="79"/>
      <c r="R2" s="79"/>
      <c r="S2" s="79"/>
      <c r="T2" s="79"/>
      <c r="U2" s="97"/>
      <c r="V2" s="97"/>
      <c r="W2" s="18"/>
      <c r="X2" s="18"/>
      <c r="Y2" s="18"/>
      <c r="Z2" s="18"/>
      <c r="AA2" s="18"/>
    </row>
    <row r="3" spans="1:27" s="84" customFormat="1" ht="15" customHeight="1" x14ac:dyDescent="0.15">
      <c r="A3" s="113" t="s">
        <v>277</v>
      </c>
      <c r="B3" s="154"/>
      <c r="C3" s="154"/>
      <c r="D3" s="154"/>
      <c r="E3" s="154"/>
      <c r="F3" s="154"/>
      <c r="G3" s="154"/>
      <c r="H3" s="154"/>
      <c r="I3" s="154"/>
      <c r="J3" s="154"/>
      <c r="K3" s="154"/>
      <c r="L3" s="154"/>
      <c r="M3" s="154"/>
      <c r="N3" s="169" t="s">
        <v>39</v>
      </c>
    </row>
    <row r="4" spans="1:27" ht="23.25" customHeight="1" x14ac:dyDescent="0.15">
      <c r="A4" s="112"/>
      <c r="B4" s="1463" t="s">
        <v>178</v>
      </c>
      <c r="C4" s="1466" t="s">
        <v>38</v>
      </c>
      <c r="D4" s="456" t="s">
        <v>246</v>
      </c>
      <c r="E4" s="1472" t="s">
        <v>212</v>
      </c>
      <c r="F4" s="1473"/>
      <c r="G4" s="1473"/>
      <c r="H4" s="1473"/>
      <c r="I4" s="1473"/>
      <c r="J4" s="1473"/>
      <c r="K4" s="1473"/>
      <c r="L4" s="1473"/>
      <c r="M4" s="1474"/>
      <c r="N4" s="1469" t="s">
        <v>247</v>
      </c>
    </row>
    <row r="5" spans="1:27" ht="23.25" customHeight="1" x14ac:dyDescent="0.15">
      <c r="A5" s="112"/>
      <c r="B5" s="1464"/>
      <c r="C5" s="1467"/>
      <c r="D5" s="430" t="s">
        <v>210</v>
      </c>
      <c r="E5" s="1472" t="s">
        <v>207</v>
      </c>
      <c r="F5" s="1473"/>
      <c r="G5" s="1473"/>
      <c r="H5" s="1475"/>
      <c r="I5" s="428" t="s">
        <v>208</v>
      </c>
      <c r="J5" s="1472" t="s">
        <v>209</v>
      </c>
      <c r="K5" s="1473"/>
      <c r="L5" s="1473"/>
      <c r="M5" s="1474"/>
      <c r="N5" s="1470"/>
    </row>
    <row r="6" spans="1:27" ht="146.44999999999999" customHeight="1" x14ac:dyDescent="0.15">
      <c r="A6" s="112"/>
      <c r="B6" s="1465"/>
      <c r="C6" s="1468"/>
      <c r="D6" s="431" t="s">
        <v>200</v>
      </c>
      <c r="E6" s="457" t="s">
        <v>191</v>
      </c>
      <c r="F6" s="458" t="s">
        <v>192</v>
      </c>
      <c r="G6" s="458" t="s">
        <v>193</v>
      </c>
      <c r="H6" s="458" t="s">
        <v>194</v>
      </c>
      <c r="I6" s="429" t="s">
        <v>195</v>
      </c>
      <c r="J6" s="427" t="s">
        <v>196</v>
      </c>
      <c r="K6" s="458" t="s">
        <v>197</v>
      </c>
      <c r="L6" s="458" t="s">
        <v>198</v>
      </c>
      <c r="M6" s="459" t="s">
        <v>199</v>
      </c>
      <c r="N6" s="1471"/>
    </row>
    <row r="7" spans="1:27" ht="36" customHeight="1" x14ac:dyDescent="0.15">
      <c r="A7" s="112"/>
      <c r="B7" s="445">
        <f>ROW()-6</f>
        <v>1</v>
      </c>
      <c r="C7" s="622"/>
      <c r="D7" s="623"/>
      <c r="E7" s="624"/>
      <c r="F7" s="625"/>
      <c r="G7" s="625"/>
      <c r="H7" s="625"/>
      <c r="I7" s="623"/>
      <c r="J7" s="624"/>
      <c r="K7" s="625"/>
      <c r="L7" s="625"/>
      <c r="M7" s="625"/>
      <c r="N7" s="626">
        <f>SUM('人件費早見表・改良(別紙18)'!$D7:$M7)</f>
        <v>0</v>
      </c>
    </row>
    <row r="8" spans="1:27" ht="36" customHeight="1" x14ac:dyDescent="0.15">
      <c r="A8" s="112"/>
      <c r="B8" s="445">
        <f>ROW()-6</f>
        <v>2</v>
      </c>
      <c r="C8" s="622"/>
      <c r="D8" s="623"/>
      <c r="E8" s="624"/>
      <c r="F8" s="625"/>
      <c r="G8" s="625"/>
      <c r="H8" s="625"/>
      <c r="I8" s="623"/>
      <c r="J8" s="624"/>
      <c r="K8" s="625"/>
      <c r="L8" s="625"/>
      <c r="M8" s="625"/>
      <c r="N8" s="626">
        <f>SUM('人件費早見表・改良(別紙18)'!$D8:$M8)</f>
        <v>0</v>
      </c>
    </row>
    <row r="9" spans="1:27" ht="36" customHeight="1" x14ac:dyDescent="0.15">
      <c r="A9" s="112"/>
      <c r="B9" s="445">
        <f t="shared" ref="B9:B20" si="0">ROW()-6</f>
        <v>3</v>
      </c>
      <c r="C9" s="622"/>
      <c r="D9" s="623"/>
      <c r="E9" s="624"/>
      <c r="F9" s="625"/>
      <c r="G9" s="625"/>
      <c r="H9" s="625"/>
      <c r="I9" s="623"/>
      <c r="J9" s="624"/>
      <c r="K9" s="625"/>
      <c r="L9" s="625"/>
      <c r="M9" s="625"/>
      <c r="N9" s="626">
        <f>SUM('人件費早見表・改良(別紙18)'!$D9:$M9)</f>
        <v>0</v>
      </c>
    </row>
    <row r="10" spans="1:27" ht="36" customHeight="1" x14ac:dyDescent="0.15">
      <c r="A10" s="112"/>
      <c r="B10" s="445">
        <f t="shared" si="0"/>
        <v>4</v>
      </c>
      <c r="C10" s="622"/>
      <c r="D10" s="623"/>
      <c r="E10" s="624"/>
      <c r="F10" s="625"/>
      <c r="G10" s="625"/>
      <c r="H10" s="625"/>
      <c r="I10" s="623"/>
      <c r="J10" s="624"/>
      <c r="K10" s="625"/>
      <c r="L10" s="625"/>
      <c r="M10" s="625"/>
      <c r="N10" s="626">
        <f>SUM('人件費早見表・改良(別紙18)'!$D10:$M10)</f>
        <v>0</v>
      </c>
    </row>
    <row r="11" spans="1:27" ht="36" customHeight="1" x14ac:dyDescent="0.15">
      <c r="A11" s="112"/>
      <c r="B11" s="445">
        <f t="shared" si="0"/>
        <v>5</v>
      </c>
      <c r="C11" s="622"/>
      <c r="D11" s="623"/>
      <c r="E11" s="624"/>
      <c r="F11" s="625"/>
      <c r="G11" s="625"/>
      <c r="H11" s="625"/>
      <c r="I11" s="623"/>
      <c r="J11" s="624"/>
      <c r="K11" s="625"/>
      <c r="L11" s="625"/>
      <c r="M11" s="625"/>
      <c r="N11" s="626">
        <f>SUM('人件費早見表・改良(別紙18)'!$D11:$M11)</f>
        <v>0</v>
      </c>
    </row>
    <row r="12" spans="1:27" ht="36" customHeight="1" x14ac:dyDescent="0.15">
      <c r="A12" s="112"/>
      <c r="B12" s="445">
        <f t="shared" si="0"/>
        <v>6</v>
      </c>
      <c r="C12" s="622"/>
      <c r="D12" s="623"/>
      <c r="E12" s="624"/>
      <c r="F12" s="625"/>
      <c r="G12" s="625"/>
      <c r="H12" s="625"/>
      <c r="I12" s="623"/>
      <c r="J12" s="624"/>
      <c r="K12" s="625"/>
      <c r="L12" s="625"/>
      <c r="M12" s="625"/>
      <c r="N12" s="626">
        <f>SUM('人件費早見表・改良(別紙18)'!$D12:$M12)</f>
        <v>0</v>
      </c>
    </row>
    <row r="13" spans="1:27" ht="36" customHeight="1" x14ac:dyDescent="0.15">
      <c r="A13" s="112"/>
      <c r="B13" s="445">
        <f t="shared" si="0"/>
        <v>7</v>
      </c>
      <c r="C13" s="622"/>
      <c r="D13" s="623"/>
      <c r="E13" s="624"/>
      <c r="F13" s="625"/>
      <c r="G13" s="625"/>
      <c r="H13" s="625"/>
      <c r="I13" s="623"/>
      <c r="J13" s="624"/>
      <c r="K13" s="625"/>
      <c r="L13" s="625"/>
      <c r="M13" s="625"/>
      <c r="N13" s="626">
        <f>SUM('人件費早見表・改良(別紙18)'!$D13:$M13)</f>
        <v>0</v>
      </c>
    </row>
    <row r="14" spans="1:27" ht="36" customHeight="1" x14ac:dyDescent="0.15">
      <c r="A14" s="112"/>
      <c r="B14" s="445">
        <f t="shared" si="0"/>
        <v>8</v>
      </c>
      <c r="C14" s="622"/>
      <c r="D14" s="623"/>
      <c r="E14" s="624"/>
      <c r="F14" s="625"/>
      <c r="G14" s="625"/>
      <c r="H14" s="625"/>
      <c r="I14" s="623"/>
      <c r="J14" s="624"/>
      <c r="K14" s="625"/>
      <c r="L14" s="625"/>
      <c r="M14" s="625"/>
      <c r="N14" s="626">
        <f>SUM('人件費早見表・改良(別紙18)'!$D14:$M14)</f>
        <v>0</v>
      </c>
      <c r="R14" s="168"/>
    </row>
    <row r="15" spans="1:27" ht="36" customHeight="1" x14ac:dyDescent="0.15">
      <c r="A15" s="112"/>
      <c r="B15" s="445">
        <f t="shared" si="0"/>
        <v>9</v>
      </c>
      <c r="C15" s="622"/>
      <c r="D15" s="623"/>
      <c r="E15" s="624"/>
      <c r="F15" s="625"/>
      <c r="G15" s="625"/>
      <c r="H15" s="625"/>
      <c r="I15" s="623"/>
      <c r="J15" s="624"/>
      <c r="K15" s="625"/>
      <c r="L15" s="625"/>
      <c r="M15" s="625"/>
      <c r="N15" s="626">
        <f>SUM('人件費早見表・改良(別紙18)'!$D15:$M15)</f>
        <v>0</v>
      </c>
    </row>
    <row r="16" spans="1:27" ht="36" customHeight="1" x14ac:dyDescent="0.15">
      <c r="A16" s="112"/>
      <c r="B16" s="445">
        <f t="shared" si="0"/>
        <v>10</v>
      </c>
      <c r="C16" s="622"/>
      <c r="D16" s="623"/>
      <c r="E16" s="624"/>
      <c r="F16" s="625"/>
      <c r="G16" s="625"/>
      <c r="H16" s="625"/>
      <c r="I16" s="623"/>
      <c r="J16" s="624"/>
      <c r="K16" s="625"/>
      <c r="L16" s="625"/>
      <c r="M16" s="625"/>
      <c r="N16" s="626">
        <f>SUM('人件費早見表・改良(別紙18)'!$D16:$M16)</f>
        <v>0</v>
      </c>
    </row>
    <row r="17" spans="1:14" ht="36" customHeight="1" x14ac:dyDescent="0.15">
      <c r="A17" s="112"/>
      <c r="B17" s="445">
        <f t="shared" si="0"/>
        <v>11</v>
      </c>
      <c r="C17" s="622"/>
      <c r="D17" s="623"/>
      <c r="E17" s="624"/>
      <c r="F17" s="625"/>
      <c r="G17" s="625"/>
      <c r="H17" s="625"/>
      <c r="I17" s="623"/>
      <c r="J17" s="624"/>
      <c r="K17" s="625"/>
      <c r="L17" s="625"/>
      <c r="M17" s="625"/>
      <c r="N17" s="626">
        <f>SUM('人件費早見表・改良(別紙18)'!$D17:$M17)</f>
        <v>0</v>
      </c>
    </row>
    <row r="18" spans="1:14" ht="36" customHeight="1" x14ac:dyDescent="0.15">
      <c r="A18" s="112"/>
      <c r="B18" s="445">
        <f t="shared" si="0"/>
        <v>12</v>
      </c>
      <c r="C18" s="622"/>
      <c r="D18" s="623"/>
      <c r="E18" s="624"/>
      <c r="F18" s="625"/>
      <c r="G18" s="625"/>
      <c r="H18" s="625"/>
      <c r="I18" s="623"/>
      <c r="J18" s="624"/>
      <c r="K18" s="625"/>
      <c r="L18" s="625"/>
      <c r="M18" s="625"/>
      <c r="N18" s="626">
        <f>SUM('人件費早見表・改良(別紙18)'!$D18:$M18)</f>
        <v>0</v>
      </c>
    </row>
    <row r="19" spans="1:14" ht="36" customHeight="1" x14ac:dyDescent="0.15">
      <c r="A19" s="112"/>
      <c r="B19" s="445">
        <f t="shared" si="0"/>
        <v>13</v>
      </c>
      <c r="C19" s="622"/>
      <c r="D19" s="623"/>
      <c r="E19" s="624"/>
      <c r="F19" s="625"/>
      <c r="G19" s="625"/>
      <c r="H19" s="625"/>
      <c r="I19" s="623"/>
      <c r="J19" s="624"/>
      <c r="K19" s="625"/>
      <c r="L19" s="625"/>
      <c r="M19" s="625"/>
      <c r="N19" s="626">
        <f>SUM('人件費早見表・改良(別紙18)'!$D19:$M19)</f>
        <v>0</v>
      </c>
    </row>
    <row r="20" spans="1:14" ht="36" customHeight="1" x14ac:dyDescent="0.15">
      <c r="A20" s="112"/>
      <c r="B20" s="445">
        <f t="shared" si="0"/>
        <v>14</v>
      </c>
      <c r="C20" s="622"/>
      <c r="D20" s="623"/>
      <c r="E20" s="624"/>
      <c r="F20" s="625"/>
      <c r="G20" s="625"/>
      <c r="H20" s="625"/>
      <c r="I20" s="623"/>
      <c r="J20" s="624"/>
      <c r="K20" s="625"/>
      <c r="L20" s="625"/>
      <c r="M20" s="625"/>
      <c r="N20" s="626">
        <f>SUM('人件費早見表・改良(別紙18)'!$D20:$M20)</f>
        <v>0</v>
      </c>
    </row>
    <row r="21" spans="1:14" ht="36" customHeight="1" x14ac:dyDescent="0.15">
      <c r="A21" s="147"/>
      <c r="B21" s="446">
        <f>ROW()-6</f>
        <v>15</v>
      </c>
      <c r="C21" s="627"/>
      <c r="D21" s="628"/>
      <c r="E21" s="629"/>
      <c r="F21" s="630"/>
      <c r="G21" s="630"/>
      <c r="H21" s="630"/>
      <c r="I21" s="628"/>
      <c r="J21" s="629"/>
      <c r="K21" s="630"/>
      <c r="L21" s="630"/>
      <c r="M21" s="630"/>
      <c r="N21" s="631">
        <f>SUM('人件費早見表・改良(別紙18)'!$D21:$M21)</f>
        <v>0</v>
      </c>
    </row>
    <row r="22" spans="1:14" x14ac:dyDescent="0.15">
      <c r="C22" s="163"/>
      <c r="D22" s="163"/>
    </row>
  </sheetData>
  <sheetProtection algorithmName="SHA-512" hashValue="b/aXDwVQDv2CxM91CWBxvX0IYz8LJxVleM1uN8aKnYYB7flNyEhE+7ps90W87eRV9Em2hmmMSiKttz1bqgNlrA==" saltValue="9wgEsn3OyUEIOtD9fyCMvA==" spinCount="100000" sheet="1" formatCells="0" formatRows="0" insertRows="0" deleteRows="0" selectLockedCells="1"/>
  <mergeCells count="7">
    <mergeCell ref="B4:B6"/>
    <mergeCell ref="C4:C6"/>
    <mergeCell ref="E2:N2"/>
    <mergeCell ref="N4:N6"/>
    <mergeCell ref="E4:M4"/>
    <mergeCell ref="E5:H5"/>
    <mergeCell ref="J5:M5"/>
  </mergeCells>
  <phoneticPr fontId="1"/>
  <dataValidations xWindow="573" yWindow="668" count="3">
    <dataValidation allowBlank="1" showInputMessage="1" showErrorMessage="1" prompt="助成事業者の役員及び直接雇用の従業員のうち、常態として助成事業の製品改良に従事し、助成事業者から毎月一定の報酬・給与が直接支払われている方が対象です。" sqref="C7:C21"/>
    <dataValidation imeMode="disabled" allowBlank="1" showInputMessage="1" showErrorMessage="1" promptTitle="従事時間を記入してください" prompt="合計従事時間の上限は、１人につき１日８時間、年間1,800時間です。" sqref="D7:M21"/>
    <dataValidation allowBlank="1" showInputMessage="1" showErrorMessage="1" prompt="合計時間は自動計算されます。" sqref="N7:N21"/>
  </dataValidations>
  <pageMargins left="0.59055118110236227" right="0.19685039370078741"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61"/>
  <sheetViews>
    <sheetView showGridLines="0" view="pageBreakPreview" zoomScale="80" zoomScaleNormal="100" zoomScaleSheetLayoutView="80" workbookViewId="0">
      <selection activeCell="L5" sqref="L5:R5"/>
    </sheetView>
  </sheetViews>
  <sheetFormatPr defaultColWidth="9" defaultRowHeight="16.5" x14ac:dyDescent="0.15"/>
  <cols>
    <col min="1" max="1" width="5.5" style="18" customWidth="1"/>
    <col min="2" max="2" width="6.25" style="18" customWidth="1"/>
    <col min="3" max="3" width="3.75" style="18" customWidth="1"/>
    <col min="4" max="4" width="3.25" style="18" customWidth="1"/>
    <col min="5" max="5" width="5.75" style="18" bestFit="1" customWidth="1"/>
    <col min="6" max="6" width="6.25" style="18" customWidth="1"/>
    <col min="7" max="7" width="7.125" style="18" customWidth="1"/>
    <col min="8" max="8" width="5" style="18" customWidth="1"/>
    <col min="9" max="9" width="3.875" style="18" customWidth="1"/>
    <col min="10" max="10" width="7" style="18" bestFit="1" customWidth="1"/>
    <col min="11" max="11" width="8.125" style="18" customWidth="1"/>
    <col min="12" max="12" width="6.25" style="18" customWidth="1"/>
    <col min="13" max="13" width="5.125" style="18" customWidth="1"/>
    <col min="14" max="14" width="3.375" style="18" customWidth="1"/>
    <col min="15" max="15" width="3.875" style="18" customWidth="1"/>
    <col min="16" max="16" width="4.375" style="18" customWidth="1"/>
    <col min="17" max="17" width="5.125" style="18" customWidth="1"/>
    <col min="18" max="18" width="4.25" style="18" customWidth="1"/>
    <col min="19" max="19" width="10.625" style="18" customWidth="1"/>
    <col min="20" max="20" width="3.125" style="18" customWidth="1"/>
    <col min="21" max="21" width="36.625" style="18" hidden="1" customWidth="1"/>
    <col min="22" max="22" width="37" style="18" hidden="1" customWidth="1"/>
    <col min="23" max="23" width="38.5" style="18" hidden="1" customWidth="1"/>
    <col min="24" max="24" width="38.125" style="18" hidden="1" customWidth="1"/>
    <col min="25" max="16384" width="9" style="18"/>
  </cols>
  <sheetData>
    <row r="1" spans="1:24" x14ac:dyDescent="0.15">
      <c r="A1" s="18" t="s">
        <v>568</v>
      </c>
    </row>
    <row r="2" spans="1:24" ht="25.5" customHeight="1" x14ac:dyDescent="0.15">
      <c r="A2" s="722" t="s">
        <v>6</v>
      </c>
      <c r="B2" s="722"/>
      <c r="C2" s="722"/>
      <c r="D2" s="722"/>
      <c r="E2" s="722"/>
      <c r="F2" s="722"/>
      <c r="G2" s="722"/>
      <c r="H2" s="722"/>
      <c r="I2" s="722"/>
      <c r="J2" s="722"/>
      <c r="K2" s="722"/>
      <c r="L2" s="722"/>
      <c r="M2" s="722"/>
      <c r="N2" s="722"/>
      <c r="O2" s="722"/>
      <c r="P2" s="722"/>
      <c r="Q2" s="722"/>
      <c r="R2" s="722"/>
      <c r="U2" s="19" t="s">
        <v>57</v>
      </c>
      <c r="V2" s="19" t="s">
        <v>62</v>
      </c>
      <c r="W2" s="19" t="s">
        <v>58</v>
      </c>
      <c r="X2" s="19" t="s">
        <v>59</v>
      </c>
    </row>
    <row r="3" spans="1:24" ht="18.75" customHeight="1" x14ac:dyDescent="0.15">
      <c r="A3" s="422" t="s">
        <v>227</v>
      </c>
      <c r="B3" s="20"/>
      <c r="C3" s="20"/>
      <c r="D3" s="20"/>
      <c r="E3" s="20"/>
      <c r="F3" s="20"/>
      <c r="G3" s="20"/>
      <c r="H3" s="20"/>
      <c r="I3" s="20"/>
      <c r="J3" s="20"/>
      <c r="K3" s="20"/>
      <c r="L3" s="20"/>
      <c r="M3" s="20"/>
      <c r="N3" s="21" t="s">
        <v>521</v>
      </c>
      <c r="O3" s="786">
        <v>44805</v>
      </c>
      <c r="P3" s="786"/>
      <c r="Q3" s="786"/>
      <c r="R3" s="372" t="s">
        <v>520</v>
      </c>
      <c r="U3" s="22" t="s">
        <v>63</v>
      </c>
      <c r="V3" s="23" t="s">
        <v>114</v>
      </c>
      <c r="W3" s="24" t="s">
        <v>363</v>
      </c>
      <c r="X3" s="24" t="s">
        <v>138</v>
      </c>
    </row>
    <row r="4" spans="1:24" ht="18.75" customHeight="1" x14ac:dyDescent="0.15">
      <c r="A4" s="766" t="s">
        <v>201</v>
      </c>
      <c r="B4" s="766"/>
      <c r="C4" s="770"/>
      <c r="D4" s="771"/>
      <c r="E4" s="771"/>
      <c r="F4" s="771"/>
      <c r="G4" s="771"/>
      <c r="H4" s="771"/>
      <c r="I4" s="772"/>
      <c r="J4" s="766" t="s">
        <v>181</v>
      </c>
      <c r="K4" s="468" t="s">
        <v>201</v>
      </c>
      <c r="L4" s="780"/>
      <c r="M4" s="781"/>
      <c r="N4" s="781"/>
      <c r="O4" s="781"/>
      <c r="P4" s="781"/>
      <c r="Q4" s="781"/>
      <c r="R4" s="782"/>
      <c r="U4" s="22" t="s">
        <v>64</v>
      </c>
      <c r="V4" s="23" t="s">
        <v>115</v>
      </c>
      <c r="W4" s="24" t="s">
        <v>364</v>
      </c>
      <c r="X4" s="24" t="s">
        <v>139</v>
      </c>
    </row>
    <row r="5" spans="1:24" ht="33.75" customHeight="1" x14ac:dyDescent="0.15">
      <c r="A5" s="767" t="s">
        <v>7</v>
      </c>
      <c r="B5" s="767"/>
      <c r="C5" s="773" t="str">
        <f>IF(表紙!H9="","",表紙!H9)</f>
        <v/>
      </c>
      <c r="D5" s="774"/>
      <c r="E5" s="774"/>
      <c r="F5" s="774"/>
      <c r="G5" s="774"/>
      <c r="H5" s="774"/>
      <c r="I5" s="775"/>
      <c r="J5" s="779"/>
      <c r="K5" s="469" t="s">
        <v>151</v>
      </c>
      <c r="L5" s="783" t="str">
        <f>IF(表紙!I12="","",表紙!I12)</f>
        <v/>
      </c>
      <c r="M5" s="784"/>
      <c r="N5" s="784"/>
      <c r="O5" s="784"/>
      <c r="P5" s="784"/>
      <c r="Q5" s="784"/>
      <c r="R5" s="785"/>
      <c r="U5" s="22" t="s">
        <v>65</v>
      </c>
      <c r="V5" s="23" t="s">
        <v>116</v>
      </c>
      <c r="W5" s="24" t="s">
        <v>365</v>
      </c>
      <c r="X5" s="24" t="s">
        <v>140</v>
      </c>
    </row>
    <row r="6" spans="1:24" ht="33.75" customHeight="1" x14ac:dyDescent="0.15">
      <c r="A6" s="768" t="s">
        <v>420</v>
      </c>
      <c r="B6" s="769"/>
      <c r="C6" s="776"/>
      <c r="D6" s="777"/>
      <c r="E6" s="777"/>
      <c r="F6" s="777"/>
      <c r="G6" s="777"/>
      <c r="H6" s="777"/>
      <c r="I6" s="778"/>
      <c r="J6" s="769"/>
      <c r="K6" s="463" t="s">
        <v>165</v>
      </c>
      <c r="L6" s="751" t="str">
        <f>IF(表紙!I11="","",表紙!I11)</f>
        <v/>
      </c>
      <c r="M6" s="752"/>
      <c r="N6" s="752"/>
      <c r="O6" s="752"/>
      <c r="P6" s="752"/>
      <c r="Q6" s="752"/>
      <c r="R6" s="753"/>
      <c r="U6" s="22" t="s">
        <v>168</v>
      </c>
      <c r="V6" s="23" t="s">
        <v>169</v>
      </c>
      <c r="W6" s="24" t="s">
        <v>170</v>
      </c>
      <c r="X6" s="24" t="s">
        <v>171</v>
      </c>
    </row>
    <row r="7" spans="1:24" ht="33" customHeight="1" x14ac:dyDescent="0.15">
      <c r="A7" s="754" t="s">
        <v>8</v>
      </c>
      <c r="B7" s="754"/>
      <c r="C7" s="25" t="s">
        <v>182</v>
      </c>
      <c r="D7" s="755"/>
      <c r="E7" s="756"/>
      <c r="F7" s="757"/>
      <c r="G7" s="758" t="str">
        <f>IF(表紙!H7="","",表紙!H7)</f>
        <v/>
      </c>
      <c r="H7" s="759"/>
      <c r="I7" s="759"/>
      <c r="J7" s="759"/>
      <c r="K7" s="759"/>
      <c r="L7" s="759"/>
      <c r="M7" s="759"/>
      <c r="N7" s="759"/>
      <c r="O7" s="759"/>
      <c r="P7" s="759"/>
      <c r="Q7" s="759"/>
      <c r="R7" s="759"/>
      <c r="U7" s="18" t="s">
        <v>310</v>
      </c>
      <c r="V7" s="23" t="s">
        <v>312</v>
      </c>
      <c r="W7" s="24" t="s">
        <v>117</v>
      </c>
      <c r="X7" s="24" t="s">
        <v>141</v>
      </c>
    </row>
    <row r="8" spans="1:24" ht="22.5" customHeight="1" x14ac:dyDescent="0.15">
      <c r="A8" s="760" t="s">
        <v>51</v>
      </c>
      <c r="B8" s="760"/>
      <c r="C8" s="761"/>
      <c r="D8" s="761"/>
      <c r="E8" s="761"/>
      <c r="F8" s="761"/>
      <c r="G8" s="761"/>
      <c r="H8" s="761"/>
      <c r="I8" s="761"/>
      <c r="J8" s="762" t="s">
        <v>306</v>
      </c>
      <c r="K8" s="763"/>
      <c r="L8" s="764"/>
      <c r="M8" s="765"/>
      <c r="N8" s="765"/>
      <c r="O8" s="765"/>
      <c r="P8" s="765"/>
      <c r="Q8" s="765"/>
      <c r="R8" s="765"/>
      <c r="U8" s="22" t="s">
        <v>66</v>
      </c>
      <c r="V8" s="23" t="s">
        <v>313</v>
      </c>
      <c r="W8" s="24" t="s">
        <v>118</v>
      </c>
      <c r="X8" s="24" t="s">
        <v>142</v>
      </c>
    </row>
    <row r="9" spans="1:24" ht="33" customHeight="1" x14ac:dyDescent="0.35">
      <c r="A9" s="754" t="s">
        <v>52</v>
      </c>
      <c r="B9" s="754"/>
      <c r="C9" s="25" t="s">
        <v>182</v>
      </c>
      <c r="D9" s="788"/>
      <c r="E9" s="789"/>
      <c r="F9" s="790"/>
      <c r="G9" s="791"/>
      <c r="H9" s="792"/>
      <c r="I9" s="792"/>
      <c r="J9" s="793"/>
      <c r="K9" s="793"/>
      <c r="L9" s="793"/>
      <c r="M9" s="793"/>
      <c r="N9" s="793"/>
      <c r="O9" s="793"/>
      <c r="P9" s="793"/>
      <c r="Q9" s="793"/>
      <c r="R9" s="793"/>
      <c r="U9" s="22" t="s">
        <v>67</v>
      </c>
      <c r="V9" s="23" t="s">
        <v>314</v>
      </c>
      <c r="W9" s="24" t="s">
        <v>119</v>
      </c>
      <c r="X9" s="26"/>
    </row>
    <row r="10" spans="1:24" ht="30.95" customHeight="1" x14ac:dyDescent="0.15">
      <c r="A10" s="760" t="s">
        <v>51</v>
      </c>
      <c r="B10" s="760"/>
      <c r="C10" s="761"/>
      <c r="D10" s="761"/>
      <c r="E10" s="761"/>
      <c r="F10" s="761"/>
      <c r="G10" s="761"/>
      <c r="H10" s="761"/>
      <c r="I10" s="761"/>
      <c r="J10" s="794" t="s">
        <v>366</v>
      </c>
      <c r="K10" s="794"/>
      <c r="L10" s="794"/>
      <c r="M10" s="794"/>
      <c r="N10" s="794"/>
      <c r="O10" s="794"/>
      <c r="P10" s="794"/>
      <c r="Q10" s="794"/>
      <c r="R10" s="794"/>
      <c r="U10" s="22" t="s">
        <v>68</v>
      </c>
      <c r="V10" s="23" t="s">
        <v>315</v>
      </c>
      <c r="W10" s="24" t="s">
        <v>120</v>
      </c>
      <c r="X10" s="27"/>
    </row>
    <row r="11" spans="1:24" ht="33" customHeight="1" x14ac:dyDescent="0.35">
      <c r="A11" s="754" t="s">
        <v>9</v>
      </c>
      <c r="B11" s="754"/>
      <c r="C11" s="25" t="s">
        <v>182</v>
      </c>
      <c r="D11" s="755"/>
      <c r="E11" s="756"/>
      <c r="F11" s="757"/>
      <c r="G11" s="791"/>
      <c r="H11" s="792"/>
      <c r="I11" s="792"/>
      <c r="J11" s="792"/>
      <c r="K11" s="792"/>
      <c r="L11" s="792"/>
      <c r="M11" s="792"/>
      <c r="N11" s="792"/>
      <c r="O11" s="792"/>
      <c r="P11" s="792"/>
      <c r="Q11" s="792"/>
      <c r="R11" s="792"/>
      <c r="U11" s="22" t="s">
        <v>69</v>
      </c>
      <c r="V11" s="23" t="s">
        <v>316</v>
      </c>
      <c r="W11" s="24" t="s">
        <v>121</v>
      </c>
      <c r="X11" s="26"/>
    </row>
    <row r="12" spans="1:24" ht="25.5" customHeight="1" x14ac:dyDescent="0.35">
      <c r="A12" s="760" t="s">
        <v>51</v>
      </c>
      <c r="B12" s="760"/>
      <c r="C12" s="761"/>
      <c r="D12" s="761"/>
      <c r="E12" s="761"/>
      <c r="F12" s="761"/>
      <c r="G12" s="761"/>
      <c r="H12" s="761"/>
      <c r="I12" s="761"/>
      <c r="J12" s="787"/>
      <c r="K12" s="787"/>
      <c r="L12" s="787"/>
      <c r="M12" s="787"/>
      <c r="N12" s="787"/>
      <c r="O12" s="787"/>
      <c r="P12" s="787"/>
      <c r="Q12" s="787"/>
      <c r="R12" s="787"/>
      <c r="U12" s="22" t="s">
        <v>70</v>
      </c>
      <c r="V12" s="23" t="s">
        <v>317</v>
      </c>
      <c r="W12" s="24" t="s">
        <v>122</v>
      </c>
      <c r="X12" s="26"/>
    </row>
    <row r="13" spans="1:24" ht="18.75" customHeight="1" x14ac:dyDescent="0.35">
      <c r="A13" s="795" t="s">
        <v>10</v>
      </c>
      <c r="B13" s="795"/>
      <c r="C13" s="796" t="s">
        <v>201</v>
      </c>
      <c r="D13" s="796"/>
      <c r="E13" s="797"/>
      <c r="F13" s="797"/>
      <c r="G13" s="797"/>
      <c r="H13" s="797"/>
      <c r="I13" s="797"/>
      <c r="J13" s="795" t="s">
        <v>255</v>
      </c>
      <c r="K13" s="762"/>
      <c r="L13" s="798"/>
      <c r="M13" s="799"/>
      <c r="N13" s="799"/>
      <c r="O13" s="799"/>
      <c r="P13" s="799"/>
      <c r="Q13" s="799"/>
      <c r="R13" s="799"/>
      <c r="U13" s="22" t="s">
        <v>71</v>
      </c>
      <c r="V13" s="23" t="s">
        <v>318</v>
      </c>
      <c r="W13" s="24" t="s">
        <v>123</v>
      </c>
      <c r="X13" s="26"/>
    </row>
    <row r="14" spans="1:24" ht="30" customHeight="1" x14ac:dyDescent="0.35">
      <c r="A14" s="795"/>
      <c r="B14" s="795"/>
      <c r="C14" s="779" t="s">
        <v>567</v>
      </c>
      <c r="D14" s="779"/>
      <c r="E14" s="800"/>
      <c r="F14" s="800"/>
      <c r="G14" s="800"/>
      <c r="H14" s="800"/>
      <c r="I14" s="800"/>
      <c r="J14" s="762"/>
      <c r="K14" s="762"/>
      <c r="L14" s="799"/>
      <c r="M14" s="799"/>
      <c r="N14" s="799"/>
      <c r="O14" s="799"/>
      <c r="P14" s="799"/>
      <c r="Q14" s="799"/>
      <c r="R14" s="799"/>
      <c r="U14" s="22" t="s">
        <v>72</v>
      </c>
      <c r="V14" s="28"/>
      <c r="W14" s="24" t="s">
        <v>124</v>
      </c>
      <c r="X14" s="26"/>
    </row>
    <row r="15" spans="1:24" ht="22.5" customHeight="1" x14ac:dyDescent="0.35">
      <c r="A15" s="795"/>
      <c r="B15" s="795"/>
      <c r="C15" s="801" t="s">
        <v>270</v>
      </c>
      <c r="D15" s="801"/>
      <c r="E15" s="802"/>
      <c r="F15" s="803"/>
      <c r="G15" s="803"/>
      <c r="H15" s="803"/>
      <c r="I15" s="803"/>
      <c r="J15" s="804"/>
      <c r="K15" s="804"/>
      <c r="L15" s="804"/>
      <c r="M15" s="804"/>
      <c r="N15" s="804"/>
      <c r="O15" s="804"/>
      <c r="P15" s="804"/>
      <c r="Q15" s="804"/>
      <c r="R15" s="804"/>
      <c r="U15" s="22" t="s">
        <v>73</v>
      </c>
      <c r="V15" s="23"/>
      <c r="W15" s="24" t="s">
        <v>125</v>
      </c>
      <c r="X15" s="26"/>
    </row>
    <row r="16" spans="1:24" ht="22.5" customHeight="1" x14ac:dyDescent="0.35">
      <c r="A16" s="762" t="s">
        <v>157</v>
      </c>
      <c r="B16" s="762"/>
      <c r="C16" s="816" t="s">
        <v>150</v>
      </c>
      <c r="D16" s="816"/>
      <c r="E16" s="817" t="s">
        <v>205</v>
      </c>
      <c r="F16" s="818"/>
      <c r="G16" s="819"/>
      <c r="H16" s="820"/>
      <c r="I16" s="820"/>
      <c r="J16" s="762" t="s">
        <v>14</v>
      </c>
      <c r="K16" s="762"/>
      <c r="L16" s="821"/>
      <c r="M16" s="821"/>
      <c r="N16" s="821"/>
      <c r="O16" s="821"/>
      <c r="P16" s="821"/>
      <c r="Q16" s="822"/>
      <c r="R16" s="29" t="s">
        <v>5</v>
      </c>
      <c r="U16" s="22" t="s">
        <v>74</v>
      </c>
      <c r="V16" s="23"/>
      <c r="W16" s="24" t="s">
        <v>126</v>
      </c>
      <c r="X16" s="26"/>
    </row>
    <row r="17" spans="1:24" ht="22.5" customHeight="1" x14ac:dyDescent="0.35">
      <c r="A17" s="762"/>
      <c r="B17" s="762"/>
      <c r="C17" s="816" t="s">
        <v>54</v>
      </c>
      <c r="D17" s="816"/>
      <c r="E17" s="817" t="s">
        <v>205</v>
      </c>
      <c r="F17" s="818"/>
      <c r="G17" s="819"/>
      <c r="H17" s="820"/>
      <c r="I17" s="820"/>
      <c r="J17" s="762"/>
      <c r="K17" s="762"/>
      <c r="L17" s="805" t="s">
        <v>547</v>
      </c>
      <c r="M17" s="805"/>
      <c r="N17" s="806"/>
      <c r="O17" s="807"/>
      <c r="P17" s="808"/>
      <c r="Q17" s="809"/>
      <c r="R17" s="30" t="s">
        <v>305</v>
      </c>
      <c r="S17" s="31"/>
      <c r="U17" s="22" t="s">
        <v>75</v>
      </c>
      <c r="V17" s="23"/>
      <c r="W17" s="24" t="s">
        <v>127</v>
      </c>
      <c r="X17" s="26"/>
    </row>
    <row r="18" spans="1:24" ht="22.5" customHeight="1" x14ac:dyDescent="0.35">
      <c r="A18" s="762" t="s">
        <v>11</v>
      </c>
      <c r="B18" s="762"/>
      <c r="C18" s="810"/>
      <c r="D18" s="810"/>
      <c r="E18" s="810"/>
      <c r="F18" s="811"/>
      <c r="G18" s="812" t="s">
        <v>206</v>
      </c>
      <c r="H18" s="813"/>
      <c r="I18" s="813"/>
      <c r="J18" s="762" t="s">
        <v>154</v>
      </c>
      <c r="K18" s="762"/>
      <c r="L18" s="810"/>
      <c r="M18" s="811"/>
      <c r="N18" s="32" t="s">
        <v>16</v>
      </c>
      <c r="O18" s="814" t="s">
        <v>148</v>
      </c>
      <c r="P18" s="815"/>
      <c r="Q18" s="479"/>
      <c r="R18" s="465" t="s">
        <v>17</v>
      </c>
      <c r="S18" s="33" t="str">
        <f>IF(L19="","",IF($L$19="製造業その他",IF(OR($L$16&lt;=300000000,$L$18&lt;=300),"","←中小企業要件から外れています"),IF($L$19="卸売業",IF(OR($L$16&lt;=100000000,$L$18&lt;=100),"","←中小企業要件から外れています"),IF($L$19="サービス業",IF(OR($L$16&lt;=50000000,$L$18&lt;=100),"","←中小企業要件から外れています"),IF($L$19="小売業",IF(OR($L$16&lt;=50000000,$L$18&lt;=50),"","←中小企業要件から外れています"))))))</f>
        <v/>
      </c>
      <c r="U18" s="22" t="s">
        <v>76</v>
      </c>
      <c r="V18" s="23"/>
      <c r="W18" s="24" t="s">
        <v>128</v>
      </c>
      <c r="X18" s="26"/>
    </row>
    <row r="19" spans="1:24" ht="35.1" customHeight="1" x14ac:dyDescent="0.15">
      <c r="A19" s="762" t="s">
        <v>12</v>
      </c>
      <c r="B19" s="762"/>
      <c r="C19" s="823"/>
      <c r="D19" s="823"/>
      <c r="E19" s="823"/>
      <c r="F19" s="823"/>
      <c r="G19" s="823"/>
      <c r="H19" s="823"/>
      <c r="I19" s="823"/>
      <c r="J19" s="762" t="s">
        <v>202</v>
      </c>
      <c r="K19" s="462" t="s">
        <v>155</v>
      </c>
      <c r="L19" s="770"/>
      <c r="M19" s="771"/>
      <c r="N19" s="771"/>
      <c r="O19" s="771"/>
      <c r="P19" s="771"/>
      <c r="Q19" s="771"/>
      <c r="R19" s="772"/>
      <c r="U19" s="18" t="s">
        <v>311</v>
      </c>
      <c r="V19" s="23"/>
      <c r="W19" s="24" t="s">
        <v>129</v>
      </c>
    </row>
    <row r="20" spans="1:24" ht="35.1" customHeight="1" x14ac:dyDescent="0.35">
      <c r="A20" s="762"/>
      <c r="B20" s="762"/>
      <c r="C20" s="823"/>
      <c r="D20" s="823"/>
      <c r="E20" s="823"/>
      <c r="F20" s="823"/>
      <c r="G20" s="823"/>
      <c r="H20" s="823"/>
      <c r="I20" s="823"/>
      <c r="J20" s="762"/>
      <c r="K20" s="463" t="s">
        <v>40</v>
      </c>
      <c r="L20" s="824"/>
      <c r="M20" s="824"/>
      <c r="N20" s="824"/>
      <c r="O20" s="824"/>
      <c r="P20" s="824"/>
      <c r="Q20" s="824"/>
      <c r="R20" s="825"/>
      <c r="U20" s="22" t="s">
        <v>77</v>
      </c>
      <c r="V20" s="23"/>
      <c r="W20" s="24" t="s">
        <v>130</v>
      </c>
      <c r="X20" s="26"/>
    </row>
    <row r="21" spans="1:24" ht="33.75" customHeight="1" x14ac:dyDescent="0.35">
      <c r="A21" s="762"/>
      <c r="B21" s="762"/>
      <c r="C21" s="823"/>
      <c r="D21" s="823"/>
      <c r="E21" s="823"/>
      <c r="F21" s="823"/>
      <c r="G21" s="823"/>
      <c r="H21" s="823"/>
      <c r="I21" s="823"/>
      <c r="J21" s="795" t="s">
        <v>350</v>
      </c>
      <c r="K21" s="795"/>
      <c r="L21" s="462">
        <v>1</v>
      </c>
      <c r="M21" s="826"/>
      <c r="N21" s="826"/>
      <c r="O21" s="826"/>
      <c r="P21" s="821"/>
      <c r="Q21" s="822"/>
      <c r="R21" s="29" t="s">
        <v>53</v>
      </c>
      <c r="U21" s="22" t="s">
        <v>78</v>
      </c>
      <c r="V21" s="28"/>
      <c r="W21" s="24" t="s">
        <v>131</v>
      </c>
      <c r="X21" s="26"/>
    </row>
    <row r="22" spans="1:24" ht="33.75" customHeight="1" x14ac:dyDescent="0.35">
      <c r="A22" s="762" t="s">
        <v>13</v>
      </c>
      <c r="B22" s="762"/>
      <c r="C22" s="823"/>
      <c r="D22" s="823"/>
      <c r="E22" s="823"/>
      <c r="F22" s="823"/>
      <c r="G22" s="823"/>
      <c r="H22" s="823"/>
      <c r="I22" s="823"/>
      <c r="J22" s="795"/>
      <c r="K22" s="795"/>
      <c r="L22" s="270">
        <v>2</v>
      </c>
      <c r="M22" s="827"/>
      <c r="N22" s="827"/>
      <c r="O22" s="827"/>
      <c r="P22" s="828"/>
      <c r="Q22" s="829"/>
      <c r="R22" s="34" t="s">
        <v>53</v>
      </c>
      <c r="U22" s="22" t="s">
        <v>79</v>
      </c>
      <c r="V22" s="28"/>
      <c r="W22" s="24" t="s">
        <v>132</v>
      </c>
      <c r="X22" s="26"/>
    </row>
    <row r="23" spans="1:24" ht="33.75" customHeight="1" x14ac:dyDescent="0.15">
      <c r="A23" s="762"/>
      <c r="B23" s="762"/>
      <c r="C23" s="823"/>
      <c r="D23" s="823"/>
      <c r="E23" s="823"/>
      <c r="F23" s="823"/>
      <c r="G23" s="823"/>
      <c r="H23" s="823"/>
      <c r="I23" s="823"/>
      <c r="J23" s="795"/>
      <c r="K23" s="795"/>
      <c r="L23" s="463">
        <v>3</v>
      </c>
      <c r="M23" s="830"/>
      <c r="N23" s="830"/>
      <c r="O23" s="830"/>
      <c r="P23" s="808"/>
      <c r="Q23" s="809"/>
      <c r="R23" s="35" t="s">
        <v>53</v>
      </c>
      <c r="U23" s="22" t="s">
        <v>80</v>
      </c>
      <c r="W23" s="24" t="s">
        <v>133</v>
      </c>
    </row>
    <row r="24" spans="1:24" ht="26.25" customHeight="1" x14ac:dyDescent="0.35">
      <c r="A24" s="844" t="s">
        <v>308</v>
      </c>
      <c r="B24" s="466" t="s">
        <v>565</v>
      </c>
      <c r="C24" s="766" t="s">
        <v>50</v>
      </c>
      <c r="D24" s="766"/>
      <c r="E24" s="831"/>
      <c r="F24" s="832"/>
      <c r="G24" s="833"/>
      <c r="H24" s="29" t="s">
        <v>53</v>
      </c>
      <c r="I24" s="766" t="s">
        <v>184</v>
      </c>
      <c r="J24" s="831"/>
      <c r="K24" s="834"/>
      <c r="L24" s="835"/>
      <c r="M24" s="36" t="s">
        <v>183</v>
      </c>
      <c r="N24" s="836" t="s">
        <v>185</v>
      </c>
      <c r="O24" s="837"/>
      <c r="P24" s="834"/>
      <c r="Q24" s="835"/>
      <c r="R24" s="37" t="s">
        <v>53</v>
      </c>
      <c r="U24" s="22" t="s">
        <v>81</v>
      </c>
      <c r="V24" s="28"/>
      <c r="W24" s="24" t="s">
        <v>134</v>
      </c>
      <c r="X24" s="26"/>
    </row>
    <row r="25" spans="1:24" ht="26.25" customHeight="1" x14ac:dyDescent="0.35">
      <c r="A25" s="844"/>
      <c r="B25" s="467" t="s">
        <v>566</v>
      </c>
      <c r="C25" s="801" t="s">
        <v>50</v>
      </c>
      <c r="D25" s="801"/>
      <c r="E25" s="845"/>
      <c r="F25" s="846"/>
      <c r="G25" s="847"/>
      <c r="H25" s="35" t="s">
        <v>53</v>
      </c>
      <c r="I25" s="801" t="s">
        <v>184</v>
      </c>
      <c r="J25" s="845"/>
      <c r="K25" s="848"/>
      <c r="L25" s="849"/>
      <c r="M25" s="38" t="s">
        <v>183</v>
      </c>
      <c r="N25" s="850" t="s">
        <v>185</v>
      </c>
      <c r="O25" s="851"/>
      <c r="P25" s="848"/>
      <c r="Q25" s="849"/>
      <c r="R25" s="35" t="s">
        <v>53</v>
      </c>
      <c r="U25" s="22" t="s">
        <v>82</v>
      </c>
      <c r="V25" s="28"/>
      <c r="W25" s="24" t="s">
        <v>135</v>
      </c>
      <c r="X25" s="26"/>
    </row>
    <row r="26" spans="1:24" ht="35.25" hidden="1" customHeight="1" x14ac:dyDescent="0.35">
      <c r="A26" s="844"/>
      <c r="B26" s="464" t="s">
        <v>186</v>
      </c>
      <c r="C26" s="762" t="s">
        <v>50</v>
      </c>
      <c r="D26" s="762"/>
      <c r="E26" s="762"/>
      <c r="F26" s="840"/>
      <c r="G26" s="840"/>
      <c r="H26" s="39" t="s">
        <v>53</v>
      </c>
      <c r="I26" s="762" t="s">
        <v>184</v>
      </c>
      <c r="J26" s="762"/>
      <c r="K26" s="841"/>
      <c r="L26" s="842"/>
      <c r="M26" s="40" t="s">
        <v>183</v>
      </c>
      <c r="N26" s="843" t="s">
        <v>185</v>
      </c>
      <c r="O26" s="843"/>
      <c r="P26" s="841"/>
      <c r="Q26" s="842"/>
      <c r="R26" s="39" t="s">
        <v>53</v>
      </c>
      <c r="U26" s="22" t="s">
        <v>83</v>
      </c>
      <c r="V26" s="28"/>
      <c r="W26" s="24" t="s">
        <v>136</v>
      </c>
      <c r="X26" s="26"/>
    </row>
    <row r="27" spans="1:24" ht="9" customHeight="1" x14ac:dyDescent="0.15">
      <c r="A27" s="41"/>
      <c r="B27" s="41"/>
      <c r="C27" s="41"/>
      <c r="D27" s="41"/>
      <c r="E27" s="41"/>
      <c r="F27" s="41"/>
      <c r="G27" s="41"/>
      <c r="H27" s="41"/>
      <c r="I27" s="41"/>
      <c r="J27" s="41"/>
      <c r="K27" s="41"/>
      <c r="L27" s="41"/>
      <c r="M27" s="41"/>
      <c r="N27" s="41"/>
      <c r="O27" s="41"/>
      <c r="P27" s="41"/>
      <c r="Q27" s="41"/>
      <c r="R27" s="41"/>
      <c r="U27" s="22" t="s">
        <v>84</v>
      </c>
      <c r="W27" s="24" t="s">
        <v>137</v>
      </c>
    </row>
    <row r="28" spans="1:24" ht="18.75" customHeight="1" x14ac:dyDescent="0.35">
      <c r="A28" s="321" t="s">
        <v>228</v>
      </c>
      <c r="B28" s="42"/>
      <c r="C28" s="42"/>
      <c r="D28" s="42"/>
      <c r="E28" s="42"/>
      <c r="F28" s="42"/>
      <c r="G28" s="42"/>
      <c r="H28" s="42"/>
      <c r="I28" s="42"/>
      <c r="J28" s="42"/>
      <c r="K28" s="42"/>
      <c r="L28" s="42"/>
      <c r="M28" s="42"/>
      <c r="N28" s="42"/>
      <c r="O28" s="42"/>
      <c r="P28" s="42"/>
      <c r="Q28" s="42"/>
      <c r="R28" s="42"/>
      <c r="U28" s="22" t="s">
        <v>85</v>
      </c>
      <c r="V28" s="28"/>
      <c r="X28" s="26"/>
    </row>
    <row r="29" spans="1:24" ht="23.45" customHeight="1" x14ac:dyDescent="0.35">
      <c r="A29" s="852" t="s">
        <v>367</v>
      </c>
      <c r="B29" s="852"/>
      <c r="C29" s="852"/>
      <c r="D29" s="852"/>
      <c r="E29" s="852"/>
      <c r="F29" s="852"/>
      <c r="G29" s="852"/>
      <c r="H29" s="852"/>
      <c r="I29" s="852"/>
      <c r="J29" s="852"/>
      <c r="K29" s="852"/>
      <c r="L29" s="852"/>
      <c r="M29" s="852"/>
      <c r="N29" s="852"/>
      <c r="O29" s="852"/>
      <c r="P29" s="852"/>
      <c r="Q29" s="852"/>
      <c r="R29" s="852"/>
      <c r="U29" s="22" t="s">
        <v>86</v>
      </c>
      <c r="V29" s="28"/>
      <c r="X29" s="26"/>
    </row>
    <row r="30" spans="1:24" ht="28.5" customHeight="1" x14ac:dyDescent="0.35">
      <c r="A30" s="853"/>
      <c r="B30" s="853"/>
      <c r="C30" s="853"/>
      <c r="D30" s="853"/>
      <c r="E30" s="853"/>
      <c r="F30" s="853"/>
      <c r="G30" s="853"/>
      <c r="H30" s="853"/>
      <c r="I30" s="853"/>
      <c r="J30" s="853"/>
      <c r="K30" s="853"/>
      <c r="L30" s="853"/>
      <c r="M30" s="853"/>
      <c r="N30" s="853"/>
      <c r="O30" s="853"/>
      <c r="P30" s="853"/>
      <c r="Q30" s="853"/>
      <c r="R30" s="853"/>
      <c r="U30" s="22" t="s">
        <v>87</v>
      </c>
      <c r="V30" s="28"/>
      <c r="X30" s="26"/>
    </row>
    <row r="31" spans="1:24" ht="22.5" customHeight="1" x14ac:dyDescent="0.35">
      <c r="A31" s="762" t="s">
        <v>149</v>
      </c>
      <c r="B31" s="762"/>
      <c r="C31" s="762"/>
      <c r="D31" s="838"/>
      <c r="E31" s="838"/>
      <c r="F31" s="838"/>
      <c r="G31" s="838"/>
      <c r="H31" s="838"/>
      <c r="I31" s="838"/>
      <c r="J31" s="762" t="s">
        <v>307</v>
      </c>
      <c r="K31" s="762"/>
      <c r="L31" s="839"/>
      <c r="M31" s="839"/>
      <c r="N31" s="839"/>
      <c r="O31" s="839"/>
      <c r="P31" s="839"/>
      <c r="Q31" s="839"/>
      <c r="R31" s="839"/>
      <c r="U31" s="22" t="s">
        <v>88</v>
      </c>
      <c r="V31" s="28"/>
      <c r="W31" s="26"/>
      <c r="X31" s="26"/>
    </row>
    <row r="32" spans="1:24" ht="22.5" customHeight="1" x14ac:dyDescent="0.35">
      <c r="A32" s="762" t="s">
        <v>15</v>
      </c>
      <c r="B32" s="762"/>
      <c r="C32" s="762"/>
      <c r="D32" s="43" t="s">
        <v>182</v>
      </c>
      <c r="E32" s="854"/>
      <c r="F32" s="855"/>
      <c r="G32" s="839"/>
      <c r="H32" s="856"/>
      <c r="I32" s="854"/>
      <c r="J32" s="855"/>
      <c r="K32" s="855"/>
      <c r="L32" s="855"/>
      <c r="M32" s="855"/>
      <c r="N32" s="855"/>
      <c r="O32" s="855"/>
      <c r="P32" s="855"/>
      <c r="Q32" s="855"/>
      <c r="R32" s="855"/>
      <c r="U32" s="22" t="s">
        <v>89</v>
      </c>
      <c r="V32" s="28"/>
      <c r="W32" s="27"/>
      <c r="X32" s="26"/>
    </row>
    <row r="33" spans="1:24" ht="22.5" customHeight="1" x14ac:dyDescent="0.35">
      <c r="A33" s="762" t="s">
        <v>187</v>
      </c>
      <c r="B33" s="762"/>
      <c r="C33" s="762"/>
      <c r="D33" s="762" t="s">
        <v>188</v>
      </c>
      <c r="E33" s="762"/>
      <c r="F33" s="839"/>
      <c r="G33" s="839"/>
      <c r="H33" s="857"/>
      <c r="I33" s="44" t="s">
        <v>203</v>
      </c>
      <c r="J33" s="762" t="s">
        <v>189</v>
      </c>
      <c r="K33" s="762"/>
      <c r="L33" s="839"/>
      <c r="M33" s="839"/>
      <c r="N33" s="839"/>
      <c r="O33" s="839"/>
      <c r="P33" s="839"/>
      <c r="Q33" s="857"/>
      <c r="R33" s="45" t="s">
        <v>204</v>
      </c>
      <c r="U33" s="22" t="s">
        <v>90</v>
      </c>
      <c r="V33" s="28"/>
      <c r="W33" s="26"/>
      <c r="X33" s="26"/>
    </row>
    <row r="34" spans="1:24" ht="33.75" customHeight="1" x14ac:dyDescent="0.35">
      <c r="U34" s="22" t="s">
        <v>91</v>
      </c>
      <c r="V34" s="28"/>
      <c r="W34" s="26"/>
      <c r="X34" s="26"/>
    </row>
    <row r="35" spans="1:24" ht="33.75" customHeight="1" x14ac:dyDescent="0.35">
      <c r="U35" s="22" t="s">
        <v>92</v>
      </c>
      <c r="V35" s="28"/>
      <c r="W35" s="26"/>
      <c r="X35" s="26"/>
    </row>
    <row r="36" spans="1:24" ht="33.75" customHeight="1" x14ac:dyDescent="0.35">
      <c r="U36" s="22" t="s">
        <v>93</v>
      </c>
      <c r="V36" s="28"/>
      <c r="W36" s="26"/>
      <c r="X36" s="26"/>
    </row>
    <row r="37" spans="1:24" ht="33.75" customHeight="1" x14ac:dyDescent="0.35">
      <c r="U37" s="22" t="s">
        <v>94</v>
      </c>
      <c r="V37" s="28"/>
      <c r="W37" s="26"/>
      <c r="X37" s="26"/>
    </row>
    <row r="38" spans="1:24" ht="33.75" customHeight="1" x14ac:dyDescent="0.35">
      <c r="U38" s="22" t="s">
        <v>368</v>
      </c>
      <c r="V38" s="28"/>
      <c r="W38" s="26"/>
      <c r="X38" s="26"/>
    </row>
    <row r="39" spans="1:24" ht="33.75" customHeight="1" x14ac:dyDescent="0.35">
      <c r="U39" s="22" t="s">
        <v>95</v>
      </c>
      <c r="V39" s="28"/>
      <c r="W39" s="26"/>
      <c r="X39" s="26"/>
    </row>
    <row r="40" spans="1:24" ht="33.75" customHeight="1" x14ac:dyDescent="0.35">
      <c r="U40" s="22" t="s">
        <v>369</v>
      </c>
      <c r="V40" s="28"/>
      <c r="W40" s="26"/>
      <c r="X40" s="26"/>
    </row>
    <row r="41" spans="1:24" ht="33.75" customHeight="1" x14ac:dyDescent="0.35">
      <c r="U41" s="22" t="s">
        <v>96</v>
      </c>
      <c r="V41" s="28"/>
      <c r="W41" s="26"/>
      <c r="X41" s="26"/>
    </row>
    <row r="42" spans="1:24" ht="33.75" customHeight="1" x14ac:dyDescent="0.35">
      <c r="U42" s="22" t="s">
        <v>97</v>
      </c>
      <c r="V42" s="28"/>
      <c r="W42" s="26"/>
      <c r="X42" s="26"/>
    </row>
    <row r="43" spans="1:24" ht="33.75" customHeight="1" x14ac:dyDescent="0.35">
      <c r="U43" s="22" t="s">
        <v>98</v>
      </c>
      <c r="V43" s="28"/>
      <c r="W43" s="26"/>
      <c r="X43" s="26"/>
    </row>
    <row r="44" spans="1:24" ht="33.75" customHeight="1" x14ac:dyDescent="0.35">
      <c r="U44" s="22" t="s">
        <v>99</v>
      </c>
      <c r="V44" s="28"/>
      <c r="W44" s="26"/>
      <c r="X44" s="26"/>
    </row>
    <row r="45" spans="1:24" ht="33.75" customHeight="1" x14ac:dyDescent="0.35">
      <c r="U45" s="22" t="s">
        <v>100</v>
      </c>
      <c r="V45" s="28"/>
      <c r="W45" s="26"/>
      <c r="X45" s="26"/>
    </row>
    <row r="46" spans="1:24" ht="33.75" customHeight="1" x14ac:dyDescent="0.35">
      <c r="U46" s="22" t="s">
        <v>101</v>
      </c>
      <c r="V46" s="28"/>
      <c r="W46" s="26"/>
      <c r="X46" s="46"/>
    </row>
    <row r="47" spans="1:24" ht="33.75" customHeight="1" x14ac:dyDescent="0.35">
      <c r="U47" s="22" t="s">
        <v>102</v>
      </c>
      <c r="V47" s="28"/>
      <c r="W47" s="26"/>
      <c r="X47" s="47"/>
    </row>
    <row r="48" spans="1:24" ht="33.75" customHeight="1" x14ac:dyDescent="0.35">
      <c r="U48" s="22" t="s">
        <v>103</v>
      </c>
      <c r="V48" s="28"/>
      <c r="W48" s="26"/>
      <c r="X48" s="48"/>
    </row>
    <row r="49" spans="21:24" ht="33.75" customHeight="1" x14ac:dyDescent="0.35">
      <c r="U49" s="22" t="s">
        <v>104</v>
      </c>
      <c r="V49" s="28"/>
      <c r="W49" s="26"/>
      <c r="X49" s="26"/>
    </row>
    <row r="50" spans="21:24" ht="33.75" customHeight="1" x14ac:dyDescent="0.35">
      <c r="U50" s="22" t="s">
        <v>105</v>
      </c>
      <c r="V50" s="28"/>
      <c r="W50" s="26"/>
      <c r="X50" s="26"/>
    </row>
    <row r="51" spans="21:24" ht="33.75" customHeight="1" x14ac:dyDescent="0.35">
      <c r="U51" s="22" t="s">
        <v>106</v>
      </c>
      <c r="V51" s="28"/>
      <c r="W51" s="26"/>
      <c r="X51" s="26"/>
    </row>
    <row r="52" spans="21:24" ht="33.75" customHeight="1" x14ac:dyDescent="0.35">
      <c r="U52" s="22" t="s">
        <v>107</v>
      </c>
      <c r="V52" s="28"/>
      <c r="W52" s="26"/>
      <c r="X52" s="26"/>
    </row>
    <row r="53" spans="21:24" ht="33.75" customHeight="1" x14ac:dyDescent="0.35">
      <c r="U53" s="22" t="s">
        <v>108</v>
      </c>
      <c r="V53" s="28"/>
      <c r="W53" s="26"/>
      <c r="X53" s="26"/>
    </row>
    <row r="54" spans="21:24" ht="33.75" customHeight="1" x14ac:dyDescent="0.35">
      <c r="U54" s="22" t="s">
        <v>109</v>
      </c>
      <c r="V54" s="28"/>
      <c r="W54" s="26"/>
      <c r="X54" s="26"/>
    </row>
    <row r="55" spans="21:24" ht="33.75" customHeight="1" x14ac:dyDescent="0.35">
      <c r="U55" s="22" t="s">
        <v>110</v>
      </c>
      <c r="V55" s="28"/>
      <c r="W55" s="26"/>
      <c r="X55" s="26"/>
    </row>
    <row r="56" spans="21:24" ht="33.75" customHeight="1" x14ac:dyDescent="0.35">
      <c r="U56" s="22" t="s">
        <v>370</v>
      </c>
      <c r="V56" s="28"/>
      <c r="W56" s="26"/>
      <c r="X56" s="26"/>
    </row>
    <row r="57" spans="21:24" ht="33.75" customHeight="1" x14ac:dyDescent="0.35">
      <c r="U57" s="22" t="s">
        <v>111</v>
      </c>
      <c r="V57" s="28"/>
      <c r="W57" s="26"/>
      <c r="X57" s="26"/>
    </row>
    <row r="58" spans="21:24" ht="33.75" customHeight="1" x14ac:dyDescent="0.35">
      <c r="U58" s="22" t="s">
        <v>112</v>
      </c>
      <c r="V58" s="28"/>
      <c r="W58" s="26"/>
      <c r="X58" s="26"/>
    </row>
    <row r="59" spans="21:24" ht="33.75" customHeight="1" x14ac:dyDescent="0.35">
      <c r="U59" s="22" t="s">
        <v>113</v>
      </c>
      <c r="V59" s="28"/>
      <c r="W59" s="26"/>
      <c r="X59" s="26"/>
    </row>
    <row r="60" spans="21:24" ht="33.75" customHeight="1" x14ac:dyDescent="0.35">
      <c r="V60" s="28"/>
      <c r="W60" s="26"/>
      <c r="X60" s="26"/>
    </row>
    <row r="61" spans="21:24" ht="33.75" customHeight="1" x14ac:dyDescent="0.15"/>
  </sheetData>
  <sheetProtection algorithmName="SHA-512" hashValue="INkMLBfiK7OcR9ai8v4z2TREP8VvHTWsvTzi4ZVwIarbWs3e3FFiXX4HFCDCXPL6XAIBtDnfqQRnmosqAsuYfg==" saltValue="AEfAY+tSSO4wOwud/YvUSw==" spinCount="100000" sheet="1" formatCells="0" formatColumns="0" formatRows="0"/>
  <dataConsolidate/>
  <mergeCells count="104">
    <mergeCell ref="A32:C32"/>
    <mergeCell ref="E32:F32"/>
    <mergeCell ref="G32:H32"/>
    <mergeCell ref="I32:R32"/>
    <mergeCell ref="A33:C33"/>
    <mergeCell ref="D33:E33"/>
    <mergeCell ref="F33:H33"/>
    <mergeCell ref="J33:K33"/>
    <mergeCell ref="L33:Q33"/>
    <mergeCell ref="C24:E24"/>
    <mergeCell ref="F24:G24"/>
    <mergeCell ref="I24:J24"/>
    <mergeCell ref="K24:L24"/>
    <mergeCell ref="N24:O24"/>
    <mergeCell ref="A31:C31"/>
    <mergeCell ref="D31:I31"/>
    <mergeCell ref="J31:K31"/>
    <mergeCell ref="L31:R31"/>
    <mergeCell ref="C26:E26"/>
    <mergeCell ref="F26:G26"/>
    <mergeCell ref="I26:J26"/>
    <mergeCell ref="K26:L26"/>
    <mergeCell ref="N26:O26"/>
    <mergeCell ref="P26:Q26"/>
    <mergeCell ref="A24:A26"/>
    <mergeCell ref="P24:Q24"/>
    <mergeCell ref="C25:E25"/>
    <mergeCell ref="F25:G25"/>
    <mergeCell ref="I25:J25"/>
    <mergeCell ref="K25:L25"/>
    <mergeCell ref="N25:O25"/>
    <mergeCell ref="P25:Q25"/>
    <mergeCell ref="A29:R30"/>
    <mergeCell ref="A19:B21"/>
    <mergeCell ref="C19:I21"/>
    <mergeCell ref="J19:J20"/>
    <mergeCell ref="L19:R19"/>
    <mergeCell ref="L20:R20"/>
    <mergeCell ref="J21:K23"/>
    <mergeCell ref="M21:O21"/>
    <mergeCell ref="P21:Q21"/>
    <mergeCell ref="A22:B23"/>
    <mergeCell ref="C22:I23"/>
    <mergeCell ref="M22:O22"/>
    <mergeCell ref="P22:Q22"/>
    <mergeCell ref="M23:O23"/>
    <mergeCell ref="P23:Q23"/>
    <mergeCell ref="L17:N17"/>
    <mergeCell ref="O17:Q17"/>
    <mergeCell ref="A18:B18"/>
    <mergeCell ref="C18:F18"/>
    <mergeCell ref="G18:I18"/>
    <mergeCell ref="J18:K18"/>
    <mergeCell ref="L18:M18"/>
    <mergeCell ref="O18:P18"/>
    <mergeCell ref="A16:B17"/>
    <mergeCell ref="C16:D16"/>
    <mergeCell ref="E16:F16"/>
    <mergeCell ref="G16:I16"/>
    <mergeCell ref="J16:K17"/>
    <mergeCell ref="L16:Q16"/>
    <mergeCell ref="C17:D17"/>
    <mergeCell ref="E17:F17"/>
    <mergeCell ref="G17:I17"/>
    <mergeCell ref="C12:I12"/>
    <mergeCell ref="J12:R12"/>
    <mergeCell ref="A9:B9"/>
    <mergeCell ref="D9:F9"/>
    <mergeCell ref="G9:R9"/>
    <mergeCell ref="A10:B10"/>
    <mergeCell ref="C10:I10"/>
    <mergeCell ref="J10:R10"/>
    <mergeCell ref="A13:B15"/>
    <mergeCell ref="C13:D13"/>
    <mergeCell ref="E13:I13"/>
    <mergeCell ref="J13:K14"/>
    <mergeCell ref="L13:R14"/>
    <mergeCell ref="C14:D14"/>
    <mergeCell ref="E14:I14"/>
    <mergeCell ref="C15:D15"/>
    <mergeCell ref="E15:R15"/>
    <mergeCell ref="A11:B11"/>
    <mergeCell ref="D11:F11"/>
    <mergeCell ref="G11:R11"/>
    <mergeCell ref="A12:B12"/>
    <mergeCell ref="L6:R6"/>
    <mergeCell ref="A2:R2"/>
    <mergeCell ref="A7:B7"/>
    <mergeCell ref="D7:F7"/>
    <mergeCell ref="G7:R7"/>
    <mergeCell ref="A8:B8"/>
    <mergeCell ref="C8:I8"/>
    <mergeCell ref="J8:K8"/>
    <mergeCell ref="L8:R8"/>
    <mergeCell ref="A4:B4"/>
    <mergeCell ref="A5:B5"/>
    <mergeCell ref="A6:B6"/>
    <mergeCell ref="C4:I4"/>
    <mergeCell ref="C5:I5"/>
    <mergeCell ref="C6:I6"/>
    <mergeCell ref="J4:J6"/>
    <mergeCell ref="L4:R4"/>
    <mergeCell ref="L5:R5"/>
    <mergeCell ref="O3:Q3"/>
  </mergeCells>
  <phoneticPr fontId="1"/>
  <dataValidations xWindow="257" yWindow="676" count="20">
    <dataValidation allowBlank="1" showErrorMessage="1" promptTitle="主要取引先を上位３位記入してください" prompt="　" sqref="C24:E24"/>
    <dataValidation imeMode="fullKatakana" allowBlank="1" showInputMessage="1" showErrorMessage="1" sqref="C4:I4 E13:I13 L4:R4"/>
    <dataValidation imeMode="hiragana" allowBlank="1" showInputMessage="1" showErrorMessage="1" prompt="区市町村以下を記入してください。" sqref="I32:R32"/>
    <dataValidation type="custom" imeMode="halfAlpha" allowBlank="1" showInputMessage="1" showErrorMessage="1" sqref="F26:G26 K26:L26 P26:Q26">
      <formula1>LENB(F26)=LEN(F26)</formula1>
    </dataValidation>
    <dataValidation imeMode="disabled" allowBlank="1" showInputMessage="1" showErrorMessage="1" sqref="C10:I10"/>
    <dataValidation imeMode="halfAlpha" allowBlank="1" showInputMessage="1" showErrorMessage="1" prompt="従業員は、派遣社員やアルバイトを含めた全ての従業員を指します。" sqref="L18:M18"/>
    <dataValidation type="list" allowBlank="1" showInputMessage="1" showErrorMessage="1" prompt="「日本標準産業分類表」を参照してください。_x000a_大分類から先に選択してください。" sqref="L19:R19">
      <formula1>$U$2:$X$2</formula1>
    </dataValidation>
    <dataValidation type="list" allowBlank="1" showInputMessage="1" showErrorMessage="1" prompt="大分類から先に選択してください。" sqref="L20:R20">
      <formula1>INDIRECT($L$19)</formula1>
    </dataValidation>
    <dataValidation type="list" allowBlank="1" showInputMessage="1" showErrorMessage="1" promptTitle="都県を選択してください" prompt="首都圏（関東地方１都６県＋山梨県）であれば申請可能です。" sqref="G32:H32">
      <formula1>"選択してください,東京都,神奈川県,千葉県,埼玉県,茨城県,栃木県,群馬県,山梨県"</formula1>
    </dataValidation>
    <dataValidation imeMode="hiragana"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1:I31"/>
    <dataValidation imeMode="hiragana" allowBlank="1" showInputMessage="1" showErrorMessage="1" prompt="jグランツ「申請担当者の連絡先」と同一としてください。_x000a_本店・都内登記所在地と同一の場合も必ず記入してください。_x000a_公社からの連絡・通知の郵送先となります。" sqref="G11:R11"/>
    <dataValidation imeMode="hiragana" allowBlank="1" showInputMessage="1" showErrorMessage="1" prompt="本店所在地と同じ場合は「同上」と記入してください。" sqref="G9:R9"/>
    <dataValidation imeMode="hiragana" allowBlank="1" showInputMessage="1" showErrorMessage="1" prompt="和暦で年月日を記入してください。" sqref="G16:I17"/>
    <dataValidation allowBlank="1" showInputMessage="1" showErrorMessage="1" prompt="個人事業者は「屋号」ではなく「代表者名」を記入してください。" sqref="C5"/>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R7"/>
    <dataValidation type="list" allowBlank="1" showInputMessage="1" showErrorMessage="1" prompt="令和４年９月１日時点の組織形態を選択してください。" sqref="C6:I6">
      <formula1>"法人,個人事業者,創業予定者"</formula1>
    </dataValidation>
    <dataValidation imeMode="halfAlpha" allowBlank="1" showInputMessage="1" showErrorMessage="1" sqref="D7:F7 C8:I8 L8:R8 C12:I12 D11:F11 P21:Q23 L16:Q16 O17:Q17 C18:F18 Q18 E32:F32 L31:R31 F24:G25"/>
    <dataValidation imeMode="fullAlpha" allowBlank="1" showInputMessage="1" showErrorMessage="1" sqref="D9:F9"/>
    <dataValidation imeMode="hiragana" allowBlank="1" showInputMessage="1" showErrorMessage="1" sqref="L13:R14 E14:I14 M21:O23"/>
    <dataValidation imeMode="halfAlpha" allowBlank="1" showInputMessage="1" showErrorMessage="1" promptTitle="jグランツ「申請担当者の連絡先」と同一としてください" prompt="▶半角英数字で入力_x000a_▶確実に連絡が取れるアドレスを記入してください_x000a_" sqref="E15:R15"/>
  </dataValidations>
  <pageMargins left="0.59055118110236227" right="0.39370078740157483" top="0.39370078740157483" bottom="0.39370078740157483" header="0.19685039370078741" footer="0.19685039370078741"/>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8" tint="0.79998168889431442"/>
    <pageSetUpPr fitToPage="1"/>
  </sheetPr>
  <dimension ref="A1:AM25"/>
  <sheetViews>
    <sheetView showGridLines="0" view="pageBreakPreview" zoomScale="80" zoomScaleNormal="130" zoomScaleSheetLayoutView="80" workbookViewId="0">
      <selection activeCell="D5" sqref="D5"/>
    </sheetView>
  </sheetViews>
  <sheetFormatPr defaultColWidth="2.125" defaultRowHeight="16.5" x14ac:dyDescent="0.15"/>
  <cols>
    <col min="1" max="1" width="2.125" style="83"/>
    <col min="2" max="2" width="7.75" style="83" customWidth="1"/>
    <col min="3" max="3" width="12.875" style="83" customWidth="1"/>
    <col min="4" max="4" width="16.125" style="83" customWidth="1"/>
    <col min="5" max="5" width="17.5" style="83" customWidth="1"/>
    <col min="6" max="6" width="8.125" style="83" customWidth="1"/>
    <col min="7" max="7" width="9.75" style="83" customWidth="1"/>
    <col min="8" max="8" width="11.25" style="83" customWidth="1"/>
    <col min="9" max="9" width="11" style="83" customWidth="1"/>
    <col min="10" max="11" width="2.5" style="83" customWidth="1"/>
    <col min="12" max="12" width="11.25" style="83" customWidth="1"/>
    <col min="13" max="13" width="9.5" style="83" customWidth="1"/>
    <col min="14" max="14" width="6.25" style="83" customWidth="1"/>
    <col min="15" max="222" width="2.5" style="83" customWidth="1"/>
    <col min="223" max="16384" width="2.125" style="83"/>
  </cols>
  <sheetData>
    <row r="1" spans="1:26" x14ac:dyDescent="0.15">
      <c r="A1" s="83" t="s">
        <v>586</v>
      </c>
    </row>
    <row r="2" spans="1:26" s="81" customFormat="1" ht="19.5" x14ac:dyDescent="0.15">
      <c r="A2" s="148" t="s">
        <v>392</v>
      </c>
      <c r="B2" s="61"/>
      <c r="C2" s="125"/>
      <c r="D2" s="993"/>
      <c r="E2" s="993"/>
      <c r="F2" s="993"/>
      <c r="G2" s="993"/>
      <c r="H2" s="993"/>
      <c r="I2" s="993"/>
      <c r="J2" s="96"/>
      <c r="K2" s="96"/>
      <c r="L2" s="79"/>
      <c r="M2" s="79"/>
      <c r="N2" s="79"/>
      <c r="O2" s="79"/>
      <c r="P2" s="79"/>
      <c r="Q2" s="79"/>
      <c r="R2" s="79"/>
      <c r="S2" s="79"/>
      <c r="T2" s="97"/>
      <c r="U2" s="97"/>
      <c r="V2" s="18"/>
      <c r="W2" s="18"/>
      <c r="X2" s="18"/>
      <c r="Y2" s="18"/>
      <c r="Z2" s="18"/>
    </row>
    <row r="3" spans="1:26" ht="15" customHeight="1" x14ac:dyDescent="0.15">
      <c r="A3" s="113" t="s">
        <v>596</v>
      </c>
      <c r="B3" s="154"/>
      <c r="C3" s="154"/>
      <c r="D3" s="154"/>
      <c r="E3" s="154"/>
      <c r="F3" s="154"/>
      <c r="G3" s="154"/>
      <c r="H3" s="154"/>
      <c r="I3" s="169" t="s">
        <v>27</v>
      </c>
    </row>
    <row r="4" spans="1:26" ht="49.5" customHeight="1" x14ac:dyDescent="0.15">
      <c r="A4" s="112"/>
      <c r="B4" s="299" t="s">
        <v>177</v>
      </c>
      <c r="C4" s="300" t="s">
        <v>38</v>
      </c>
      <c r="D4" s="300" t="s">
        <v>248</v>
      </c>
      <c r="E4" s="300" t="s">
        <v>323</v>
      </c>
      <c r="F4" s="300" t="s">
        <v>249</v>
      </c>
      <c r="G4" s="300" t="s">
        <v>49</v>
      </c>
      <c r="H4" s="354" t="s">
        <v>239</v>
      </c>
      <c r="I4" s="292" t="s">
        <v>250</v>
      </c>
      <c r="J4" s="1304"/>
      <c r="K4" s="1476"/>
      <c r="L4" s="1476"/>
      <c r="M4" s="1476"/>
      <c r="N4" s="1476"/>
    </row>
    <row r="5" spans="1:26" ht="42" customHeight="1" x14ac:dyDescent="0.15">
      <c r="A5" s="112"/>
      <c r="B5" s="447">
        <f t="shared" ref="B5:B19" si="0">ROW()-4</f>
        <v>1</v>
      </c>
      <c r="C5" s="632" t="str">
        <f>IF(AND('人件費早見表・改良(別紙18)'!C7=""),"",'人件費早見表・改良(別紙18)'!C7)</f>
        <v/>
      </c>
      <c r="D5" s="633"/>
      <c r="E5" s="634"/>
      <c r="F5" s="541">
        <f>'人件費早見表・改良(別紙18)'!N7</f>
        <v>0</v>
      </c>
      <c r="G5" s="544"/>
      <c r="H5" s="635">
        <f>直接人件費[[#This Row],[従事時間
(A)]]*直接人件費[[#This Row],[時間単価
(B)]]</f>
        <v>0</v>
      </c>
      <c r="I5" s="636">
        <f>直接人件費[[#This Row],[助成対象経費
(A)×(B)]]</f>
        <v>0</v>
      </c>
    </row>
    <row r="6" spans="1:26" ht="42" customHeight="1" x14ac:dyDescent="0.15">
      <c r="A6" s="112"/>
      <c r="B6" s="447">
        <f t="shared" si="0"/>
        <v>2</v>
      </c>
      <c r="C6" s="632" t="str">
        <f>IF(AND('人件費早見表・改良(別紙18)'!C8=""),"",'人件費早見表・改良(別紙18)'!C8)</f>
        <v/>
      </c>
      <c r="D6" s="633"/>
      <c r="E6" s="634"/>
      <c r="F6" s="541">
        <f>'人件費早見表・改良(別紙18)'!N8</f>
        <v>0</v>
      </c>
      <c r="G6" s="544"/>
      <c r="H6" s="635">
        <f>直接人件費[[#This Row],[従事時間
(A)]]*直接人件費[[#This Row],[時間単価
(B)]]</f>
        <v>0</v>
      </c>
      <c r="I6" s="636">
        <f>直接人件費[[#This Row],[助成対象経費
(A)×(B)]]</f>
        <v>0</v>
      </c>
    </row>
    <row r="7" spans="1:26" ht="42" customHeight="1" x14ac:dyDescent="0.15">
      <c r="A7" s="112"/>
      <c r="B7" s="447">
        <f t="shared" si="0"/>
        <v>3</v>
      </c>
      <c r="C7" s="632" t="str">
        <f>IF(AND('人件費早見表・改良(別紙18)'!C9=""),"",'人件費早見表・改良(別紙18)'!C9)</f>
        <v/>
      </c>
      <c r="D7" s="633"/>
      <c r="E7" s="634"/>
      <c r="F7" s="541">
        <f>'人件費早見表・改良(別紙18)'!N9</f>
        <v>0</v>
      </c>
      <c r="G7" s="544"/>
      <c r="H7" s="635">
        <f>直接人件費[[#This Row],[従事時間
(A)]]*直接人件費[[#This Row],[時間単価
(B)]]</f>
        <v>0</v>
      </c>
      <c r="I7" s="636">
        <f>直接人件費[[#This Row],[助成対象経費
(A)×(B)]]</f>
        <v>0</v>
      </c>
    </row>
    <row r="8" spans="1:26" ht="42" customHeight="1" x14ac:dyDescent="0.15">
      <c r="A8" s="112"/>
      <c r="B8" s="447">
        <f t="shared" si="0"/>
        <v>4</v>
      </c>
      <c r="C8" s="632" t="str">
        <f>IF(AND('人件費早見表・改良(別紙18)'!C10=""),"",'人件費早見表・改良(別紙18)'!C10)</f>
        <v/>
      </c>
      <c r="D8" s="633"/>
      <c r="E8" s="634"/>
      <c r="F8" s="541">
        <f>'人件費早見表・改良(別紙18)'!N10</f>
        <v>0</v>
      </c>
      <c r="G8" s="544"/>
      <c r="H8" s="635">
        <f>直接人件費[[#This Row],[従事時間
(A)]]*直接人件費[[#This Row],[時間単価
(B)]]</f>
        <v>0</v>
      </c>
      <c r="I8" s="636">
        <f>直接人件費[[#This Row],[助成対象経費
(A)×(B)]]</f>
        <v>0</v>
      </c>
    </row>
    <row r="9" spans="1:26" ht="42" customHeight="1" x14ac:dyDescent="0.15">
      <c r="A9" s="112"/>
      <c r="B9" s="447">
        <f t="shared" si="0"/>
        <v>5</v>
      </c>
      <c r="C9" s="632" t="str">
        <f>IF(AND('人件費早見表・改良(別紙18)'!C11=""),"",'人件費早見表・改良(別紙18)'!C11)</f>
        <v/>
      </c>
      <c r="D9" s="633"/>
      <c r="E9" s="634"/>
      <c r="F9" s="541">
        <f>'人件費早見表・改良(別紙18)'!N11</f>
        <v>0</v>
      </c>
      <c r="G9" s="544"/>
      <c r="H9" s="635">
        <f>直接人件費[[#This Row],[従事時間
(A)]]*直接人件費[[#This Row],[時間単価
(B)]]</f>
        <v>0</v>
      </c>
      <c r="I9" s="636">
        <f>直接人件費[[#This Row],[助成対象経費
(A)×(B)]]</f>
        <v>0</v>
      </c>
    </row>
    <row r="10" spans="1:26" ht="42" customHeight="1" x14ac:dyDescent="0.15">
      <c r="A10" s="112"/>
      <c r="B10" s="447">
        <f t="shared" si="0"/>
        <v>6</v>
      </c>
      <c r="C10" s="632" t="str">
        <f>IF(AND('人件費早見表・改良(別紙18)'!C12=""),"",'人件費早見表・改良(別紙18)'!C12)</f>
        <v/>
      </c>
      <c r="D10" s="633"/>
      <c r="E10" s="634"/>
      <c r="F10" s="541">
        <f>'人件費早見表・改良(別紙18)'!N12</f>
        <v>0</v>
      </c>
      <c r="G10" s="544"/>
      <c r="H10" s="635">
        <f>直接人件費[[#This Row],[従事時間
(A)]]*直接人件費[[#This Row],[時間単価
(B)]]</f>
        <v>0</v>
      </c>
      <c r="I10" s="636">
        <f>直接人件費[[#This Row],[助成対象経費
(A)×(B)]]</f>
        <v>0</v>
      </c>
    </row>
    <row r="11" spans="1:26" ht="42" customHeight="1" x14ac:dyDescent="0.15">
      <c r="A11" s="112"/>
      <c r="B11" s="447">
        <f t="shared" si="0"/>
        <v>7</v>
      </c>
      <c r="C11" s="632" t="str">
        <f>IF(AND('人件費早見表・改良(別紙18)'!C13=""),"",'人件費早見表・改良(別紙18)'!C13)</f>
        <v/>
      </c>
      <c r="D11" s="633"/>
      <c r="E11" s="634"/>
      <c r="F11" s="541">
        <f>'人件費早見表・改良(別紙18)'!N13</f>
        <v>0</v>
      </c>
      <c r="G11" s="544"/>
      <c r="H11" s="635">
        <f>直接人件費[[#This Row],[従事時間
(A)]]*直接人件費[[#This Row],[時間単価
(B)]]</f>
        <v>0</v>
      </c>
      <c r="I11" s="636">
        <f>直接人件費[[#This Row],[助成対象経費
(A)×(B)]]</f>
        <v>0</v>
      </c>
    </row>
    <row r="12" spans="1:26" ht="42" customHeight="1" x14ac:dyDescent="0.15">
      <c r="A12" s="112"/>
      <c r="B12" s="447">
        <f t="shared" si="0"/>
        <v>8</v>
      </c>
      <c r="C12" s="632" t="str">
        <f>IF(AND('人件費早見表・改良(別紙18)'!C14=""),"",'人件費早見表・改良(別紙18)'!C14)</f>
        <v/>
      </c>
      <c r="D12" s="633"/>
      <c r="E12" s="634"/>
      <c r="F12" s="541">
        <f>'人件費早見表・改良(別紙18)'!N14</f>
        <v>0</v>
      </c>
      <c r="G12" s="544"/>
      <c r="H12" s="635">
        <f>直接人件費[[#This Row],[従事時間
(A)]]*直接人件費[[#This Row],[時間単価
(B)]]</f>
        <v>0</v>
      </c>
      <c r="I12" s="636">
        <f>直接人件費[[#This Row],[助成対象経費
(A)×(B)]]</f>
        <v>0</v>
      </c>
    </row>
    <row r="13" spans="1:26" ht="42" customHeight="1" x14ac:dyDescent="0.15">
      <c r="A13" s="112"/>
      <c r="B13" s="447">
        <f t="shared" si="0"/>
        <v>9</v>
      </c>
      <c r="C13" s="632" t="str">
        <f>IF(AND('人件費早見表・改良(別紙18)'!C15=""),"",'人件費早見表・改良(別紙18)'!C15)</f>
        <v/>
      </c>
      <c r="D13" s="633"/>
      <c r="E13" s="634"/>
      <c r="F13" s="541">
        <f>'人件費早見表・改良(別紙18)'!N15</f>
        <v>0</v>
      </c>
      <c r="G13" s="544"/>
      <c r="H13" s="635">
        <f>直接人件費[[#This Row],[従事時間
(A)]]*直接人件費[[#This Row],[時間単価
(B)]]</f>
        <v>0</v>
      </c>
      <c r="I13" s="636">
        <f>直接人件費[[#This Row],[助成対象経費
(A)×(B)]]</f>
        <v>0</v>
      </c>
      <c r="K13" s="105"/>
    </row>
    <row r="14" spans="1:26" ht="42" customHeight="1" x14ac:dyDescent="0.15">
      <c r="A14" s="112"/>
      <c r="B14" s="447">
        <f t="shared" si="0"/>
        <v>10</v>
      </c>
      <c r="C14" s="632" t="str">
        <f>IF(AND('人件費早見表・改良(別紙18)'!C16=""),"",'人件費早見表・改良(別紙18)'!C16)</f>
        <v/>
      </c>
      <c r="D14" s="633"/>
      <c r="E14" s="634"/>
      <c r="F14" s="541">
        <f>'人件費早見表・改良(別紙18)'!N16</f>
        <v>0</v>
      </c>
      <c r="G14" s="544"/>
      <c r="H14" s="635">
        <f>直接人件費[[#This Row],[従事時間
(A)]]*直接人件費[[#This Row],[時間単価
(B)]]</f>
        <v>0</v>
      </c>
      <c r="I14" s="636">
        <f>直接人件費[[#This Row],[助成対象経費
(A)×(B)]]</f>
        <v>0</v>
      </c>
    </row>
    <row r="15" spans="1:26" ht="42" customHeight="1" x14ac:dyDescent="0.15">
      <c r="A15" s="112"/>
      <c r="B15" s="447">
        <f t="shared" si="0"/>
        <v>11</v>
      </c>
      <c r="C15" s="632" t="str">
        <f>IF(AND('人件費早見表・改良(別紙18)'!C17=""),"",'人件費早見表・改良(別紙18)'!C17)</f>
        <v/>
      </c>
      <c r="D15" s="633"/>
      <c r="E15" s="634"/>
      <c r="F15" s="541">
        <f>'人件費早見表・改良(別紙18)'!N17</f>
        <v>0</v>
      </c>
      <c r="G15" s="544"/>
      <c r="H15" s="635">
        <f>直接人件費[[#This Row],[従事時間
(A)]]*直接人件費[[#This Row],[時間単価
(B)]]</f>
        <v>0</v>
      </c>
      <c r="I15" s="636">
        <f>直接人件費[[#This Row],[助成対象経費
(A)×(B)]]</f>
        <v>0</v>
      </c>
    </row>
    <row r="16" spans="1:26" ht="42" customHeight="1" x14ac:dyDescent="0.15">
      <c r="A16" s="112"/>
      <c r="B16" s="447">
        <f t="shared" si="0"/>
        <v>12</v>
      </c>
      <c r="C16" s="632" t="str">
        <f>IF(AND('人件費早見表・改良(別紙18)'!C18=""),"",'人件費早見表・改良(別紙18)'!C18)</f>
        <v/>
      </c>
      <c r="D16" s="633"/>
      <c r="E16" s="634"/>
      <c r="F16" s="541">
        <f>'人件費早見表・改良(別紙18)'!N18</f>
        <v>0</v>
      </c>
      <c r="G16" s="544"/>
      <c r="H16" s="635">
        <f>直接人件費[[#This Row],[従事時間
(A)]]*直接人件費[[#This Row],[時間単価
(B)]]</f>
        <v>0</v>
      </c>
      <c r="I16" s="636">
        <f>直接人件費[[#This Row],[助成対象経費
(A)×(B)]]</f>
        <v>0</v>
      </c>
    </row>
    <row r="17" spans="1:39" ht="42" customHeight="1" x14ac:dyDescent="0.15">
      <c r="A17" s="112"/>
      <c r="B17" s="447">
        <f t="shared" si="0"/>
        <v>13</v>
      </c>
      <c r="C17" s="632" t="str">
        <f>IF(AND('人件費早見表・改良(別紙18)'!C19=""),"",'人件費早見表・改良(別紙18)'!C19)</f>
        <v/>
      </c>
      <c r="D17" s="633"/>
      <c r="E17" s="634"/>
      <c r="F17" s="541">
        <f>'人件費早見表・改良(別紙18)'!N19</f>
        <v>0</v>
      </c>
      <c r="G17" s="544"/>
      <c r="H17" s="635">
        <f>直接人件費[[#This Row],[従事時間
(A)]]*直接人件費[[#This Row],[時間単価
(B)]]</f>
        <v>0</v>
      </c>
      <c r="I17" s="636">
        <f>直接人件費[[#This Row],[助成対象経費
(A)×(B)]]</f>
        <v>0</v>
      </c>
    </row>
    <row r="18" spans="1:39" ht="42" customHeight="1" x14ac:dyDescent="0.15">
      <c r="A18" s="112"/>
      <c r="B18" s="447">
        <f t="shared" si="0"/>
        <v>14</v>
      </c>
      <c r="C18" s="632" t="str">
        <f>IF(AND('人件費早見表・改良(別紙18)'!C20=""),"",'人件費早見表・改良(別紙18)'!C20)</f>
        <v/>
      </c>
      <c r="D18" s="633"/>
      <c r="E18" s="634"/>
      <c r="F18" s="541">
        <f>'人件費早見表・改良(別紙18)'!N20</f>
        <v>0</v>
      </c>
      <c r="G18" s="544"/>
      <c r="H18" s="635">
        <f>直接人件費[[#This Row],[従事時間
(A)]]*直接人件費[[#This Row],[時間単価
(B)]]</f>
        <v>0</v>
      </c>
      <c r="I18" s="636">
        <f>直接人件費[[#This Row],[助成対象経費
(A)×(B)]]</f>
        <v>0</v>
      </c>
    </row>
    <row r="19" spans="1:39" ht="42" customHeight="1" x14ac:dyDescent="0.15">
      <c r="A19" s="112"/>
      <c r="B19" s="448">
        <f t="shared" si="0"/>
        <v>15</v>
      </c>
      <c r="C19" s="637" t="str">
        <f>IF(AND('人件費早見表・改良(別紙18)'!C21=""),"",'人件費早見表・改良(別紙18)'!C21)</f>
        <v/>
      </c>
      <c r="D19" s="638"/>
      <c r="E19" s="639"/>
      <c r="F19" s="550">
        <f>'人件費早見表・改良(別紙18)'!N21</f>
        <v>0</v>
      </c>
      <c r="G19" s="640"/>
      <c r="H19" s="641">
        <f>直接人件費[[#This Row],[従事時間
(A)]]*直接人件費[[#This Row],[時間単価
(B)]]</f>
        <v>0</v>
      </c>
      <c r="I19" s="642">
        <f>直接人件費[[#This Row],[助成対象経費
(A)×(B)]]</f>
        <v>0</v>
      </c>
    </row>
    <row r="20" spans="1:39" ht="25.5" customHeight="1" x14ac:dyDescent="0.15">
      <c r="A20" s="147"/>
      <c r="B20" s="182" t="s">
        <v>415</v>
      </c>
      <c r="C20" s="643"/>
      <c r="D20" s="643"/>
      <c r="E20" s="643"/>
      <c r="F20" s="644"/>
      <c r="G20" s="645"/>
      <c r="H20" s="646">
        <f>SUBTOTAL(109,直接人件費[助成対象経費
(A)×(B)])</f>
        <v>0</v>
      </c>
      <c r="I20" s="647">
        <f>SUBTOTAL(109,直接人件費[助成事業に
要する経費])</f>
        <v>0</v>
      </c>
    </row>
    <row r="21" spans="1:39" x14ac:dyDescent="0.15">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row>
    <row r="22" spans="1:39" x14ac:dyDescent="0.15">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row>
    <row r="23" spans="1:39" x14ac:dyDescent="0.15">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row>
    <row r="24" spans="1:39" x14ac:dyDescent="0.15">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row>
    <row r="25" spans="1:39" x14ac:dyDescent="0.15">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row>
  </sheetData>
  <sheetProtection algorithmName="SHA-512" hashValue="GJP0yVjRMmxPfUdRWYGAOt54ErU2IYHoIr61rNlO61qRP9BF5oFeFyUTz1zLc7iAT6cpB0GCyCxZ55CaZfGJew==" saltValue="ViVuwkY7CeMK1xfnd2DQmQ==" spinCount="100000" sheet="1" formatCells="0" formatRows="0" insertRows="0" deleteRows="0" selectLockedCells="1"/>
  <mergeCells count="2">
    <mergeCell ref="J4:N4"/>
    <mergeCell ref="D2:I2"/>
  </mergeCells>
  <phoneticPr fontId="1"/>
  <conditionalFormatting sqref="D5:E19 G5:G19">
    <cfRule type="expression" dxfId="136" priority="4">
      <formula>AND(OR($D5&lt;&gt;"",$E5&lt;&gt;"",$G5&lt;&gt;""),D5="")</formula>
    </cfRule>
  </conditionalFormatting>
  <dataValidations count="5">
    <dataValidation allowBlank="1" showErrorMessage="1" sqref="E5:E19"/>
    <dataValidation allowBlank="1" showInputMessage="1" showErrorMessage="1" prompt="別紙18「(5) 直接人件費　【従事時間見積表】」から自動転記されます。" sqref="F5:F19"/>
    <dataValidation allowBlank="1" showInputMessage="1" showErrorMessage="1" prompt="自動計算されます。" sqref="H5:I19"/>
    <dataValidation type="list" allowBlank="1" showInputMessage="1" showErrorMessage="1" promptTitle="時間単価を入力してください" prompt="　募集要項の「人件費単価一覧表」を参考にしてください。単価の上限額は5,170円です。" sqref="G5:G19">
      <formula1>"1050,1110,1180,1250,1330,1420,1500,1580,1670,1830,2000,2170,2330,2500,2670,2840,3000,3170,3420,3670,3920,4170,4420,4670,4920,5170"</formula1>
    </dataValidation>
    <dataValidation allowBlank="1" showInputMessage="1" showErrorMessage="1" prompt="別紙18「(5) 直接人件費　【従事時間見積表】」から自動転記されます。" sqref="C5:C19"/>
  </dataValidations>
  <pageMargins left="0.59055118110236227" right="0.19685039370078741" top="0.39370078740157483" bottom="0.39370078740157483" header="0.19685039370078741" footer="0.19685039370078741"/>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O31"/>
  <sheetViews>
    <sheetView showGridLines="0" showZeros="0" view="pageBreakPreview" zoomScale="85" zoomScaleNormal="130" zoomScaleSheetLayoutView="85" zoomScalePageLayoutView="115" workbookViewId="0">
      <selection activeCell="F16" sqref="F16"/>
    </sheetView>
  </sheetViews>
  <sheetFormatPr defaultColWidth="2.125" defaultRowHeight="18.75" x14ac:dyDescent="0.15"/>
  <cols>
    <col min="1" max="1" width="0.75" style="83" customWidth="1"/>
    <col min="2" max="2" width="6.75" style="90" customWidth="1"/>
    <col min="3" max="3" width="20.125" style="90" customWidth="1"/>
    <col min="4" max="4" width="14.125" style="90" customWidth="1"/>
    <col min="5" max="5" width="7.875" style="90" customWidth="1"/>
    <col min="6" max="6" width="5.125" style="90" customWidth="1"/>
    <col min="7" max="7" width="8.625" style="90" customWidth="1"/>
    <col min="8" max="9" width="10.625" style="90" customWidth="1"/>
    <col min="10" max="10" width="11.875" style="90" customWidth="1"/>
    <col min="11" max="11" width="2.5" style="98" customWidth="1"/>
    <col min="12" max="13" width="2.125" style="83" customWidth="1"/>
    <col min="14" max="14" width="11.25" style="83" customWidth="1"/>
    <col min="15" max="15" width="9.5" style="83" customWidth="1"/>
    <col min="16" max="16" width="6.25" style="83" customWidth="1"/>
    <col min="17" max="184" width="2.125" style="83" customWidth="1"/>
    <col min="185" max="16384" width="2.125" style="83"/>
  </cols>
  <sheetData>
    <row r="1" spans="1:41" x14ac:dyDescent="0.15">
      <c r="A1" s="83" t="s">
        <v>587</v>
      </c>
    </row>
    <row r="2" spans="1:41" s="81" customFormat="1" ht="19.5" x14ac:dyDescent="0.15">
      <c r="A2" s="148" t="s">
        <v>392</v>
      </c>
      <c r="B2" s="51"/>
      <c r="C2" s="79"/>
      <c r="D2" s="993"/>
      <c r="E2" s="993"/>
      <c r="F2" s="993"/>
      <c r="G2" s="993"/>
      <c r="H2" s="993"/>
      <c r="I2" s="993"/>
      <c r="J2" s="993"/>
      <c r="K2" s="95"/>
      <c r="L2" s="96"/>
      <c r="M2" s="96"/>
      <c r="N2" s="79"/>
      <c r="O2" s="79"/>
      <c r="P2" s="79"/>
      <c r="Q2" s="79"/>
      <c r="R2" s="79"/>
      <c r="S2" s="79"/>
      <c r="T2" s="79"/>
      <c r="U2" s="79"/>
      <c r="V2" s="97"/>
      <c r="W2" s="97"/>
      <c r="X2" s="18"/>
      <c r="Y2" s="18"/>
      <c r="Z2" s="18"/>
      <c r="AA2" s="18"/>
      <c r="AB2" s="18"/>
    </row>
    <row r="3" spans="1:41" ht="15" customHeight="1" x14ac:dyDescent="0.15">
      <c r="A3" s="113" t="s">
        <v>278</v>
      </c>
      <c r="B3" s="122"/>
      <c r="C3" s="121"/>
      <c r="D3" s="121"/>
      <c r="E3" s="121"/>
      <c r="F3" s="121"/>
      <c r="G3" s="121"/>
      <c r="H3" s="121"/>
      <c r="I3" s="121"/>
      <c r="J3" s="123"/>
      <c r="K3" s="183"/>
    </row>
    <row r="4" spans="1:41" ht="15" customHeight="1" x14ac:dyDescent="0.15">
      <c r="A4" s="112"/>
      <c r="B4" s="301" t="s">
        <v>434</v>
      </c>
      <c r="C4" s="302"/>
      <c r="D4" s="173"/>
      <c r="E4" s="173"/>
      <c r="F4" s="173"/>
      <c r="G4" s="173"/>
      <c r="H4" s="173"/>
      <c r="I4" s="173"/>
      <c r="J4" s="197"/>
      <c r="K4" s="84"/>
      <c r="N4" s="99"/>
    </row>
    <row r="5" spans="1:41" ht="15" customHeight="1" x14ac:dyDescent="0.15">
      <c r="A5" s="112"/>
      <c r="B5" s="303" t="s">
        <v>435</v>
      </c>
      <c r="C5" s="304"/>
      <c r="D5" s="187"/>
      <c r="E5" s="187"/>
      <c r="F5" s="187"/>
      <c r="G5" s="187"/>
      <c r="H5" s="187"/>
      <c r="I5" s="187"/>
      <c r="J5" s="199"/>
      <c r="K5" s="188"/>
      <c r="L5" s="189"/>
      <c r="M5" s="88"/>
      <c r="N5" s="91"/>
    </row>
    <row r="6" spans="1:41" ht="15" customHeight="1" x14ac:dyDescent="0.15">
      <c r="A6" s="112"/>
      <c r="B6" s="305" t="s">
        <v>436</v>
      </c>
      <c r="C6" s="306"/>
      <c r="D6" s="200"/>
      <c r="E6" s="200"/>
      <c r="F6" s="200"/>
      <c r="G6" s="200"/>
      <c r="H6" s="200"/>
      <c r="I6" s="200"/>
      <c r="J6" s="201" t="s">
        <v>27</v>
      </c>
      <c r="K6" s="190"/>
      <c r="L6" s="191"/>
      <c r="M6" s="191"/>
      <c r="N6" s="191"/>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row>
    <row r="7" spans="1:41" ht="52.5" customHeight="1" x14ac:dyDescent="0.15">
      <c r="A7" s="112"/>
      <c r="B7" s="308" t="s">
        <v>178</v>
      </c>
      <c r="C7" s="453" t="s">
        <v>254</v>
      </c>
      <c r="D7" s="453" t="s">
        <v>251</v>
      </c>
      <c r="E7" s="453" t="s">
        <v>349</v>
      </c>
      <c r="F7" s="309" t="s">
        <v>335</v>
      </c>
      <c r="G7" s="453" t="s">
        <v>252</v>
      </c>
      <c r="H7" s="454" t="s">
        <v>330</v>
      </c>
      <c r="I7" s="454" t="s">
        <v>42</v>
      </c>
      <c r="J7" s="455" t="s">
        <v>253</v>
      </c>
      <c r="K7" s="192" t="s">
        <v>213</v>
      </c>
      <c r="L7" s="88"/>
      <c r="M7" s="88"/>
      <c r="N7" s="88"/>
    </row>
    <row r="8" spans="1:41" ht="41.25" customHeight="1" x14ac:dyDescent="0.15">
      <c r="A8" s="112"/>
      <c r="B8" s="449">
        <f t="shared" ref="B8:B17" si="0">ROW()-7</f>
        <v>1</v>
      </c>
      <c r="C8" s="648"/>
      <c r="D8" s="648"/>
      <c r="E8" s="347"/>
      <c r="F8" s="348"/>
      <c r="G8" s="348"/>
      <c r="H8" s="202">
        <f>'支出明細＜賃借料・改良＞(別紙20)'!$F8*'支出明細＜賃借料・改良＞(別紙20)'!$G8</f>
        <v>0</v>
      </c>
      <c r="I8" s="202">
        <f>ROUNDDOWN('支出明細＜賃借料・改良＞(別紙20)'!$H8*1.1,0)</f>
        <v>0</v>
      </c>
      <c r="J8" s="374"/>
      <c r="K8" s="193" t="str">
        <f>IF(OR(AND('支出明細＜賃借料・改良＞(別紙20)'!$C8="",'支出明細＜賃借料・改良＞(別紙20)'!$D8="",'支出明細＜賃借料・改良＞(別紙20)'!$E8="",'支出明細＜賃借料・改良＞(別紙20)'!$G8="",'支出明細＜賃借料・改良＞(別紙20)'!$J8=""),
          AND('支出明細＜賃借料・改良＞(別紙20)'!$C8&lt;&gt;"",'支出明細＜賃借料・改良＞(別紙20)'!$D8&lt;&gt;"",'支出明細＜賃借料・改良＞(別紙20)'!$E8&lt;&gt;"",'支出明細＜賃借料・改良＞(別紙20)'!$G8&lt;&gt;"",'支出明細＜賃借料・改良＞(別紙20)'!$J8&lt;&gt;"")),
    "",
    "←全ての項目を入力してください。")</f>
        <v/>
      </c>
      <c r="L8" s="88"/>
      <c r="M8" s="194"/>
      <c r="N8" s="88"/>
      <c r="O8" s="105"/>
      <c r="P8" s="105"/>
    </row>
    <row r="9" spans="1:41" ht="41.25" customHeight="1" x14ac:dyDescent="0.15">
      <c r="A9" s="112"/>
      <c r="B9" s="449">
        <f t="shared" si="0"/>
        <v>2</v>
      </c>
      <c r="C9" s="349"/>
      <c r="D9" s="349"/>
      <c r="E9" s="347"/>
      <c r="F9" s="348"/>
      <c r="G9" s="348"/>
      <c r="H9" s="202">
        <f>'支出明細＜賃借料・改良＞(別紙20)'!$F9*'支出明細＜賃借料・改良＞(別紙20)'!$G9</f>
        <v>0</v>
      </c>
      <c r="I9" s="202">
        <f>ROUNDDOWN('支出明細＜賃借料・改良＞(別紙20)'!$H9*1.1,0)</f>
        <v>0</v>
      </c>
      <c r="J9" s="374"/>
      <c r="K9" s="193" t="str">
        <f>IF(OR(AND('支出明細＜賃借料・改良＞(別紙20)'!$C9="",'支出明細＜賃借料・改良＞(別紙20)'!$D9="",'支出明細＜賃借料・改良＞(別紙20)'!$E9="",'支出明細＜賃借料・改良＞(別紙20)'!$G9="",'支出明細＜賃借料・改良＞(別紙20)'!$J9=""),
          AND('支出明細＜賃借料・改良＞(別紙20)'!$C9&lt;&gt;"",'支出明細＜賃借料・改良＞(別紙20)'!$D9&lt;&gt;"",'支出明細＜賃借料・改良＞(別紙20)'!$E9&lt;&gt;"",'支出明細＜賃借料・改良＞(別紙20)'!$G9&lt;&gt;"",'支出明細＜賃借料・改良＞(別紙20)'!$J9&lt;&gt;"")),
    "",
    "←全ての項目を入力してください。")</f>
        <v/>
      </c>
      <c r="L9" s="88"/>
      <c r="M9" s="88"/>
      <c r="N9" s="88"/>
      <c r="O9" s="88"/>
      <c r="P9" s="88"/>
    </row>
    <row r="10" spans="1:41" ht="41.25" customHeight="1" x14ac:dyDescent="0.15">
      <c r="A10" s="112"/>
      <c r="B10" s="449">
        <f t="shared" si="0"/>
        <v>3</v>
      </c>
      <c r="C10" s="349"/>
      <c r="D10" s="349"/>
      <c r="E10" s="347"/>
      <c r="F10" s="348"/>
      <c r="G10" s="348"/>
      <c r="H10" s="202">
        <f>'支出明細＜賃借料・改良＞(別紙20)'!$F10*'支出明細＜賃借料・改良＞(別紙20)'!$G10</f>
        <v>0</v>
      </c>
      <c r="I10" s="202">
        <f>ROUNDDOWN('支出明細＜賃借料・改良＞(別紙20)'!$H10*1.1,0)</f>
        <v>0</v>
      </c>
      <c r="J10" s="374"/>
      <c r="K10" s="193" t="str">
        <f>IF(OR(AND('支出明細＜賃借料・改良＞(別紙20)'!$C10="",'支出明細＜賃借料・改良＞(別紙20)'!$D10="",'支出明細＜賃借料・改良＞(別紙20)'!$E10="",'支出明細＜賃借料・改良＞(別紙20)'!$G10="",'支出明細＜賃借料・改良＞(別紙20)'!$J10=""),
          AND('支出明細＜賃借料・改良＞(別紙20)'!$C10&lt;&gt;"",'支出明細＜賃借料・改良＞(別紙20)'!$D10&lt;&gt;"",'支出明細＜賃借料・改良＞(別紙20)'!$E10&lt;&gt;"",'支出明細＜賃借料・改良＞(別紙20)'!$G10&lt;&gt;"",'支出明細＜賃借料・改良＞(別紙20)'!$J10&lt;&gt;"")),
    "",
    "←全ての項目を入力してください。")</f>
        <v/>
      </c>
      <c r="L10" s="88"/>
      <c r="M10" s="88"/>
      <c r="N10" s="88"/>
      <c r="O10" s="88"/>
      <c r="P10" s="88"/>
    </row>
    <row r="11" spans="1:41" ht="41.25" customHeight="1" x14ac:dyDescent="0.15">
      <c r="A11" s="112"/>
      <c r="B11" s="449">
        <f t="shared" si="0"/>
        <v>4</v>
      </c>
      <c r="C11" s="349"/>
      <c r="D11" s="349"/>
      <c r="E11" s="347"/>
      <c r="F11" s="348"/>
      <c r="G11" s="348"/>
      <c r="H11" s="202">
        <f>'支出明細＜賃借料・改良＞(別紙20)'!$F11*'支出明細＜賃借料・改良＞(別紙20)'!$G11</f>
        <v>0</v>
      </c>
      <c r="I11" s="202">
        <f>ROUNDDOWN('支出明細＜賃借料・改良＞(別紙20)'!$H11*1.1,0)</f>
        <v>0</v>
      </c>
      <c r="J11" s="374"/>
      <c r="K11" s="193" t="str">
        <f>IF(OR(AND('支出明細＜賃借料・改良＞(別紙20)'!$C11="",'支出明細＜賃借料・改良＞(別紙20)'!$D11="",'支出明細＜賃借料・改良＞(別紙20)'!$E11="",'支出明細＜賃借料・改良＞(別紙20)'!$G11="",'支出明細＜賃借料・改良＞(別紙20)'!$J11=""),
          AND('支出明細＜賃借料・改良＞(別紙20)'!$C11&lt;&gt;"",'支出明細＜賃借料・改良＞(別紙20)'!$D11&lt;&gt;"",'支出明細＜賃借料・改良＞(別紙20)'!$E11&lt;&gt;"",'支出明細＜賃借料・改良＞(別紙20)'!$G11&lt;&gt;"",'支出明細＜賃借料・改良＞(別紙20)'!$J11&lt;&gt;"")),
    "",
    "←全ての項目を入力してください。")</f>
        <v/>
      </c>
      <c r="L11" s="88"/>
      <c r="M11" s="88"/>
      <c r="N11" s="88"/>
      <c r="O11" s="88"/>
      <c r="P11" s="88"/>
    </row>
    <row r="12" spans="1:41" ht="41.25" customHeight="1" x14ac:dyDescent="0.15">
      <c r="A12" s="112"/>
      <c r="B12" s="449">
        <f t="shared" si="0"/>
        <v>5</v>
      </c>
      <c r="C12" s="349"/>
      <c r="D12" s="349"/>
      <c r="E12" s="347"/>
      <c r="F12" s="348"/>
      <c r="G12" s="348"/>
      <c r="H12" s="202">
        <f>'支出明細＜賃借料・改良＞(別紙20)'!$F12*'支出明細＜賃借料・改良＞(別紙20)'!$G12</f>
        <v>0</v>
      </c>
      <c r="I12" s="202">
        <f>ROUNDDOWN('支出明細＜賃借料・改良＞(別紙20)'!$H12*1.1,0)</f>
        <v>0</v>
      </c>
      <c r="J12" s="374"/>
      <c r="K12" s="193" t="str">
        <f>IF(OR(AND('支出明細＜賃借料・改良＞(別紙20)'!$C12="",'支出明細＜賃借料・改良＞(別紙20)'!$D12="",'支出明細＜賃借料・改良＞(別紙20)'!$E12="",'支出明細＜賃借料・改良＞(別紙20)'!$G12="",'支出明細＜賃借料・改良＞(別紙20)'!$J12=""),
          AND('支出明細＜賃借料・改良＞(別紙20)'!$C12&lt;&gt;"",'支出明細＜賃借料・改良＞(別紙20)'!$D12&lt;&gt;"",'支出明細＜賃借料・改良＞(別紙20)'!$E12&lt;&gt;"",'支出明細＜賃借料・改良＞(別紙20)'!$G12&lt;&gt;"",'支出明細＜賃借料・改良＞(別紙20)'!$J12&lt;&gt;"")),
    "",
    "←全ての項目を入力してください。")</f>
        <v/>
      </c>
      <c r="L12" s="88"/>
      <c r="M12" s="88"/>
      <c r="N12" s="88"/>
      <c r="O12" s="88"/>
      <c r="P12" s="88"/>
    </row>
    <row r="13" spans="1:41" ht="41.25" customHeight="1" x14ac:dyDescent="0.15">
      <c r="A13" s="112"/>
      <c r="B13" s="449">
        <f t="shared" si="0"/>
        <v>6</v>
      </c>
      <c r="C13" s="349"/>
      <c r="D13" s="349"/>
      <c r="E13" s="347"/>
      <c r="F13" s="348"/>
      <c r="G13" s="348"/>
      <c r="H13" s="202">
        <f>'支出明細＜賃借料・改良＞(別紙20)'!$F13*'支出明細＜賃借料・改良＞(別紙20)'!$G13</f>
        <v>0</v>
      </c>
      <c r="I13" s="202">
        <f>ROUNDDOWN('支出明細＜賃借料・改良＞(別紙20)'!$H13*1.1,0)</f>
        <v>0</v>
      </c>
      <c r="J13" s="374"/>
      <c r="K13" s="193" t="str">
        <f>IF(OR(AND('支出明細＜賃借料・改良＞(別紙20)'!$C13="",'支出明細＜賃借料・改良＞(別紙20)'!$D13="",'支出明細＜賃借料・改良＞(別紙20)'!$E13="",'支出明細＜賃借料・改良＞(別紙20)'!$G13="",'支出明細＜賃借料・改良＞(別紙20)'!$J13=""),
          AND('支出明細＜賃借料・改良＞(別紙20)'!$C13&lt;&gt;"",'支出明細＜賃借料・改良＞(別紙20)'!$D13&lt;&gt;"",'支出明細＜賃借料・改良＞(別紙20)'!$E13&lt;&gt;"",'支出明細＜賃借料・改良＞(別紙20)'!$G13&lt;&gt;"",'支出明細＜賃借料・改良＞(別紙20)'!$J13&lt;&gt;"")),
    "",
    "←全ての項目を入力してください。")</f>
        <v/>
      </c>
      <c r="L13" s="88"/>
      <c r="M13" s="88"/>
      <c r="N13" s="88"/>
    </row>
    <row r="14" spans="1:41" ht="41.25" customHeight="1" x14ac:dyDescent="0.15">
      <c r="A14" s="112"/>
      <c r="B14" s="449">
        <f t="shared" si="0"/>
        <v>7</v>
      </c>
      <c r="C14" s="349"/>
      <c r="D14" s="349"/>
      <c r="E14" s="347"/>
      <c r="F14" s="348"/>
      <c r="G14" s="348"/>
      <c r="H14" s="202">
        <f>'支出明細＜賃借料・改良＞(別紙20)'!$F14*'支出明細＜賃借料・改良＞(別紙20)'!$G14</f>
        <v>0</v>
      </c>
      <c r="I14" s="202">
        <f>ROUNDDOWN('支出明細＜賃借料・改良＞(別紙20)'!$H14*1.1,0)</f>
        <v>0</v>
      </c>
      <c r="J14" s="374"/>
      <c r="K14" s="193" t="str">
        <f>IF(OR(AND('支出明細＜賃借料・改良＞(別紙20)'!$C14="",'支出明細＜賃借料・改良＞(別紙20)'!$D14="",'支出明細＜賃借料・改良＞(別紙20)'!$E14="",'支出明細＜賃借料・改良＞(別紙20)'!$G14="",'支出明細＜賃借料・改良＞(別紙20)'!$J14=""),
          AND('支出明細＜賃借料・改良＞(別紙20)'!$C14&lt;&gt;"",'支出明細＜賃借料・改良＞(別紙20)'!$D14&lt;&gt;"",'支出明細＜賃借料・改良＞(別紙20)'!$E14&lt;&gt;"",'支出明細＜賃借料・改良＞(別紙20)'!$G14&lt;&gt;"",'支出明細＜賃借料・改良＞(別紙20)'!$J14&lt;&gt;"")),
    "",
    "←全ての項目を入力してください。")</f>
        <v/>
      </c>
      <c r="L14" s="88"/>
      <c r="M14" s="88"/>
      <c r="N14" s="88"/>
    </row>
    <row r="15" spans="1:41" ht="41.25" customHeight="1" x14ac:dyDescent="0.15">
      <c r="A15" s="112"/>
      <c r="B15" s="449">
        <f t="shared" si="0"/>
        <v>8</v>
      </c>
      <c r="C15" s="349"/>
      <c r="D15" s="349"/>
      <c r="E15" s="347"/>
      <c r="F15" s="348"/>
      <c r="G15" s="348"/>
      <c r="H15" s="202">
        <f>'支出明細＜賃借料・改良＞(別紙20)'!$F15*'支出明細＜賃借料・改良＞(別紙20)'!$G15</f>
        <v>0</v>
      </c>
      <c r="I15" s="202">
        <f>ROUNDDOWN('支出明細＜賃借料・改良＞(別紙20)'!$H15*1.1,0)</f>
        <v>0</v>
      </c>
      <c r="J15" s="374"/>
      <c r="K15" s="193" t="str">
        <f>IF(OR(AND('支出明細＜賃借料・改良＞(別紙20)'!$C15="",'支出明細＜賃借料・改良＞(別紙20)'!$D15="",'支出明細＜賃借料・改良＞(別紙20)'!$E15="",'支出明細＜賃借料・改良＞(別紙20)'!$G15="",'支出明細＜賃借料・改良＞(別紙20)'!$J15=""),
          AND('支出明細＜賃借料・改良＞(別紙20)'!$C15&lt;&gt;"",'支出明細＜賃借料・改良＞(別紙20)'!$D15&lt;&gt;"",'支出明細＜賃借料・改良＞(別紙20)'!$E15&lt;&gt;"",'支出明細＜賃借料・改良＞(別紙20)'!$G15&lt;&gt;"",'支出明細＜賃借料・改良＞(別紙20)'!$J15&lt;&gt;"")),
    "",
    "←全ての項目を入力してください。")</f>
        <v/>
      </c>
      <c r="L15" s="88"/>
      <c r="M15" s="88"/>
      <c r="N15" s="88"/>
      <c r="O15" s="88"/>
    </row>
    <row r="16" spans="1:41" ht="41.25" customHeight="1" x14ac:dyDescent="0.15">
      <c r="A16" s="112"/>
      <c r="B16" s="449">
        <f t="shared" si="0"/>
        <v>9</v>
      </c>
      <c r="C16" s="349"/>
      <c r="D16" s="349"/>
      <c r="E16" s="347"/>
      <c r="F16" s="348"/>
      <c r="G16" s="348"/>
      <c r="H16" s="202">
        <f>'支出明細＜賃借料・改良＞(別紙20)'!$F16*'支出明細＜賃借料・改良＞(別紙20)'!$G16</f>
        <v>0</v>
      </c>
      <c r="I16" s="202">
        <f>ROUNDDOWN('支出明細＜賃借料・改良＞(別紙20)'!$H16*1.1,0)</f>
        <v>0</v>
      </c>
      <c r="J16" s="374"/>
      <c r="K16" s="193" t="str">
        <f>IF(OR(AND('支出明細＜賃借料・改良＞(別紙20)'!$C16="",'支出明細＜賃借料・改良＞(別紙20)'!$D16="",'支出明細＜賃借料・改良＞(別紙20)'!$E16="",'支出明細＜賃借料・改良＞(別紙20)'!$G16="",'支出明細＜賃借料・改良＞(別紙20)'!$J16=""),
          AND('支出明細＜賃借料・改良＞(別紙20)'!$C16&lt;&gt;"",'支出明細＜賃借料・改良＞(別紙20)'!$D16&lt;&gt;"",'支出明細＜賃借料・改良＞(別紙20)'!$E16&lt;&gt;"",'支出明細＜賃借料・改良＞(別紙20)'!$G16&lt;&gt;"",'支出明細＜賃借料・改良＞(別紙20)'!$J16&lt;&gt;"")),
    "",
    "←全ての項目を入力してください。")</f>
        <v/>
      </c>
      <c r="L16" s="88"/>
      <c r="M16" s="88"/>
      <c r="N16" s="88"/>
      <c r="O16" s="88"/>
    </row>
    <row r="17" spans="1:18" ht="41.25" customHeight="1" x14ac:dyDescent="0.15">
      <c r="A17" s="112"/>
      <c r="B17" s="450">
        <f t="shared" si="0"/>
        <v>10</v>
      </c>
      <c r="C17" s="350"/>
      <c r="D17" s="350"/>
      <c r="E17" s="351"/>
      <c r="F17" s="352"/>
      <c r="G17" s="352"/>
      <c r="H17" s="203">
        <f>'支出明細＜賃借料・改良＞(別紙20)'!$F17*'支出明細＜賃借料・改良＞(別紙20)'!$G17</f>
        <v>0</v>
      </c>
      <c r="I17" s="203">
        <f>ROUNDDOWN('支出明細＜賃借料・改良＞(別紙20)'!$H17*1.1,0)</f>
        <v>0</v>
      </c>
      <c r="J17" s="375"/>
      <c r="K17" s="193" t="str">
        <f>IF(OR(AND('支出明細＜賃借料・改良＞(別紙20)'!$C17="",'支出明細＜賃借料・改良＞(別紙20)'!$D17="",'支出明細＜賃借料・改良＞(別紙20)'!$E17="",'支出明細＜賃借料・改良＞(別紙20)'!$G17="",'支出明細＜賃借料・改良＞(別紙20)'!$J17=""),
          AND('支出明細＜賃借料・改良＞(別紙20)'!$C17&lt;&gt;"",'支出明細＜賃借料・改良＞(別紙20)'!$D17&lt;&gt;"",'支出明細＜賃借料・改良＞(別紙20)'!$E17&lt;&gt;"",'支出明細＜賃借料・改良＞(別紙20)'!$G17&lt;&gt;"",'支出明細＜賃借料・改良＞(別紙20)'!$J17&lt;&gt;"")),
    "",
    "←全ての項目を入力してください。")</f>
        <v/>
      </c>
      <c r="L17" s="88"/>
      <c r="M17" s="88"/>
      <c r="N17" s="88"/>
      <c r="O17" s="88"/>
    </row>
    <row r="18" spans="1:18" ht="30" customHeight="1" x14ac:dyDescent="0.15">
      <c r="A18" s="147"/>
      <c r="B18" s="1477" t="s">
        <v>416</v>
      </c>
      <c r="C18" s="1477"/>
      <c r="D18" s="1477"/>
      <c r="E18" s="1477"/>
      <c r="F18" s="1477"/>
      <c r="G18" s="1478"/>
      <c r="H18" s="649">
        <f>SUBTOTAL(109,'支出明細＜賃借料・改良＞(別紙20)'!$H$8:$H$17)</f>
        <v>0</v>
      </c>
      <c r="I18" s="650">
        <f>SUBTOTAL(109,'支出明細＜賃借料・改良＞(別紙20)'!$I$8:$I$17)</f>
        <v>0</v>
      </c>
      <c r="J18" s="196"/>
      <c r="K18" s="195"/>
      <c r="L18" s="88"/>
      <c r="M18" s="88"/>
      <c r="N18" s="88"/>
      <c r="O18" s="88"/>
    </row>
    <row r="19" spans="1:18" ht="15" customHeight="1" x14ac:dyDescent="0.15">
      <c r="B19" s="651"/>
      <c r="C19" s="83"/>
      <c r="D19" s="83"/>
      <c r="E19" s="127"/>
      <c r="F19" s="127"/>
      <c r="G19" s="127"/>
      <c r="H19" s="83"/>
      <c r="I19" s="127"/>
      <c r="J19" s="652"/>
      <c r="M19" s="88"/>
      <c r="N19" s="88"/>
      <c r="O19" s="88"/>
    </row>
    <row r="20" spans="1:18" ht="15" customHeight="1" x14ac:dyDescent="0.15">
      <c r="A20" s="186" t="s">
        <v>506</v>
      </c>
      <c r="B20" s="122"/>
      <c r="C20" s="167"/>
      <c r="D20" s="167"/>
      <c r="E20" s="167"/>
      <c r="F20" s="167"/>
      <c r="G20" s="167"/>
      <c r="H20" s="167"/>
      <c r="I20" s="167"/>
      <c r="J20" s="653" t="s">
        <v>27</v>
      </c>
      <c r="M20" s="88"/>
      <c r="N20" s="88"/>
      <c r="O20" s="88"/>
    </row>
    <row r="21" spans="1:18" ht="51.75" customHeight="1" x14ac:dyDescent="0.15">
      <c r="A21" s="112"/>
      <c r="B21" s="654" t="s">
        <v>178</v>
      </c>
      <c r="C21" s="1479" t="s">
        <v>262</v>
      </c>
      <c r="D21" s="1479"/>
      <c r="E21" s="477" t="s">
        <v>263</v>
      </c>
      <c r="F21" s="477" t="s">
        <v>56</v>
      </c>
      <c r="G21" s="655" t="s">
        <v>238</v>
      </c>
      <c r="H21" s="656" t="s">
        <v>304</v>
      </c>
      <c r="I21" s="656" t="s">
        <v>31</v>
      </c>
      <c r="J21" s="307" t="s">
        <v>159</v>
      </c>
      <c r="M21" s="88"/>
      <c r="N21" s="88"/>
      <c r="O21" s="88"/>
    </row>
    <row r="22" spans="1:18" ht="40.5" customHeight="1" x14ac:dyDescent="0.15">
      <c r="A22" s="112"/>
      <c r="B22" s="657">
        <f>ROW()-ROW('支出明細＜賃借料・改良＞(別紙20)'!$B$21)</f>
        <v>1</v>
      </c>
      <c r="C22" s="1483"/>
      <c r="D22" s="1483"/>
      <c r="E22" s="658"/>
      <c r="F22" s="659"/>
      <c r="G22" s="660"/>
      <c r="H22" s="661">
        <f>'支出明細＜賃借料・改良＞(別紙20)'!$E$22:$E$25*'支出明細＜賃借料・改良＞(別紙20)'!$G$22:$G$25</f>
        <v>0</v>
      </c>
      <c r="I22" s="204">
        <f>ROUNDDOWN('支出明細＜賃借料・改良＞(別紙20)'!$H22*1.1,0)</f>
        <v>0</v>
      </c>
      <c r="J22" s="662"/>
      <c r="M22" s="88"/>
      <c r="N22" s="88"/>
      <c r="O22" s="88"/>
    </row>
    <row r="23" spans="1:18" ht="40.5" customHeight="1" x14ac:dyDescent="0.15">
      <c r="A23" s="112"/>
      <c r="B23" s="657">
        <f>ROW()-ROW('支出明細＜賃借料・改良＞(別紙20)'!$B$21)</f>
        <v>2</v>
      </c>
      <c r="C23" s="1483"/>
      <c r="D23" s="1483"/>
      <c r="E23" s="658"/>
      <c r="F23" s="659"/>
      <c r="G23" s="660"/>
      <c r="H23" s="661">
        <f>'支出明細＜賃借料・改良＞(別紙20)'!$E$22:$E$25*'支出明細＜賃借料・改良＞(別紙20)'!$G$22:$G$25</f>
        <v>0</v>
      </c>
      <c r="I23" s="204">
        <f>ROUNDDOWN('支出明細＜賃借料・改良＞(別紙20)'!$H23*1.1,0)</f>
        <v>0</v>
      </c>
      <c r="J23" s="663"/>
      <c r="M23" s="105"/>
      <c r="N23" s="105"/>
      <c r="O23" s="105"/>
    </row>
    <row r="24" spans="1:18" ht="40.5" customHeight="1" x14ac:dyDescent="0.15">
      <c r="A24" s="112"/>
      <c r="B24" s="657">
        <f>ROW()-ROW('支出明細＜賃借料・改良＞(別紙20)'!$B$21)</f>
        <v>3</v>
      </c>
      <c r="C24" s="1483"/>
      <c r="D24" s="1483"/>
      <c r="E24" s="658"/>
      <c r="F24" s="659"/>
      <c r="G24" s="660"/>
      <c r="H24" s="661">
        <f>'支出明細＜賃借料・改良＞(別紙20)'!$E$22:$E$25*'支出明細＜賃借料・改良＞(別紙20)'!$G$22:$G$25</f>
        <v>0</v>
      </c>
      <c r="I24" s="204">
        <f>ROUNDDOWN('支出明細＜賃借料・改良＞(別紙20)'!$H24*1.1,0)</f>
        <v>0</v>
      </c>
      <c r="J24" s="663"/>
      <c r="M24" s="88"/>
      <c r="N24" s="419"/>
      <c r="O24" s="88"/>
    </row>
    <row r="25" spans="1:18" ht="40.5" customHeight="1" x14ac:dyDescent="0.15">
      <c r="A25" s="112"/>
      <c r="B25" s="664">
        <f>ROW()-ROW('支出明細＜賃借料・改良＞(別紙20)'!$B$21)</f>
        <v>4</v>
      </c>
      <c r="C25" s="1482"/>
      <c r="D25" s="1482"/>
      <c r="E25" s="665"/>
      <c r="F25" s="666"/>
      <c r="G25" s="667"/>
      <c r="H25" s="668">
        <f>'支出明細＜賃借料・改良＞(別紙20)'!$E$22:$E$25*'支出明細＜賃借料・改良＞(別紙20)'!$G$22:$G$25</f>
        <v>0</v>
      </c>
      <c r="I25" s="205">
        <f>ROUNDDOWN('支出明細＜賃借料・改良＞(別紙20)'!$H25*1.1,0)</f>
        <v>0</v>
      </c>
      <c r="J25" s="669"/>
      <c r="M25" s="107"/>
      <c r="N25" s="107"/>
      <c r="O25" s="107"/>
      <c r="P25" s="88"/>
      <c r="Q25" s="88"/>
      <c r="R25" s="88"/>
    </row>
    <row r="26" spans="1:18" ht="27" customHeight="1" x14ac:dyDescent="0.15">
      <c r="A26" s="147"/>
      <c r="B26" s="1480" t="s">
        <v>47</v>
      </c>
      <c r="C26" s="1480"/>
      <c r="D26" s="1480"/>
      <c r="E26" s="1480"/>
      <c r="F26" s="1480"/>
      <c r="G26" s="1480"/>
      <c r="H26" s="1481"/>
      <c r="I26" s="670">
        <f>SUBTOTAL(109,'支出明細＜賃借料・改良＞(別紙20)'!$I$22:$I$25)</f>
        <v>0</v>
      </c>
      <c r="J26" s="671"/>
      <c r="K26" s="185"/>
      <c r="M26" s="88"/>
      <c r="N26" s="88"/>
      <c r="O26" s="88"/>
      <c r="P26" s="88"/>
      <c r="Q26" s="88"/>
      <c r="R26" s="88"/>
    </row>
    <row r="27" spans="1:18" x14ac:dyDescent="0.15">
      <c r="M27" s="88"/>
      <c r="N27" s="88"/>
      <c r="O27" s="88"/>
      <c r="P27" s="88"/>
      <c r="Q27" s="88"/>
      <c r="R27" s="88"/>
    </row>
    <row r="28" spans="1:18" x14ac:dyDescent="0.15">
      <c r="M28" s="88"/>
      <c r="N28" s="88"/>
      <c r="O28" s="88"/>
      <c r="P28" s="88"/>
      <c r="Q28" s="88"/>
      <c r="R28" s="88"/>
    </row>
    <row r="29" spans="1:18" x14ac:dyDescent="0.15">
      <c r="M29" s="88"/>
      <c r="N29" s="88"/>
      <c r="O29" s="88"/>
    </row>
    <row r="30" spans="1:18" x14ac:dyDescent="0.15">
      <c r="M30" s="88"/>
      <c r="N30" s="88"/>
      <c r="O30" s="88"/>
    </row>
    <row r="31" spans="1:18" x14ac:dyDescent="0.15">
      <c r="M31" s="88"/>
      <c r="N31" s="88"/>
      <c r="O31" s="88"/>
    </row>
  </sheetData>
  <sheetProtection algorithmName="SHA-512" hashValue="9N+VQ172rOUnUa6nLZWr5Wuwu7vFQ3/YWUmu10QJdQdieWTrXxMyk8Fy0kexMmWOjaiy28p2cCTQ+fUDaRCWsA==" saltValue="htf5hA/tZsoYhwgP3ouU0A==" spinCount="100000" sheet="1" formatCells="0" formatRows="0" insertRows="0" deleteRows="0" selectLockedCells="1"/>
  <mergeCells count="8">
    <mergeCell ref="D2:J2"/>
    <mergeCell ref="B18:G18"/>
    <mergeCell ref="C21:D21"/>
    <mergeCell ref="B26:H26"/>
    <mergeCell ref="C25:D25"/>
    <mergeCell ref="C24:D24"/>
    <mergeCell ref="C23:D23"/>
    <mergeCell ref="C22:D22"/>
  </mergeCells>
  <phoneticPr fontId="1"/>
  <conditionalFormatting sqref="J8:J17 C8:D17 G8:G17">
    <cfRule type="expression" dxfId="116" priority="9">
      <formula>AND(OR($C8&lt;&gt;"",$D8&lt;&gt;"",$E8&lt;&gt;"",$G8&lt;&gt;""),C8="")</formula>
    </cfRule>
  </conditionalFormatting>
  <conditionalFormatting sqref="E8:E17">
    <cfRule type="expression" dxfId="115" priority="3">
      <formula>AND(OR($C8&lt;&gt;"",$D8&lt;&gt;"",$E8&lt;&gt;"",$G8&lt;&gt;""),E8="")</formula>
    </cfRule>
  </conditionalFormatting>
  <conditionalFormatting sqref="F8:F17">
    <cfRule type="expression" dxfId="114" priority="2">
      <formula>AND(OR($C8&lt;&gt;"",$D8&lt;&gt;"",$E8&lt;&gt;"",$G8&lt;&gt;""),F8="")</formula>
    </cfRule>
  </conditionalFormatting>
  <dataValidations xWindow="484" yWindow="430" count="8">
    <dataValidation type="custom" allowBlank="1" showInputMessage="1" showErrorMessage="1" sqref="K8:K17">
      <formula1>ISERROR(FIND(CHAR(10),K8))</formula1>
    </dataValidation>
    <dataValidation allowBlank="1" showInputMessage="1" showErrorMessage="1" prompt="場所・延床面積を必ず記入してください。_x000a_（例）貸倉庫（昭島市・200㎡）" sqref="C8:C17"/>
    <dataValidation allowBlank="1" showInputMessage="1" showErrorMessage="1" prompt="未定等不明確の場合は、 申請時点の候補先を記入してください。「未定、検討中」等の記入はできません。" sqref="J8:J17"/>
    <dataValidation imeMode="disabled" allowBlank="1" showInputMessage="1" showErrorMessage="1" sqref="G8:G17 G22:G25 E22:E25"/>
    <dataValidation allowBlank="1" showInputMessage="1" showErrorMessage="1" prompt="自動計算されます。" sqref="H8:I17"/>
    <dataValidation type="custom" allowBlank="1" showInputMessage="1" showErrorMessage="1" prompt="自動計算されます。" sqref="H22:I25">
      <formula1>ISERROR(FIND(CHAR(10),H22))</formula1>
    </dataValidation>
    <dataValidation type="whole" imeMode="disabled" allowBlank="1" showInputMessage="1" showErrorMessage="1" prompt="賃借月数（数字）のみ記入してください。_x000a_（例）賃借月数１年３ヶ月（15ヶ月）の場合→「15」" sqref="F8:F17">
      <formula1>1</formula1>
      <formula2>21</formula2>
    </dataValidation>
    <dataValidation allowBlank="1" showInputMessage="1" showErrorMessage="1" prompt="賃借期間（年月）を記入してください。_x000a_（例）R6.3～R6.5" sqref="E8:E17"/>
  </dataValidations>
  <pageMargins left="0.59055118110236227" right="0.19685039370078741" top="0.39370078740157483" bottom="0.39370078740157483" header="0.19685039370078741" footer="0.19685039370078741"/>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0" id="{0725FD2E-4992-494A-8324-C44E8503F930}">
            <xm:f>AND(OR('支出明細＜人件費・改良＞(別紙19)'!#REF!&lt;&gt;"",'支出明細＜人件費・改良＞(別紙19)'!#REF!&lt;&gt;"",'支出明細＜人件費・改良＞(別紙19)'!#REF!&lt;&gt;"",'支出明細＜人件費・改良＞(別紙19)'!#REF!&lt;&gt;"",'支出明細＜人件費・改良＞(別紙19)'!#REF!&lt;&gt;""),'支出明細＜人件費・改良＞(別紙19)'!#REF!="")</xm:f>
            <x14:dxf>
              <fill>
                <patternFill>
                  <bgColor rgb="FFFF0000"/>
                </patternFill>
              </fill>
            </x14:dxf>
          </x14:cfRule>
          <xm:sqref>C22:C25 G22:G25</xm:sqref>
        </x14:conditionalFormatting>
        <x14:conditionalFormatting xmlns:xm="http://schemas.microsoft.com/office/excel/2006/main">
          <x14:cfRule type="expression" priority="5" id="{AB073555-4CC4-46F4-BDE3-70CDD98514F7}">
            <xm:f>AND(OR('支出明細＜人件費・改良＞(別紙19)'!#REF!&lt;&gt;"",'支出明細＜人件費・改良＞(別紙19)'!#REF!&lt;&gt;"",'支出明細＜人件費・改良＞(別紙19)'!#REF!&lt;&gt;"",'支出明細＜人件費・改良＞(別紙19)'!#REF!&lt;&gt;"",'支出明細＜人件費・改良＞(別紙19)'!#REF!&lt;&gt;""),'支出明細＜人件費・改良＞(別紙19)'!#REF!="")</xm:f>
            <x14:dxf>
              <fill>
                <patternFill>
                  <bgColor rgb="FFFF0000"/>
                </patternFill>
              </fill>
            </x14:dxf>
          </x14:cfRule>
          <xm:sqref>F22:F25</xm:sqref>
        </x14:conditionalFormatting>
        <x14:conditionalFormatting xmlns:xm="http://schemas.microsoft.com/office/excel/2006/main">
          <x14:cfRule type="expression" priority="4" id="{88AAE449-F2F2-47AA-B191-AEFB1B6B86F1}">
            <xm:f>AND(OR('支出明細＜人件費・改良＞(別紙19)'!#REF!&lt;&gt;"",'支出明細＜人件費・改良＞(別紙19)'!#REF!&lt;&gt;"",'支出明細＜人件費・改良＞(別紙19)'!#REF!&lt;&gt;"",'支出明細＜人件費・改良＞(別紙19)'!#REF!&lt;&gt;"",'支出明細＜人件費・改良＞(別紙19)'!#REF!&lt;&gt;""),'支出明細＜人件費・改良＞(別紙19)'!#REF!="")</xm:f>
            <x14:dxf>
              <fill>
                <patternFill>
                  <bgColor rgb="FFFF0000"/>
                </patternFill>
              </fill>
            </x14:dxf>
          </x14:cfRule>
          <xm:sqref>E22:E25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CU35"/>
  <sheetViews>
    <sheetView showGridLines="0" view="pageBreakPreview" zoomScale="70" zoomScaleNormal="130" zoomScaleSheetLayoutView="70" workbookViewId="0">
      <selection activeCell="G6" sqref="G6:I6"/>
    </sheetView>
  </sheetViews>
  <sheetFormatPr defaultColWidth="1.875" defaultRowHeight="15" customHeight="1" x14ac:dyDescent="0.15"/>
  <cols>
    <col min="1" max="1" width="1.875" style="83"/>
    <col min="2" max="35" width="2.75" style="83" customWidth="1"/>
    <col min="36" max="224" width="2.5" style="83" customWidth="1"/>
    <col min="225" max="16384" width="1.875" style="83"/>
  </cols>
  <sheetData>
    <row r="1" spans="1:99" ht="15" customHeight="1" x14ac:dyDescent="0.15">
      <c r="A1" s="83" t="s">
        <v>588</v>
      </c>
    </row>
    <row r="2" spans="1:99" ht="19.5" x14ac:dyDescent="0.15">
      <c r="A2" s="148" t="s">
        <v>392</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475"/>
    </row>
    <row r="3" spans="1:99" ht="15" customHeight="1" x14ac:dyDescent="0.15">
      <c r="A3" s="113" t="s">
        <v>493</v>
      </c>
      <c r="B3" s="167"/>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215"/>
    </row>
    <row r="4" spans="1:99" ht="15" customHeight="1" x14ac:dyDescent="0.15">
      <c r="A4" s="112"/>
      <c r="B4" s="172" t="s">
        <v>418</v>
      </c>
      <c r="C4" s="211"/>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214"/>
    </row>
    <row r="5" spans="1:99" ht="15" customHeight="1" x14ac:dyDescent="0.15">
      <c r="A5" s="112"/>
      <c r="B5" s="198" t="s">
        <v>403</v>
      </c>
      <c r="C5" s="212"/>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3"/>
    </row>
    <row r="6" spans="1:99" ht="19.5" customHeight="1" x14ac:dyDescent="0.15">
      <c r="A6" s="112"/>
      <c r="B6" s="1484" t="s">
        <v>179</v>
      </c>
      <c r="C6" s="1485"/>
      <c r="D6" s="1485"/>
      <c r="E6" s="1485"/>
      <c r="F6" s="1486"/>
      <c r="G6" s="1487" t="s">
        <v>602</v>
      </c>
      <c r="H6" s="1488"/>
      <c r="I6" s="1488"/>
      <c r="J6" s="1494"/>
      <c r="K6" s="1495"/>
      <c r="L6" s="1495"/>
      <c r="M6" s="1495"/>
      <c r="N6" s="1495"/>
      <c r="O6" s="1495"/>
      <c r="P6" s="1495"/>
      <c r="Q6" s="1495"/>
      <c r="R6" s="1495"/>
      <c r="S6" s="1495"/>
      <c r="T6" s="1495"/>
      <c r="U6" s="1495"/>
      <c r="V6" s="1495"/>
      <c r="W6" s="1495"/>
      <c r="X6" s="1495"/>
      <c r="Y6" s="1495"/>
      <c r="Z6" s="1495"/>
      <c r="AA6" s="1495"/>
      <c r="AB6" s="1495"/>
      <c r="AC6" s="1495"/>
      <c r="AD6" s="1495"/>
      <c r="AE6" s="1495"/>
      <c r="AF6" s="1495"/>
      <c r="AG6" s="1495"/>
      <c r="AH6" s="1495"/>
      <c r="AI6" s="1496"/>
      <c r="AN6" s="88"/>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88"/>
      <c r="BT6" s="88"/>
      <c r="BU6" s="88"/>
      <c r="BV6" s="88"/>
      <c r="BW6" s="88"/>
      <c r="BX6" s="88"/>
      <c r="BY6" s="88"/>
      <c r="CC6" s="88"/>
      <c r="CD6" s="161"/>
      <c r="CE6" s="161"/>
      <c r="CF6" s="161"/>
      <c r="CG6" s="161"/>
      <c r="CH6" s="161"/>
      <c r="CI6" s="161"/>
      <c r="CJ6" s="161"/>
      <c r="CK6" s="161"/>
      <c r="CL6" s="161"/>
      <c r="CM6" s="161"/>
      <c r="CN6" s="161"/>
      <c r="CO6" s="161"/>
      <c r="CP6" s="161"/>
      <c r="CQ6" s="161"/>
      <c r="CR6" s="161"/>
      <c r="CS6" s="161"/>
      <c r="CT6" s="161"/>
      <c r="CU6" s="161"/>
    </row>
    <row r="7" spans="1:99" ht="19.5" customHeight="1" x14ac:dyDescent="0.15">
      <c r="A7" s="112"/>
      <c r="B7" s="1512" t="s">
        <v>334</v>
      </c>
      <c r="C7" s="1513"/>
      <c r="D7" s="1513"/>
      <c r="E7" s="1513"/>
      <c r="F7" s="1513"/>
      <c r="G7" s="1513"/>
      <c r="H7" s="1513"/>
      <c r="I7" s="1513"/>
      <c r="J7" s="1518" t="s">
        <v>339</v>
      </c>
      <c r="K7" s="1519"/>
      <c r="L7" s="1519"/>
      <c r="M7" s="1509"/>
      <c r="N7" s="1510"/>
      <c r="O7" s="1510"/>
      <c r="P7" s="1510"/>
      <c r="Q7" s="1510"/>
      <c r="R7" s="1510"/>
      <c r="S7" s="1510"/>
      <c r="T7" s="1510"/>
      <c r="U7" s="1510"/>
      <c r="V7" s="1510"/>
      <c r="W7" s="1510"/>
      <c r="X7" s="1510"/>
      <c r="Y7" s="1510"/>
      <c r="Z7" s="1510"/>
      <c r="AA7" s="1510"/>
      <c r="AB7" s="1510"/>
      <c r="AC7" s="1510"/>
      <c r="AD7" s="1510"/>
      <c r="AE7" s="1510"/>
      <c r="AF7" s="1510"/>
      <c r="AG7" s="1510"/>
      <c r="AH7" s="1510"/>
      <c r="AI7" s="1511"/>
    </row>
    <row r="8" spans="1:99" ht="19.5" customHeight="1" x14ac:dyDescent="0.15">
      <c r="A8" s="112"/>
      <c r="B8" s="1514"/>
      <c r="C8" s="1515"/>
      <c r="D8" s="1515"/>
      <c r="E8" s="1515"/>
      <c r="F8" s="1515"/>
      <c r="G8" s="1515"/>
      <c r="H8" s="1515"/>
      <c r="I8" s="1515"/>
      <c r="J8" s="1397" t="s">
        <v>338</v>
      </c>
      <c r="K8" s="1447"/>
      <c r="L8" s="1447"/>
      <c r="M8" s="1506"/>
      <c r="N8" s="1507"/>
      <c r="O8" s="1507"/>
      <c r="P8" s="1507"/>
      <c r="Q8" s="1507"/>
      <c r="R8" s="1507"/>
      <c r="S8" s="1507"/>
      <c r="T8" s="1507"/>
      <c r="U8" s="1507"/>
      <c r="V8" s="1507"/>
      <c r="W8" s="1507"/>
      <c r="X8" s="1507"/>
      <c r="Y8" s="1507"/>
      <c r="Z8" s="1507"/>
      <c r="AA8" s="1507"/>
      <c r="AB8" s="1507"/>
      <c r="AC8" s="1507"/>
      <c r="AD8" s="1507"/>
      <c r="AE8" s="1507"/>
      <c r="AF8" s="1507"/>
      <c r="AG8" s="1507"/>
      <c r="AH8" s="1507"/>
      <c r="AI8" s="1508"/>
    </row>
    <row r="9" spans="1:99" ht="19.5" customHeight="1" x14ac:dyDescent="0.15">
      <c r="A9" s="112"/>
      <c r="B9" s="1514"/>
      <c r="C9" s="1515"/>
      <c r="D9" s="1515"/>
      <c r="E9" s="1515"/>
      <c r="F9" s="1515"/>
      <c r="G9" s="1515"/>
      <c r="H9" s="1515"/>
      <c r="I9" s="1515"/>
      <c r="J9" s="1541" t="s">
        <v>340</v>
      </c>
      <c r="K9" s="1497"/>
      <c r="L9" s="1497"/>
      <c r="M9" s="1526" t="s">
        <v>348</v>
      </c>
      <c r="N9" s="1527"/>
      <c r="O9" s="1527"/>
      <c r="P9" s="1527"/>
      <c r="Q9" s="1527"/>
      <c r="R9" s="1532"/>
      <c r="S9" s="1533"/>
      <c r="T9" s="1533"/>
      <c r="U9" s="672" t="s">
        <v>336</v>
      </c>
      <c r="V9" s="1448" t="s">
        <v>603</v>
      </c>
      <c r="W9" s="1448"/>
      <c r="X9" s="1448"/>
      <c r="Y9" s="1535" t="s">
        <v>348</v>
      </c>
      <c r="Z9" s="1527"/>
      <c r="AA9" s="1527"/>
      <c r="AB9" s="1527"/>
      <c r="AC9" s="1527"/>
      <c r="AD9" s="1530"/>
      <c r="AE9" s="1531"/>
      <c r="AF9" s="1531"/>
      <c r="AG9" s="1498" t="s">
        <v>417</v>
      </c>
      <c r="AH9" s="1498"/>
      <c r="AI9" s="1499"/>
    </row>
    <row r="10" spans="1:99" ht="19.5" customHeight="1" x14ac:dyDescent="0.15">
      <c r="A10" s="112"/>
      <c r="B10" s="1516"/>
      <c r="C10" s="1517"/>
      <c r="D10" s="1517"/>
      <c r="E10" s="1517"/>
      <c r="F10" s="1517"/>
      <c r="G10" s="1517"/>
      <c r="H10" s="1517"/>
      <c r="I10" s="1517"/>
      <c r="J10" s="1541"/>
      <c r="K10" s="1497"/>
      <c r="L10" s="1497"/>
      <c r="M10" s="1528" t="s">
        <v>347</v>
      </c>
      <c r="N10" s="1529"/>
      <c r="O10" s="1529"/>
      <c r="P10" s="1529"/>
      <c r="Q10" s="1529"/>
      <c r="R10" s="1530"/>
      <c r="S10" s="1531"/>
      <c r="T10" s="1531"/>
      <c r="U10" s="673" t="s">
        <v>336</v>
      </c>
      <c r="V10" s="1497"/>
      <c r="W10" s="1497"/>
      <c r="X10" s="1497"/>
      <c r="Y10" s="1534" t="s">
        <v>347</v>
      </c>
      <c r="Z10" s="1529"/>
      <c r="AA10" s="1529"/>
      <c r="AB10" s="1529"/>
      <c r="AC10" s="1529"/>
      <c r="AD10" s="1530"/>
      <c r="AE10" s="1531"/>
      <c r="AF10" s="1531"/>
      <c r="AG10" s="1539" t="s">
        <v>417</v>
      </c>
      <c r="AH10" s="1539"/>
      <c r="AI10" s="1540"/>
    </row>
    <row r="11" spans="1:99" ht="19.5" customHeight="1" x14ac:dyDescent="0.15">
      <c r="A11" s="112"/>
      <c r="B11" s="1520" t="s">
        <v>341</v>
      </c>
      <c r="C11" s="1513"/>
      <c r="D11" s="1513"/>
      <c r="E11" s="1513"/>
      <c r="F11" s="1513"/>
      <c r="G11" s="1513"/>
      <c r="H11" s="1513"/>
      <c r="I11" s="1513"/>
      <c r="J11" s="1409" t="s">
        <v>342</v>
      </c>
      <c r="K11" s="1398"/>
      <c r="L11" s="1398"/>
      <c r="M11" s="1522"/>
      <c r="N11" s="1435"/>
      <c r="O11" s="1435"/>
      <c r="P11" s="1435"/>
      <c r="Q11" s="1435"/>
      <c r="R11" s="1435"/>
      <c r="S11" s="1435"/>
      <c r="T11" s="1435"/>
      <c r="U11" s="1435"/>
      <c r="V11" s="1435"/>
      <c r="W11" s="1435"/>
      <c r="X11" s="1435"/>
      <c r="Y11" s="1435"/>
      <c r="Z11" s="1435"/>
      <c r="AA11" s="1435"/>
      <c r="AB11" s="1435"/>
      <c r="AC11" s="1435"/>
      <c r="AD11" s="1435"/>
      <c r="AE11" s="1435"/>
      <c r="AF11" s="1435"/>
      <c r="AG11" s="1435"/>
      <c r="AH11" s="1435"/>
      <c r="AI11" s="1436"/>
      <c r="AN11" s="88"/>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88"/>
      <c r="BT11" s="88"/>
      <c r="BU11" s="88"/>
      <c r="BV11" s="88"/>
      <c r="BW11" s="88"/>
      <c r="BX11" s="88"/>
      <c r="BY11" s="88"/>
    </row>
    <row r="12" spans="1:99" ht="19.5" customHeight="1" x14ac:dyDescent="0.15">
      <c r="A12" s="112"/>
      <c r="B12" s="1521"/>
      <c r="C12" s="1515"/>
      <c r="D12" s="1515"/>
      <c r="E12" s="1515"/>
      <c r="F12" s="1515"/>
      <c r="G12" s="1515"/>
      <c r="H12" s="1515"/>
      <c r="I12" s="1515"/>
      <c r="J12" s="1409" t="s">
        <v>343</v>
      </c>
      <c r="K12" s="1398"/>
      <c r="L12" s="1398"/>
      <c r="M12" s="1522"/>
      <c r="N12" s="1435"/>
      <c r="O12" s="1435"/>
      <c r="P12" s="1435"/>
      <c r="Q12" s="1435"/>
      <c r="R12" s="1435"/>
      <c r="S12" s="1435"/>
      <c r="T12" s="1435"/>
      <c r="U12" s="1435"/>
      <c r="V12" s="1435"/>
      <c r="W12" s="1435"/>
      <c r="X12" s="1436"/>
      <c r="Y12" s="1409" t="s">
        <v>344</v>
      </c>
      <c r="Z12" s="1398"/>
      <c r="AA12" s="1398"/>
      <c r="AB12" s="1523"/>
      <c r="AC12" s="1524"/>
      <c r="AD12" s="1524"/>
      <c r="AE12" s="1524"/>
      <c r="AF12" s="1524"/>
      <c r="AG12" s="1524"/>
      <c r="AH12" s="1524"/>
      <c r="AI12" s="1525"/>
      <c r="AN12" s="88"/>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88"/>
      <c r="BT12" s="88"/>
      <c r="BU12" s="88"/>
      <c r="BV12" s="88"/>
      <c r="BW12" s="88"/>
      <c r="BX12" s="88"/>
      <c r="BY12" s="88"/>
    </row>
    <row r="13" spans="1:99" ht="19.5" customHeight="1" x14ac:dyDescent="0.15">
      <c r="A13" s="112"/>
      <c r="B13" s="1516"/>
      <c r="C13" s="1517"/>
      <c r="D13" s="1517"/>
      <c r="E13" s="1517"/>
      <c r="F13" s="1517"/>
      <c r="G13" s="1517"/>
      <c r="H13" s="1517"/>
      <c r="I13" s="1517"/>
      <c r="J13" s="1409" t="s">
        <v>345</v>
      </c>
      <c r="K13" s="1398"/>
      <c r="L13" s="1398"/>
      <c r="M13" s="1536"/>
      <c r="N13" s="1537"/>
      <c r="O13" s="1537"/>
      <c r="P13" s="1537"/>
      <c r="Q13" s="1537"/>
      <c r="R13" s="1537"/>
      <c r="S13" s="1537"/>
      <c r="T13" s="1537"/>
      <c r="U13" s="1537"/>
      <c r="V13" s="1537"/>
      <c r="W13" s="1537"/>
      <c r="X13" s="1537"/>
      <c r="Y13" s="1537"/>
      <c r="Z13" s="1537"/>
      <c r="AA13" s="1537"/>
      <c r="AB13" s="1537"/>
      <c r="AC13" s="1537"/>
      <c r="AD13" s="1537"/>
      <c r="AE13" s="1537"/>
      <c r="AF13" s="1537"/>
      <c r="AG13" s="1537"/>
      <c r="AH13" s="1537"/>
      <c r="AI13" s="1538"/>
      <c r="AN13" s="88"/>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88"/>
      <c r="BT13" s="88"/>
      <c r="BU13" s="88"/>
      <c r="BV13" s="88"/>
      <c r="BW13" s="88"/>
      <c r="BX13" s="88"/>
      <c r="BY13" s="88"/>
    </row>
    <row r="14" spans="1:99" ht="19.5" customHeight="1" x14ac:dyDescent="0.15">
      <c r="A14" s="112"/>
      <c r="B14" s="1409" t="s">
        <v>34</v>
      </c>
      <c r="C14" s="1398"/>
      <c r="D14" s="1398"/>
      <c r="E14" s="1398"/>
      <c r="F14" s="1398"/>
      <c r="G14" s="1398"/>
      <c r="H14" s="1398"/>
      <c r="I14" s="1398"/>
      <c r="J14" s="1493" t="s">
        <v>536</v>
      </c>
      <c r="K14" s="1411"/>
      <c r="L14" s="1411"/>
      <c r="M14" s="1411"/>
      <c r="N14" s="1435"/>
      <c r="O14" s="1435"/>
      <c r="P14" s="1411" t="s">
        <v>35</v>
      </c>
      <c r="Q14" s="1411"/>
      <c r="R14" s="1435"/>
      <c r="S14" s="1435"/>
      <c r="T14" s="1411" t="s">
        <v>298</v>
      </c>
      <c r="U14" s="1411"/>
      <c r="V14" s="1411" t="s">
        <v>37</v>
      </c>
      <c r="W14" s="1411"/>
      <c r="X14" s="1411"/>
      <c r="Y14" s="1411" t="s">
        <v>536</v>
      </c>
      <c r="Z14" s="1411"/>
      <c r="AA14" s="1411"/>
      <c r="AB14" s="1435"/>
      <c r="AC14" s="1435"/>
      <c r="AD14" s="1411" t="s">
        <v>35</v>
      </c>
      <c r="AE14" s="1411"/>
      <c r="AF14" s="1435"/>
      <c r="AG14" s="1435"/>
      <c r="AH14" s="1411" t="s">
        <v>36</v>
      </c>
      <c r="AI14" s="1490"/>
      <c r="AN14" s="88"/>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88"/>
      <c r="BT14" s="88"/>
      <c r="BU14" s="88"/>
      <c r="BV14" s="88"/>
      <c r="BW14" s="88"/>
      <c r="BX14" s="88"/>
      <c r="BY14" s="88"/>
    </row>
    <row r="15" spans="1:99" ht="19.5" customHeight="1" x14ac:dyDescent="0.15">
      <c r="A15" s="112"/>
      <c r="B15" s="1409" t="s">
        <v>163</v>
      </c>
      <c r="C15" s="1398"/>
      <c r="D15" s="1398"/>
      <c r="E15" s="1398"/>
      <c r="F15" s="1398"/>
      <c r="G15" s="1398"/>
      <c r="H15" s="1398"/>
      <c r="I15" s="1398"/>
      <c r="J15" s="1491"/>
      <c r="K15" s="1492"/>
      <c r="L15" s="1492"/>
      <c r="M15" s="1492"/>
      <c r="N15" s="1492"/>
      <c r="O15" s="1492"/>
      <c r="P15" s="1492"/>
      <c r="Q15" s="1492"/>
      <c r="R15" s="1492"/>
      <c r="S15" s="1492"/>
      <c r="T15" s="1492"/>
      <c r="U15" s="1492"/>
      <c r="V15" s="1492"/>
      <c r="W15" s="1492"/>
      <c r="X15" s="1423" t="s">
        <v>164</v>
      </c>
      <c r="Y15" s="1423"/>
      <c r="Z15" s="1423"/>
      <c r="AA15" s="1423"/>
      <c r="AB15" s="1423"/>
      <c r="AC15" s="1423"/>
      <c r="AD15" s="1423"/>
      <c r="AE15" s="1423"/>
      <c r="AF15" s="1423"/>
      <c r="AG15" s="1423"/>
      <c r="AH15" s="1423"/>
      <c r="AI15" s="1424"/>
    </row>
    <row r="16" spans="1:99" ht="54" customHeight="1" x14ac:dyDescent="0.15">
      <c r="A16" s="112"/>
      <c r="B16" s="1397" t="s">
        <v>346</v>
      </c>
      <c r="C16" s="1398"/>
      <c r="D16" s="1398"/>
      <c r="E16" s="1398"/>
      <c r="F16" s="1398"/>
      <c r="G16" s="1398"/>
      <c r="H16" s="1398"/>
      <c r="I16" s="1398"/>
      <c r="J16" s="1489"/>
      <c r="K16" s="1400"/>
      <c r="L16" s="1400"/>
      <c r="M16" s="1400"/>
      <c r="N16" s="1400"/>
      <c r="O16" s="1400"/>
      <c r="P16" s="1400"/>
      <c r="Q16" s="1400"/>
      <c r="R16" s="1400"/>
      <c r="S16" s="1400"/>
      <c r="T16" s="1400"/>
      <c r="U16" s="1400"/>
      <c r="V16" s="1400"/>
      <c r="W16" s="1400"/>
      <c r="X16" s="1400"/>
      <c r="Y16" s="1400"/>
      <c r="Z16" s="1400"/>
      <c r="AA16" s="1400"/>
      <c r="AB16" s="1400"/>
      <c r="AC16" s="1400"/>
      <c r="AD16" s="1400"/>
      <c r="AE16" s="1400"/>
      <c r="AF16" s="1400"/>
      <c r="AG16" s="1400"/>
      <c r="AH16" s="1400"/>
      <c r="AI16" s="1401"/>
      <c r="CC16" s="162"/>
    </row>
    <row r="17" spans="1:99" ht="54" customHeight="1" x14ac:dyDescent="0.15">
      <c r="A17" s="112"/>
      <c r="B17" s="1397" t="s">
        <v>337</v>
      </c>
      <c r="C17" s="1398"/>
      <c r="D17" s="1398"/>
      <c r="E17" s="1398"/>
      <c r="F17" s="1398"/>
      <c r="G17" s="1398"/>
      <c r="H17" s="1398"/>
      <c r="I17" s="1398"/>
      <c r="J17" s="1489"/>
      <c r="K17" s="1400"/>
      <c r="L17" s="1400"/>
      <c r="M17" s="1400"/>
      <c r="N17" s="1400"/>
      <c r="O17" s="1400"/>
      <c r="P17" s="1400"/>
      <c r="Q17" s="1400"/>
      <c r="R17" s="1400"/>
      <c r="S17" s="1400"/>
      <c r="T17" s="1400"/>
      <c r="U17" s="1400"/>
      <c r="V17" s="1400"/>
      <c r="W17" s="1400"/>
      <c r="X17" s="1400"/>
      <c r="Y17" s="1400"/>
      <c r="Z17" s="1400"/>
      <c r="AA17" s="1400"/>
      <c r="AB17" s="1400"/>
      <c r="AC17" s="1400"/>
      <c r="AD17" s="1400"/>
      <c r="AE17" s="1400"/>
      <c r="AF17" s="1400"/>
      <c r="AG17" s="1400"/>
      <c r="AH17" s="1400"/>
      <c r="AI17" s="1401"/>
    </row>
    <row r="18" spans="1:99" ht="19.5" customHeight="1" x14ac:dyDescent="0.15">
      <c r="A18" s="112"/>
      <c r="B18" s="1500" t="s">
        <v>501</v>
      </c>
      <c r="C18" s="1501"/>
      <c r="D18" s="1501"/>
      <c r="E18" s="1501"/>
      <c r="F18" s="1501"/>
      <c r="G18" s="1501"/>
      <c r="H18" s="1501"/>
      <c r="I18" s="1501"/>
      <c r="J18" s="1501"/>
      <c r="K18" s="1501"/>
      <c r="L18" s="1501"/>
      <c r="M18" s="1501"/>
      <c r="N18" s="1501"/>
      <c r="O18" s="1501"/>
      <c r="P18" s="1501"/>
      <c r="Q18" s="1501"/>
      <c r="R18" s="1501"/>
      <c r="S18" s="1501"/>
      <c r="T18" s="1501"/>
      <c r="U18" s="1501"/>
      <c r="V18" s="1501"/>
      <c r="W18" s="1501"/>
      <c r="X18" s="1501"/>
      <c r="Y18" s="1501"/>
      <c r="Z18" s="1501"/>
      <c r="AA18" s="1501"/>
      <c r="AB18" s="1501"/>
      <c r="AC18" s="1502"/>
      <c r="AD18" s="1503" t="s">
        <v>545</v>
      </c>
      <c r="AE18" s="1504"/>
      <c r="AF18" s="1504"/>
      <c r="AG18" s="1504"/>
      <c r="AH18" s="1504"/>
      <c r="AI18" s="1505"/>
    </row>
    <row r="19" spans="1:99" ht="3.75" customHeight="1" x14ac:dyDescent="0.15">
      <c r="A19" s="112"/>
      <c r="B19" s="1402"/>
      <c r="C19" s="1402"/>
      <c r="D19" s="1402"/>
      <c r="E19" s="1402"/>
      <c r="F19" s="1402"/>
      <c r="G19" s="1402"/>
      <c r="H19" s="1402"/>
      <c r="I19" s="1402"/>
      <c r="J19" s="1402"/>
      <c r="K19" s="1402"/>
      <c r="L19" s="1402"/>
      <c r="M19" s="1402"/>
      <c r="N19" s="1402"/>
      <c r="O19" s="1402"/>
      <c r="P19" s="1402"/>
      <c r="Q19" s="1402"/>
      <c r="R19" s="1402"/>
      <c r="S19" s="1402"/>
      <c r="T19" s="1402"/>
      <c r="U19" s="1402"/>
      <c r="V19" s="1402"/>
      <c r="W19" s="1402"/>
      <c r="X19" s="1402"/>
      <c r="Y19" s="1402"/>
      <c r="Z19" s="1402"/>
      <c r="AA19" s="1402"/>
      <c r="AB19" s="1402"/>
      <c r="AC19" s="1402"/>
      <c r="AD19" s="1403"/>
      <c r="AE19" s="1403"/>
      <c r="AF19" s="1403"/>
      <c r="AG19" s="1403"/>
      <c r="AH19" s="1403"/>
      <c r="AI19" s="1404"/>
      <c r="AJ19" s="92"/>
      <c r="AK19" s="92"/>
      <c r="AL19" s="92"/>
      <c r="AM19" s="92"/>
    </row>
    <row r="20" spans="1:99" s="163" customFormat="1" ht="19.5" customHeight="1" x14ac:dyDescent="0.15">
      <c r="A20" s="216"/>
      <c r="B20" s="1484" t="s">
        <v>179</v>
      </c>
      <c r="C20" s="1485"/>
      <c r="D20" s="1485"/>
      <c r="E20" s="1485"/>
      <c r="F20" s="1486"/>
      <c r="G20" s="1487" t="s">
        <v>602</v>
      </c>
      <c r="H20" s="1488"/>
      <c r="I20" s="1488"/>
      <c r="J20" s="1494"/>
      <c r="K20" s="1495"/>
      <c r="L20" s="1495"/>
      <c r="M20" s="1495"/>
      <c r="N20" s="1495"/>
      <c r="O20" s="1495"/>
      <c r="P20" s="1495"/>
      <c r="Q20" s="1495"/>
      <c r="R20" s="1495"/>
      <c r="S20" s="1495"/>
      <c r="T20" s="1495"/>
      <c r="U20" s="1495"/>
      <c r="V20" s="1495"/>
      <c r="W20" s="1495"/>
      <c r="X20" s="1495"/>
      <c r="Y20" s="1495"/>
      <c r="Z20" s="1495"/>
      <c r="AA20" s="1495"/>
      <c r="AB20" s="1495"/>
      <c r="AC20" s="1495"/>
      <c r="AD20" s="1495"/>
      <c r="AE20" s="1495"/>
      <c r="AF20" s="1495"/>
      <c r="AG20" s="1495"/>
      <c r="AH20" s="1495"/>
      <c r="AI20" s="1496"/>
      <c r="AN20" s="208"/>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8"/>
      <c r="BT20" s="208"/>
      <c r="BU20" s="208"/>
      <c r="BV20" s="208"/>
      <c r="BW20" s="208"/>
      <c r="BX20" s="208"/>
      <c r="BY20" s="208"/>
      <c r="CC20" s="208"/>
      <c r="CD20" s="209"/>
      <c r="CE20" s="209"/>
      <c r="CF20" s="209"/>
      <c r="CG20" s="209"/>
      <c r="CH20" s="209"/>
      <c r="CI20" s="209"/>
      <c r="CJ20" s="209"/>
      <c r="CK20" s="209"/>
      <c r="CL20" s="209"/>
      <c r="CM20" s="209"/>
      <c r="CN20" s="209"/>
      <c r="CO20" s="209"/>
      <c r="CP20" s="209"/>
      <c r="CQ20" s="209"/>
      <c r="CR20" s="209"/>
      <c r="CS20" s="209"/>
      <c r="CT20" s="209"/>
      <c r="CU20" s="209"/>
    </row>
    <row r="21" spans="1:99" s="163" customFormat="1" ht="19.5" customHeight="1" x14ac:dyDescent="0.15">
      <c r="A21" s="216"/>
      <c r="B21" s="1512" t="s">
        <v>334</v>
      </c>
      <c r="C21" s="1513"/>
      <c r="D21" s="1513"/>
      <c r="E21" s="1513"/>
      <c r="F21" s="1513"/>
      <c r="G21" s="1513"/>
      <c r="H21" s="1513"/>
      <c r="I21" s="1513"/>
      <c r="J21" s="1518" t="s">
        <v>339</v>
      </c>
      <c r="K21" s="1519"/>
      <c r="L21" s="1519"/>
      <c r="M21" s="1509"/>
      <c r="N21" s="1510"/>
      <c r="O21" s="1510"/>
      <c r="P21" s="1510"/>
      <c r="Q21" s="1510"/>
      <c r="R21" s="1510"/>
      <c r="S21" s="1510"/>
      <c r="T21" s="1510"/>
      <c r="U21" s="1510"/>
      <c r="V21" s="1510"/>
      <c r="W21" s="1510"/>
      <c r="X21" s="1510"/>
      <c r="Y21" s="1510"/>
      <c r="Z21" s="1510"/>
      <c r="AA21" s="1510"/>
      <c r="AB21" s="1510"/>
      <c r="AC21" s="1510"/>
      <c r="AD21" s="1510"/>
      <c r="AE21" s="1510"/>
      <c r="AF21" s="1510"/>
      <c r="AG21" s="1510"/>
      <c r="AH21" s="1510"/>
      <c r="AI21" s="1511"/>
    </row>
    <row r="22" spans="1:99" s="163" customFormat="1" ht="19.5" customHeight="1" x14ac:dyDescent="0.15">
      <c r="A22" s="216"/>
      <c r="B22" s="1514"/>
      <c r="C22" s="1515"/>
      <c r="D22" s="1515"/>
      <c r="E22" s="1515"/>
      <c r="F22" s="1515"/>
      <c r="G22" s="1515"/>
      <c r="H22" s="1515"/>
      <c r="I22" s="1515"/>
      <c r="J22" s="1397" t="s">
        <v>338</v>
      </c>
      <c r="K22" s="1447"/>
      <c r="L22" s="1447"/>
      <c r="M22" s="1506"/>
      <c r="N22" s="1507"/>
      <c r="O22" s="1507"/>
      <c r="P22" s="1507"/>
      <c r="Q22" s="1507"/>
      <c r="R22" s="1507"/>
      <c r="S22" s="1507"/>
      <c r="T22" s="1507"/>
      <c r="U22" s="1507"/>
      <c r="V22" s="1507"/>
      <c r="W22" s="1507"/>
      <c r="X22" s="1507"/>
      <c r="Y22" s="1507"/>
      <c r="Z22" s="1507"/>
      <c r="AA22" s="1507"/>
      <c r="AB22" s="1507"/>
      <c r="AC22" s="1507"/>
      <c r="AD22" s="1507"/>
      <c r="AE22" s="1507"/>
      <c r="AF22" s="1507"/>
      <c r="AG22" s="1507"/>
      <c r="AH22" s="1507"/>
      <c r="AI22" s="1508"/>
    </row>
    <row r="23" spans="1:99" s="163" customFormat="1" ht="19.5" customHeight="1" x14ac:dyDescent="0.15">
      <c r="A23" s="216"/>
      <c r="B23" s="1514"/>
      <c r="C23" s="1515"/>
      <c r="D23" s="1515"/>
      <c r="E23" s="1515"/>
      <c r="F23" s="1515"/>
      <c r="G23" s="1515"/>
      <c r="H23" s="1515"/>
      <c r="I23" s="1515"/>
      <c r="J23" s="1541" t="s">
        <v>340</v>
      </c>
      <c r="K23" s="1497"/>
      <c r="L23" s="1497"/>
      <c r="M23" s="1526" t="s">
        <v>348</v>
      </c>
      <c r="N23" s="1527"/>
      <c r="O23" s="1527"/>
      <c r="P23" s="1527"/>
      <c r="Q23" s="1527"/>
      <c r="R23" s="1532"/>
      <c r="S23" s="1533"/>
      <c r="T23" s="1533"/>
      <c r="U23" s="672" t="s">
        <v>336</v>
      </c>
      <c r="V23" s="1448" t="s">
        <v>603</v>
      </c>
      <c r="W23" s="1448"/>
      <c r="X23" s="1448"/>
      <c r="Y23" s="1535" t="s">
        <v>348</v>
      </c>
      <c r="Z23" s="1527"/>
      <c r="AA23" s="1527"/>
      <c r="AB23" s="1527"/>
      <c r="AC23" s="1527"/>
      <c r="AD23" s="1530"/>
      <c r="AE23" s="1531"/>
      <c r="AF23" s="1531"/>
      <c r="AG23" s="1498" t="s">
        <v>417</v>
      </c>
      <c r="AH23" s="1498"/>
      <c r="AI23" s="1499"/>
    </row>
    <row r="24" spans="1:99" s="163" customFormat="1" ht="19.5" customHeight="1" x14ac:dyDescent="0.15">
      <c r="A24" s="216"/>
      <c r="B24" s="1516"/>
      <c r="C24" s="1517"/>
      <c r="D24" s="1517"/>
      <c r="E24" s="1517"/>
      <c r="F24" s="1517"/>
      <c r="G24" s="1517"/>
      <c r="H24" s="1517"/>
      <c r="I24" s="1517"/>
      <c r="J24" s="1541"/>
      <c r="K24" s="1497"/>
      <c r="L24" s="1497"/>
      <c r="M24" s="1528" t="s">
        <v>347</v>
      </c>
      <c r="N24" s="1529"/>
      <c r="O24" s="1529"/>
      <c r="P24" s="1529"/>
      <c r="Q24" s="1529"/>
      <c r="R24" s="1530"/>
      <c r="S24" s="1531"/>
      <c r="T24" s="1531"/>
      <c r="U24" s="673" t="s">
        <v>336</v>
      </c>
      <c r="V24" s="1497"/>
      <c r="W24" s="1497"/>
      <c r="X24" s="1497"/>
      <c r="Y24" s="1534" t="s">
        <v>347</v>
      </c>
      <c r="Z24" s="1529"/>
      <c r="AA24" s="1529"/>
      <c r="AB24" s="1529"/>
      <c r="AC24" s="1529"/>
      <c r="AD24" s="1530"/>
      <c r="AE24" s="1531"/>
      <c r="AF24" s="1531"/>
      <c r="AG24" s="1539" t="s">
        <v>417</v>
      </c>
      <c r="AH24" s="1539"/>
      <c r="AI24" s="1540"/>
    </row>
    <row r="25" spans="1:99" s="163" customFormat="1" ht="19.5" customHeight="1" x14ac:dyDescent="0.15">
      <c r="A25" s="216"/>
      <c r="B25" s="1520" t="s">
        <v>341</v>
      </c>
      <c r="C25" s="1513"/>
      <c r="D25" s="1513"/>
      <c r="E25" s="1513"/>
      <c r="F25" s="1513"/>
      <c r="G25" s="1513"/>
      <c r="H25" s="1513"/>
      <c r="I25" s="1513"/>
      <c r="J25" s="1409" t="s">
        <v>342</v>
      </c>
      <c r="K25" s="1398"/>
      <c r="L25" s="1398"/>
      <c r="M25" s="1522"/>
      <c r="N25" s="1435"/>
      <c r="O25" s="1435"/>
      <c r="P25" s="1435"/>
      <c r="Q25" s="1435"/>
      <c r="R25" s="1435"/>
      <c r="S25" s="1435"/>
      <c r="T25" s="1435"/>
      <c r="U25" s="1435"/>
      <c r="V25" s="1435"/>
      <c r="W25" s="1435"/>
      <c r="X25" s="1435"/>
      <c r="Y25" s="1435"/>
      <c r="Z25" s="1435"/>
      <c r="AA25" s="1435"/>
      <c r="AB25" s="1435"/>
      <c r="AC25" s="1435"/>
      <c r="AD25" s="1435"/>
      <c r="AE25" s="1435"/>
      <c r="AF25" s="1435"/>
      <c r="AG25" s="1435"/>
      <c r="AH25" s="1435"/>
      <c r="AI25" s="1436"/>
      <c r="AN25" s="208"/>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8"/>
      <c r="BT25" s="208"/>
      <c r="BU25" s="208"/>
      <c r="BV25" s="208"/>
      <c r="BW25" s="208"/>
      <c r="BX25" s="208"/>
      <c r="BY25" s="208"/>
    </row>
    <row r="26" spans="1:99" s="163" customFormat="1" ht="19.5" customHeight="1" x14ac:dyDescent="0.15">
      <c r="A26" s="216"/>
      <c r="B26" s="1521"/>
      <c r="C26" s="1515"/>
      <c r="D26" s="1515"/>
      <c r="E26" s="1515"/>
      <c r="F26" s="1515"/>
      <c r="G26" s="1515"/>
      <c r="H26" s="1515"/>
      <c r="I26" s="1515"/>
      <c r="J26" s="1409" t="s">
        <v>343</v>
      </c>
      <c r="K26" s="1398"/>
      <c r="L26" s="1398"/>
      <c r="M26" s="1522"/>
      <c r="N26" s="1435"/>
      <c r="O26" s="1435"/>
      <c r="P26" s="1435"/>
      <c r="Q26" s="1435"/>
      <c r="R26" s="1435"/>
      <c r="S26" s="1435"/>
      <c r="T26" s="1435"/>
      <c r="U26" s="1435"/>
      <c r="V26" s="1435"/>
      <c r="W26" s="1435"/>
      <c r="X26" s="1436"/>
      <c r="Y26" s="1409" t="s">
        <v>344</v>
      </c>
      <c r="Z26" s="1398"/>
      <c r="AA26" s="1398"/>
      <c r="AB26" s="1523"/>
      <c r="AC26" s="1524"/>
      <c r="AD26" s="1524"/>
      <c r="AE26" s="1524"/>
      <c r="AF26" s="1524"/>
      <c r="AG26" s="1524"/>
      <c r="AH26" s="1524"/>
      <c r="AI26" s="1525"/>
      <c r="AN26" s="208"/>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8"/>
      <c r="BT26" s="208"/>
      <c r="BU26" s="208"/>
      <c r="BV26" s="208"/>
      <c r="BW26" s="208"/>
      <c r="BX26" s="208"/>
      <c r="BY26" s="208"/>
    </row>
    <row r="27" spans="1:99" s="163" customFormat="1" ht="19.5" customHeight="1" x14ac:dyDescent="0.15">
      <c r="A27" s="216"/>
      <c r="B27" s="1516"/>
      <c r="C27" s="1517"/>
      <c r="D27" s="1517"/>
      <c r="E27" s="1517"/>
      <c r="F27" s="1517"/>
      <c r="G27" s="1517"/>
      <c r="H27" s="1517"/>
      <c r="I27" s="1517"/>
      <c r="J27" s="1409" t="s">
        <v>345</v>
      </c>
      <c r="K27" s="1398"/>
      <c r="L27" s="1398"/>
      <c r="M27" s="1536"/>
      <c r="N27" s="1537"/>
      <c r="O27" s="1537"/>
      <c r="P27" s="1537"/>
      <c r="Q27" s="1537"/>
      <c r="R27" s="1537"/>
      <c r="S27" s="1537"/>
      <c r="T27" s="1537"/>
      <c r="U27" s="1537"/>
      <c r="V27" s="1537"/>
      <c r="W27" s="1537"/>
      <c r="X27" s="1537"/>
      <c r="Y27" s="1537"/>
      <c r="Z27" s="1537"/>
      <c r="AA27" s="1537"/>
      <c r="AB27" s="1537"/>
      <c r="AC27" s="1537"/>
      <c r="AD27" s="1537"/>
      <c r="AE27" s="1537"/>
      <c r="AF27" s="1537"/>
      <c r="AG27" s="1537"/>
      <c r="AH27" s="1537"/>
      <c r="AI27" s="1538"/>
      <c r="AN27" s="208"/>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8"/>
      <c r="BT27" s="208"/>
      <c r="BU27" s="208"/>
      <c r="BV27" s="208"/>
      <c r="BW27" s="208"/>
      <c r="BX27" s="208"/>
      <c r="BY27" s="208"/>
    </row>
    <row r="28" spans="1:99" s="163" customFormat="1" ht="19.5" customHeight="1" x14ac:dyDescent="0.15">
      <c r="A28" s="216"/>
      <c r="B28" s="1409" t="s">
        <v>34</v>
      </c>
      <c r="C28" s="1398"/>
      <c r="D28" s="1398"/>
      <c r="E28" s="1398"/>
      <c r="F28" s="1398"/>
      <c r="G28" s="1398"/>
      <c r="H28" s="1398"/>
      <c r="I28" s="1398"/>
      <c r="J28" s="1493" t="s">
        <v>525</v>
      </c>
      <c r="K28" s="1411"/>
      <c r="L28" s="1411"/>
      <c r="M28" s="1411"/>
      <c r="N28" s="1435"/>
      <c r="O28" s="1435"/>
      <c r="P28" s="1411" t="s">
        <v>35</v>
      </c>
      <c r="Q28" s="1411"/>
      <c r="R28" s="1435"/>
      <c r="S28" s="1435"/>
      <c r="T28" s="1411" t="s">
        <v>298</v>
      </c>
      <c r="U28" s="1411"/>
      <c r="V28" s="1411" t="s">
        <v>37</v>
      </c>
      <c r="W28" s="1411"/>
      <c r="X28" s="1411"/>
      <c r="Y28" s="1411" t="s">
        <v>525</v>
      </c>
      <c r="Z28" s="1411"/>
      <c r="AA28" s="1411"/>
      <c r="AB28" s="1435"/>
      <c r="AC28" s="1435"/>
      <c r="AD28" s="1411" t="s">
        <v>35</v>
      </c>
      <c r="AE28" s="1411"/>
      <c r="AF28" s="1435"/>
      <c r="AG28" s="1435"/>
      <c r="AH28" s="1411" t="s">
        <v>36</v>
      </c>
      <c r="AI28" s="1490"/>
      <c r="AN28" s="208"/>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8"/>
      <c r="BT28" s="208"/>
      <c r="BU28" s="208"/>
      <c r="BV28" s="208"/>
      <c r="BW28" s="208"/>
      <c r="BX28" s="208"/>
      <c r="BY28" s="208"/>
    </row>
    <row r="29" spans="1:99" s="163" customFormat="1" ht="19.5" customHeight="1" x14ac:dyDescent="0.15">
      <c r="A29" s="216"/>
      <c r="B29" s="1409" t="s">
        <v>163</v>
      </c>
      <c r="C29" s="1398"/>
      <c r="D29" s="1398"/>
      <c r="E29" s="1398"/>
      <c r="F29" s="1398"/>
      <c r="G29" s="1398"/>
      <c r="H29" s="1398"/>
      <c r="I29" s="1398"/>
      <c r="J29" s="1491"/>
      <c r="K29" s="1492"/>
      <c r="L29" s="1492"/>
      <c r="M29" s="1492"/>
      <c r="N29" s="1492"/>
      <c r="O29" s="1492"/>
      <c r="P29" s="1492"/>
      <c r="Q29" s="1492"/>
      <c r="R29" s="1492"/>
      <c r="S29" s="1492"/>
      <c r="T29" s="1492"/>
      <c r="U29" s="1492"/>
      <c r="V29" s="1492"/>
      <c r="W29" s="1492"/>
      <c r="X29" s="1423" t="s">
        <v>164</v>
      </c>
      <c r="Y29" s="1423"/>
      <c r="Z29" s="1423"/>
      <c r="AA29" s="1423"/>
      <c r="AB29" s="1423"/>
      <c r="AC29" s="1423"/>
      <c r="AD29" s="1423"/>
      <c r="AE29" s="1423"/>
      <c r="AF29" s="1423"/>
      <c r="AG29" s="1423"/>
      <c r="AH29" s="1423"/>
      <c r="AI29" s="1424"/>
    </row>
    <row r="30" spans="1:99" s="163" customFormat="1" ht="54" customHeight="1" x14ac:dyDescent="0.15">
      <c r="A30" s="216"/>
      <c r="B30" s="1397" t="s">
        <v>346</v>
      </c>
      <c r="C30" s="1398"/>
      <c r="D30" s="1398"/>
      <c r="E30" s="1398"/>
      <c r="F30" s="1398"/>
      <c r="G30" s="1398"/>
      <c r="H30" s="1398"/>
      <c r="I30" s="1398"/>
      <c r="J30" s="1489"/>
      <c r="K30" s="1400"/>
      <c r="L30" s="1400"/>
      <c r="M30" s="1400"/>
      <c r="N30" s="1400"/>
      <c r="O30" s="1400"/>
      <c r="P30" s="1400"/>
      <c r="Q30" s="1400"/>
      <c r="R30" s="1400"/>
      <c r="S30" s="1400"/>
      <c r="T30" s="1400"/>
      <c r="U30" s="1400"/>
      <c r="V30" s="1400"/>
      <c r="W30" s="1400"/>
      <c r="X30" s="1400"/>
      <c r="Y30" s="1400"/>
      <c r="Z30" s="1400"/>
      <c r="AA30" s="1400"/>
      <c r="AB30" s="1400"/>
      <c r="AC30" s="1400"/>
      <c r="AD30" s="1400"/>
      <c r="AE30" s="1400"/>
      <c r="AF30" s="1400"/>
      <c r="AG30" s="1400"/>
      <c r="AH30" s="1400"/>
      <c r="AI30" s="1401"/>
      <c r="CC30" s="184"/>
    </row>
    <row r="31" spans="1:99" s="163" customFormat="1" ht="54" customHeight="1" x14ac:dyDescent="0.15">
      <c r="A31" s="216"/>
      <c r="B31" s="1397" t="s">
        <v>337</v>
      </c>
      <c r="C31" s="1398"/>
      <c r="D31" s="1398"/>
      <c r="E31" s="1398"/>
      <c r="F31" s="1398"/>
      <c r="G31" s="1398"/>
      <c r="H31" s="1398"/>
      <c r="I31" s="1398"/>
      <c r="J31" s="1489"/>
      <c r="K31" s="1400"/>
      <c r="L31" s="1400"/>
      <c r="M31" s="1400"/>
      <c r="N31" s="1400"/>
      <c r="O31" s="1400"/>
      <c r="P31" s="1400"/>
      <c r="Q31" s="1400"/>
      <c r="R31" s="1400"/>
      <c r="S31" s="1400"/>
      <c r="T31" s="1400"/>
      <c r="U31" s="1400"/>
      <c r="V31" s="1400"/>
      <c r="W31" s="1400"/>
      <c r="X31" s="1400"/>
      <c r="Y31" s="1400"/>
      <c r="Z31" s="1400"/>
      <c r="AA31" s="1400"/>
      <c r="AB31" s="1400"/>
      <c r="AC31" s="1400"/>
      <c r="AD31" s="1400"/>
      <c r="AE31" s="1400"/>
      <c r="AF31" s="1400"/>
      <c r="AG31" s="1400"/>
      <c r="AH31" s="1400"/>
      <c r="AI31" s="1401"/>
    </row>
    <row r="32" spans="1:99" s="163" customFormat="1" ht="19.5" customHeight="1" x14ac:dyDescent="0.15">
      <c r="A32" s="217"/>
      <c r="B32" s="1500" t="s">
        <v>501</v>
      </c>
      <c r="C32" s="1501"/>
      <c r="D32" s="1501"/>
      <c r="E32" s="1501"/>
      <c r="F32" s="1501"/>
      <c r="G32" s="1501"/>
      <c r="H32" s="1501"/>
      <c r="I32" s="1501"/>
      <c r="J32" s="1501"/>
      <c r="K32" s="1501"/>
      <c r="L32" s="1501"/>
      <c r="M32" s="1501"/>
      <c r="N32" s="1501"/>
      <c r="O32" s="1501"/>
      <c r="P32" s="1501"/>
      <c r="Q32" s="1501"/>
      <c r="R32" s="1501"/>
      <c r="S32" s="1501"/>
      <c r="T32" s="1501"/>
      <c r="U32" s="1501"/>
      <c r="V32" s="1501"/>
      <c r="W32" s="1501"/>
      <c r="X32" s="1501"/>
      <c r="Y32" s="1501"/>
      <c r="Z32" s="1501"/>
      <c r="AA32" s="1501"/>
      <c r="AB32" s="1501"/>
      <c r="AC32" s="1502"/>
      <c r="AD32" s="1503" t="s">
        <v>545</v>
      </c>
      <c r="AE32" s="1504"/>
      <c r="AF32" s="1504"/>
      <c r="AG32" s="1504"/>
      <c r="AH32" s="1504"/>
      <c r="AI32" s="1505"/>
    </row>
    <row r="33" spans="3:3" ht="3.75" customHeight="1" x14ac:dyDescent="0.15"/>
    <row r="35" spans="3:3" ht="15" customHeight="1" x14ac:dyDescent="0.15">
      <c r="C35" s="163"/>
    </row>
  </sheetData>
  <sheetProtection algorithmName="SHA-512" hashValue="EYjv6wNwJqkVoM0LUQymzEj735b2oJ9EXKNe8aLduIVOVV2ADILJRROP0EqE8SqIkrFkIUEC/mayK3/DX6gu0A==" saltValue="dYYeBbnJ+htBzq1ln5q88Q==" spinCount="100000" sheet="1" formatCells="0" formatRows="0" insertRows="0" deleteRows="0" selectLockedCells="1"/>
  <mergeCells count="102">
    <mergeCell ref="AD28:AE28"/>
    <mergeCell ref="AF28:AG28"/>
    <mergeCell ref="AH28:AI28"/>
    <mergeCell ref="J29:W29"/>
    <mergeCell ref="X29:AI29"/>
    <mergeCell ref="B30:I30"/>
    <mergeCell ref="J30:AI30"/>
    <mergeCell ref="J27:L27"/>
    <mergeCell ref="M27:AI27"/>
    <mergeCell ref="J28:M28"/>
    <mergeCell ref="N28:O28"/>
    <mergeCell ref="P28:Q28"/>
    <mergeCell ref="R28:S28"/>
    <mergeCell ref="T28:U28"/>
    <mergeCell ref="V28:X28"/>
    <mergeCell ref="Y28:AA28"/>
    <mergeCell ref="AB28:AC28"/>
    <mergeCell ref="AG23:AI23"/>
    <mergeCell ref="M24:Q24"/>
    <mergeCell ref="R24:T24"/>
    <mergeCell ref="Y24:AC24"/>
    <mergeCell ref="AD24:AF24"/>
    <mergeCell ref="AG24:AI24"/>
    <mergeCell ref="J23:L24"/>
    <mergeCell ref="M23:Q23"/>
    <mergeCell ref="R23:T23"/>
    <mergeCell ref="V23:X24"/>
    <mergeCell ref="Y23:AC23"/>
    <mergeCell ref="AD23:AF23"/>
    <mergeCell ref="R9:T9"/>
    <mergeCell ref="AD10:AF10"/>
    <mergeCell ref="AD9:AF9"/>
    <mergeCell ref="Y10:AC10"/>
    <mergeCell ref="Y9:AC9"/>
    <mergeCell ref="B11:I13"/>
    <mergeCell ref="J13:L13"/>
    <mergeCell ref="J12:L12"/>
    <mergeCell ref="J11:L11"/>
    <mergeCell ref="M13:AI13"/>
    <mergeCell ref="M12:X12"/>
    <mergeCell ref="M11:AI11"/>
    <mergeCell ref="Y12:AA12"/>
    <mergeCell ref="AB12:AI12"/>
    <mergeCell ref="AG10:AI10"/>
    <mergeCell ref="J9:L10"/>
    <mergeCell ref="J8:L8"/>
    <mergeCell ref="M7:AI7"/>
    <mergeCell ref="M8:AI8"/>
    <mergeCell ref="B32:AC32"/>
    <mergeCell ref="AD32:AI32"/>
    <mergeCell ref="B7:I10"/>
    <mergeCell ref="J7:L7"/>
    <mergeCell ref="B31:I31"/>
    <mergeCell ref="J31:AI31"/>
    <mergeCell ref="B28:I28"/>
    <mergeCell ref="B29:I29"/>
    <mergeCell ref="B25:I27"/>
    <mergeCell ref="J25:L25"/>
    <mergeCell ref="M25:AI25"/>
    <mergeCell ref="J26:L26"/>
    <mergeCell ref="M26:X26"/>
    <mergeCell ref="Y26:AA26"/>
    <mergeCell ref="AB26:AI26"/>
    <mergeCell ref="B21:I24"/>
    <mergeCell ref="M9:Q9"/>
    <mergeCell ref="M10:Q10"/>
    <mergeCell ref="R10:T10"/>
    <mergeCell ref="J21:L21"/>
    <mergeCell ref="M21:AI21"/>
    <mergeCell ref="J22:L22"/>
    <mergeCell ref="B20:F20"/>
    <mergeCell ref="G20:I20"/>
    <mergeCell ref="J20:AI20"/>
    <mergeCell ref="B18:AC18"/>
    <mergeCell ref="AD18:AI18"/>
    <mergeCell ref="B19:AC19"/>
    <mergeCell ref="AD19:AI19"/>
    <mergeCell ref="M22:AI22"/>
    <mergeCell ref="B6:F6"/>
    <mergeCell ref="G6:I6"/>
    <mergeCell ref="B16:I16"/>
    <mergeCell ref="J16:AI16"/>
    <mergeCell ref="J17:AI17"/>
    <mergeCell ref="B17:I17"/>
    <mergeCell ref="AB14:AC14"/>
    <mergeCell ref="AD14:AE14"/>
    <mergeCell ref="AF14:AG14"/>
    <mergeCell ref="AH14:AI14"/>
    <mergeCell ref="B15:I15"/>
    <mergeCell ref="J15:W15"/>
    <mergeCell ref="X15:AI15"/>
    <mergeCell ref="B14:I14"/>
    <mergeCell ref="J14:M14"/>
    <mergeCell ref="N14:O14"/>
    <mergeCell ref="P14:Q14"/>
    <mergeCell ref="R14:S14"/>
    <mergeCell ref="T14:U14"/>
    <mergeCell ref="V14:X14"/>
    <mergeCell ref="Y14:AA14"/>
    <mergeCell ref="J6:AI6"/>
    <mergeCell ref="V9:X10"/>
    <mergeCell ref="AG9:AI9"/>
  </mergeCells>
  <phoneticPr fontId="1"/>
  <dataValidations count="9">
    <dataValidation type="list" allowBlank="1" showErrorMessage="1" prompt="_x000a_" sqref="AD18:AI18 AD32:AI32">
      <formula1>"選択してください,関連あり,関連なし"</formula1>
    </dataValidation>
    <dataValidation allowBlank="1" showErrorMessage="1" sqref="J16:AI16 M13:AI13 M11:AI11 M12:X12 J30:AI30 M27:AI27 M25:AI25 M26:X26"/>
    <dataValidation allowBlank="1" showErrorMessage="1" prompt="_x000a_" sqref="J7:J9 V9 J21:J23 V23"/>
    <dataValidation imeMode="halfAlpha" allowBlank="1" showInputMessage="1" showErrorMessage="1" sqref="AD9:AF10 AB12:AI12 R9:T10 AD23:AF24 AB26:AI26 R23:T24"/>
    <dataValidation imeMode="disabled" allowBlank="1" showErrorMessage="1" sqref="Y12:AA12 Y26:AA26"/>
    <dataValidation allowBlank="1" showInputMessage="1" showErrorMessage="1" prompt="選定に至った契約先の特長と理由を具体的に記入してください。" sqref="J17:AI17 J31:AI31"/>
    <dataValidation type="custom" imeMode="halfAlpha" allowBlank="1" showInputMessage="1" showErrorMessage="1" prompt="前ページの「(6)賃借料」の「助成事業に要する経費（税込）」の金額を記入してください。" sqref="J15:W15 J29:W29">
      <formula1>LENB(J15)=LEN(J15)</formula1>
    </dataValidation>
    <dataValidation allowBlank="1" showInputMessage="1" showErrorMessage="1" prompt="別紙20「(6)賃借料」の「経費番号」（賃カ-1、賃カ-2）を記入を記入してください。" sqref="G6:I6 G20:I20"/>
    <dataValidation imeMode="halfAlpha" allowBlank="1" showInputMessage="1" showErrorMessage="1" promptTitle="契約期間は事業完了予定日より前です" prompt="本助成事業の完了予定日より後に契約（発注・発注請）、取得、実施、支払いを行った分は助成対象外となります。" sqref="N14:O14 R14:S14 AB14:AC14 AF14:AG14 N28:O28 R28:S28 AB28:AC28 AF28:AG28"/>
  </dataValidations>
  <pageMargins left="0.59055118110236227" right="0.19685039370078741" top="0.39370078740157483" bottom="0.39370078740157483" header="0.19685039370078741" footer="0.19685039370078741"/>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T45"/>
  <sheetViews>
    <sheetView showGridLines="0" view="pageBreakPreview" zoomScale="80" zoomScaleNormal="130" zoomScaleSheetLayoutView="80" zoomScalePageLayoutView="115" workbookViewId="0">
      <selection activeCell="C6" sqref="C6"/>
    </sheetView>
  </sheetViews>
  <sheetFormatPr defaultColWidth="2.125" defaultRowHeight="18.75" x14ac:dyDescent="0.15"/>
  <cols>
    <col min="1" max="1" width="0.875" style="83" customWidth="1"/>
    <col min="2" max="2" width="7.125" style="90" customWidth="1"/>
    <col min="3" max="3" width="13.875" style="373" customWidth="1"/>
    <col min="4" max="5" width="11.25" style="373" customWidth="1"/>
    <col min="6" max="6" width="5" style="141" customWidth="1"/>
    <col min="7" max="7" width="5" style="90" customWidth="1"/>
    <col min="8" max="8" width="9.625" style="90" customWidth="1"/>
    <col min="9" max="9" width="11.375" style="90" customWidth="1"/>
    <col min="10" max="10" width="10.125" style="90" customWidth="1"/>
    <col min="11" max="11" width="11.5" style="373" customWidth="1"/>
    <col min="12" max="12" width="2.5" style="82" customWidth="1"/>
    <col min="13" max="13" width="9" style="78" customWidth="1"/>
    <col min="14" max="18" width="2.125" style="78"/>
    <col min="19" max="55" width="2.125" style="83" customWidth="1"/>
    <col min="56" max="56" width="3" style="83" customWidth="1"/>
    <col min="57" max="214" width="2.125" style="83" customWidth="1"/>
    <col min="215" max="16384" width="2.125" style="83"/>
  </cols>
  <sheetData>
    <row r="1" spans="1:27" x14ac:dyDescent="0.15">
      <c r="A1" s="83" t="s">
        <v>589</v>
      </c>
      <c r="C1" s="424"/>
      <c r="D1" s="424"/>
      <c r="E1" s="424"/>
      <c r="K1" s="424"/>
    </row>
    <row r="2" spans="1:27" s="81" customFormat="1" ht="19.5" x14ac:dyDescent="0.15">
      <c r="A2" s="51" t="s">
        <v>440</v>
      </c>
      <c r="C2" s="79"/>
      <c r="D2" s="993"/>
      <c r="E2" s="993"/>
      <c r="F2" s="993"/>
      <c r="G2" s="993"/>
      <c r="H2" s="993"/>
      <c r="I2" s="993"/>
      <c r="J2" s="993"/>
      <c r="K2" s="993"/>
      <c r="L2" s="319"/>
      <c r="M2" s="78"/>
      <c r="N2" s="78"/>
      <c r="O2" s="78"/>
      <c r="P2" s="78"/>
      <c r="Q2" s="78"/>
      <c r="R2" s="78"/>
      <c r="S2" s="125"/>
      <c r="T2" s="125"/>
      <c r="U2" s="97"/>
      <c r="V2" s="126"/>
      <c r="W2" s="97"/>
      <c r="X2" s="97"/>
      <c r="Y2" s="97"/>
      <c r="Z2" s="97"/>
      <c r="AA2" s="97"/>
    </row>
    <row r="3" spans="1:27" ht="15" customHeight="1" x14ac:dyDescent="0.15">
      <c r="A3" s="218" t="s">
        <v>301</v>
      </c>
      <c r="B3" s="219"/>
      <c r="C3" s="220"/>
      <c r="D3" s="220"/>
      <c r="E3" s="220"/>
      <c r="F3" s="220"/>
      <c r="G3" s="220"/>
      <c r="H3" s="220"/>
      <c r="I3" s="220"/>
      <c r="J3" s="220"/>
      <c r="K3" s="221"/>
      <c r="S3" s="127"/>
      <c r="T3" s="127"/>
      <c r="U3" s="127"/>
      <c r="V3" s="127"/>
      <c r="W3" s="127"/>
      <c r="X3" s="127"/>
      <c r="Y3" s="127"/>
      <c r="Z3" s="127"/>
      <c r="AA3" s="127"/>
    </row>
    <row r="4" spans="1:27" ht="15" customHeight="1" x14ac:dyDescent="0.15">
      <c r="A4" s="222"/>
      <c r="B4" s="128" t="s">
        <v>442</v>
      </c>
      <c r="C4" s="129"/>
      <c r="D4" s="130"/>
      <c r="E4" s="130"/>
      <c r="F4" s="131"/>
      <c r="G4" s="130"/>
      <c r="H4" s="130"/>
      <c r="I4" s="130"/>
      <c r="J4" s="130"/>
      <c r="K4" s="132" t="s">
        <v>27</v>
      </c>
    </row>
    <row r="5" spans="1:27" ht="51.75" customHeight="1" x14ac:dyDescent="0.15">
      <c r="A5" s="222"/>
      <c r="B5" s="290" t="s">
        <v>178</v>
      </c>
      <c r="C5" s="291" t="s">
        <v>28</v>
      </c>
      <c r="D5" s="291" t="s">
        <v>29</v>
      </c>
      <c r="E5" s="291" t="s">
        <v>43</v>
      </c>
      <c r="F5" s="291" t="s">
        <v>30</v>
      </c>
      <c r="G5" s="291" t="s">
        <v>55</v>
      </c>
      <c r="H5" s="291" t="s">
        <v>238</v>
      </c>
      <c r="I5" s="354" t="s">
        <v>259</v>
      </c>
      <c r="J5" s="291" t="s">
        <v>31</v>
      </c>
      <c r="K5" s="355" t="s">
        <v>546</v>
      </c>
      <c r="L5" s="133" t="s">
        <v>213</v>
      </c>
    </row>
    <row r="6" spans="1:27" ht="41.25" customHeight="1" x14ac:dyDescent="0.15">
      <c r="A6" s="223"/>
      <c r="B6" s="674">
        <f t="shared" ref="B6:B20" si="0">ROW()-5</f>
        <v>1</v>
      </c>
      <c r="C6" s="349"/>
      <c r="D6" s="349"/>
      <c r="E6" s="349"/>
      <c r="F6" s="538"/>
      <c r="G6" s="539"/>
      <c r="H6" s="540"/>
      <c r="I6" s="541" t="str">
        <f>IF(OR(原材料・副資材費4[[#This Row],[数量
(A)]]="",原材料・副資材費4[[#This Row],[単価
（税抜）
(B)]]=""),"",(原材料・副資材費4[[#This Row],[数量
(A)]]*原材料・副資材費4[[#This Row],[単価
（税抜）
(B)]]))</f>
        <v/>
      </c>
      <c r="J6" s="541" t="str">
        <f>IF(原材料・副資材費4[[#This Row],[助成対象経費
（税抜）
(A)×(B)]]="","",原材料・副資材費4[[#This Row],[助成対象経費
（税抜）
(A)×(B)]]*1.1)</f>
        <v/>
      </c>
      <c r="K6" s="542"/>
      <c r="L6"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6" s="127"/>
      <c r="T6" s="127"/>
    </row>
    <row r="7" spans="1:27" ht="41.25" customHeight="1" x14ac:dyDescent="0.15">
      <c r="A7" s="223"/>
      <c r="B7" s="674">
        <f t="shared" si="0"/>
        <v>2</v>
      </c>
      <c r="C7" s="349"/>
      <c r="D7" s="349"/>
      <c r="E7" s="349"/>
      <c r="F7" s="538"/>
      <c r="G7" s="539"/>
      <c r="H7" s="540"/>
      <c r="I7" s="541" t="str">
        <f>IF(OR(原材料・副資材費4[[#This Row],[数量
(A)]]="",原材料・副資材費4[[#This Row],[単価
（税抜）
(B)]]=""),"",(原材料・副資材費4[[#This Row],[数量
(A)]]*原材料・副資材費4[[#This Row],[単価
（税抜）
(B)]]))</f>
        <v/>
      </c>
      <c r="J7" s="541" t="str">
        <f>IF(原材料・副資材費4[[#This Row],[助成対象経費
（税抜）
(A)×(B)]]="","",原材料・副資材費4[[#This Row],[助成対象経費
（税抜）
(A)×(B)]]*1.1)</f>
        <v/>
      </c>
      <c r="K7" s="542"/>
      <c r="L7"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7" s="127"/>
      <c r="T7" s="127"/>
    </row>
    <row r="8" spans="1:27" ht="41.25" customHeight="1" x14ac:dyDescent="0.15">
      <c r="A8" s="223"/>
      <c r="B8" s="674">
        <f t="shared" si="0"/>
        <v>3</v>
      </c>
      <c r="C8" s="349"/>
      <c r="D8" s="349"/>
      <c r="E8" s="349"/>
      <c r="F8" s="538"/>
      <c r="G8" s="539"/>
      <c r="H8" s="540"/>
      <c r="I8" s="541" t="str">
        <f>IF(OR(原材料・副資材費4[[#This Row],[数量
(A)]]="",原材料・副資材費4[[#This Row],[単価
（税抜）
(B)]]=""),"",(原材料・副資材費4[[#This Row],[数量
(A)]]*原材料・副資材費4[[#This Row],[単価
（税抜）
(B)]]))</f>
        <v/>
      </c>
      <c r="J8" s="541" t="str">
        <f>IF(原材料・副資材費4[[#This Row],[助成対象経費
（税抜）
(A)×(B)]]="","",原材料・副資材費4[[#This Row],[助成対象経費
（税抜）
(A)×(B)]]*1.1)</f>
        <v/>
      </c>
      <c r="K8" s="542"/>
      <c r="L8"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8" s="127"/>
      <c r="T8" s="127"/>
    </row>
    <row r="9" spans="1:27" ht="41.25" customHeight="1" x14ac:dyDescent="0.15">
      <c r="A9" s="223"/>
      <c r="B9" s="674">
        <f t="shared" si="0"/>
        <v>4</v>
      </c>
      <c r="C9" s="349"/>
      <c r="D9" s="349"/>
      <c r="E9" s="349"/>
      <c r="F9" s="538"/>
      <c r="G9" s="539"/>
      <c r="H9" s="540"/>
      <c r="I9" s="541" t="str">
        <f>IF(OR(原材料・副資材費4[[#This Row],[数量
(A)]]="",原材料・副資材費4[[#This Row],[単価
（税抜）
(B)]]=""),"",(原材料・副資材費4[[#This Row],[数量
(A)]]*原材料・副資材費4[[#This Row],[単価
（税抜）
(B)]]))</f>
        <v/>
      </c>
      <c r="J9" s="541" t="str">
        <f>IF(原材料・副資材費4[[#This Row],[助成対象経費
（税抜）
(A)×(B)]]="","",原材料・副資材費4[[#This Row],[助成対象経費
（税抜）
(A)×(B)]]*1.1)</f>
        <v/>
      </c>
      <c r="K9" s="542"/>
      <c r="L9"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9" s="127"/>
      <c r="T9" s="127"/>
    </row>
    <row r="10" spans="1:27" ht="41.25" customHeight="1" x14ac:dyDescent="0.15">
      <c r="A10" s="223"/>
      <c r="B10" s="675">
        <f t="shared" si="0"/>
        <v>5</v>
      </c>
      <c r="C10" s="543"/>
      <c r="D10" s="543"/>
      <c r="E10" s="543"/>
      <c r="F10" s="544"/>
      <c r="G10" s="539"/>
      <c r="H10" s="540"/>
      <c r="I10" s="541" t="str">
        <f>IF(OR(原材料・副資材費4[[#This Row],[数量
(A)]]="",原材料・副資材費4[[#This Row],[単価
（税抜）
(B)]]=""),"",(原材料・副資材費4[[#This Row],[数量
(A)]]*原材料・副資材費4[[#This Row],[単価
（税抜）
(B)]]))</f>
        <v/>
      </c>
      <c r="J10" s="541" t="str">
        <f>IF(原材料・副資材費4[[#This Row],[助成対象経費
（税抜）
(A)×(B)]]="","",原材料・副資材費4[[#This Row],[助成対象経費
（税抜）
(A)×(B)]]*1.1)</f>
        <v/>
      </c>
      <c r="K10" s="545"/>
      <c r="L10" s="143"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10" s="127"/>
      <c r="T10" s="127"/>
    </row>
    <row r="11" spans="1:27" ht="41.25" customHeight="1" x14ac:dyDescent="0.15">
      <c r="A11" s="223"/>
      <c r="B11" s="674">
        <f t="shared" si="0"/>
        <v>6</v>
      </c>
      <c r="C11" s="349"/>
      <c r="D11" s="349"/>
      <c r="E11" s="349"/>
      <c r="F11" s="538"/>
      <c r="G11" s="539"/>
      <c r="H11" s="540"/>
      <c r="I11" s="541" t="str">
        <f>IF(OR(原材料・副資材費4[[#This Row],[数量
(A)]]="",原材料・副資材費4[[#This Row],[単価
（税抜）
(B)]]=""),"",(原材料・副資材費4[[#This Row],[数量
(A)]]*原材料・副資材費4[[#This Row],[単価
（税抜）
(B)]]))</f>
        <v/>
      </c>
      <c r="J11" s="541" t="str">
        <f>IF(原材料・副資材費4[[#This Row],[助成対象経費
（税抜）
(A)×(B)]]="","",原材料・副資材費4[[#This Row],[助成対象経費
（税抜）
(A)×(B)]]*1.1)</f>
        <v/>
      </c>
      <c r="K11" s="542"/>
      <c r="L11"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11" s="127"/>
      <c r="T11" s="127"/>
    </row>
    <row r="12" spans="1:27" ht="41.25" customHeight="1" x14ac:dyDescent="0.15">
      <c r="A12" s="223"/>
      <c r="B12" s="674">
        <f t="shared" si="0"/>
        <v>7</v>
      </c>
      <c r="C12" s="349"/>
      <c r="D12" s="349"/>
      <c r="E12" s="349"/>
      <c r="F12" s="538"/>
      <c r="G12" s="539"/>
      <c r="H12" s="540"/>
      <c r="I12" s="541" t="str">
        <f>IF(OR(原材料・副資材費4[[#This Row],[数量
(A)]]="",原材料・副資材費4[[#This Row],[単価
（税抜）
(B)]]=""),"",(原材料・副資材費4[[#This Row],[数量
(A)]]*原材料・副資材費4[[#This Row],[単価
（税抜）
(B)]]))</f>
        <v/>
      </c>
      <c r="J12" s="541" t="str">
        <f>IF(原材料・副資材費4[[#This Row],[助成対象経費
（税抜）
(A)×(B)]]="","",原材料・副資材費4[[#This Row],[助成対象経費
（税抜）
(A)×(B)]]*1.1)</f>
        <v/>
      </c>
      <c r="K12" s="542"/>
      <c r="L12"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c r="S12" s="127"/>
      <c r="T12" s="127"/>
    </row>
    <row r="13" spans="1:27" ht="41.25" customHeight="1" x14ac:dyDescent="0.15">
      <c r="A13" s="223"/>
      <c r="B13" s="674">
        <f t="shared" si="0"/>
        <v>8</v>
      </c>
      <c r="C13" s="349"/>
      <c r="D13" s="349"/>
      <c r="E13" s="349"/>
      <c r="F13" s="538"/>
      <c r="G13" s="539"/>
      <c r="H13" s="540"/>
      <c r="I13" s="541" t="str">
        <f>IF(OR(原材料・副資材費4[[#This Row],[数量
(A)]]="",原材料・副資材費4[[#This Row],[単価
（税抜）
(B)]]=""),"",(原材料・副資材費4[[#This Row],[数量
(A)]]*原材料・副資材費4[[#This Row],[単価
（税抜）
(B)]]))</f>
        <v/>
      </c>
      <c r="J13" s="541" t="str">
        <f>IF(原材料・副資材費4[[#This Row],[助成対象経費
（税抜）
(A)×(B)]]="","",原材料・副資材費4[[#This Row],[助成対象経費
（税抜）
(A)×(B)]]*1.1)</f>
        <v/>
      </c>
      <c r="K13" s="542"/>
      <c r="L13"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14" spans="1:27" ht="41.25" customHeight="1" x14ac:dyDescent="0.15">
      <c r="A14" s="223"/>
      <c r="B14" s="676">
        <f t="shared" si="0"/>
        <v>9</v>
      </c>
      <c r="C14" s="349"/>
      <c r="D14" s="349"/>
      <c r="E14" s="349"/>
      <c r="F14" s="538"/>
      <c r="G14" s="539"/>
      <c r="H14" s="540"/>
      <c r="I14" s="541" t="str">
        <f>IF(OR(原材料・副資材費4[[#This Row],[数量
(A)]]="",原材料・副資材費4[[#This Row],[単価
（税抜）
(B)]]=""),"",(原材料・副資材費4[[#This Row],[数量
(A)]]*原材料・副資材費4[[#This Row],[単価
（税抜）
(B)]]))</f>
        <v/>
      </c>
      <c r="J14" s="541" t="str">
        <f>IF(原材料・副資材費4[[#This Row],[助成対象経費
（税抜）
(A)×(B)]]="","",原材料・副資材費4[[#This Row],[助成対象経費
（税抜）
(A)×(B)]]*1.1)</f>
        <v/>
      </c>
      <c r="K14" s="542"/>
      <c r="L14"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15" spans="1:27" ht="41.25" customHeight="1" x14ac:dyDescent="0.15">
      <c r="A15" s="223"/>
      <c r="B15" s="676">
        <f t="shared" si="0"/>
        <v>10</v>
      </c>
      <c r="C15" s="349"/>
      <c r="D15" s="349"/>
      <c r="E15" s="349"/>
      <c r="F15" s="538"/>
      <c r="G15" s="539"/>
      <c r="H15" s="540"/>
      <c r="I15" s="541" t="str">
        <f>IF(OR(原材料・副資材費4[[#This Row],[数量
(A)]]="",原材料・副資材費4[[#This Row],[単価
（税抜）
(B)]]=""),"",(原材料・副資材費4[[#This Row],[数量
(A)]]*原材料・副資材費4[[#This Row],[単価
（税抜）
(B)]]))</f>
        <v/>
      </c>
      <c r="J15" s="541" t="str">
        <f>IF(原材料・副資材費4[[#This Row],[助成対象経費
（税抜）
(A)×(B)]]="","",原材料・副資材費4[[#This Row],[助成対象経費
（税抜）
(A)×(B)]]*1.1)</f>
        <v/>
      </c>
      <c r="K15" s="542"/>
      <c r="L15"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16" spans="1:27" ht="41.25" customHeight="1" x14ac:dyDescent="0.15">
      <c r="A16" s="223"/>
      <c r="B16" s="676">
        <f t="shared" si="0"/>
        <v>11</v>
      </c>
      <c r="C16" s="349"/>
      <c r="D16" s="349"/>
      <c r="E16" s="349"/>
      <c r="F16" s="538"/>
      <c r="G16" s="539"/>
      <c r="H16" s="540"/>
      <c r="I16" s="541" t="str">
        <f>IF(OR(原材料・副資材費4[[#This Row],[数量
(A)]]="",原材料・副資材費4[[#This Row],[単価
（税抜）
(B)]]=""),"",(原材料・副資材費4[[#This Row],[数量
(A)]]*原材料・副資材費4[[#This Row],[単価
（税抜）
(B)]]))</f>
        <v/>
      </c>
      <c r="J16" s="541" t="str">
        <f>IF(原材料・副資材費4[[#This Row],[助成対象経費
（税抜）
(A)×(B)]]="","",原材料・副資材費4[[#This Row],[助成対象経費
（税抜）
(A)×(B)]]*1.1)</f>
        <v/>
      </c>
      <c r="K16" s="542"/>
      <c r="L16"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17" spans="1:46" ht="41.25" customHeight="1" x14ac:dyDescent="0.15">
      <c r="A17" s="223"/>
      <c r="B17" s="676">
        <f t="shared" si="0"/>
        <v>12</v>
      </c>
      <c r="C17" s="349"/>
      <c r="D17" s="349"/>
      <c r="E17" s="349"/>
      <c r="F17" s="538"/>
      <c r="G17" s="539"/>
      <c r="H17" s="540"/>
      <c r="I17" s="541" t="str">
        <f>IF(OR(原材料・副資材費4[[#This Row],[数量
(A)]]="",原材料・副資材費4[[#This Row],[単価
（税抜）
(B)]]=""),"",(原材料・副資材費4[[#This Row],[数量
(A)]]*原材料・副資材費4[[#This Row],[単価
（税抜）
(B)]]))</f>
        <v/>
      </c>
      <c r="J17" s="541" t="str">
        <f>IF(原材料・副資材費4[[#This Row],[助成対象経費
（税抜）
(A)×(B)]]="","",原材料・副資材費4[[#This Row],[助成対象経費
（税抜）
(A)×(B)]]*1.1)</f>
        <v/>
      </c>
      <c r="K17" s="542"/>
      <c r="L17"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18" spans="1:46" ht="41.25" customHeight="1" x14ac:dyDescent="0.15">
      <c r="A18" s="223"/>
      <c r="B18" s="676">
        <f t="shared" si="0"/>
        <v>13</v>
      </c>
      <c r="C18" s="349"/>
      <c r="D18" s="349"/>
      <c r="E18" s="349"/>
      <c r="F18" s="538"/>
      <c r="G18" s="539"/>
      <c r="H18" s="540"/>
      <c r="I18" s="541" t="str">
        <f>IF(OR(原材料・副資材費4[[#This Row],[数量
(A)]]="",原材料・副資材費4[[#This Row],[単価
（税抜）
(B)]]=""),"",(原材料・副資材費4[[#This Row],[数量
(A)]]*原材料・副資材費4[[#This Row],[単価
（税抜）
(B)]]))</f>
        <v/>
      </c>
      <c r="J18" s="541" t="str">
        <f>IF(原材料・副資材費4[[#This Row],[助成対象経費
（税抜）
(A)×(B)]]="","",原材料・副資材費4[[#This Row],[助成対象経費
（税抜）
(A)×(B)]]*1.1)</f>
        <v/>
      </c>
      <c r="K18" s="542"/>
      <c r="L18"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19" spans="1:46" ht="41.25" customHeight="1" x14ac:dyDescent="0.15">
      <c r="A19" s="223"/>
      <c r="B19" s="676">
        <f t="shared" si="0"/>
        <v>14</v>
      </c>
      <c r="C19" s="349"/>
      <c r="D19" s="349"/>
      <c r="E19" s="349"/>
      <c r="F19" s="538"/>
      <c r="G19" s="539"/>
      <c r="H19" s="540"/>
      <c r="I19" s="541" t="str">
        <f>IF(OR(原材料・副資材費4[[#This Row],[数量
(A)]]="",原材料・副資材費4[[#This Row],[単価
（税抜）
(B)]]=""),"",(原材料・副資材費4[[#This Row],[数量
(A)]]*原材料・副資材費4[[#This Row],[単価
（税抜）
(B)]]))</f>
        <v/>
      </c>
      <c r="J19" s="541" t="str">
        <f>IF(原材料・副資材費4[[#This Row],[助成対象経費
（税抜）
(A)×(B)]]="","",原材料・副資材費4[[#This Row],[助成対象経費
（税抜）
(A)×(B)]]*1.1)</f>
        <v/>
      </c>
      <c r="K19" s="542"/>
      <c r="L19"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20" spans="1:46" ht="41.25" customHeight="1" x14ac:dyDescent="0.15">
      <c r="A20" s="223"/>
      <c r="B20" s="677">
        <f t="shared" si="0"/>
        <v>15</v>
      </c>
      <c r="C20" s="546"/>
      <c r="D20" s="546"/>
      <c r="E20" s="546"/>
      <c r="F20" s="547"/>
      <c r="G20" s="548"/>
      <c r="H20" s="549"/>
      <c r="I20" s="550" t="str">
        <f>IF(OR(原材料・副資材費4[[#This Row],[数量
(A)]]="",原材料・副資材費4[[#This Row],[単価
（税抜）
(B)]]=""),"",(原材料・副資材費4[[#This Row],[数量
(A)]]*原材料・副資材費4[[#This Row],[単価
（税抜）
(B)]]))</f>
        <v/>
      </c>
      <c r="J20" s="550" t="str">
        <f>IF(原材料・副資材費4[[#This Row],[助成対象経費
（税抜）
(A)×(B)]]="","",原材料・副資材費4[[#This Row],[助成対象経費
（税抜）
(A)×(B)]]*1.1)</f>
        <v/>
      </c>
      <c r="K20" s="551"/>
      <c r="L20" s="134" t="str">
        <f>IF(OR(AND(原材料・副資材費4[[#This Row],[品　名]]="",原材料・副資材費4[[#This Row],[仕　様]]="",原材料・副資材費4[[#This Row],[用　途]]="",原材料・副資材費4[[#This Row],[数量
(A)]]="",原材料・副資材費4[[#This Row],[単位]]="",原材料・副資材費4[[#This Row],[単価
（税抜）
(B)]]="",原材料・副資材費4[[#This Row],[購入先
事業者名]]=""),
          AND(原材料・副資材費4[[#This Row],[品　名]]&lt;&gt;"",原材料・副資材費4[[#This Row],[仕　様]]&lt;&gt;"",原材料・副資材費4[[#This Row],[用　途]]&lt;&gt;"",原材料・副資材費4[[#This Row],[数量
(A)]]&lt;&gt;"",原材料・副資材費4[[#This Row],[単位]]&lt;&gt;"",原材料・副資材費4[[#This Row],[単価
（税抜）
(B)]]&lt;&gt;"",原材料・副資材費4[[#This Row],[購入先
事業者名]]&lt;&gt;"")),
    "",
    "←全ての項目を入力してください。")</f>
        <v/>
      </c>
    </row>
    <row r="21" spans="1:46" ht="30" customHeight="1" x14ac:dyDescent="0.15">
      <c r="A21" s="229"/>
      <c r="B21" s="678" t="s">
        <v>494</v>
      </c>
      <c r="C21" s="679"/>
      <c r="D21" s="679"/>
      <c r="E21" s="679"/>
      <c r="F21" s="680"/>
      <c r="G21" s="681"/>
      <c r="H21" s="682"/>
      <c r="I21" s="552">
        <f>SUBTOTAL(109,原材料・副資材費4[助成対象経費
（税抜）
(A)×(B)])</f>
        <v>0</v>
      </c>
      <c r="J21" s="553">
        <f>SUBTOTAL(109,原材料・副資材費4[助成事業に
要する経費
（税込）])</f>
        <v>0</v>
      </c>
      <c r="K21" s="683"/>
      <c r="L21" s="140"/>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row>
    <row r="45" spans="13:18" x14ac:dyDescent="0.15">
      <c r="M45" s="76"/>
      <c r="N45" s="76"/>
      <c r="O45" s="76"/>
      <c r="P45" s="76"/>
      <c r="Q45" s="76"/>
      <c r="R45" s="76"/>
    </row>
  </sheetData>
  <sheetProtection algorithmName="SHA-512" hashValue="aKCXVucZWGUFQNtDFuPoYaU2D6fHmZ2a5HmxWbBl0UhEnTGtXz4IUkvj1t34cGLFV7MUarFtAOSgFUmjQwK8Fw==" saltValue="uydoIKIvcEjaX4vXtyPUDA==" spinCount="100000" sheet="1" formatCells="0" formatRows="0" insertRows="0" deleteRows="0" selectLockedCells="1"/>
  <mergeCells count="1">
    <mergeCell ref="D2:K2"/>
  </mergeCells>
  <phoneticPr fontId="1"/>
  <conditionalFormatting sqref="C6:H20 K6:K20">
    <cfRule type="expression" dxfId="96" priority="2">
      <formula>AND(OR($C6&lt;&gt;"",$D6&lt;&gt;"",$E6&lt;&gt;"",$F6&lt;&gt;"",$G6&lt;&gt;"",$H6&lt;&gt;""),C6="")</formula>
    </cfRule>
  </conditionalFormatting>
  <dataValidations xWindow="248" yWindow="948" count="8">
    <dataValidation allowBlank="1" showInputMessage="1" showErrorMessage="1" prompt="自動計算されます。" sqref="I6:J20"/>
    <dataValidation allowBlank="1" showInputMessage="1" showErrorMessage="1" prompt="未定等不明確の場合は、 申請時点の候補先を記入してください。「未定、検討中」等の記入はできません。" sqref="K6:K20"/>
    <dataValidation type="custom" imeMode="disabled" allowBlank="1" showInputMessage="1" showErrorMessage="1" prompt="本助成事業に必要な最小限の数量を記入してください。" sqref="F6:F20">
      <formula1>ISERROR(FIND(CHAR(10),F6))</formula1>
    </dataValidation>
    <dataValidation allowBlank="1" showErrorMessage="1" prompt="_x000a_" sqref="C6:C20"/>
    <dataValidation type="custom" allowBlank="1" showInputMessage="1" showErrorMessage="1" sqref="L6:L20">
      <formula1>ISERROR(FIND(CHAR(10),L6))</formula1>
    </dataValidation>
    <dataValidation imeMode="disabled" allowBlank="1" showInputMessage="1" showErrorMessage="1" sqref="H6:H20"/>
    <dataValidation allowBlank="1" showInputMessage="1" showErrorMessage="1" prompt="大きさ、材質、規格等を記入してください。" sqref="D6:D20"/>
    <dataValidation allowBlank="1" showInputMessage="1" showErrorMessage="1" prompt="（例）_x000a_・○○部に組込_x000a_・試験用_x000a_" sqref="E6:E20"/>
  </dataValidations>
  <pageMargins left="0.59055118110236227" right="0.19685039370078741" top="0.39370078740157483" bottom="0.39370078740157483" header="0.19685039370078741" footer="0.19685039370078741"/>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EDF441BD-3956-4AF5-8950-A0C7A7F5900C}">
            <xm:f>表紙!$C$28=表紙!$C$63</xm:f>
            <x14:dxf>
              <font>
                <color theme="0" tint="-0.24994659260841701"/>
              </font>
              <fill>
                <patternFill>
                  <bgColor theme="0" tint="-0.24994659260841701"/>
                </patternFill>
              </fill>
            </x14:dxf>
          </x14:cfRule>
          <xm:sqref>C6:K20</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W23"/>
  <sheetViews>
    <sheetView showGridLines="0" view="pageBreakPreview" zoomScale="85" zoomScaleNormal="75" zoomScaleSheetLayoutView="85" workbookViewId="0">
      <selection activeCell="G22" sqref="G22"/>
    </sheetView>
  </sheetViews>
  <sheetFormatPr defaultColWidth="2.125" defaultRowHeight="15" customHeight="1" x14ac:dyDescent="0.15"/>
  <cols>
    <col min="1" max="1" width="1.25" style="83" customWidth="1"/>
    <col min="2" max="2" width="6.875" style="83" customWidth="1"/>
    <col min="3" max="3" width="12.75" style="90" customWidth="1"/>
    <col min="4" max="4" width="12.375" style="90" customWidth="1"/>
    <col min="5" max="5" width="5" style="90" customWidth="1"/>
    <col min="6" max="6" width="6" style="90" customWidth="1"/>
    <col min="7" max="7" width="4.5" style="90" customWidth="1"/>
    <col min="8" max="8" width="4.375" style="90" customWidth="1"/>
    <col min="9" max="9" width="12.5" style="90" customWidth="1"/>
    <col min="10" max="11" width="10" style="90" customWidth="1"/>
    <col min="12" max="12" width="11.625" style="90" customWidth="1"/>
    <col min="13" max="13" width="2.5" style="82" customWidth="1"/>
    <col min="14" max="163" width="2.125" style="83" customWidth="1"/>
    <col min="164" max="16384" width="2.125" style="83"/>
  </cols>
  <sheetData>
    <row r="1" spans="1:23" ht="15" customHeight="1" x14ac:dyDescent="0.15">
      <c r="A1" s="83" t="s">
        <v>591</v>
      </c>
    </row>
    <row r="2" spans="1:23" s="81" customFormat="1" ht="19.5" x14ac:dyDescent="0.15">
      <c r="A2" s="51" t="s">
        <v>440</v>
      </c>
      <c r="C2" s="79"/>
      <c r="D2" s="993"/>
      <c r="E2" s="993"/>
      <c r="F2" s="993"/>
      <c r="G2" s="993"/>
      <c r="H2" s="993"/>
      <c r="I2" s="993"/>
      <c r="J2" s="993"/>
      <c r="K2" s="993"/>
      <c r="L2" s="993"/>
      <c r="M2" s="80"/>
    </row>
    <row r="3" spans="1:23" ht="18.75" x14ac:dyDescent="0.15">
      <c r="A3" s="218" t="s">
        <v>302</v>
      </c>
      <c r="B3" s="220"/>
      <c r="C3" s="220"/>
      <c r="D3" s="220"/>
      <c r="E3" s="220"/>
      <c r="F3" s="220"/>
      <c r="G3" s="220"/>
      <c r="H3" s="220"/>
      <c r="I3" s="220"/>
      <c r="J3" s="220"/>
      <c r="K3" s="219"/>
      <c r="L3" s="221"/>
    </row>
    <row r="4" spans="1:23" ht="32.25" customHeight="1" x14ac:dyDescent="0.15">
      <c r="A4" s="222"/>
      <c r="B4" s="1300" t="s">
        <v>329</v>
      </c>
      <c r="C4" s="1301"/>
      <c r="D4" s="1301"/>
      <c r="E4" s="1301"/>
      <c r="F4" s="1301"/>
      <c r="G4" s="1301"/>
      <c r="H4" s="1301"/>
      <c r="I4" s="1301"/>
      <c r="J4" s="1301"/>
      <c r="K4" s="1301"/>
      <c r="L4" s="1542"/>
    </row>
    <row r="5" spans="1:23" ht="16.5" customHeight="1" x14ac:dyDescent="0.15">
      <c r="A5" s="222"/>
      <c r="B5" s="115" t="s">
        <v>441</v>
      </c>
      <c r="C5" s="92"/>
      <c r="D5" s="92"/>
      <c r="E5" s="92"/>
      <c r="F5" s="92"/>
      <c r="G5" s="92"/>
      <c r="H5" s="92"/>
      <c r="I5" s="92"/>
      <c r="J5" s="92"/>
      <c r="K5" s="92"/>
      <c r="L5" s="116"/>
    </row>
    <row r="6" spans="1:23" ht="16.5" customHeight="1" x14ac:dyDescent="0.15">
      <c r="A6" s="222"/>
      <c r="B6" s="117" t="s">
        <v>393</v>
      </c>
      <c r="C6" s="118"/>
      <c r="D6" s="118"/>
      <c r="E6" s="118"/>
      <c r="F6" s="118"/>
      <c r="G6" s="118"/>
      <c r="H6" s="118"/>
      <c r="I6" s="118"/>
      <c r="J6" s="118"/>
      <c r="K6" s="119"/>
      <c r="L6" s="120" t="s">
        <v>27</v>
      </c>
      <c r="M6" s="85"/>
    </row>
    <row r="7" spans="1:23" ht="81.75" customHeight="1" x14ac:dyDescent="0.15">
      <c r="A7" s="222"/>
      <c r="B7" s="293" t="s">
        <v>178</v>
      </c>
      <c r="C7" s="294" t="s">
        <v>44</v>
      </c>
      <c r="D7" s="294" t="s">
        <v>45</v>
      </c>
      <c r="E7" s="294" t="s">
        <v>240</v>
      </c>
      <c r="F7" s="295" t="s">
        <v>325</v>
      </c>
      <c r="G7" s="295" t="s">
        <v>324</v>
      </c>
      <c r="H7" s="295" t="s">
        <v>56</v>
      </c>
      <c r="I7" s="294" t="s">
        <v>394</v>
      </c>
      <c r="J7" s="294" t="s">
        <v>326</v>
      </c>
      <c r="K7" s="294" t="s">
        <v>42</v>
      </c>
      <c r="L7" s="296" t="s">
        <v>257</v>
      </c>
      <c r="M7" s="86" t="s">
        <v>41</v>
      </c>
    </row>
    <row r="8" spans="1:23" ht="41.25" customHeight="1" x14ac:dyDescent="0.15">
      <c r="A8" s="222"/>
      <c r="B8" s="684">
        <f t="shared" ref="B8:B22" si="0">ROW()-7</f>
        <v>1</v>
      </c>
      <c r="C8" s="558"/>
      <c r="D8" s="558"/>
      <c r="E8" s="559"/>
      <c r="F8" s="560"/>
      <c r="G8" s="561"/>
      <c r="H8" s="562"/>
      <c r="I8" s="561"/>
      <c r="J8"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8" s="563" t="str">
        <f>IF(機械装置・工具器具費6[[#This Row],[助成対象
経費
（税抜）
(A)×(B）]]="","",機械装置・工具器具費6[[#This Row],[助成対象
経費
（税抜）
(A)×(B）]]*1.1)</f>
        <v/>
      </c>
      <c r="L8" s="685"/>
      <c r="M8"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row>
    <row r="9" spans="1:23" ht="41.25" customHeight="1" x14ac:dyDescent="0.15">
      <c r="A9" s="222"/>
      <c r="B9" s="684">
        <f t="shared" si="0"/>
        <v>2</v>
      </c>
      <c r="C9" s="558"/>
      <c r="D9" s="558"/>
      <c r="E9" s="559"/>
      <c r="F9" s="560"/>
      <c r="G9" s="561"/>
      <c r="H9" s="562"/>
      <c r="I9" s="561"/>
      <c r="J9"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9" s="563" t="str">
        <f>IF(機械装置・工具器具費6[[#This Row],[助成対象
経費
（税抜）
(A)×(B）]]="","",機械装置・工具器具費6[[#This Row],[助成対象
経費
（税抜）
(A)×(B）]]*1.1)</f>
        <v/>
      </c>
      <c r="L9" s="685"/>
      <c r="M9"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9" s="88"/>
      <c r="O9" s="88"/>
      <c r="P9" s="88"/>
      <c r="Q9" s="88"/>
      <c r="R9" s="88"/>
      <c r="S9" s="88"/>
      <c r="T9" s="88"/>
      <c r="U9" s="88"/>
      <c r="V9" s="88"/>
      <c r="W9" s="88"/>
    </row>
    <row r="10" spans="1:23" ht="41.25" customHeight="1" x14ac:dyDescent="0.15">
      <c r="A10" s="222"/>
      <c r="B10" s="684">
        <f t="shared" si="0"/>
        <v>3</v>
      </c>
      <c r="C10" s="558"/>
      <c r="D10" s="558"/>
      <c r="E10" s="559"/>
      <c r="F10" s="560"/>
      <c r="G10" s="561"/>
      <c r="H10" s="562"/>
      <c r="I10" s="561"/>
      <c r="J10"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0" s="563" t="str">
        <f>IF(機械装置・工具器具費6[[#This Row],[助成対象
経費
（税抜）
(A)×(B）]]="","",機械装置・工具器具費6[[#This Row],[助成対象
経費
（税抜）
(A)×(B）]]*1.1)</f>
        <v/>
      </c>
      <c r="L10" s="685"/>
      <c r="M10"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0" s="88"/>
      <c r="O10" s="88"/>
      <c r="P10" s="88"/>
      <c r="Q10" s="88"/>
      <c r="R10" s="88"/>
      <c r="S10" s="88"/>
      <c r="T10" s="88"/>
      <c r="U10" s="88"/>
      <c r="V10" s="88"/>
      <c r="W10" s="88"/>
    </row>
    <row r="11" spans="1:23" ht="41.25" customHeight="1" x14ac:dyDescent="0.15">
      <c r="A11" s="222"/>
      <c r="B11" s="684">
        <f t="shared" si="0"/>
        <v>4</v>
      </c>
      <c r="C11" s="558"/>
      <c r="D11" s="558"/>
      <c r="E11" s="559"/>
      <c r="F11" s="560"/>
      <c r="G11" s="561"/>
      <c r="H11" s="562"/>
      <c r="I11" s="561"/>
      <c r="J11"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1" s="563" t="str">
        <f>IF(機械装置・工具器具費6[[#This Row],[助成対象
経費
（税抜）
(A)×(B）]]="","",機械装置・工具器具費6[[#This Row],[助成対象
経費
（税抜）
(A)×(B）]]*1.1)</f>
        <v/>
      </c>
      <c r="L11" s="685"/>
      <c r="M11"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1" s="88"/>
      <c r="O11" s="88"/>
      <c r="P11" s="88"/>
      <c r="Q11" s="88"/>
      <c r="R11" s="88"/>
      <c r="S11" s="88"/>
      <c r="T11" s="88"/>
      <c r="U11" s="88"/>
      <c r="V11" s="88"/>
      <c r="W11" s="88"/>
    </row>
    <row r="12" spans="1:23" ht="41.25" customHeight="1" x14ac:dyDescent="0.15">
      <c r="A12" s="222"/>
      <c r="B12" s="684">
        <f t="shared" si="0"/>
        <v>5</v>
      </c>
      <c r="C12" s="558"/>
      <c r="D12" s="558"/>
      <c r="E12" s="559"/>
      <c r="F12" s="560"/>
      <c r="G12" s="561"/>
      <c r="H12" s="562"/>
      <c r="I12" s="561"/>
      <c r="J12"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2" s="563" t="str">
        <f>IF(機械装置・工具器具費6[[#This Row],[助成対象
経費
（税抜）
(A)×(B）]]="","",機械装置・工具器具費6[[#This Row],[助成対象
経費
（税抜）
(A)×(B）]]*1.1)</f>
        <v/>
      </c>
      <c r="L12" s="685"/>
      <c r="M12"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2" s="88"/>
      <c r="O12" s="88"/>
      <c r="P12" s="88"/>
      <c r="Q12" s="88"/>
      <c r="R12" s="88"/>
      <c r="S12" s="88"/>
      <c r="T12" s="88"/>
      <c r="U12" s="88"/>
      <c r="V12" s="88"/>
      <c r="W12" s="88"/>
    </row>
    <row r="13" spans="1:23" ht="41.25" customHeight="1" x14ac:dyDescent="0.15">
      <c r="A13" s="222"/>
      <c r="B13" s="686">
        <f t="shared" si="0"/>
        <v>6</v>
      </c>
      <c r="C13" s="558"/>
      <c r="D13" s="558"/>
      <c r="E13" s="559"/>
      <c r="F13" s="560"/>
      <c r="G13" s="561"/>
      <c r="H13" s="562"/>
      <c r="I13" s="561"/>
      <c r="J13"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3" s="563" t="str">
        <f>IF(機械装置・工具器具費6[[#This Row],[助成対象
経費
（税抜）
(A)×(B）]]="","",機械装置・工具器具費6[[#This Row],[助成対象
経費
（税抜）
(A)×(B）]]*1.1)</f>
        <v/>
      </c>
      <c r="L13" s="685"/>
      <c r="M13"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3" s="88"/>
      <c r="O13" s="88"/>
      <c r="P13" s="88"/>
      <c r="Q13" s="88"/>
      <c r="R13" s="88"/>
      <c r="S13" s="88"/>
      <c r="T13" s="88"/>
      <c r="U13" s="88"/>
      <c r="V13" s="88"/>
      <c r="W13" s="88"/>
    </row>
    <row r="14" spans="1:23" ht="41.25" customHeight="1" x14ac:dyDescent="0.15">
      <c r="A14" s="222"/>
      <c r="B14" s="684">
        <f t="shared" si="0"/>
        <v>7</v>
      </c>
      <c r="C14" s="558"/>
      <c r="D14" s="558"/>
      <c r="E14" s="559"/>
      <c r="F14" s="560"/>
      <c r="G14" s="561"/>
      <c r="H14" s="562"/>
      <c r="I14" s="561"/>
      <c r="J14"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4" s="563" t="str">
        <f>IF(機械装置・工具器具費6[[#This Row],[助成対象
経費
（税抜）
(A)×(B）]]="","",機械装置・工具器具費6[[#This Row],[助成対象
経費
（税抜）
(A)×(B）]]*1.1)</f>
        <v/>
      </c>
      <c r="L14" s="685"/>
      <c r="M14"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4" s="88"/>
      <c r="O14" s="88"/>
      <c r="P14" s="88"/>
      <c r="Q14" s="88"/>
      <c r="R14" s="88"/>
      <c r="S14" s="88"/>
      <c r="T14" s="88"/>
      <c r="U14" s="88"/>
      <c r="V14" s="88"/>
      <c r="W14" s="88"/>
    </row>
    <row r="15" spans="1:23" ht="41.25" customHeight="1" x14ac:dyDescent="0.15">
      <c r="A15" s="222"/>
      <c r="B15" s="684">
        <f t="shared" si="0"/>
        <v>8</v>
      </c>
      <c r="C15" s="558"/>
      <c r="D15" s="558"/>
      <c r="E15" s="559"/>
      <c r="F15" s="560"/>
      <c r="G15" s="561"/>
      <c r="H15" s="562"/>
      <c r="I15" s="561"/>
      <c r="J15"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5" s="563" t="str">
        <f>IF(機械装置・工具器具費6[[#This Row],[助成対象
経費
（税抜）
(A)×(B）]]="","",機械装置・工具器具費6[[#This Row],[助成対象
経費
（税抜）
(A)×(B）]]*1.1)</f>
        <v/>
      </c>
      <c r="L15" s="685"/>
      <c r="M15"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5" s="88"/>
      <c r="O15" s="88"/>
      <c r="P15" s="88"/>
      <c r="Q15" s="88"/>
      <c r="R15" s="88"/>
      <c r="S15" s="88"/>
      <c r="T15" s="88"/>
      <c r="U15" s="88"/>
      <c r="V15" s="88"/>
      <c r="W15" s="88"/>
    </row>
    <row r="16" spans="1:23" ht="41.25" customHeight="1" x14ac:dyDescent="0.15">
      <c r="A16" s="222"/>
      <c r="B16" s="684">
        <f t="shared" si="0"/>
        <v>9</v>
      </c>
      <c r="C16" s="558"/>
      <c r="D16" s="558"/>
      <c r="E16" s="559"/>
      <c r="F16" s="560"/>
      <c r="G16" s="561"/>
      <c r="H16" s="562"/>
      <c r="I16" s="561"/>
      <c r="J16"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6" s="563" t="str">
        <f>IF(機械装置・工具器具費6[[#This Row],[助成対象
経費
（税抜）
(A)×(B）]]="","",機械装置・工具器具費6[[#This Row],[助成対象
経費
（税抜）
(A)×(B）]]*1.1)</f>
        <v/>
      </c>
      <c r="L16" s="685"/>
      <c r="M16"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6" s="88"/>
      <c r="O16" s="88"/>
      <c r="P16" s="88"/>
      <c r="Q16" s="88"/>
      <c r="R16" s="88"/>
      <c r="S16" s="88"/>
      <c r="T16" s="88"/>
      <c r="U16" s="88"/>
      <c r="V16" s="88"/>
      <c r="W16" s="88"/>
    </row>
    <row r="17" spans="1:23" ht="41.25" customHeight="1" x14ac:dyDescent="0.15">
      <c r="A17" s="222"/>
      <c r="B17" s="684">
        <f t="shared" si="0"/>
        <v>10</v>
      </c>
      <c r="C17" s="558"/>
      <c r="D17" s="558"/>
      <c r="E17" s="559"/>
      <c r="F17" s="560"/>
      <c r="G17" s="561"/>
      <c r="H17" s="562"/>
      <c r="I17" s="561"/>
      <c r="J17"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7" s="563" t="str">
        <f>IF(機械装置・工具器具費6[[#This Row],[助成対象
経費
（税抜）
(A)×(B）]]="","",機械装置・工具器具費6[[#This Row],[助成対象
経費
（税抜）
(A)×(B）]]*1.1)</f>
        <v/>
      </c>
      <c r="L17" s="685"/>
      <c r="M17" s="87"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7" s="88"/>
      <c r="O17" s="88"/>
      <c r="P17" s="88"/>
      <c r="Q17" s="88"/>
      <c r="R17" s="88"/>
      <c r="S17" s="88"/>
      <c r="T17" s="88"/>
      <c r="U17" s="88"/>
      <c r="V17" s="88"/>
      <c r="W17" s="88"/>
    </row>
    <row r="18" spans="1:23" ht="41.25" customHeight="1" x14ac:dyDescent="0.15">
      <c r="A18" s="222"/>
      <c r="B18" s="684">
        <f t="shared" si="0"/>
        <v>11</v>
      </c>
      <c r="C18" s="558"/>
      <c r="D18" s="558"/>
      <c r="E18" s="559"/>
      <c r="F18" s="560"/>
      <c r="G18" s="561"/>
      <c r="H18" s="562"/>
      <c r="I18" s="561"/>
      <c r="J18"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8" s="563" t="str">
        <f>IF(機械装置・工具器具費6[[#This Row],[助成対象
経費
（税抜）
(A)×(B）]]="","",機械装置・工具器具費6[[#This Row],[助成対象
経費
（税抜）
(A)×(B）]]*1.1)</f>
        <v/>
      </c>
      <c r="L18" s="564"/>
      <c r="M18" s="134"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8" s="88"/>
      <c r="O18" s="88"/>
      <c r="P18" s="88"/>
      <c r="Q18" s="88"/>
      <c r="R18" s="88"/>
      <c r="S18" s="88"/>
      <c r="T18" s="88"/>
      <c r="U18" s="88"/>
      <c r="V18" s="88"/>
      <c r="W18" s="88"/>
    </row>
    <row r="19" spans="1:23" ht="41.25" customHeight="1" x14ac:dyDescent="0.15">
      <c r="A19" s="222"/>
      <c r="B19" s="684">
        <f t="shared" si="0"/>
        <v>12</v>
      </c>
      <c r="C19" s="558"/>
      <c r="D19" s="558"/>
      <c r="E19" s="559"/>
      <c r="F19" s="560"/>
      <c r="G19" s="561"/>
      <c r="H19" s="562"/>
      <c r="I19" s="561"/>
      <c r="J19"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19" s="563" t="str">
        <f>IF(機械装置・工具器具費6[[#This Row],[助成対象
経費
（税抜）
(A)×(B）]]="","",機械装置・工具器具費6[[#This Row],[助成対象
経費
（税抜）
(A)×(B）]]*1.1)</f>
        <v/>
      </c>
      <c r="L19" s="564"/>
      <c r="M19" s="134"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19" s="88"/>
      <c r="O19" s="88"/>
      <c r="P19" s="88"/>
      <c r="Q19" s="88"/>
      <c r="R19" s="88"/>
      <c r="S19" s="88"/>
      <c r="T19" s="88"/>
      <c r="U19" s="88"/>
      <c r="V19" s="88"/>
      <c r="W19" s="88"/>
    </row>
    <row r="20" spans="1:23" ht="41.25" customHeight="1" x14ac:dyDescent="0.15">
      <c r="A20" s="222"/>
      <c r="B20" s="686">
        <f t="shared" si="0"/>
        <v>13</v>
      </c>
      <c r="C20" s="566"/>
      <c r="D20" s="566"/>
      <c r="E20" s="567"/>
      <c r="F20" s="560"/>
      <c r="G20" s="561"/>
      <c r="H20" s="562"/>
      <c r="I20" s="561"/>
      <c r="J20"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20" s="563" t="str">
        <f>IF(機械装置・工具器具費6[[#This Row],[助成対象
経費
（税抜）
(A)×(B）]]="","",機械装置・工具器具費6[[#This Row],[助成対象
経費
（税抜）
(A)×(B）]]*1.1)</f>
        <v/>
      </c>
      <c r="L20" s="568"/>
      <c r="M20" s="342"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20" s="88"/>
      <c r="O20" s="88"/>
      <c r="P20" s="88"/>
      <c r="Q20" s="88"/>
      <c r="R20" s="88"/>
      <c r="S20" s="88"/>
      <c r="T20" s="88"/>
      <c r="U20" s="88"/>
      <c r="V20" s="88"/>
      <c r="W20" s="88"/>
    </row>
    <row r="21" spans="1:23" ht="41.25" customHeight="1" x14ac:dyDescent="0.15">
      <c r="A21" s="222"/>
      <c r="B21" s="686">
        <f t="shared" si="0"/>
        <v>14</v>
      </c>
      <c r="C21" s="566"/>
      <c r="D21" s="566"/>
      <c r="E21" s="567"/>
      <c r="F21" s="569"/>
      <c r="G21" s="561"/>
      <c r="H21" s="562"/>
      <c r="I21" s="561"/>
      <c r="J21" s="563"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21" s="563" t="str">
        <f>IF(機械装置・工具器具費6[[#This Row],[助成対象
経費
（税抜）
(A)×(B）]]="","",機械装置・工具器具費6[[#This Row],[助成対象
経費
（税抜）
(A)×(B）]]*1.1)</f>
        <v/>
      </c>
      <c r="L21" s="687"/>
      <c r="M21" s="342"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21" s="88"/>
      <c r="O21" s="88"/>
      <c r="P21" s="88"/>
      <c r="Q21" s="88"/>
      <c r="R21" s="88"/>
      <c r="S21" s="88"/>
      <c r="T21" s="88"/>
      <c r="U21" s="88"/>
      <c r="V21" s="88"/>
      <c r="W21" s="88"/>
    </row>
    <row r="22" spans="1:23" ht="41.25" customHeight="1" x14ac:dyDescent="0.15">
      <c r="A22" s="222"/>
      <c r="B22" s="688">
        <f t="shared" si="0"/>
        <v>15</v>
      </c>
      <c r="C22" s="572"/>
      <c r="D22" s="572"/>
      <c r="E22" s="573"/>
      <c r="F22" s="574"/>
      <c r="G22" s="575"/>
      <c r="H22" s="576"/>
      <c r="I22" s="575"/>
      <c r="J22" s="577" t="str">
        <f>IF(OR(機械装置・工具器具費6[[#This Row],[数量
(A)]]="",機械装置・工具器具費6[[#This Row],[購入単価 又は
ﾘｰｽ･ﾚﾝﾀﾙ料
合計（税抜）
(B)]]=""),"",(機械装置・工具器具費6[[#This Row],[数量
(A)]]*機械装置・工具器具費6[[#This Row],[購入単価 又は
ﾘｰｽ･ﾚﾝﾀﾙ料
合計（税抜）
(B)]]))</f>
        <v/>
      </c>
      <c r="K22" s="577" t="str">
        <f>IF(機械装置・工具器具費6[[#This Row],[助成対象
経費
（税抜）
(A)×(B）]]="","",機械装置・工具器具費6[[#This Row],[助成対象
経費
（税抜）
(A)×(B）]]*1.1)</f>
        <v/>
      </c>
      <c r="L22" s="578"/>
      <c r="M22" s="134" t="str">
        <f>IF(AND(機械装置・工具器具費6[[#This Row],[品　名]]="",機械装置・工具器具費6[[#This Row],[用　途]]="",機械装置・工具器具費6[[#This Row],[調達
方法]]="",機械装置・工具器具費6[[#This Row],[ﾘｰｽ・
ﾚﾝﾀﾙ
月数]]="",機械装置・工具器具費6[[#This Row],[数量
(A)]]="",機械装置・工具器具費6[[#This Row],[単位]]="",機械装置・工具器具費6[[#This Row],[購入単価 又は
ﾘｰｽ･ﾚﾝﾀﾙ料
合計（税抜）
(B)]]="",機械装置・工具器具費6[[#This Row],[購入先又は
ﾘｰｽ･ﾚﾝﾀﾙ先
事業者名]]=""),
    "",
    IF(AND(機械装置・工具器具費6[[#This Row],[品　名]]&lt;&gt;"",機械装置・工具器具費6[[#This Row],[用　途]]&lt;&gt;"",機械装置・工具器具費6[[#This Row],[調達
方法]]="購入",機械装置・工具器具費6[[#This Row],[ﾘｰｽ・
ﾚﾝﾀﾙ
月数]]="",機械装置・工具器具費6[[#This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途]]&lt;&gt;"",OR(機械装置・工具器具費6[[#This Row],[調達
方法]]="ﾘｰｽ",機械装置・工具器具費6[[#This Row],[調達
方法]]="ﾚﾝﾀﾙ"),機械装置・工具器具費6[[#This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
     IF(AND(機械装置・工具器具費6[[#This Row],[品　名]]&lt;&gt;"",機械装置・工具器具費6[[#This Row],[用　途]]&lt;&gt;"",機械装置・工具器具費6[[#This Row],[調達
方法]]="購入",機械装置・工具器具費6[[#This Row],[ﾘｰｽ・
ﾚﾝﾀﾙ
月数]]&lt;&gt;"",機械装置・工具器具費6[[#This Row],[数量
(A)]]&lt;&gt;"",機械装置・工具器具費6[[#This Row],[単位]]&lt;&gt;"",機械装置・工具器具費6[[#This Row],[購入単価 又は
ﾘｰｽ･ﾚﾝﾀﾙ料
合計（税抜）
(B)]]&lt;&gt;"",機械装置・工具器具費6[[#This Row],[購入先又は
ﾘｰｽ･ﾚﾝﾀﾙ先
事業者名]]&lt;&gt;""),
       "←購入の場合は設置期間を記入しないでください。",
       "←全ての項目を記入してください。"))))</f>
        <v/>
      </c>
      <c r="N22" s="88"/>
      <c r="O22" s="88"/>
      <c r="P22" s="88"/>
      <c r="Q22" s="88"/>
      <c r="R22" s="88"/>
      <c r="S22" s="88"/>
      <c r="T22" s="88"/>
      <c r="U22" s="88"/>
      <c r="V22" s="88"/>
      <c r="W22" s="88"/>
    </row>
    <row r="23" spans="1:23" ht="30" customHeight="1" x14ac:dyDescent="0.15">
      <c r="A23" s="229"/>
      <c r="B23" s="689" t="s">
        <v>495</v>
      </c>
      <c r="C23" s="690"/>
      <c r="D23" s="690"/>
      <c r="E23" s="690"/>
      <c r="F23" s="690"/>
      <c r="G23" s="690"/>
      <c r="H23" s="691"/>
      <c r="I23" s="692"/>
      <c r="J23" s="693">
        <f>SUBTOTAL(109,機械装置・工具器具費6[助成対象
経費
（税抜）
(A)×(B）])</f>
        <v>0</v>
      </c>
      <c r="K23" s="694">
        <f>SUBTOTAL(109,機械装置・工具器具費6[助成事業に
要する経費
（税込）])</f>
        <v>0</v>
      </c>
      <c r="L23" s="695"/>
      <c r="M23" s="89"/>
      <c r="N23" s="88"/>
      <c r="O23" s="88"/>
      <c r="P23" s="88"/>
      <c r="Q23" s="88"/>
      <c r="R23" s="88"/>
      <c r="S23" s="88"/>
      <c r="T23" s="88"/>
      <c r="U23" s="88"/>
      <c r="V23" s="88"/>
      <c r="W23" s="88"/>
    </row>
  </sheetData>
  <sheetProtection algorithmName="SHA-512" hashValue="lcQphVZDaOb+f37tZybWPOoLCfsS6jX3UUiIrUKtV1o6Mk64uYMmGxm+pe1Hmx2M/cZtC6LAqYv5/tmQqedTlg==" saltValue="XBsiwZFa0GYQuyCCNaV65g==" spinCount="100000" sheet="1" formatCells="0" formatRows="0" insertRows="0" deleteRows="0" selectLockedCells="1"/>
  <dataConsolidate/>
  <mergeCells count="2">
    <mergeCell ref="D2:L2"/>
    <mergeCell ref="B4:L4"/>
  </mergeCells>
  <phoneticPr fontId="1"/>
  <conditionalFormatting sqref="L8:L22 C8:E22 G8:I22">
    <cfRule type="expression" dxfId="69" priority="4">
      <formula>AND(OR($C8&lt;&gt;"",$D8&lt;&gt;"",$E8&lt;&gt;"",$G8&lt;&gt;"",$H8&lt;&gt;"",$I8&lt;&gt;""),C8="")</formula>
    </cfRule>
  </conditionalFormatting>
  <conditionalFormatting sqref="F8:F22">
    <cfRule type="expression" dxfId="68" priority="2">
      <formula>$E8="購入"</formula>
    </cfRule>
  </conditionalFormatting>
  <conditionalFormatting sqref="F8:F22">
    <cfRule type="expression" dxfId="67" priority="3">
      <formula>AND(OR($C8&lt;&gt;"",$D8&lt;&gt;"",$E8&lt;&gt;"",$F8&lt;&gt;"",$G8&lt;&gt;"",$H8&lt;&gt;"",$I8&lt;&gt;""),F8="")</formula>
    </cfRule>
  </conditionalFormatting>
  <dataValidations count="9">
    <dataValidation allowBlank="1" showInputMessage="1" showErrorMessage="1" prompt="自動計算されます。" sqref="J8:K22"/>
    <dataValidation imeMode="disabled" allowBlank="1" showInputMessage="1" showErrorMessage="1" prompt="１件あたりの単価が税抜100万円以上の購入品の場合は、別紙24の購入計画書を記入してください。_x000a_※併せて原則２者以上の見積書を提出してください。" sqref="I8:I22"/>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F8:F22">
      <formula1>1</formula1>
      <formula2>21</formula2>
    </dataValidation>
    <dataValidation allowBlank="1" showInputMessage="1" showErrorMessage="1" prompt="未定等不明確の場合は、 申請時点の候補先を記入してください。「未定、検討中」等の記入はできません。" sqref="L8:L22"/>
    <dataValidation allowBlank="1" showInputMessage="1" showErrorMessage="1" prompt="（例）_x000a_○○加工_x000a_" sqref="D8:D22"/>
    <dataValidation type="list" allowBlank="1" showInputMessage="1" showErrorMessage="1" sqref="E8:E22">
      <formula1>"購入,ﾘｰｽ,ﾚﾝﾀﾙ"</formula1>
    </dataValidation>
    <dataValidation imeMode="halfAlpha" allowBlank="1" showInputMessage="1" showErrorMessage="1" prompt="本助成事業に必要な最小限の数量を記入してください。" sqref="G8:G22"/>
    <dataValidation allowBlank="1" showInputMessage="1" showErrorMessage="1" prompt="生産・量産用の機械装置等に係る経費は計上できません。" sqref="C8:C22"/>
    <dataValidation type="custom" allowBlank="1" showInputMessage="1" showErrorMessage="1" sqref="M8:M22">
      <formula1>ISERROR(FIND(CHAR(10),M8))</formula1>
    </dataValidation>
  </dataValidations>
  <pageMargins left="0.59055118110236227" right="0.19685039370078741" top="0.39370078740157483" bottom="0.39370078740157483" header="0.19685039370078741" footer="0.19685039370078741"/>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B9C46544-957B-4DFC-8F39-D1B2E2607170}">
            <xm:f>表紙!$C$28=表紙!$C$63</xm:f>
            <x14:dxf>
              <font>
                <color theme="0" tint="-0.24994659260841701"/>
              </font>
              <fill>
                <patternFill>
                  <bgColor theme="0" tint="-0.24994659260841701"/>
                </patternFill>
              </fill>
            </x14:dxf>
          </x14:cfRule>
          <xm:sqref>C8:L22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CG43"/>
  <sheetViews>
    <sheetView showGridLines="0" view="pageBreakPreview" zoomScale="85" zoomScaleNormal="130" zoomScaleSheetLayoutView="85" workbookViewId="0">
      <selection activeCell="F21" sqref="F21:J22"/>
    </sheetView>
  </sheetViews>
  <sheetFormatPr defaultColWidth="2.125" defaultRowHeight="16.5" x14ac:dyDescent="0.15"/>
  <cols>
    <col min="1" max="1" width="1" style="84" customWidth="1"/>
    <col min="2" max="5" width="2.25" style="84" customWidth="1"/>
    <col min="6" max="8" width="2.125" style="84" customWidth="1"/>
    <col min="9" max="10" width="1.75" style="84" customWidth="1"/>
    <col min="11" max="14" width="1.5" style="84" customWidth="1"/>
    <col min="15" max="18" width="2.625" style="84" customWidth="1"/>
    <col min="19" max="29" width="2.125" style="84" customWidth="1"/>
    <col min="30" max="33" width="3.75" style="84" customWidth="1"/>
    <col min="34" max="36" width="1.625" style="84" customWidth="1"/>
    <col min="37" max="37" width="2.125" style="84" customWidth="1"/>
    <col min="38" max="39" width="2.375" style="84" customWidth="1"/>
    <col min="40" max="44" width="2" style="84" customWidth="1"/>
    <col min="45" max="250" width="2.125" style="84" customWidth="1"/>
    <col min="251" max="16384" width="2.125" style="84"/>
  </cols>
  <sheetData>
    <row r="1" spans="1:85" x14ac:dyDescent="0.15">
      <c r="A1" s="84" t="s">
        <v>590</v>
      </c>
    </row>
    <row r="2" spans="1:85" ht="19.5" x14ac:dyDescent="0.15">
      <c r="A2" s="51" t="s">
        <v>440</v>
      </c>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c r="AJ2" s="993"/>
      <c r="AK2" s="993"/>
      <c r="AL2" s="993"/>
      <c r="AM2" s="993"/>
      <c r="AN2" s="993"/>
      <c r="AO2" s="993"/>
      <c r="AP2" s="993"/>
      <c r="AQ2" s="993"/>
      <c r="AR2" s="993"/>
    </row>
    <row r="3" spans="1:85" ht="15" customHeight="1" x14ac:dyDescent="0.15">
      <c r="A3" s="218" t="s">
        <v>443</v>
      </c>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4"/>
      <c r="AP3" s="225"/>
      <c r="AQ3" s="225"/>
      <c r="AR3" s="269"/>
    </row>
    <row r="4" spans="1:85" ht="15" customHeight="1" x14ac:dyDescent="0.15">
      <c r="A4" s="226"/>
      <c r="B4" s="149" t="s">
        <v>444</v>
      </c>
      <c r="C4" s="114"/>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14"/>
      <c r="AP4" s="150"/>
      <c r="AQ4" s="150"/>
      <c r="AR4" s="157"/>
    </row>
    <row r="5" spans="1:85" ht="15" customHeight="1" x14ac:dyDescent="0.15">
      <c r="A5" s="226"/>
      <c r="B5" s="151" t="s">
        <v>402</v>
      </c>
      <c r="C5" s="92"/>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2"/>
      <c r="AP5" s="91"/>
      <c r="AQ5" s="91"/>
      <c r="AR5" s="158"/>
    </row>
    <row r="6" spans="1:85" ht="15" customHeight="1" x14ac:dyDescent="0.15">
      <c r="A6" s="226"/>
      <c r="B6" s="117" t="s">
        <v>403</v>
      </c>
      <c r="C6" s="118"/>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9"/>
    </row>
    <row r="7" spans="1:85" x14ac:dyDescent="0.15">
      <c r="A7" s="226"/>
      <c r="B7" s="1310" t="s">
        <v>395</v>
      </c>
      <c r="C7" s="1311"/>
      <c r="D7" s="1311"/>
      <c r="E7" s="1312"/>
      <c r="F7" s="1314" t="s">
        <v>158</v>
      </c>
      <c r="G7" s="1314"/>
      <c r="H7" s="1314"/>
      <c r="I7" s="1314"/>
      <c r="J7" s="1314"/>
      <c r="K7" s="1314"/>
      <c r="L7" s="1314"/>
      <c r="M7" s="1315"/>
      <c r="N7" s="1334"/>
      <c r="O7" s="1334"/>
      <c r="P7" s="1334"/>
      <c r="Q7" s="1334"/>
      <c r="R7" s="1334"/>
      <c r="S7" s="1334"/>
      <c r="T7" s="1334"/>
      <c r="U7" s="1334"/>
      <c r="V7" s="1334"/>
      <c r="W7" s="1334"/>
      <c r="X7" s="1334"/>
      <c r="Y7" s="1334"/>
      <c r="Z7" s="1334"/>
      <c r="AA7" s="1334"/>
      <c r="AB7" s="1334"/>
      <c r="AC7" s="1335"/>
      <c r="AD7" s="1336" t="s">
        <v>396</v>
      </c>
      <c r="AE7" s="1337"/>
      <c r="AF7" s="1337"/>
      <c r="AG7" s="1337"/>
      <c r="AH7" s="1340"/>
      <c r="AI7" s="1340"/>
      <c r="AJ7" s="1340"/>
      <c r="AK7" s="1340"/>
      <c r="AL7" s="1340"/>
      <c r="AM7" s="1340"/>
      <c r="AN7" s="1340"/>
      <c r="AO7" s="1340"/>
      <c r="AP7" s="1340"/>
      <c r="AQ7" s="1340"/>
      <c r="AR7" s="1341"/>
      <c r="AV7" s="92"/>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2"/>
      <c r="CB7" s="92"/>
      <c r="CC7" s="92"/>
      <c r="CD7" s="92"/>
      <c r="CE7" s="92"/>
      <c r="CF7" s="92"/>
      <c r="CG7" s="92"/>
    </row>
    <row r="8" spans="1:85" x14ac:dyDescent="0.15">
      <c r="A8" s="226"/>
      <c r="B8" s="1331" t="s">
        <v>537</v>
      </c>
      <c r="C8" s="1332"/>
      <c r="D8" s="1332"/>
      <c r="E8" s="1333"/>
      <c r="F8" s="1313" t="s">
        <v>289</v>
      </c>
      <c r="G8" s="1314"/>
      <c r="H8" s="1314"/>
      <c r="I8" s="1314"/>
      <c r="J8" s="1314"/>
      <c r="K8" s="1314"/>
      <c r="L8" s="1314"/>
      <c r="M8" s="1315"/>
      <c r="N8" s="1354"/>
      <c r="O8" s="1354"/>
      <c r="P8" s="1354"/>
      <c r="Q8" s="1354"/>
      <c r="R8" s="1354"/>
      <c r="S8" s="1354"/>
      <c r="T8" s="1354"/>
      <c r="U8" s="1354"/>
      <c r="V8" s="1354"/>
      <c r="W8" s="1354"/>
      <c r="X8" s="1354"/>
      <c r="Y8" s="1354"/>
      <c r="Z8" s="1354"/>
      <c r="AA8" s="1354"/>
      <c r="AB8" s="1354"/>
      <c r="AC8" s="1355"/>
      <c r="AD8" s="1338"/>
      <c r="AE8" s="1339"/>
      <c r="AF8" s="1339"/>
      <c r="AG8" s="1339"/>
      <c r="AH8" s="1342"/>
      <c r="AI8" s="1342"/>
      <c r="AJ8" s="1342"/>
      <c r="AK8" s="1342"/>
      <c r="AL8" s="1342"/>
      <c r="AM8" s="1342"/>
      <c r="AN8" s="1342"/>
      <c r="AO8" s="1342"/>
      <c r="AP8" s="1342"/>
      <c r="AQ8" s="1342"/>
      <c r="AR8" s="1343"/>
      <c r="AV8" s="92"/>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2"/>
      <c r="CB8" s="92"/>
      <c r="CC8" s="92"/>
      <c r="CD8" s="92"/>
      <c r="CE8" s="92"/>
      <c r="CF8" s="92"/>
      <c r="CG8" s="92"/>
    </row>
    <row r="9" spans="1:85" ht="19.5" customHeight="1" x14ac:dyDescent="0.15">
      <c r="A9" s="226"/>
      <c r="B9" s="1316" t="s">
        <v>32</v>
      </c>
      <c r="C9" s="1317"/>
      <c r="D9" s="1317"/>
      <c r="E9" s="1318"/>
      <c r="F9" s="1344" t="s">
        <v>288</v>
      </c>
      <c r="G9" s="1344"/>
      <c r="H9" s="1344"/>
      <c r="I9" s="1345"/>
      <c r="J9" s="1356"/>
      <c r="K9" s="1357"/>
      <c r="L9" s="1357"/>
      <c r="M9" s="1357"/>
      <c r="N9" s="1357"/>
      <c r="O9" s="1357"/>
      <c r="P9" s="1357"/>
      <c r="Q9" s="1357"/>
      <c r="R9" s="1357"/>
      <c r="S9" s="1357"/>
      <c r="T9" s="1357"/>
      <c r="U9" s="1357"/>
      <c r="V9" s="1357"/>
      <c r="W9" s="1357"/>
      <c r="X9" s="1357"/>
      <c r="Y9" s="1357"/>
      <c r="Z9" s="1357"/>
      <c r="AA9" s="1357"/>
      <c r="AB9" s="1357"/>
      <c r="AC9" s="1358"/>
      <c r="AD9" s="1313" t="s">
        <v>408</v>
      </c>
      <c r="AE9" s="1314"/>
      <c r="AF9" s="1314"/>
      <c r="AG9" s="1314"/>
      <c r="AH9" s="1329" t="s">
        <v>536</v>
      </c>
      <c r="AI9" s="1330"/>
      <c r="AJ9" s="1330"/>
      <c r="AK9" s="1348"/>
      <c r="AL9" s="1348"/>
      <c r="AM9" s="1349" t="s">
        <v>180</v>
      </c>
      <c r="AN9" s="1349"/>
      <c r="AO9" s="1348"/>
      <c r="AP9" s="1348"/>
      <c r="AQ9" s="1349" t="s">
        <v>211</v>
      </c>
      <c r="AR9" s="1350"/>
      <c r="AV9" s="92"/>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2"/>
      <c r="CB9" s="92"/>
      <c r="CC9" s="92"/>
      <c r="CD9" s="92"/>
      <c r="CE9" s="92"/>
      <c r="CF9" s="92"/>
      <c r="CG9" s="92"/>
    </row>
    <row r="10" spans="1:85" ht="30" customHeight="1" x14ac:dyDescent="0.15">
      <c r="A10" s="226"/>
      <c r="B10" s="1319"/>
      <c r="C10" s="1320"/>
      <c r="D10" s="1320"/>
      <c r="E10" s="1321"/>
      <c r="F10" s="1308" t="s">
        <v>33</v>
      </c>
      <c r="G10" s="1308"/>
      <c r="H10" s="1308"/>
      <c r="I10" s="1309"/>
      <c r="J10" s="1327"/>
      <c r="K10" s="1328"/>
      <c r="L10" s="1328"/>
      <c r="M10" s="1328"/>
      <c r="N10" s="1328"/>
      <c r="O10" s="1328"/>
      <c r="P10" s="1328"/>
      <c r="Q10" s="1328"/>
      <c r="R10" s="1328"/>
      <c r="S10" s="1328"/>
      <c r="T10" s="1328"/>
      <c r="U10" s="1325" t="s">
        <v>406</v>
      </c>
      <c r="V10" s="1326"/>
      <c r="W10" s="1322"/>
      <c r="X10" s="1323"/>
      <c r="Y10" s="1323"/>
      <c r="Z10" s="1323"/>
      <c r="AA10" s="1323"/>
      <c r="AB10" s="1323"/>
      <c r="AC10" s="1324"/>
      <c r="AD10" s="1346" t="s">
        <v>599</v>
      </c>
      <c r="AE10" s="1347"/>
      <c r="AF10" s="1347"/>
      <c r="AG10" s="1347"/>
      <c r="AH10" s="1306"/>
      <c r="AI10" s="1306"/>
      <c r="AJ10" s="1306"/>
      <c r="AK10" s="1306"/>
      <c r="AL10" s="1306"/>
      <c r="AM10" s="1306"/>
      <c r="AN10" s="1307"/>
      <c r="AO10" s="1351" t="s">
        <v>407</v>
      </c>
      <c r="AP10" s="1352"/>
      <c r="AQ10" s="1352"/>
      <c r="AR10" s="1353"/>
      <c r="AV10" s="92"/>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2"/>
      <c r="CB10" s="92"/>
      <c r="CC10" s="92"/>
      <c r="CD10" s="92"/>
      <c r="CE10" s="92"/>
      <c r="CF10" s="92"/>
      <c r="CG10" s="92"/>
    </row>
    <row r="11" spans="1:85" ht="51" customHeight="1" x14ac:dyDescent="0.15">
      <c r="A11" s="226"/>
      <c r="B11" s="1359" t="s">
        <v>290</v>
      </c>
      <c r="C11" s="1360"/>
      <c r="D11" s="1360"/>
      <c r="E11" s="1360"/>
      <c r="F11" s="1360"/>
      <c r="G11" s="1360"/>
      <c r="H11" s="1360"/>
      <c r="I11" s="1361"/>
      <c r="J11" s="1362"/>
      <c r="K11" s="1363"/>
      <c r="L11" s="1363"/>
      <c r="M11" s="1363"/>
      <c r="N11" s="1363"/>
      <c r="O11" s="1363"/>
      <c r="P11" s="1363"/>
      <c r="Q11" s="1363"/>
      <c r="R11" s="1363"/>
      <c r="S11" s="1363"/>
      <c r="T11" s="1363"/>
      <c r="U11" s="1363"/>
      <c r="V11" s="1363"/>
      <c r="W11" s="1363"/>
      <c r="X11" s="1363"/>
      <c r="Y11" s="1363"/>
      <c r="Z11" s="1363"/>
      <c r="AA11" s="1363"/>
      <c r="AB11" s="1363"/>
      <c r="AC11" s="1363"/>
      <c r="AD11" s="1363"/>
      <c r="AE11" s="1363"/>
      <c r="AF11" s="1363"/>
      <c r="AG11" s="1363"/>
      <c r="AH11" s="1363"/>
      <c r="AI11" s="1363"/>
      <c r="AJ11" s="1363"/>
      <c r="AK11" s="1363"/>
      <c r="AL11" s="1363"/>
      <c r="AM11" s="1363"/>
      <c r="AN11" s="1363"/>
      <c r="AO11" s="1363"/>
      <c r="AP11" s="1363"/>
      <c r="AQ11" s="1363"/>
      <c r="AR11" s="1364"/>
    </row>
    <row r="12" spans="1:85" ht="17.25" customHeight="1" x14ac:dyDescent="0.15">
      <c r="A12" s="226"/>
      <c r="B12" s="1365" t="s">
        <v>413</v>
      </c>
      <c r="C12" s="1366"/>
      <c r="D12" s="1366"/>
      <c r="E12" s="1366"/>
      <c r="F12" s="1369"/>
      <c r="G12" s="1370"/>
      <c r="H12" s="1370"/>
      <c r="I12" s="1370"/>
      <c r="J12" s="1371"/>
      <c r="K12" s="1543" t="s">
        <v>544</v>
      </c>
      <c r="L12" s="1544"/>
      <c r="M12" s="1544"/>
      <c r="N12" s="1545"/>
      <c r="O12" s="1549" t="s">
        <v>411</v>
      </c>
      <c r="P12" s="1550"/>
      <c r="Q12" s="1550"/>
      <c r="R12" s="1550"/>
      <c r="S12" s="1553"/>
      <c r="T12" s="1554"/>
      <c r="U12" s="1554"/>
      <c r="V12" s="1554"/>
      <c r="W12" s="1554"/>
      <c r="X12" s="1554"/>
      <c r="Y12" s="1554"/>
      <c r="Z12" s="1554"/>
      <c r="AA12" s="1554"/>
      <c r="AB12" s="1554"/>
      <c r="AC12" s="1554"/>
      <c r="AD12" s="1554"/>
      <c r="AE12" s="1554"/>
      <c r="AF12" s="1554"/>
      <c r="AG12" s="1554"/>
      <c r="AH12" s="1554"/>
      <c r="AI12" s="1554"/>
      <c r="AJ12" s="1554"/>
      <c r="AK12" s="1554"/>
      <c r="AL12" s="1554"/>
      <c r="AM12" s="1554"/>
      <c r="AN12" s="1554"/>
      <c r="AO12" s="1554"/>
      <c r="AP12" s="1554"/>
      <c r="AQ12" s="1554"/>
      <c r="AR12" s="1555"/>
    </row>
    <row r="13" spans="1:85" ht="17.25" customHeight="1" x14ac:dyDescent="0.15">
      <c r="A13" s="226"/>
      <c r="B13" s="1367"/>
      <c r="C13" s="1368"/>
      <c r="D13" s="1368"/>
      <c r="E13" s="1368"/>
      <c r="F13" s="1372"/>
      <c r="G13" s="1373"/>
      <c r="H13" s="1373"/>
      <c r="I13" s="1373"/>
      <c r="J13" s="1374"/>
      <c r="K13" s="1546"/>
      <c r="L13" s="1547"/>
      <c r="M13" s="1547"/>
      <c r="N13" s="1548"/>
      <c r="O13" s="1551"/>
      <c r="P13" s="1552"/>
      <c r="Q13" s="1552"/>
      <c r="R13" s="1552"/>
      <c r="S13" s="1556"/>
      <c r="T13" s="1557"/>
      <c r="U13" s="1557"/>
      <c r="V13" s="1557"/>
      <c r="W13" s="1557"/>
      <c r="X13" s="1557"/>
      <c r="Y13" s="1557"/>
      <c r="Z13" s="1557"/>
      <c r="AA13" s="1557"/>
      <c r="AB13" s="1557"/>
      <c r="AC13" s="1557"/>
      <c r="AD13" s="1557"/>
      <c r="AE13" s="1557"/>
      <c r="AF13" s="1557"/>
      <c r="AG13" s="1557"/>
      <c r="AH13" s="1557"/>
      <c r="AI13" s="1557"/>
      <c r="AJ13" s="1557"/>
      <c r="AK13" s="1557"/>
      <c r="AL13" s="1557"/>
      <c r="AM13" s="1557"/>
      <c r="AN13" s="1557"/>
      <c r="AO13" s="1557"/>
      <c r="AP13" s="1557"/>
      <c r="AQ13" s="1557"/>
      <c r="AR13" s="1558"/>
    </row>
    <row r="14" spans="1:85" ht="15" customHeight="1" x14ac:dyDescent="0.15">
      <c r="A14" s="226"/>
      <c r="B14" s="1391" t="s">
        <v>499</v>
      </c>
      <c r="C14" s="1392"/>
      <c r="D14" s="1392"/>
      <c r="E14" s="1392"/>
      <c r="F14" s="1392"/>
      <c r="G14" s="1392"/>
      <c r="H14" s="1392"/>
      <c r="I14" s="1392"/>
      <c r="J14" s="1392"/>
      <c r="K14" s="1392"/>
      <c r="L14" s="1392"/>
      <c r="M14" s="1392"/>
      <c r="N14" s="1392"/>
      <c r="O14" s="1392"/>
      <c r="P14" s="1392"/>
      <c r="Q14" s="1392"/>
      <c r="R14" s="1392"/>
      <c r="S14" s="1392"/>
      <c r="T14" s="1392"/>
      <c r="U14" s="1392"/>
      <c r="V14" s="1392"/>
      <c r="W14" s="1392"/>
      <c r="X14" s="1392"/>
      <c r="Y14" s="1392"/>
      <c r="Z14" s="1392"/>
      <c r="AA14" s="1392"/>
      <c r="AB14" s="1392"/>
      <c r="AC14" s="1392"/>
      <c r="AD14" s="1392"/>
      <c r="AE14" s="1392"/>
      <c r="AF14" s="1392"/>
      <c r="AG14" s="1393"/>
      <c r="AH14" s="1394" t="s">
        <v>545</v>
      </c>
      <c r="AI14" s="1395"/>
      <c r="AJ14" s="1395"/>
      <c r="AK14" s="1395"/>
      <c r="AL14" s="1395"/>
      <c r="AM14" s="1395"/>
      <c r="AN14" s="1395"/>
      <c r="AO14" s="1395"/>
      <c r="AP14" s="1395"/>
      <c r="AQ14" s="1395"/>
      <c r="AR14" s="1396"/>
    </row>
    <row r="15" spans="1:85" ht="4.5" customHeight="1" x14ac:dyDescent="0.15">
      <c r="A15" s="226"/>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417"/>
      <c r="AM15" s="417"/>
      <c r="AN15" s="417"/>
      <c r="AO15" s="417"/>
      <c r="AP15" s="417"/>
      <c r="AQ15" s="417"/>
      <c r="AR15" s="418"/>
    </row>
    <row r="16" spans="1:85" ht="19.5" customHeight="1" x14ac:dyDescent="0.15">
      <c r="A16" s="226"/>
      <c r="B16" s="1310" t="s">
        <v>395</v>
      </c>
      <c r="C16" s="1311"/>
      <c r="D16" s="1311"/>
      <c r="E16" s="1312"/>
      <c r="F16" s="1314" t="s">
        <v>158</v>
      </c>
      <c r="G16" s="1314"/>
      <c r="H16" s="1314"/>
      <c r="I16" s="1314"/>
      <c r="J16" s="1314"/>
      <c r="K16" s="1314"/>
      <c r="L16" s="1314"/>
      <c r="M16" s="1315"/>
      <c r="N16" s="1334"/>
      <c r="O16" s="1334"/>
      <c r="P16" s="1334"/>
      <c r="Q16" s="1334"/>
      <c r="R16" s="1334"/>
      <c r="S16" s="1334"/>
      <c r="T16" s="1334"/>
      <c r="U16" s="1334"/>
      <c r="V16" s="1334"/>
      <c r="W16" s="1334"/>
      <c r="X16" s="1334"/>
      <c r="Y16" s="1334"/>
      <c r="Z16" s="1334"/>
      <c r="AA16" s="1334"/>
      <c r="AB16" s="1334"/>
      <c r="AC16" s="1335"/>
      <c r="AD16" s="1336" t="s">
        <v>396</v>
      </c>
      <c r="AE16" s="1337"/>
      <c r="AF16" s="1337"/>
      <c r="AG16" s="1337"/>
      <c r="AH16" s="1340"/>
      <c r="AI16" s="1340"/>
      <c r="AJ16" s="1340"/>
      <c r="AK16" s="1340"/>
      <c r="AL16" s="1340"/>
      <c r="AM16" s="1340"/>
      <c r="AN16" s="1340"/>
      <c r="AO16" s="1340"/>
      <c r="AP16" s="1340"/>
      <c r="AQ16" s="1340"/>
      <c r="AR16" s="1341"/>
      <c r="AV16" s="92"/>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2"/>
      <c r="CB16" s="92"/>
      <c r="CC16" s="92"/>
      <c r="CD16" s="92"/>
      <c r="CE16" s="92"/>
      <c r="CF16" s="92"/>
      <c r="CG16" s="92"/>
    </row>
    <row r="17" spans="1:85" ht="19.5" customHeight="1" x14ac:dyDescent="0.15">
      <c r="A17" s="226"/>
      <c r="B17" s="1331" t="s">
        <v>537</v>
      </c>
      <c r="C17" s="1332"/>
      <c r="D17" s="1332"/>
      <c r="E17" s="1333"/>
      <c r="F17" s="1313" t="s">
        <v>289</v>
      </c>
      <c r="G17" s="1314"/>
      <c r="H17" s="1314"/>
      <c r="I17" s="1314"/>
      <c r="J17" s="1314"/>
      <c r="K17" s="1314"/>
      <c r="L17" s="1314"/>
      <c r="M17" s="1315"/>
      <c r="N17" s="1354"/>
      <c r="O17" s="1354"/>
      <c r="P17" s="1354"/>
      <c r="Q17" s="1354"/>
      <c r="R17" s="1354"/>
      <c r="S17" s="1354"/>
      <c r="T17" s="1354"/>
      <c r="U17" s="1354"/>
      <c r="V17" s="1354"/>
      <c r="W17" s="1354"/>
      <c r="X17" s="1354"/>
      <c r="Y17" s="1354"/>
      <c r="Z17" s="1354"/>
      <c r="AA17" s="1354"/>
      <c r="AB17" s="1354"/>
      <c r="AC17" s="1355"/>
      <c r="AD17" s="1338"/>
      <c r="AE17" s="1339"/>
      <c r="AF17" s="1339"/>
      <c r="AG17" s="1339"/>
      <c r="AH17" s="1342"/>
      <c r="AI17" s="1342"/>
      <c r="AJ17" s="1342"/>
      <c r="AK17" s="1342"/>
      <c r="AL17" s="1342"/>
      <c r="AM17" s="1342"/>
      <c r="AN17" s="1342"/>
      <c r="AO17" s="1342"/>
      <c r="AP17" s="1342"/>
      <c r="AQ17" s="1342"/>
      <c r="AR17" s="1343"/>
      <c r="AV17" s="92"/>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2"/>
      <c r="CB17" s="92"/>
      <c r="CC17" s="92"/>
      <c r="CD17" s="92"/>
      <c r="CE17" s="92"/>
      <c r="CF17" s="92"/>
      <c r="CG17" s="92"/>
    </row>
    <row r="18" spans="1:85" ht="19.5" customHeight="1" x14ac:dyDescent="0.15">
      <c r="A18" s="226"/>
      <c r="B18" s="1316" t="s">
        <v>32</v>
      </c>
      <c r="C18" s="1317"/>
      <c r="D18" s="1317"/>
      <c r="E18" s="1318"/>
      <c r="F18" s="1344" t="s">
        <v>288</v>
      </c>
      <c r="G18" s="1344"/>
      <c r="H18" s="1344"/>
      <c r="I18" s="1345"/>
      <c r="J18" s="1356"/>
      <c r="K18" s="1357"/>
      <c r="L18" s="1357"/>
      <c r="M18" s="1357"/>
      <c r="N18" s="1357"/>
      <c r="O18" s="1357"/>
      <c r="P18" s="1357"/>
      <c r="Q18" s="1357"/>
      <c r="R18" s="1357"/>
      <c r="S18" s="1357"/>
      <c r="T18" s="1357"/>
      <c r="U18" s="1357"/>
      <c r="V18" s="1357"/>
      <c r="W18" s="1357"/>
      <c r="X18" s="1357"/>
      <c r="Y18" s="1357"/>
      <c r="Z18" s="1357"/>
      <c r="AA18" s="1357"/>
      <c r="AB18" s="1357"/>
      <c r="AC18" s="1358"/>
      <c r="AD18" s="1313" t="s">
        <v>408</v>
      </c>
      <c r="AE18" s="1314"/>
      <c r="AF18" s="1314"/>
      <c r="AG18" s="1314"/>
      <c r="AH18" s="1329" t="s">
        <v>536</v>
      </c>
      <c r="AI18" s="1330"/>
      <c r="AJ18" s="1330"/>
      <c r="AK18" s="1348"/>
      <c r="AL18" s="1348"/>
      <c r="AM18" s="1349" t="s">
        <v>180</v>
      </c>
      <c r="AN18" s="1349"/>
      <c r="AO18" s="1348"/>
      <c r="AP18" s="1348"/>
      <c r="AQ18" s="1349" t="s">
        <v>211</v>
      </c>
      <c r="AR18" s="1350"/>
      <c r="AV18" s="92"/>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2"/>
      <c r="CB18" s="92"/>
      <c r="CC18" s="92"/>
      <c r="CD18" s="92"/>
      <c r="CE18" s="92"/>
      <c r="CF18" s="92"/>
      <c r="CG18" s="92"/>
    </row>
    <row r="19" spans="1:85" ht="30" customHeight="1" x14ac:dyDescent="0.15">
      <c r="A19" s="226"/>
      <c r="B19" s="1319"/>
      <c r="C19" s="1320"/>
      <c r="D19" s="1320"/>
      <c r="E19" s="1321"/>
      <c r="F19" s="1308" t="s">
        <v>33</v>
      </c>
      <c r="G19" s="1308"/>
      <c r="H19" s="1308"/>
      <c r="I19" s="1309"/>
      <c r="J19" s="1327"/>
      <c r="K19" s="1328"/>
      <c r="L19" s="1328"/>
      <c r="M19" s="1328"/>
      <c r="N19" s="1328"/>
      <c r="O19" s="1328"/>
      <c r="P19" s="1328"/>
      <c r="Q19" s="1328"/>
      <c r="R19" s="1328"/>
      <c r="S19" s="1328"/>
      <c r="T19" s="1328"/>
      <c r="U19" s="1325" t="s">
        <v>406</v>
      </c>
      <c r="V19" s="1326"/>
      <c r="W19" s="1322"/>
      <c r="X19" s="1323"/>
      <c r="Y19" s="1323"/>
      <c r="Z19" s="1323"/>
      <c r="AA19" s="1323"/>
      <c r="AB19" s="1323"/>
      <c r="AC19" s="1324"/>
      <c r="AD19" s="1346" t="s">
        <v>599</v>
      </c>
      <c r="AE19" s="1347"/>
      <c r="AF19" s="1347"/>
      <c r="AG19" s="1347"/>
      <c r="AH19" s="1306"/>
      <c r="AI19" s="1306"/>
      <c r="AJ19" s="1306"/>
      <c r="AK19" s="1306"/>
      <c r="AL19" s="1306"/>
      <c r="AM19" s="1306"/>
      <c r="AN19" s="1307"/>
      <c r="AO19" s="1351" t="s">
        <v>407</v>
      </c>
      <c r="AP19" s="1352"/>
      <c r="AQ19" s="1352"/>
      <c r="AR19" s="1353"/>
      <c r="AV19" s="92"/>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2"/>
      <c r="CB19" s="92"/>
      <c r="CC19" s="92"/>
      <c r="CD19" s="92"/>
      <c r="CE19" s="92"/>
      <c r="CF19" s="92"/>
      <c r="CG19" s="92"/>
    </row>
    <row r="20" spans="1:85" ht="51" customHeight="1" x14ac:dyDescent="0.15">
      <c r="A20" s="226"/>
      <c r="B20" s="1359" t="s">
        <v>290</v>
      </c>
      <c r="C20" s="1360"/>
      <c r="D20" s="1360"/>
      <c r="E20" s="1360"/>
      <c r="F20" s="1360"/>
      <c r="G20" s="1360"/>
      <c r="H20" s="1360"/>
      <c r="I20" s="1361"/>
      <c r="J20" s="1362"/>
      <c r="K20" s="1363"/>
      <c r="L20" s="1363"/>
      <c r="M20" s="1363"/>
      <c r="N20" s="1363"/>
      <c r="O20" s="1363"/>
      <c r="P20" s="1363"/>
      <c r="Q20" s="1363"/>
      <c r="R20" s="1363"/>
      <c r="S20" s="1363"/>
      <c r="T20" s="1363"/>
      <c r="U20" s="1363"/>
      <c r="V20" s="1363"/>
      <c r="W20" s="1363"/>
      <c r="X20" s="1363"/>
      <c r="Y20" s="1363"/>
      <c r="Z20" s="1363"/>
      <c r="AA20" s="1363"/>
      <c r="AB20" s="1363"/>
      <c r="AC20" s="1363"/>
      <c r="AD20" s="1363"/>
      <c r="AE20" s="1363"/>
      <c r="AF20" s="1363"/>
      <c r="AG20" s="1363"/>
      <c r="AH20" s="1363"/>
      <c r="AI20" s="1363"/>
      <c r="AJ20" s="1363"/>
      <c r="AK20" s="1363"/>
      <c r="AL20" s="1363"/>
      <c r="AM20" s="1363"/>
      <c r="AN20" s="1363"/>
      <c r="AO20" s="1363"/>
      <c r="AP20" s="1363"/>
      <c r="AQ20" s="1363"/>
      <c r="AR20" s="1364"/>
    </row>
    <row r="21" spans="1:85" ht="17.25" customHeight="1" x14ac:dyDescent="0.15">
      <c r="A21" s="226"/>
      <c r="B21" s="1365" t="s">
        <v>413</v>
      </c>
      <c r="C21" s="1366"/>
      <c r="D21" s="1366"/>
      <c r="E21" s="1366"/>
      <c r="F21" s="1369"/>
      <c r="G21" s="1370"/>
      <c r="H21" s="1370"/>
      <c r="I21" s="1370"/>
      <c r="J21" s="1371"/>
      <c r="K21" s="1543" t="s">
        <v>544</v>
      </c>
      <c r="L21" s="1544"/>
      <c r="M21" s="1544"/>
      <c r="N21" s="1545"/>
      <c r="O21" s="1549" t="s">
        <v>411</v>
      </c>
      <c r="P21" s="1550"/>
      <c r="Q21" s="1550"/>
      <c r="R21" s="1550"/>
      <c r="S21" s="1553"/>
      <c r="T21" s="1554"/>
      <c r="U21" s="1554"/>
      <c r="V21" s="1554"/>
      <c r="W21" s="1554"/>
      <c r="X21" s="1554"/>
      <c r="Y21" s="1554"/>
      <c r="Z21" s="1554"/>
      <c r="AA21" s="1554"/>
      <c r="AB21" s="1554"/>
      <c r="AC21" s="1554"/>
      <c r="AD21" s="1554"/>
      <c r="AE21" s="1554"/>
      <c r="AF21" s="1554"/>
      <c r="AG21" s="1554"/>
      <c r="AH21" s="1554"/>
      <c r="AI21" s="1554"/>
      <c r="AJ21" s="1554"/>
      <c r="AK21" s="1554"/>
      <c r="AL21" s="1554"/>
      <c r="AM21" s="1554"/>
      <c r="AN21" s="1554"/>
      <c r="AO21" s="1554"/>
      <c r="AP21" s="1554"/>
      <c r="AQ21" s="1554"/>
      <c r="AR21" s="1555"/>
    </row>
    <row r="22" spans="1:85" ht="17.25" customHeight="1" x14ac:dyDescent="0.15">
      <c r="A22" s="226"/>
      <c r="B22" s="1367"/>
      <c r="C22" s="1368"/>
      <c r="D22" s="1368"/>
      <c r="E22" s="1368"/>
      <c r="F22" s="1372"/>
      <c r="G22" s="1373"/>
      <c r="H22" s="1373"/>
      <c r="I22" s="1373"/>
      <c r="J22" s="1374"/>
      <c r="K22" s="1546"/>
      <c r="L22" s="1547"/>
      <c r="M22" s="1547"/>
      <c r="N22" s="1548"/>
      <c r="O22" s="1551"/>
      <c r="P22" s="1552"/>
      <c r="Q22" s="1552"/>
      <c r="R22" s="1552"/>
      <c r="S22" s="1556"/>
      <c r="T22" s="1557"/>
      <c r="U22" s="1557"/>
      <c r="V22" s="1557"/>
      <c r="W22" s="1557"/>
      <c r="X22" s="1557"/>
      <c r="Y22" s="1557"/>
      <c r="Z22" s="1557"/>
      <c r="AA22" s="1557"/>
      <c r="AB22" s="1557"/>
      <c r="AC22" s="1557"/>
      <c r="AD22" s="1557"/>
      <c r="AE22" s="1557"/>
      <c r="AF22" s="1557"/>
      <c r="AG22" s="1557"/>
      <c r="AH22" s="1557"/>
      <c r="AI22" s="1557"/>
      <c r="AJ22" s="1557"/>
      <c r="AK22" s="1557"/>
      <c r="AL22" s="1557"/>
      <c r="AM22" s="1557"/>
      <c r="AN22" s="1557"/>
      <c r="AO22" s="1557"/>
      <c r="AP22" s="1557"/>
      <c r="AQ22" s="1557"/>
      <c r="AR22" s="1558"/>
    </row>
    <row r="23" spans="1:85" ht="15" customHeight="1" x14ac:dyDescent="0.15">
      <c r="A23" s="226"/>
      <c r="B23" s="1391" t="s">
        <v>499</v>
      </c>
      <c r="C23" s="1392"/>
      <c r="D23" s="1392"/>
      <c r="E23" s="1392"/>
      <c r="F23" s="1392"/>
      <c r="G23" s="1392"/>
      <c r="H23" s="1392"/>
      <c r="I23" s="1392"/>
      <c r="J23" s="1392"/>
      <c r="K23" s="1392"/>
      <c r="L23" s="1392"/>
      <c r="M23" s="1392"/>
      <c r="N23" s="1392"/>
      <c r="O23" s="1392"/>
      <c r="P23" s="1392"/>
      <c r="Q23" s="1392"/>
      <c r="R23" s="1392"/>
      <c r="S23" s="1392"/>
      <c r="T23" s="1392"/>
      <c r="U23" s="1392"/>
      <c r="V23" s="1392"/>
      <c r="W23" s="1392"/>
      <c r="X23" s="1392"/>
      <c r="Y23" s="1392"/>
      <c r="Z23" s="1392"/>
      <c r="AA23" s="1392"/>
      <c r="AB23" s="1392"/>
      <c r="AC23" s="1392"/>
      <c r="AD23" s="1392"/>
      <c r="AE23" s="1392"/>
      <c r="AF23" s="1392"/>
      <c r="AG23" s="1393"/>
      <c r="AH23" s="1394" t="s">
        <v>545</v>
      </c>
      <c r="AI23" s="1395"/>
      <c r="AJ23" s="1395"/>
      <c r="AK23" s="1395"/>
      <c r="AL23" s="1395"/>
      <c r="AM23" s="1395"/>
      <c r="AN23" s="1395"/>
      <c r="AO23" s="1395"/>
      <c r="AP23" s="1395"/>
      <c r="AQ23" s="1395"/>
      <c r="AR23" s="1396"/>
    </row>
    <row r="24" spans="1:85" ht="4.5" customHeight="1" x14ac:dyDescent="0.15">
      <c r="A24" s="226"/>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417"/>
      <c r="AM24" s="417"/>
      <c r="AN24" s="417"/>
      <c r="AO24" s="417"/>
      <c r="AP24" s="417"/>
      <c r="AQ24" s="417"/>
      <c r="AR24" s="418"/>
    </row>
    <row r="25" spans="1:85" ht="19.5" customHeight="1" x14ac:dyDescent="0.15">
      <c r="A25" s="226"/>
      <c r="B25" s="1310" t="s">
        <v>395</v>
      </c>
      <c r="C25" s="1311"/>
      <c r="D25" s="1311"/>
      <c r="E25" s="1312"/>
      <c r="F25" s="1314" t="s">
        <v>158</v>
      </c>
      <c r="G25" s="1314"/>
      <c r="H25" s="1314"/>
      <c r="I25" s="1314"/>
      <c r="J25" s="1314"/>
      <c r="K25" s="1314"/>
      <c r="L25" s="1314"/>
      <c r="M25" s="1315"/>
      <c r="N25" s="1334"/>
      <c r="O25" s="1334"/>
      <c r="P25" s="1334"/>
      <c r="Q25" s="1334"/>
      <c r="R25" s="1334"/>
      <c r="S25" s="1334"/>
      <c r="T25" s="1334"/>
      <c r="U25" s="1334"/>
      <c r="V25" s="1334"/>
      <c r="W25" s="1334"/>
      <c r="X25" s="1334"/>
      <c r="Y25" s="1334"/>
      <c r="Z25" s="1334"/>
      <c r="AA25" s="1334"/>
      <c r="AB25" s="1334"/>
      <c r="AC25" s="1335"/>
      <c r="AD25" s="1336" t="s">
        <v>396</v>
      </c>
      <c r="AE25" s="1337"/>
      <c r="AF25" s="1337"/>
      <c r="AG25" s="1337"/>
      <c r="AH25" s="1340"/>
      <c r="AI25" s="1340"/>
      <c r="AJ25" s="1340"/>
      <c r="AK25" s="1340"/>
      <c r="AL25" s="1340"/>
      <c r="AM25" s="1340"/>
      <c r="AN25" s="1340"/>
      <c r="AO25" s="1340"/>
      <c r="AP25" s="1340"/>
      <c r="AQ25" s="1340"/>
      <c r="AR25" s="1341"/>
      <c r="AV25" s="92"/>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2"/>
      <c r="CB25" s="92"/>
      <c r="CC25" s="92"/>
      <c r="CD25" s="92"/>
      <c r="CE25" s="92"/>
      <c r="CF25" s="92"/>
      <c r="CG25" s="92"/>
    </row>
    <row r="26" spans="1:85" ht="19.5" customHeight="1" x14ac:dyDescent="0.15">
      <c r="A26" s="226"/>
      <c r="B26" s="1331" t="s">
        <v>537</v>
      </c>
      <c r="C26" s="1332"/>
      <c r="D26" s="1332"/>
      <c r="E26" s="1333"/>
      <c r="F26" s="1313" t="s">
        <v>289</v>
      </c>
      <c r="G26" s="1314"/>
      <c r="H26" s="1314"/>
      <c r="I26" s="1314"/>
      <c r="J26" s="1314"/>
      <c r="K26" s="1314"/>
      <c r="L26" s="1314"/>
      <c r="M26" s="1315"/>
      <c r="N26" s="1354"/>
      <c r="O26" s="1354"/>
      <c r="P26" s="1354"/>
      <c r="Q26" s="1354"/>
      <c r="R26" s="1354"/>
      <c r="S26" s="1354"/>
      <c r="T26" s="1354"/>
      <c r="U26" s="1354"/>
      <c r="V26" s="1354"/>
      <c r="W26" s="1354"/>
      <c r="X26" s="1354"/>
      <c r="Y26" s="1354"/>
      <c r="Z26" s="1354"/>
      <c r="AA26" s="1354"/>
      <c r="AB26" s="1354"/>
      <c r="AC26" s="1355"/>
      <c r="AD26" s="1338"/>
      <c r="AE26" s="1339"/>
      <c r="AF26" s="1339"/>
      <c r="AG26" s="1339"/>
      <c r="AH26" s="1342"/>
      <c r="AI26" s="1342"/>
      <c r="AJ26" s="1342"/>
      <c r="AK26" s="1342"/>
      <c r="AL26" s="1342"/>
      <c r="AM26" s="1342"/>
      <c r="AN26" s="1342"/>
      <c r="AO26" s="1342"/>
      <c r="AP26" s="1342"/>
      <c r="AQ26" s="1342"/>
      <c r="AR26" s="1343"/>
      <c r="AV26" s="92"/>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2"/>
      <c r="CB26" s="92"/>
      <c r="CC26" s="92"/>
      <c r="CD26" s="92"/>
      <c r="CE26" s="92"/>
      <c r="CF26" s="92"/>
      <c r="CG26" s="92"/>
    </row>
    <row r="27" spans="1:85" ht="19.5" customHeight="1" x14ac:dyDescent="0.15">
      <c r="A27" s="226"/>
      <c r="B27" s="1316" t="s">
        <v>32</v>
      </c>
      <c r="C27" s="1317"/>
      <c r="D27" s="1317"/>
      <c r="E27" s="1318"/>
      <c r="F27" s="1344" t="s">
        <v>288</v>
      </c>
      <c r="G27" s="1344"/>
      <c r="H27" s="1344"/>
      <c r="I27" s="1345"/>
      <c r="J27" s="1356"/>
      <c r="K27" s="1357"/>
      <c r="L27" s="1357"/>
      <c r="M27" s="1357"/>
      <c r="N27" s="1357"/>
      <c r="O27" s="1357"/>
      <c r="P27" s="1357"/>
      <c r="Q27" s="1357"/>
      <c r="R27" s="1357"/>
      <c r="S27" s="1357"/>
      <c r="T27" s="1357"/>
      <c r="U27" s="1357"/>
      <c r="V27" s="1357"/>
      <c r="W27" s="1357"/>
      <c r="X27" s="1357"/>
      <c r="Y27" s="1357"/>
      <c r="Z27" s="1357"/>
      <c r="AA27" s="1357"/>
      <c r="AB27" s="1357"/>
      <c r="AC27" s="1358"/>
      <c r="AD27" s="1313" t="s">
        <v>408</v>
      </c>
      <c r="AE27" s="1314"/>
      <c r="AF27" s="1314"/>
      <c r="AG27" s="1314"/>
      <c r="AH27" s="1329" t="s">
        <v>536</v>
      </c>
      <c r="AI27" s="1330"/>
      <c r="AJ27" s="1330"/>
      <c r="AK27" s="1348"/>
      <c r="AL27" s="1348"/>
      <c r="AM27" s="1349" t="s">
        <v>180</v>
      </c>
      <c r="AN27" s="1349"/>
      <c r="AO27" s="1348"/>
      <c r="AP27" s="1348"/>
      <c r="AQ27" s="1349" t="s">
        <v>211</v>
      </c>
      <c r="AR27" s="1350"/>
      <c r="AV27" s="92"/>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2"/>
      <c r="CB27" s="92"/>
      <c r="CC27" s="92"/>
      <c r="CD27" s="92"/>
      <c r="CE27" s="92"/>
      <c r="CF27" s="92"/>
      <c r="CG27" s="92"/>
    </row>
    <row r="28" spans="1:85" ht="30" customHeight="1" x14ac:dyDescent="0.15">
      <c r="A28" s="226"/>
      <c r="B28" s="1319"/>
      <c r="C28" s="1320"/>
      <c r="D28" s="1320"/>
      <c r="E28" s="1321"/>
      <c r="F28" s="1308" t="s">
        <v>33</v>
      </c>
      <c r="G28" s="1308"/>
      <c r="H28" s="1308"/>
      <c r="I28" s="1309"/>
      <c r="J28" s="1327"/>
      <c r="K28" s="1328"/>
      <c r="L28" s="1328"/>
      <c r="M28" s="1328"/>
      <c r="N28" s="1328"/>
      <c r="O28" s="1328"/>
      <c r="P28" s="1328"/>
      <c r="Q28" s="1328"/>
      <c r="R28" s="1328"/>
      <c r="S28" s="1328"/>
      <c r="T28" s="1328"/>
      <c r="U28" s="1325" t="s">
        <v>406</v>
      </c>
      <c r="V28" s="1326"/>
      <c r="W28" s="1322"/>
      <c r="X28" s="1323"/>
      <c r="Y28" s="1323"/>
      <c r="Z28" s="1323"/>
      <c r="AA28" s="1323"/>
      <c r="AB28" s="1323"/>
      <c r="AC28" s="1324"/>
      <c r="AD28" s="1346" t="s">
        <v>599</v>
      </c>
      <c r="AE28" s="1347"/>
      <c r="AF28" s="1347"/>
      <c r="AG28" s="1347"/>
      <c r="AH28" s="1306"/>
      <c r="AI28" s="1306"/>
      <c r="AJ28" s="1306"/>
      <c r="AK28" s="1306"/>
      <c r="AL28" s="1306"/>
      <c r="AM28" s="1306"/>
      <c r="AN28" s="1307"/>
      <c r="AO28" s="1351" t="s">
        <v>407</v>
      </c>
      <c r="AP28" s="1352"/>
      <c r="AQ28" s="1352"/>
      <c r="AR28" s="1353"/>
      <c r="AV28" s="92"/>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2"/>
      <c r="CB28" s="92"/>
      <c r="CC28" s="92"/>
      <c r="CD28" s="92"/>
      <c r="CE28" s="92"/>
      <c r="CF28" s="92"/>
      <c r="CG28" s="92"/>
    </row>
    <row r="29" spans="1:85" ht="51" customHeight="1" x14ac:dyDescent="0.15">
      <c r="A29" s="226"/>
      <c r="B29" s="1359" t="s">
        <v>290</v>
      </c>
      <c r="C29" s="1360"/>
      <c r="D29" s="1360"/>
      <c r="E29" s="1360"/>
      <c r="F29" s="1360"/>
      <c r="G29" s="1360"/>
      <c r="H29" s="1360"/>
      <c r="I29" s="1361"/>
      <c r="J29" s="1362"/>
      <c r="K29" s="1363"/>
      <c r="L29" s="1363"/>
      <c r="M29" s="1363"/>
      <c r="N29" s="1363"/>
      <c r="O29" s="1363"/>
      <c r="P29" s="1363"/>
      <c r="Q29" s="1363"/>
      <c r="R29" s="1363"/>
      <c r="S29" s="1363"/>
      <c r="T29" s="1363"/>
      <c r="U29" s="1363"/>
      <c r="V29" s="1363"/>
      <c r="W29" s="1363"/>
      <c r="X29" s="1363"/>
      <c r="Y29" s="1363"/>
      <c r="Z29" s="1363"/>
      <c r="AA29" s="1363"/>
      <c r="AB29" s="1363"/>
      <c r="AC29" s="1363"/>
      <c r="AD29" s="1363"/>
      <c r="AE29" s="1363"/>
      <c r="AF29" s="1363"/>
      <c r="AG29" s="1363"/>
      <c r="AH29" s="1363"/>
      <c r="AI29" s="1363"/>
      <c r="AJ29" s="1363"/>
      <c r="AK29" s="1363"/>
      <c r="AL29" s="1363"/>
      <c r="AM29" s="1363"/>
      <c r="AN29" s="1363"/>
      <c r="AO29" s="1363"/>
      <c r="AP29" s="1363"/>
      <c r="AQ29" s="1363"/>
      <c r="AR29" s="1364"/>
    </row>
    <row r="30" spans="1:85" ht="17.25" customHeight="1" x14ac:dyDescent="0.15">
      <c r="A30" s="226"/>
      <c r="B30" s="1365" t="s">
        <v>413</v>
      </c>
      <c r="C30" s="1366"/>
      <c r="D30" s="1366"/>
      <c r="E30" s="1366"/>
      <c r="F30" s="1369"/>
      <c r="G30" s="1370"/>
      <c r="H30" s="1370"/>
      <c r="I30" s="1370"/>
      <c r="J30" s="1371"/>
      <c r="K30" s="1543" t="s">
        <v>544</v>
      </c>
      <c r="L30" s="1544"/>
      <c r="M30" s="1544"/>
      <c r="N30" s="1545"/>
      <c r="O30" s="1549" t="s">
        <v>411</v>
      </c>
      <c r="P30" s="1550"/>
      <c r="Q30" s="1550"/>
      <c r="R30" s="1550"/>
      <c r="S30" s="1553"/>
      <c r="T30" s="1554"/>
      <c r="U30" s="1554"/>
      <c r="V30" s="1554"/>
      <c r="W30" s="1554"/>
      <c r="X30" s="1554"/>
      <c r="Y30" s="1554"/>
      <c r="Z30" s="1554"/>
      <c r="AA30" s="1554"/>
      <c r="AB30" s="1554"/>
      <c r="AC30" s="1554"/>
      <c r="AD30" s="1554"/>
      <c r="AE30" s="1554"/>
      <c r="AF30" s="1554"/>
      <c r="AG30" s="1554"/>
      <c r="AH30" s="1554"/>
      <c r="AI30" s="1554"/>
      <c r="AJ30" s="1554"/>
      <c r="AK30" s="1554"/>
      <c r="AL30" s="1554"/>
      <c r="AM30" s="1554"/>
      <c r="AN30" s="1554"/>
      <c r="AO30" s="1554"/>
      <c r="AP30" s="1554"/>
      <c r="AQ30" s="1554"/>
      <c r="AR30" s="1555"/>
    </row>
    <row r="31" spans="1:85" ht="17.25" customHeight="1" x14ac:dyDescent="0.15">
      <c r="A31" s="226"/>
      <c r="B31" s="1367"/>
      <c r="C31" s="1368"/>
      <c r="D31" s="1368"/>
      <c r="E31" s="1368"/>
      <c r="F31" s="1372"/>
      <c r="G31" s="1373"/>
      <c r="H31" s="1373"/>
      <c r="I31" s="1373"/>
      <c r="J31" s="1374"/>
      <c r="K31" s="1546"/>
      <c r="L31" s="1547"/>
      <c r="M31" s="1547"/>
      <c r="N31" s="1548"/>
      <c r="O31" s="1551"/>
      <c r="P31" s="1552"/>
      <c r="Q31" s="1552"/>
      <c r="R31" s="1552"/>
      <c r="S31" s="1556"/>
      <c r="T31" s="1557"/>
      <c r="U31" s="1557"/>
      <c r="V31" s="1557"/>
      <c r="W31" s="1557"/>
      <c r="X31" s="1557"/>
      <c r="Y31" s="1557"/>
      <c r="Z31" s="1557"/>
      <c r="AA31" s="1557"/>
      <c r="AB31" s="1557"/>
      <c r="AC31" s="1557"/>
      <c r="AD31" s="1557"/>
      <c r="AE31" s="1557"/>
      <c r="AF31" s="1557"/>
      <c r="AG31" s="1557"/>
      <c r="AH31" s="1557"/>
      <c r="AI31" s="1557"/>
      <c r="AJ31" s="1557"/>
      <c r="AK31" s="1557"/>
      <c r="AL31" s="1557"/>
      <c r="AM31" s="1557"/>
      <c r="AN31" s="1557"/>
      <c r="AO31" s="1557"/>
      <c r="AP31" s="1557"/>
      <c r="AQ31" s="1557"/>
      <c r="AR31" s="1558"/>
    </row>
    <row r="32" spans="1:85" ht="15" customHeight="1" x14ac:dyDescent="0.15">
      <c r="A32" s="226"/>
      <c r="B32" s="1391" t="s">
        <v>499</v>
      </c>
      <c r="C32" s="1392"/>
      <c r="D32" s="1392"/>
      <c r="E32" s="1392"/>
      <c r="F32" s="1392"/>
      <c r="G32" s="1392"/>
      <c r="H32" s="1392"/>
      <c r="I32" s="1392"/>
      <c r="J32" s="1392"/>
      <c r="K32" s="1392"/>
      <c r="L32" s="1392"/>
      <c r="M32" s="1392"/>
      <c r="N32" s="1392"/>
      <c r="O32" s="1392"/>
      <c r="P32" s="1392"/>
      <c r="Q32" s="1392"/>
      <c r="R32" s="1392"/>
      <c r="S32" s="1392"/>
      <c r="T32" s="1392"/>
      <c r="U32" s="1392"/>
      <c r="V32" s="1392"/>
      <c r="W32" s="1392"/>
      <c r="X32" s="1392"/>
      <c r="Y32" s="1392"/>
      <c r="Z32" s="1392"/>
      <c r="AA32" s="1392"/>
      <c r="AB32" s="1392"/>
      <c r="AC32" s="1392"/>
      <c r="AD32" s="1392"/>
      <c r="AE32" s="1392"/>
      <c r="AF32" s="1392"/>
      <c r="AG32" s="1393"/>
      <c r="AH32" s="1394" t="s">
        <v>545</v>
      </c>
      <c r="AI32" s="1395"/>
      <c r="AJ32" s="1395"/>
      <c r="AK32" s="1395"/>
      <c r="AL32" s="1395"/>
      <c r="AM32" s="1395"/>
      <c r="AN32" s="1395"/>
      <c r="AO32" s="1395"/>
      <c r="AP32" s="1395"/>
      <c r="AQ32" s="1395"/>
      <c r="AR32" s="1396"/>
    </row>
    <row r="33" spans="1:85" ht="4.5" customHeight="1" x14ac:dyDescent="0.15">
      <c r="A33" s="226"/>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417"/>
      <c r="AM33" s="417"/>
      <c r="AN33" s="417"/>
      <c r="AO33" s="417"/>
      <c r="AP33" s="417"/>
      <c r="AQ33" s="417"/>
      <c r="AR33" s="418"/>
    </row>
    <row r="34" spans="1:85" ht="19.5" customHeight="1" x14ac:dyDescent="0.15">
      <c r="A34" s="226"/>
      <c r="B34" s="1310" t="s">
        <v>395</v>
      </c>
      <c r="C34" s="1311"/>
      <c r="D34" s="1311"/>
      <c r="E34" s="1312"/>
      <c r="F34" s="1314" t="s">
        <v>158</v>
      </c>
      <c r="G34" s="1314"/>
      <c r="H34" s="1314"/>
      <c r="I34" s="1314"/>
      <c r="J34" s="1314"/>
      <c r="K34" s="1314"/>
      <c r="L34" s="1314"/>
      <c r="M34" s="1315"/>
      <c r="N34" s="1334"/>
      <c r="O34" s="1334"/>
      <c r="P34" s="1334"/>
      <c r="Q34" s="1334"/>
      <c r="R34" s="1334"/>
      <c r="S34" s="1334"/>
      <c r="T34" s="1334"/>
      <c r="U34" s="1334"/>
      <c r="V34" s="1334"/>
      <c r="W34" s="1334"/>
      <c r="X34" s="1334"/>
      <c r="Y34" s="1334"/>
      <c r="Z34" s="1334"/>
      <c r="AA34" s="1334"/>
      <c r="AB34" s="1334"/>
      <c r="AC34" s="1335"/>
      <c r="AD34" s="1336" t="s">
        <v>396</v>
      </c>
      <c r="AE34" s="1337"/>
      <c r="AF34" s="1337"/>
      <c r="AG34" s="1337"/>
      <c r="AH34" s="1340"/>
      <c r="AI34" s="1340"/>
      <c r="AJ34" s="1340"/>
      <c r="AK34" s="1340"/>
      <c r="AL34" s="1340"/>
      <c r="AM34" s="1340"/>
      <c r="AN34" s="1340"/>
      <c r="AO34" s="1340"/>
      <c r="AP34" s="1340"/>
      <c r="AQ34" s="1340"/>
      <c r="AR34" s="1341"/>
      <c r="AV34" s="92"/>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2"/>
      <c r="CB34" s="92"/>
      <c r="CC34" s="92"/>
      <c r="CD34" s="92"/>
      <c r="CE34" s="92"/>
      <c r="CF34" s="92"/>
      <c r="CG34" s="92"/>
    </row>
    <row r="35" spans="1:85" ht="19.5" customHeight="1" x14ac:dyDescent="0.15">
      <c r="A35" s="226"/>
      <c r="B35" s="1331" t="s">
        <v>537</v>
      </c>
      <c r="C35" s="1332"/>
      <c r="D35" s="1332"/>
      <c r="E35" s="1333"/>
      <c r="F35" s="1313" t="s">
        <v>289</v>
      </c>
      <c r="G35" s="1314"/>
      <c r="H35" s="1314"/>
      <c r="I35" s="1314"/>
      <c r="J35" s="1314"/>
      <c r="K35" s="1314"/>
      <c r="L35" s="1314"/>
      <c r="M35" s="1315"/>
      <c r="N35" s="1354"/>
      <c r="O35" s="1354"/>
      <c r="P35" s="1354"/>
      <c r="Q35" s="1354"/>
      <c r="R35" s="1354"/>
      <c r="S35" s="1354"/>
      <c r="T35" s="1354"/>
      <c r="U35" s="1354"/>
      <c r="V35" s="1354"/>
      <c r="W35" s="1354"/>
      <c r="X35" s="1354"/>
      <c r="Y35" s="1354"/>
      <c r="Z35" s="1354"/>
      <c r="AA35" s="1354"/>
      <c r="AB35" s="1354"/>
      <c r="AC35" s="1355"/>
      <c r="AD35" s="1338"/>
      <c r="AE35" s="1339"/>
      <c r="AF35" s="1339"/>
      <c r="AG35" s="1339"/>
      <c r="AH35" s="1342"/>
      <c r="AI35" s="1342"/>
      <c r="AJ35" s="1342"/>
      <c r="AK35" s="1342"/>
      <c r="AL35" s="1342"/>
      <c r="AM35" s="1342"/>
      <c r="AN35" s="1342"/>
      <c r="AO35" s="1342"/>
      <c r="AP35" s="1342"/>
      <c r="AQ35" s="1342"/>
      <c r="AR35" s="1343"/>
      <c r="AV35" s="92"/>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2"/>
      <c r="CB35" s="92"/>
      <c r="CC35" s="92"/>
      <c r="CD35" s="92"/>
      <c r="CE35" s="92"/>
      <c r="CF35" s="92"/>
      <c r="CG35" s="92"/>
    </row>
    <row r="36" spans="1:85" ht="19.5" customHeight="1" x14ac:dyDescent="0.15">
      <c r="A36" s="226"/>
      <c r="B36" s="1316" t="s">
        <v>32</v>
      </c>
      <c r="C36" s="1317"/>
      <c r="D36" s="1317"/>
      <c r="E36" s="1318"/>
      <c r="F36" s="1344" t="s">
        <v>288</v>
      </c>
      <c r="G36" s="1344"/>
      <c r="H36" s="1344"/>
      <c r="I36" s="1345"/>
      <c r="J36" s="1356"/>
      <c r="K36" s="1357"/>
      <c r="L36" s="1357"/>
      <c r="M36" s="1357"/>
      <c r="N36" s="1357"/>
      <c r="O36" s="1357"/>
      <c r="P36" s="1357"/>
      <c r="Q36" s="1357"/>
      <c r="R36" s="1357"/>
      <c r="S36" s="1357"/>
      <c r="T36" s="1357"/>
      <c r="U36" s="1357"/>
      <c r="V36" s="1357"/>
      <c r="W36" s="1357"/>
      <c r="X36" s="1357"/>
      <c r="Y36" s="1357"/>
      <c r="Z36" s="1357"/>
      <c r="AA36" s="1357"/>
      <c r="AB36" s="1357"/>
      <c r="AC36" s="1358"/>
      <c r="AD36" s="1313" t="s">
        <v>408</v>
      </c>
      <c r="AE36" s="1314"/>
      <c r="AF36" s="1314"/>
      <c r="AG36" s="1314"/>
      <c r="AH36" s="1329" t="s">
        <v>536</v>
      </c>
      <c r="AI36" s="1330"/>
      <c r="AJ36" s="1330"/>
      <c r="AK36" s="1348"/>
      <c r="AL36" s="1348"/>
      <c r="AM36" s="1349" t="s">
        <v>180</v>
      </c>
      <c r="AN36" s="1349"/>
      <c r="AO36" s="1348"/>
      <c r="AP36" s="1348"/>
      <c r="AQ36" s="1349" t="s">
        <v>211</v>
      </c>
      <c r="AR36" s="1350"/>
      <c r="AV36" s="92"/>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2"/>
      <c r="CB36" s="92"/>
      <c r="CC36" s="92"/>
      <c r="CD36" s="92"/>
      <c r="CE36" s="92"/>
      <c r="CF36" s="92"/>
      <c r="CG36" s="92"/>
    </row>
    <row r="37" spans="1:85" ht="30" customHeight="1" x14ac:dyDescent="0.15">
      <c r="A37" s="226"/>
      <c r="B37" s="1319"/>
      <c r="C37" s="1320"/>
      <c r="D37" s="1320"/>
      <c r="E37" s="1321"/>
      <c r="F37" s="1308" t="s">
        <v>33</v>
      </c>
      <c r="G37" s="1308"/>
      <c r="H37" s="1308"/>
      <c r="I37" s="1309"/>
      <c r="J37" s="1327"/>
      <c r="K37" s="1328"/>
      <c r="L37" s="1328"/>
      <c r="M37" s="1328"/>
      <c r="N37" s="1328"/>
      <c r="O37" s="1328"/>
      <c r="P37" s="1328"/>
      <c r="Q37" s="1328"/>
      <c r="R37" s="1328"/>
      <c r="S37" s="1328"/>
      <c r="T37" s="1328"/>
      <c r="U37" s="1325" t="s">
        <v>406</v>
      </c>
      <c r="V37" s="1326"/>
      <c r="W37" s="1322"/>
      <c r="X37" s="1323"/>
      <c r="Y37" s="1323"/>
      <c r="Z37" s="1323"/>
      <c r="AA37" s="1323"/>
      <c r="AB37" s="1323"/>
      <c r="AC37" s="1324"/>
      <c r="AD37" s="1346" t="s">
        <v>599</v>
      </c>
      <c r="AE37" s="1347"/>
      <c r="AF37" s="1347"/>
      <c r="AG37" s="1347"/>
      <c r="AH37" s="1306"/>
      <c r="AI37" s="1306"/>
      <c r="AJ37" s="1306"/>
      <c r="AK37" s="1306"/>
      <c r="AL37" s="1306"/>
      <c r="AM37" s="1306"/>
      <c r="AN37" s="1307"/>
      <c r="AO37" s="1351" t="s">
        <v>407</v>
      </c>
      <c r="AP37" s="1352"/>
      <c r="AQ37" s="1352"/>
      <c r="AR37" s="1353"/>
      <c r="AV37" s="92"/>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2"/>
      <c r="CB37" s="92"/>
      <c r="CC37" s="92"/>
      <c r="CD37" s="92"/>
      <c r="CE37" s="92"/>
      <c r="CF37" s="92"/>
      <c r="CG37" s="92"/>
    </row>
    <row r="38" spans="1:85" ht="51" customHeight="1" x14ac:dyDescent="0.15">
      <c r="A38" s="226"/>
      <c r="B38" s="1359" t="s">
        <v>290</v>
      </c>
      <c r="C38" s="1360"/>
      <c r="D38" s="1360"/>
      <c r="E38" s="1360"/>
      <c r="F38" s="1360"/>
      <c r="G38" s="1360"/>
      <c r="H38" s="1360"/>
      <c r="I38" s="1361"/>
      <c r="J38" s="1362"/>
      <c r="K38" s="1363"/>
      <c r="L38" s="1363"/>
      <c r="M38" s="1363"/>
      <c r="N38" s="1363"/>
      <c r="O38" s="1363"/>
      <c r="P38" s="1363"/>
      <c r="Q38" s="1363"/>
      <c r="R38" s="1363"/>
      <c r="S38" s="1363"/>
      <c r="T38" s="1363"/>
      <c r="U38" s="1363"/>
      <c r="V38" s="1363"/>
      <c r="W38" s="1363"/>
      <c r="X38" s="1363"/>
      <c r="Y38" s="1363"/>
      <c r="Z38" s="1363"/>
      <c r="AA38" s="1363"/>
      <c r="AB38" s="1363"/>
      <c r="AC38" s="1363"/>
      <c r="AD38" s="1363"/>
      <c r="AE38" s="1363"/>
      <c r="AF38" s="1363"/>
      <c r="AG38" s="1363"/>
      <c r="AH38" s="1363"/>
      <c r="AI38" s="1363"/>
      <c r="AJ38" s="1363"/>
      <c r="AK38" s="1363"/>
      <c r="AL38" s="1363"/>
      <c r="AM38" s="1363"/>
      <c r="AN38" s="1363"/>
      <c r="AO38" s="1363"/>
      <c r="AP38" s="1363"/>
      <c r="AQ38" s="1363"/>
      <c r="AR38" s="1364"/>
    </row>
    <row r="39" spans="1:85" ht="17.25" customHeight="1" x14ac:dyDescent="0.15">
      <c r="A39" s="226"/>
      <c r="B39" s="1365" t="s">
        <v>413</v>
      </c>
      <c r="C39" s="1366"/>
      <c r="D39" s="1366"/>
      <c r="E39" s="1366"/>
      <c r="F39" s="1369"/>
      <c r="G39" s="1370"/>
      <c r="H39" s="1370"/>
      <c r="I39" s="1370"/>
      <c r="J39" s="1371"/>
      <c r="K39" s="1543" t="s">
        <v>544</v>
      </c>
      <c r="L39" s="1544"/>
      <c r="M39" s="1544"/>
      <c r="N39" s="1545"/>
      <c r="O39" s="1549" t="s">
        <v>411</v>
      </c>
      <c r="P39" s="1550"/>
      <c r="Q39" s="1550"/>
      <c r="R39" s="1550"/>
      <c r="S39" s="1553"/>
      <c r="T39" s="1554"/>
      <c r="U39" s="1554"/>
      <c r="V39" s="1554"/>
      <c r="W39" s="1554"/>
      <c r="X39" s="1554"/>
      <c r="Y39" s="1554"/>
      <c r="Z39" s="1554"/>
      <c r="AA39" s="1554"/>
      <c r="AB39" s="1554"/>
      <c r="AC39" s="1554"/>
      <c r="AD39" s="1554"/>
      <c r="AE39" s="1554"/>
      <c r="AF39" s="1554"/>
      <c r="AG39" s="1554"/>
      <c r="AH39" s="1554"/>
      <c r="AI39" s="1554"/>
      <c r="AJ39" s="1554"/>
      <c r="AK39" s="1554"/>
      <c r="AL39" s="1554"/>
      <c r="AM39" s="1554"/>
      <c r="AN39" s="1554"/>
      <c r="AO39" s="1554"/>
      <c r="AP39" s="1554"/>
      <c r="AQ39" s="1554"/>
      <c r="AR39" s="1555"/>
    </row>
    <row r="40" spans="1:85" ht="17.25" customHeight="1" x14ac:dyDescent="0.15">
      <c r="A40" s="226"/>
      <c r="B40" s="1367"/>
      <c r="C40" s="1368"/>
      <c r="D40" s="1368"/>
      <c r="E40" s="1368"/>
      <c r="F40" s="1372"/>
      <c r="G40" s="1373"/>
      <c r="H40" s="1373"/>
      <c r="I40" s="1373"/>
      <c r="J40" s="1374"/>
      <c r="K40" s="1546"/>
      <c r="L40" s="1547"/>
      <c r="M40" s="1547"/>
      <c r="N40" s="1548"/>
      <c r="O40" s="1551"/>
      <c r="P40" s="1552"/>
      <c r="Q40" s="1552"/>
      <c r="R40" s="1552"/>
      <c r="S40" s="1556"/>
      <c r="T40" s="1557"/>
      <c r="U40" s="1557"/>
      <c r="V40" s="1557"/>
      <c r="W40" s="1557"/>
      <c r="X40" s="1557"/>
      <c r="Y40" s="1557"/>
      <c r="Z40" s="1557"/>
      <c r="AA40" s="1557"/>
      <c r="AB40" s="1557"/>
      <c r="AC40" s="1557"/>
      <c r="AD40" s="1557"/>
      <c r="AE40" s="1557"/>
      <c r="AF40" s="1557"/>
      <c r="AG40" s="1557"/>
      <c r="AH40" s="1557"/>
      <c r="AI40" s="1557"/>
      <c r="AJ40" s="1557"/>
      <c r="AK40" s="1557"/>
      <c r="AL40" s="1557"/>
      <c r="AM40" s="1557"/>
      <c r="AN40" s="1557"/>
      <c r="AO40" s="1557"/>
      <c r="AP40" s="1557"/>
      <c r="AQ40" s="1557"/>
      <c r="AR40" s="1558"/>
    </row>
    <row r="41" spans="1:85" ht="15" customHeight="1" x14ac:dyDescent="0.15">
      <c r="A41" s="226"/>
      <c r="B41" s="1391" t="s">
        <v>499</v>
      </c>
      <c r="C41" s="1392"/>
      <c r="D41" s="1392"/>
      <c r="E41" s="1392"/>
      <c r="F41" s="1392"/>
      <c r="G41" s="1392"/>
      <c r="H41" s="1392"/>
      <c r="I41" s="1392"/>
      <c r="J41" s="1392"/>
      <c r="K41" s="1392"/>
      <c r="L41" s="1392"/>
      <c r="M41" s="1392"/>
      <c r="N41" s="1392"/>
      <c r="O41" s="1392"/>
      <c r="P41" s="1392"/>
      <c r="Q41" s="1392"/>
      <c r="R41" s="1392"/>
      <c r="S41" s="1392"/>
      <c r="T41" s="1392"/>
      <c r="U41" s="1392"/>
      <c r="V41" s="1392"/>
      <c r="W41" s="1392"/>
      <c r="X41" s="1392"/>
      <c r="Y41" s="1392"/>
      <c r="Z41" s="1392"/>
      <c r="AA41" s="1392"/>
      <c r="AB41" s="1392"/>
      <c r="AC41" s="1392"/>
      <c r="AD41" s="1392"/>
      <c r="AE41" s="1392"/>
      <c r="AF41" s="1392"/>
      <c r="AG41" s="1393"/>
      <c r="AH41" s="1394" t="s">
        <v>545</v>
      </c>
      <c r="AI41" s="1395"/>
      <c r="AJ41" s="1395"/>
      <c r="AK41" s="1395"/>
      <c r="AL41" s="1395"/>
      <c r="AM41" s="1395"/>
      <c r="AN41" s="1395"/>
      <c r="AO41" s="1395"/>
      <c r="AP41" s="1395"/>
      <c r="AQ41" s="1395"/>
      <c r="AR41" s="1396"/>
    </row>
    <row r="42" spans="1:85" ht="4.5" customHeight="1" x14ac:dyDescent="0.15">
      <c r="A42" s="228"/>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417"/>
      <c r="AM42" s="417"/>
      <c r="AN42" s="417"/>
      <c r="AO42" s="417"/>
      <c r="AP42" s="417"/>
      <c r="AQ42" s="417"/>
      <c r="AR42" s="418"/>
    </row>
    <row r="43" spans="1:85" x14ac:dyDescent="0.15">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row>
  </sheetData>
  <sheetProtection algorithmName="SHA-512" hashValue="Si2/QHVNcZdG6Bsp0Pc2711Fz1niJ1qCtaJQU3JQ/RzSiE/fIjybhngtxDdurquavbXBoU/orFOkRk71VnexRA==" saltValue="6SznraBDLmt9Ft8PBGxWHQ==" spinCount="100000" sheet="1" formatCells="0" formatRows="0" insertRows="0" deleteRows="0" selectLockedCells="1" sort="0" autoFilter="0" pivotTables="0"/>
  <mergeCells count="133">
    <mergeCell ref="B41:AG41"/>
    <mergeCell ref="AH41:AR41"/>
    <mergeCell ref="AH37:AN37"/>
    <mergeCell ref="AO37:AR37"/>
    <mergeCell ref="B38:I38"/>
    <mergeCell ref="J38:AR38"/>
    <mergeCell ref="B39:E40"/>
    <mergeCell ref="F39:J40"/>
    <mergeCell ref="K39:N40"/>
    <mergeCell ref="O39:R40"/>
    <mergeCell ref="S39:AR40"/>
    <mergeCell ref="B36:E37"/>
    <mergeCell ref="F36:I36"/>
    <mergeCell ref="J36:AC36"/>
    <mergeCell ref="AD36:AG36"/>
    <mergeCell ref="AH36:AJ36"/>
    <mergeCell ref="AK36:AL36"/>
    <mergeCell ref="AM36:AN36"/>
    <mergeCell ref="AO36:AP36"/>
    <mergeCell ref="AQ36:AR36"/>
    <mergeCell ref="F37:I37"/>
    <mergeCell ref="J37:T37"/>
    <mergeCell ref="U37:V37"/>
    <mergeCell ref="W37:AC37"/>
    <mergeCell ref="B34:E34"/>
    <mergeCell ref="F34:M34"/>
    <mergeCell ref="N34:AC34"/>
    <mergeCell ref="AD34:AG35"/>
    <mergeCell ref="AH34:AR35"/>
    <mergeCell ref="B35:E35"/>
    <mergeCell ref="F35:M35"/>
    <mergeCell ref="N35:AC35"/>
    <mergeCell ref="B32:AG32"/>
    <mergeCell ref="AH32:AR32"/>
    <mergeCell ref="AD37:AG37"/>
    <mergeCell ref="B29:I29"/>
    <mergeCell ref="J29:AR29"/>
    <mergeCell ref="B30:E31"/>
    <mergeCell ref="F30:J31"/>
    <mergeCell ref="K30:N31"/>
    <mergeCell ref="O30:R31"/>
    <mergeCell ref="S30:AR31"/>
    <mergeCell ref="AM27:AN27"/>
    <mergeCell ref="AO27:AP27"/>
    <mergeCell ref="AQ27:AR27"/>
    <mergeCell ref="F28:I28"/>
    <mergeCell ref="J28:T28"/>
    <mergeCell ref="U28:V28"/>
    <mergeCell ref="W28:AC28"/>
    <mergeCell ref="AD28:AG28"/>
    <mergeCell ref="AH28:AN28"/>
    <mergeCell ref="AO28:AR28"/>
    <mergeCell ref="B27:E28"/>
    <mergeCell ref="F27:I27"/>
    <mergeCell ref="J27:AC27"/>
    <mergeCell ref="AD27:AG27"/>
    <mergeCell ref="AH27:AJ27"/>
    <mergeCell ref="AK27:AL27"/>
    <mergeCell ref="B25:E25"/>
    <mergeCell ref="F25:M25"/>
    <mergeCell ref="N25:AC25"/>
    <mergeCell ref="AD25:AG26"/>
    <mergeCell ref="AH25:AR26"/>
    <mergeCell ref="B26:E26"/>
    <mergeCell ref="F26:M26"/>
    <mergeCell ref="N26:AC26"/>
    <mergeCell ref="B23:AG23"/>
    <mergeCell ref="AH23:AR23"/>
    <mergeCell ref="B20:I20"/>
    <mergeCell ref="J20:AR20"/>
    <mergeCell ref="B21:E22"/>
    <mergeCell ref="F21:J22"/>
    <mergeCell ref="K21:N22"/>
    <mergeCell ref="O21:R22"/>
    <mergeCell ref="S21:AR22"/>
    <mergeCell ref="AM18:AN18"/>
    <mergeCell ref="AO18:AP18"/>
    <mergeCell ref="AQ18:AR18"/>
    <mergeCell ref="F19:I19"/>
    <mergeCell ref="J19:T19"/>
    <mergeCell ref="U19:V19"/>
    <mergeCell ref="W19:AC19"/>
    <mergeCell ref="AD19:AG19"/>
    <mergeCell ref="AH19:AN19"/>
    <mergeCell ref="AO19:AR19"/>
    <mergeCell ref="B18:E19"/>
    <mergeCell ref="F18:I18"/>
    <mergeCell ref="J18:AC18"/>
    <mergeCell ref="AD18:AG18"/>
    <mergeCell ref="AH18:AJ18"/>
    <mergeCell ref="AK18:AL18"/>
    <mergeCell ref="B16:E16"/>
    <mergeCell ref="F16:M16"/>
    <mergeCell ref="N16:AC16"/>
    <mergeCell ref="AD16:AG17"/>
    <mergeCell ref="AH16:AR17"/>
    <mergeCell ref="B17:E17"/>
    <mergeCell ref="F17:M17"/>
    <mergeCell ref="N17:AC17"/>
    <mergeCell ref="B14:AG14"/>
    <mergeCell ref="AH14:AR14"/>
    <mergeCell ref="B11:I11"/>
    <mergeCell ref="J11:AR11"/>
    <mergeCell ref="B12:E13"/>
    <mergeCell ref="F12:J13"/>
    <mergeCell ref="K12:N13"/>
    <mergeCell ref="O12:R13"/>
    <mergeCell ref="S12:AR13"/>
    <mergeCell ref="AM9:AN9"/>
    <mergeCell ref="AO9:AP9"/>
    <mergeCell ref="AQ9:AR9"/>
    <mergeCell ref="F10:I10"/>
    <mergeCell ref="J10:T10"/>
    <mergeCell ref="U10:V10"/>
    <mergeCell ref="W10:AC10"/>
    <mergeCell ref="AD10:AG10"/>
    <mergeCell ref="AH10:AN10"/>
    <mergeCell ref="AO10:AR10"/>
    <mergeCell ref="B9:E10"/>
    <mergeCell ref="F9:I9"/>
    <mergeCell ref="J9:AC9"/>
    <mergeCell ref="AD9:AG9"/>
    <mergeCell ref="AH9:AJ9"/>
    <mergeCell ref="AK9:AL9"/>
    <mergeCell ref="B7:E7"/>
    <mergeCell ref="F7:M7"/>
    <mergeCell ref="N7:AC7"/>
    <mergeCell ref="AD7:AG8"/>
    <mergeCell ref="AH7:AR8"/>
    <mergeCell ref="B8:E8"/>
    <mergeCell ref="F8:M8"/>
    <mergeCell ref="N8:AC8"/>
    <mergeCell ref="J2:AR2"/>
  </mergeCells>
  <phoneticPr fontId="1"/>
  <dataValidations count="3">
    <dataValidation allowBlank="1" showInputMessage="1" showErrorMessage="1" prompt="原則東京都内の自社の事業所等（他社は不可）で、公社が検査時に確認できる場所としてください。" sqref="N8:AC8 N17:AC17 N26:AC26 N35:AC35"/>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H32 AH14 AH23 AL15:AR15 AL24:AR24 AL33:AR33 AL42:AR42 AH41">
      <formula1>"選択してください,関連あり,関連なし"</formula1>
    </dataValidation>
    <dataValidation allowBlank="1" showInputMessage="1" showErrorMessage="1" prompt="別紙23「(2)機械装置・工具器具費」の「経費番号」（機ｶ-1、機ｶ-2）を記入してください。" sqref="B26:E26 B35:E35 B17:E17 B8:E8"/>
  </dataValidations>
  <pageMargins left="0.59055118110236227" right="0.19685039370078741" top="0.39370078740157483" bottom="0.39370078740157483" header="0.19685039370078741" footer="0.19685039370078741"/>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D2621C90-2C7A-47D9-8CC2-913DC7B2F194}">
            <xm:f>表紙!$C$28=表紙!$C$63</xm:f>
            <x14:dxf>
              <font>
                <color theme="0" tint="-0.24994659260841701"/>
              </font>
              <fill>
                <patternFill>
                  <bgColor theme="0" tint="-0.24994659260841701"/>
                </patternFill>
              </fill>
            </x14:dxf>
          </x14:cfRule>
          <xm:sqref>B7:AR9 B11:AR18 B10:AC10 AH10:AR10 B20:AR27 B19:AC19 AH19:AR19 B29:AR36 B28:AC28 AH28:AR28 B38:AR41 B37:AC37 AH37:AR37</xm:sqref>
        </x14:conditionalFormatting>
        <x14:conditionalFormatting xmlns:xm="http://schemas.microsoft.com/office/excel/2006/main">
          <x14:cfRule type="expression" priority="4" id="{CA411345-26E1-4423-824E-BE3118C0DBB6}">
            <xm:f>表紙!$C$28=表紙!$C$64</xm:f>
            <x14:dxf>
              <font>
                <color theme="0" tint="-0.24994659260841701"/>
              </font>
              <fill>
                <patternFill>
                  <bgColor theme="0" tint="-0.24994659260841701"/>
                </patternFill>
              </fill>
            </x14:dxf>
          </x14:cfRule>
          <xm:sqref>AD10:AG10</xm:sqref>
        </x14:conditionalFormatting>
        <x14:conditionalFormatting xmlns:xm="http://schemas.microsoft.com/office/excel/2006/main">
          <x14:cfRule type="expression" priority="3" id="{54FF2FB5-0664-4D52-9326-20724976921D}">
            <xm:f>表紙!$C$28=表紙!$C$64</xm:f>
            <x14:dxf>
              <font>
                <color theme="0" tint="-0.24994659260841701"/>
              </font>
              <fill>
                <patternFill>
                  <bgColor theme="0" tint="-0.24994659260841701"/>
                </patternFill>
              </fill>
            </x14:dxf>
          </x14:cfRule>
          <xm:sqref>AD19:AG19</xm:sqref>
        </x14:conditionalFormatting>
        <x14:conditionalFormatting xmlns:xm="http://schemas.microsoft.com/office/excel/2006/main">
          <x14:cfRule type="expression" priority="2" id="{A344E2C9-37F5-4F6B-92FC-874211A6C544}">
            <xm:f>表紙!$C$28=表紙!$C$64</xm:f>
            <x14:dxf>
              <font>
                <color theme="0" tint="-0.24994659260841701"/>
              </font>
              <fill>
                <patternFill>
                  <bgColor theme="0" tint="-0.24994659260841701"/>
                </patternFill>
              </fill>
            </x14:dxf>
          </x14:cfRule>
          <xm:sqref>AD28:AG28</xm:sqref>
        </x14:conditionalFormatting>
        <x14:conditionalFormatting xmlns:xm="http://schemas.microsoft.com/office/excel/2006/main">
          <x14:cfRule type="expression" priority="1" id="{CC446966-7776-4A12-A171-81F77D1E81B9}">
            <xm:f>表紙!$C$28=表紙!$C$64</xm:f>
            <x14:dxf>
              <font>
                <color theme="0" tint="-0.24994659260841701"/>
              </font>
              <fill>
                <patternFill>
                  <bgColor theme="0" tint="-0.24994659260841701"/>
                </patternFill>
              </fill>
            </x14:dxf>
          </x14:cfRule>
          <xm:sqref>AD37:AG37</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S26"/>
  <sheetViews>
    <sheetView showGridLines="0" view="pageBreakPreview" zoomScale="85" zoomScaleNormal="130" zoomScaleSheetLayoutView="85" workbookViewId="0">
      <selection activeCell="I10" sqref="I10"/>
    </sheetView>
  </sheetViews>
  <sheetFormatPr defaultColWidth="2.125" defaultRowHeight="14.25" customHeight="1" x14ac:dyDescent="0.15"/>
  <cols>
    <col min="1" max="1" width="1.375" style="83" customWidth="1"/>
    <col min="2" max="2" width="6.875" style="83" customWidth="1"/>
    <col min="3" max="3" width="25.25" style="83" customWidth="1"/>
    <col min="4" max="4" width="8.875" style="83" customWidth="1"/>
    <col min="5" max="5" width="5.75" style="83" customWidth="1"/>
    <col min="6" max="6" width="10.625" style="83" customWidth="1"/>
    <col min="7" max="7" width="11.375" style="83" customWidth="1"/>
    <col min="8" max="8" width="10.75" style="83" customWidth="1"/>
    <col min="9" max="9" width="16.125" style="83" customWidth="1"/>
    <col min="10" max="10" width="2.125" style="98" customWidth="1"/>
    <col min="11" max="12" width="2.125" style="83" customWidth="1"/>
    <col min="13" max="13" width="11.25" style="83" customWidth="1"/>
    <col min="14" max="14" width="9.5" style="83" customWidth="1"/>
    <col min="15" max="15" width="6.25" style="83" customWidth="1"/>
    <col min="16" max="212" width="2.125" style="83" customWidth="1"/>
    <col min="213" max="16384" width="2.125" style="83"/>
  </cols>
  <sheetData>
    <row r="1" spans="1:45" ht="14.25" customHeight="1" x14ac:dyDescent="0.15">
      <c r="A1" s="83" t="s">
        <v>592</v>
      </c>
    </row>
    <row r="2" spans="1:45" s="81" customFormat="1" ht="19.5" x14ac:dyDescent="0.15">
      <c r="A2" s="51" t="s">
        <v>440</v>
      </c>
      <c r="B2" s="51"/>
      <c r="C2" s="79"/>
      <c r="D2" s="1297"/>
      <c r="E2" s="1297"/>
      <c r="F2" s="1297"/>
      <c r="G2" s="1297"/>
      <c r="H2" s="1297"/>
      <c r="I2" s="1297"/>
      <c r="J2" s="95"/>
      <c r="K2" s="96"/>
      <c r="L2" s="96"/>
      <c r="M2" s="79"/>
      <c r="N2" s="79"/>
      <c r="O2" s="79"/>
      <c r="P2" s="79"/>
      <c r="Q2" s="79"/>
      <c r="R2" s="79"/>
      <c r="S2" s="79"/>
      <c r="T2" s="79"/>
      <c r="U2" s="97"/>
      <c r="V2" s="97"/>
      <c r="W2" s="18"/>
      <c r="X2" s="18"/>
      <c r="Y2" s="18"/>
      <c r="Z2" s="18"/>
      <c r="AA2" s="18"/>
    </row>
    <row r="3" spans="1:45" ht="15" customHeight="1" x14ac:dyDescent="0.15">
      <c r="A3" s="218" t="s">
        <v>303</v>
      </c>
      <c r="B3" s="362"/>
      <c r="C3" s="220"/>
      <c r="D3" s="220"/>
      <c r="E3" s="220"/>
      <c r="F3" s="220"/>
      <c r="G3" s="220"/>
      <c r="H3" s="220"/>
      <c r="I3" s="221"/>
    </row>
    <row r="4" spans="1:45" ht="15" customHeight="1" x14ac:dyDescent="0.15">
      <c r="A4" s="222"/>
      <c r="B4" s="146" t="s">
        <v>445</v>
      </c>
      <c r="C4" s="114"/>
      <c r="D4" s="114"/>
      <c r="E4" s="114"/>
      <c r="F4" s="114"/>
      <c r="G4" s="114"/>
      <c r="H4" s="114"/>
      <c r="I4" s="363"/>
      <c r="M4" s="99"/>
    </row>
    <row r="5" spans="1:45" ht="15" customHeight="1" x14ac:dyDescent="0.15">
      <c r="A5" s="222"/>
      <c r="B5" s="353" t="s">
        <v>487</v>
      </c>
      <c r="C5" s="92"/>
      <c r="D5" s="92"/>
      <c r="E5" s="92"/>
      <c r="F5" s="92"/>
      <c r="G5" s="92"/>
      <c r="H5" s="92"/>
      <c r="I5" s="364"/>
      <c r="M5" s="99"/>
    </row>
    <row r="6" spans="1:45" ht="18" customHeight="1" x14ac:dyDescent="0.35">
      <c r="A6" s="222"/>
      <c r="B6" s="117"/>
      <c r="C6" s="118"/>
      <c r="D6" s="118"/>
      <c r="E6" s="118"/>
      <c r="F6" s="118"/>
      <c r="G6" s="118"/>
      <c r="H6" s="118"/>
      <c r="I6" s="365" t="s">
        <v>27</v>
      </c>
      <c r="J6" s="100"/>
      <c r="K6" s="90"/>
      <c r="M6" s="91"/>
    </row>
    <row r="7" spans="1:45" ht="55.5" customHeight="1" x14ac:dyDescent="0.15">
      <c r="A7" s="222"/>
      <c r="B7" s="378" t="s">
        <v>178</v>
      </c>
      <c r="C7" s="379" t="s">
        <v>236</v>
      </c>
      <c r="D7" s="379" t="s">
        <v>241</v>
      </c>
      <c r="E7" s="379" t="s">
        <v>56</v>
      </c>
      <c r="F7" s="380" t="s">
        <v>238</v>
      </c>
      <c r="G7" s="381" t="s">
        <v>260</v>
      </c>
      <c r="H7" s="379" t="s">
        <v>42</v>
      </c>
      <c r="I7" s="382" t="s">
        <v>292</v>
      </c>
      <c r="J7" s="101" t="s">
        <v>41</v>
      </c>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row>
    <row r="8" spans="1:45" ht="47.25" customHeight="1" x14ac:dyDescent="0.15">
      <c r="A8" s="222"/>
      <c r="B8" s="451">
        <f t="shared" ref="B8:B17" si="0">ROW()-7</f>
        <v>1</v>
      </c>
      <c r="C8" s="385"/>
      <c r="D8" s="376"/>
      <c r="E8" s="345"/>
      <c r="F8" s="376"/>
      <c r="G8" s="383" t="str">
        <f>IF(OR(委託・外注費916[[#This Row],[数量／
指導日数
(A)]]="",委託・外注費916[[#This Row],[単価
（税抜）
(B)]]=""),"",(委託・外注費916[[#This Row],[数量／
指導日数
(A)]]*委託・外注費916[[#This Row],[単価
（税抜）
(B)]]))</f>
        <v/>
      </c>
      <c r="H8" s="383" t="str">
        <f>IF(委託・外注費916[[#This Row],[助成対象経費
（税抜）
(A)×(B）]]="","",委託・外注費916[[#This Row],[助成対象経費
（税抜）
(A)×(B）]]*1.1)</f>
        <v/>
      </c>
      <c r="I8" s="387"/>
      <c r="J8"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row>
    <row r="9" spans="1:45" ht="47.25" customHeight="1" x14ac:dyDescent="0.15">
      <c r="A9" s="222"/>
      <c r="B9" s="451">
        <f t="shared" si="0"/>
        <v>2</v>
      </c>
      <c r="C9" s="385"/>
      <c r="D9" s="376"/>
      <c r="E9" s="345"/>
      <c r="F9" s="376"/>
      <c r="G9" s="383" t="str">
        <f>IF(OR(委託・外注費916[[#This Row],[数量／
指導日数
(A)]]="",委託・外注費916[[#This Row],[単価
（税抜）
(B)]]=""),"",(委託・外注費916[[#This Row],[数量／
指導日数
(A)]]*委託・外注費916[[#This Row],[単価
（税抜）
(B)]]))</f>
        <v/>
      </c>
      <c r="H9" s="383" t="str">
        <f>IF(委託・外注費916[[#This Row],[助成対象経費
（税抜）
(A)×(B）]]="","",委託・外注費916[[#This Row],[助成対象経費
（税抜）
(A)×(B）]]*1.1)</f>
        <v/>
      </c>
      <c r="I9" s="387"/>
      <c r="J9"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L9" s="104"/>
      <c r="N9" s="105"/>
      <c r="O9" s="105"/>
    </row>
    <row r="10" spans="1:45" ht="47.25" customHeight="1" x14ac:dyDescent="0.15">
      <c r="A10" s="222"/>
      <c r="B10" s="451">
        <f t="shared" si="0"/>
        <v>3</v>
      </c>
      <c r="C10" s="385"/>
      <c r="D10" s="589"/>
      <c r="E10" s="590"/>
      <c r="F10" s="589"/>
      <c r="G10" s="383" t="str">
        <f>IF(OR(委託・外注費916[[#This Row],[数量／
指導日数
(A)]]="",委託・外注費916[[#This Row],[単価
（税抜）
(B)]]=""),"",(委託・外注費916[[#This Row],[数量／
指導日数
(A)]]*委託・外注費916[[#This Row],[単価
（税抜）
(B)]]))</f>
        <v/>
      </c>
      <c r="H10" s="383" t="str">
        <f>IF(委託・外注費916[[#This Row],[助成対象経費
（税抜）
(A)×(B）]]="","",委託・外注費916[[#This Row],[助成対象経費
（税抜）
(A)×(B）]]*1.1)</f>
        <v/>
      </c>
      <c r="I10" s="387"/>
      <c r="J10"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L10" s="420"/>
      <c r="M10" s="88"/>
      <c r="N10" s="88"/>
      <c r="O10" s="88"/>
    </row>
    <row r="11" spans="1:45" ht="47.25" customHeight="1" x14ac:dyDescent="0.15">
      <c r="A11" s="222"/>
      <c r="B11" s="451">
        <f t="shared" si="0"/>
        <v>4</v>
      </c>
      <c r="C11" s="385"/>
      <c r="D11" s="376"/>
      <c r="E11" s="345"/>
      <c r="F11" s="376"/>
      <c r="G11" s="383" t="str">
        <f>IF(OR(委託・外注費916[[#This Row],[数量／
指導日数
(A)]]="",委託・外注費916[[#This Row],[単価
（税抜）
(B)]]=""),"",(委託・外注費916[[#This Row],[数量／
指導日数
(A)]]*委託・外注費916[[#This Row],[単価
（税抜）
(B)]]))</f>
        <v/>
      </c>
      <c r="H11" s="383" t="str">
        <f>IF(委託・外注費916[[#This Row],[助成対象経費
（税抜）
(A)×(B）]]="","",委託・外注費916[[#This Row],[助成対象経費
（税抜）
(A)×(B）]]*1.1)</f>
        <v/>
      </c>
      <c r="I11" s="387"/>
      <c r="J11"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M11" s="88"/>
      <c r="N11" s="88"/>
      <c r="O11" s="88"/>
    </row>
    <row r="12" spans="1:45" ht="47.25" customHeight="1" x14ac:dyDescent="0.15">
      <c r="A12" s="222"/>
      <c r="B12" s="451">
        <f t="shared" si="0"/>
        <v>5</v>
      </c>
      <c r="C12" s="385"/>
      <c r="D12" s="376"/>
      <c r="E12" s="345"/>
      <c r="F12" s="376"/>
      <c r="G12" s="383" t="str">
        <f>IF(OR(委託・外注費916[[#This Row],[数量／
指導日数
(A)]]="",委託・外注費916[[#This Row],[単価
（税抜）
(B)]]=""),"",(委託・外注費916[[#This Row],[数量／
指導日数
(A)]]*委託・外注費916[[#This Row],[単価
（税抜）
(B)]]))</f>
        <v/>
      </c>
      <c r="H12" s="383" t="str">
        <f>IF(委託・外注費916[[#This Row],[助成対象経費
（税抜）
(A)×(B）]]="","",委託・外注費916[[#This Row],[助成対象経費
（税抜）
(A)×(B）]]*1.1)</f>
        <v/>
      </c>
      <c r="I12" s="387"/>
      <c r="J12"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M12" s="88"/>
      <c r="N12" s="88"/>
      <c r="O12" s="88"/>
    </row>
    <row r="13" spans="1:45" ht="47.25" customHeight="1" x14ac:dyDescent="0.15">
      <c r="A13" s="222"/>
      <c r="B13" s="451">
        <f t="shared" si="0"/>
        <v>6</v>
      </c>
      <c r="C13" s="385"/>
      <c r="D13" s="376"/>
      <c r="E13" s="345"/>
      <c r="F13" s="376"/>
      <c r="G13" s="383" t="str">
        <f>IF(OR(委託・外注費916[[#This Row],[数量／
指導日数
(A)]]="",委託・外注費916[[#This Row],[単価
（税抜）
(B)]]=""),"",(委託・外注費916[[#This Row],[数量／
指導日数
(A)]]*委託・外注費916[[#This Row],[単価
（税抜）
(B)]]))</f>
        <v/>
      </c>
      <c r="H13" s="383" t="str">
        <f>IF(委託・外注費916[[#This Row],[助成対象経費
（税抜）
(A)×(B）]]="","",委託・外注費916[[#This Row],[助成対象経費
（税抜）
(A)×(B）]]*1.1)</f>
        <v/>
      </c>
      <c r="I13" s="387"/>
      <c r="J13"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row>
    <row r="14" spans="1:45" ht="47.25" customHeight="1" x14ac:dyDescent="0.15">
      <c r="A14" s="222"/>
      <c r="B14" s="451">
        <f t="shared" si="0"/>
        <v>7</v>
      </c>
      <c r="C14" s="385"/>
      <c r="D14" s="376"/>
      <c r="E14" s="345"/>
      <c r="F14" s="376"/>
      <c r="G14" s="383" t="str">
        <f>IF(OR(委託・外注費916[[#This Row],[数量／
指導日数
(A)]]="",委託・外注費916[[#This Row],[単価
（税抜）
(B)]]=""),"",(委託・外注費916[[#This Row],[数量／
指導日数
(A)]]*委託・外注費916[[#This Row],[単価
（税抜）
(B)]]))</f>
        <v/>
      </c>
      <c r="H14" s="383" t="str">
        <f>IF(委託・外注費916[[#This Row],[助成対象経費
（税抜）
(A)×(B）]]="","",委託・外注費916[[#This Row],[助成対象経費
（税抜）
(A)×(B）]]*1.1)</f>
        <v/>
      </c>
      <c r="I14" s="387"/>
      <c r="J14"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row>
    <row r="15" spans="1:45" ht="47.25" customHeight="1" x14ac:dyDescent="0.15">
      <c r="A15" s="222"/>
      <c r="B15" s="451">
        <f t="shared" si="0"/>
        <v>8</v>
      </c>
      <c r="C15" s="385"/>
      <c r="D15" s="376"/>
      <c r="E15" s="345"/>
      <c r="F15" s="376"/>
      <c r="G15" s="383" t="str">
        <f>IF(OR(委託・外注費916[[#This Row],[数量／
指導日数
(A)]]="",委託・外注費916[[#This Row],[単価
（税抜）
(B)]]=""),"",(委託・外注費916[[#This Row],[数量／
指導日数
(A)]]*委託・外注費916[[#This Row],[単価
（税抜）
(B)]]))</f>
        <v/>
      </c>
      <c r="H15" s="383" t="str">
        <f>IF(委託・外注費916[[#This Row],[助成対象経費
（税抜）
(A)×(B）]]="","",委託・外注費916[[#This Row],[助成対象経費
（税抜）
(A)×(B）]]*1.1)</f>
        <v/>
      </c>
      <c r="I15" s="387"/>
      <c r="J15"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L15" s="88"/>
      <c r="M15" s="88"/>
      <c r="N15" s="88"/>
    </row>
    <row r="16" spans="1:45" ht="47.25" customHeight="1" x14ac:dyDescent="0.15">
      <c r="A16" s="222"/>
      <c r="B16" s="451">
        <f t="shared" si="0"/>
        <v>9</v>
      </c>
      <c r="C16" s="385"/>
      <c r="D16" s="376"/>
      <c r="E16" s="345"/>
      <c r="F16" s="376"/>
      <c r="G16" s="383" t="str">
        <f>IF(OR(委託・外注費916[[#This Row],[数量／
指導日数
(A)]]="",委託・外注費916[[#This Row],[単価
（税抜）
(B)]]=""),"",(委託・外注費916[[#This Row],[数量／
指導日数
(A)]]*委託・外注費916[[#This Row],[単価
（税抜）
(B)]]))</f>
        <v/>
      </c>
      <c r="H16" s="383" t="str">
        <f>IF(委託・外注費916[[#This Row],[助成対象経費
（税抜）
(A)×(B）]]="","",委託・外注費916[[#This Row],[助成対象経費
（税抜）
(A)×(B）]]*1.1)</f>
        <v/>
      </c>
      <c r="I16" s="387"/>
      <c r="J16"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L16" s="88"/>
      <c r="M16" s="88"/>
      <c r="N16" s="88"/>
    </row>
    <row r="17" spans="1:18" ht="47.25" customHeight="1" x14ac:dyDescent="0.15">
      <c r="A17" s="222"/>
      <c r="B17" s="452">
        <f t="shared" si="0"/>
        <v>10</v>
      </c>
      <c r="C17" s="386"/>
      <c r="D17" s="377"/>
      <c r="E17" s="346"/>
      <c r="F17" s="377"/>
      <c r="G17" s="384" t="str">
        <f>IF(OR(委託・外注費916[[#This Row],[数量／
指導日数
(A)]]="",委託・外注費916[[#This Row],[単価
（税抜）
(B)]]=""),"",(委託・外注費916[[#This Row],[数量／
指導日数
(A)]]*委託・外注費916[[#This Row],[単価
（税抜）
(B)]]))</f>
        <v/>
      </c>
      <c r="H17" s="384" t="str">
        <f>IF(委託・外注費916[[#This Row],[助成対象経費
（税抜）
(A)×(B）]]="","",委託・外注費916[[#This Row],[助成対象経費
（税抜）
(A)×(B）]]*1.1)</f>
        <v/>
      </c>
      <c r="I17" s="388"/>
      <c r="J17" s="103" t="str">
        <f>IF(OR(AND(委託・外注費916[[#This Row],[委託・外注内容／
指導内容]]="",委託・外注費916[[#This Row],[数量／
指導日数
(A)]]="",委託・外注費916[[#This Row],[単位]]="",委託・外注費916[[#This Row],[単価
（税抜）
(B)]]="",委託・外注費916[[#This Row],[委託・外注先
事業者名／
専門家所属・氏名   ]]=""),
          AND(委託・外注費916[[#This Row],[委託・外注内容／
指導内容]]&lt;&gt;"",委託・外注費916[[#This Row],[数量／
指導日数
(A)]]&lt;&gt;"",委託・外注費916[[#This Row],[単位]]&lt;&gt;"",委託・外注費916[[#This Row],[単価
（税抜）
(B)]]&lt;&gt;"",委託・外注費916[[#This Row],[委託・外注先
事業者名／
専門家所属・氏名   ]]&lt;&gt;"")),
    "",
    "←全ての項目を入力してください。")</f>
        <v/>
      </c>
      <c r="L17" s="105"/>
      <c r="M17" s="105"/>
      <c r="N17" s="105"/>
    </row>
    <row r="18" spans="1:18" ht="25.5" customHeight="1" x14ac:dyDescent="0.15">
      <c r="A18" s="229"/>
      <c r="B18" s="366" t="s">
        <v>496</v>
      </c>
      <c r="C18" s="367"/>
      <c r="D18" s="367"/>
      <c r="E18" s="367"/>
      <c r="F18" s="368"/>
      <c r="G18" s="593">
        <f>SUBTOTAL(109,委託・外注費916[助成対象経費
（税抜）
(A)×(B）])</f>
        <v>0</v>
      </c>
      <c r="H18" s="594">
        <f>SUBTOTAL(109,委託・外注費916[助成事業に
要する経費
（税込）])</f>
        <v>0</v>
      </c>
      <c r="I18" s="361"/>
      <c r="J18" s="106"/>
      <c r="L18" s="88"/>
      <c r="M18" s="88"/>
      <c r="N18" s="88"/>
    </row>
    <row r="19" spans="1:18" ht="8.25" customHeight="1" x14ac:dyDescent="0.15">
      <c r="L19" s="107"/>
      <c r="M19" s="107"/>
      <c r="N19" s="107"/>
      <c r="O19" s="88"/>
      <c r="P19" s="88"/>
      <c r="Q19" s="88"/>
    </row>
    <row r="20" spans="1:18" ht="18.75" x14ac:dyDescent="0.15">
      <c r="A20" s="696" t="s">
        <v>507</v>
      </c>
      <c r="B20" s="219"/>
      <c r="C20" s="230"/>
      <c r="D20" s="230"/>
      <c r="E20" s="230"/>
      <c r="F20" s="230"/>
      <c r="G20" s="230"/>
      <c r="H20" s="230"/>
      <c r="I20" s="697" t="s">
        <v>27</v>
      </c>
      <c r="J20" s="83"/>
      <c r="K20" s="98"/>
      <c r="M20" s="88"/>
      <c r="N20" s="88"/>
      <c r="O20" s="88"/>
    </row>
    <row r="21" spans="1:18" ht="49.5" customHeight="1" x14ac:dyDescent="0.15">
      <c r="A21" s="222"/>
      <c r="B21" s="654" t="s">
        <v>178</v>
      </c>
      <c r="C21" s="318" t="s">
        <v>262</v>
      </c>
      <c r="D21" s="477" t="s">
        <v>263</v>
      </c>
      <c r="E21" s="477" t="s">
        <v>56</v>
      </c>
      <c r="F21" s="655" t="s">
        <v>238</v>
      </c>
      <c r="G21" s="698" t="s">
        <v>304</v>
      </c>
      <c r="H21" s="698" t="s">
        <v>31</v>
      </c>
      <c r="I21" s="307" t="s">
        <v>159</v>
      </c>
      <c r="J21" s="83"/>
      <c r="K21" s="98"/>
      <c r="M21" s="88"/>
      <c r="N21" s="88"/>
      <c r="O21" s="88"/>
    </row>
    <row r="22" spans="1:18" ht="30" customHeight="1" x14ac:dyDescent="0.15">
      <c r="A22" s="222"/>
      <c r="B22" s="699">
        <f>ROW()-ROW($B$21)</f>
        <v>1</v>
      </c>
      <c r="C22" s="700"/>
      <c r="D22" s="658"/>
      <c r="E22" s="659"/>
      <c r="F22" s="660"/>
      <c r="G22" s="661">
        <f>'支払明細＜委託専門家・規格認証＞(別紙25)'!$D$22:$D$25*'支払明細＜委託専門家・規格認証＞(別紙25)'!$F$22:$F$25</f>
        <v>0</v>
      </c>
      <c r="H22" s="204">
        <f>ROUNDDOWN('支払明細＜委託専門家・規格認証＞(別紙25)'!$G22*1.1,0)</f>
        <v>0</v>
      </c>
      <c r="I22" s="662"/>
      <c r="J22" s="83"/>
      <c r="K22" s="98"/>
      <c r="M22" s="88"/>
      <c r="N22" s="88"/>
      <c r="O22" s="88"/>
    </row>
    <row r="23" spans="1:18" ht="30" customHeight="1" x14ac:dyDescent="0.15">
      <c r="A23" s="222"/>
      <c r="B23" s="699">
        <f t="shared" ref="B23:B25" si="1">ROW()-ROW($B$21)</f>
        <v>2</v>
      </c>
      <c r="C23" s="700"/>
      <c r="D23" s="658"/>
      <c r="E23" s="659"/>
      <c r="F23" s="660"/>
      <c r="G23" s="661">
        <f>'支払明細＜委託専門家・規格認証＞(別紙25)'!$D$22:$D$25*'支払明細＜委託専門家・規格認証＞(別紙25)'!$F$22:$F$25</f>
        <v>0</v>
      </c>
      <c r="H23" s="204">
        <f>ROUNDDOWN('支払明細＜委託専門家・規格認証＞(別紙25)'!$G23*1.1,0)</f>
        <v>0</v>
      </c>
      <c r="I23" s="663"/>
      <c r="J23" s="83"/>
      <c r="K23" s="98"/>
      <c r="M23" s="105"/>
      <c r="N23" s="105"/>
      <c r="O23" s="105"/>
    </row>
    <row r="24" spans="1:18" ht="30" customHeight="1" x14ac:dyDescent="0.15">
      <c r="A24" s="222"/>
      <c r="B24" s="699">
        <f t="shared" si="1"/>
        <v>3</v>
      </c>
      <c r="C24" s="700"/>
      <c r="D24" s="658"/>
      <c r="E24" s="659"/>
      <c r="F24" s="660"/>
      <c r="G24" s="661">
        <f>'支払明細＜委託専門家・規格認証＞(別紙25)'!$D$22:$D$25*'支払明細＜委託専門家・規格認証＞(別紙25)'!$F$22:$F$25</f>
        <v>0</v>
      </c>
      <c r="H24" s="204">
        <f>ROUNDDOWN('支払明細＜委託専門家・規格認証＞(別紙25)'!$G24*1.1,0)</f>
        <v>0</v>
      </c>
      <c r="I24" s="663"/>
      <c r="J24" s="83"/>
      <c r="K24" s="98"/>
      <c r="M24" s="88"/>
      <c r="N24" s="88"/>
      <c r="O24" s="88"/>
    </row>
    <row r="25" spans="1:18" ht="30" customHeight="1" x14ac:dyDescent="0.15">
      <c r="A25" s="222"/>
      <c r="B25" s="701">
        <f t="shared" si="1"/>
        <v>4</v>
      </c>
      <c r="C25" s="702"/>
      <c r="D25" s="665"/>
      <c r="E25" s="666"/>
      <c r="F25" s="667"/>
      <c r="G25" s="668">
        <f>'支払明細＜委託専門家・規格認証＞(別紙25)'!$D$22:$D$25*'支払明細＜委託専門家・規格認証＞(別紙25)'!$F$22:$F$25</f>
        <v>0</v>
      </c>
      <c r="H25" s="205">
        <f>ROUNDDOWN('支払明細＜委託専門家・規格認証＞(別紙25)'!$G25*1.1,0)</f>
        <v>0</v>
      </c>
      <c r="I25" s="669"/>
      <c r="J25" s="83"/>
      <c r="K25" s="98"/>
      <c r="M25" s="107"/>
      <c r="N25" s="107"/>
      <c r="O25" s="107"/>
      <c r="P25" s="88"/>
      <c r="Q25" s="88"/>
      <c r="R25" s="88"/>
    </row>
    <row r="26" spans="1:18" ht="18.75" x14ac:dyDescent="0.15">
      <c r="A26" s="1559" t="s">
        <v>47</v>
      </c>
      <c r="B26" s="1560"/>
      <c r="C26" s="1560"/>
      <c r="D26" s="1560"/>
      <c r="E26" s="1560"/>
      <c r="F26" s="1560"/>
      <c r="G26" s="1561"/>
      <c r="H26" s="703">
        <f>SUBTOTAL(109,'支払明細＜委託専門家・規格認証＞(別紙25)'!$H$22:$H$25)</f>
        <v>0</v>
      </c>
      <c r="I26" s="704"/>
      <c r="J26" s="83"/>
      <c r="K26" s="185"/>
      <c r="M26" s="88"/>
      <c r="N26" s="88"/>
      <c r="O26" s="88"/>
      <c r="P26" s="88"/>
      <c r="Q26" s="88"/>
      <c r="R26" s="88"/>
    </row>
  </sheetData>
  <sheetProtection algorithmName="SHA-512" hashValue="M9/AviulmxzpjSJlz3AHCR3yLqUHfMGPxjqZ/OCFn5GCd6hgL2ZSUDIJzx1Hh+E0cD940MbEr4YSd75e7albxg==" saltValue="dU64mESSxnF27L18G0/49w==" spinCount="100000" sheet="1" formatCells="0" formatRows="0" insertRows="0" deleteRows="0" selectLockedCells="1"/>
  <mergeCells count="2">
    <mergeCell ref="A26:G26"/>
    <mergeCell ref="D2:I2"/>
  </mergeCells>
  <phoneticPr fontId="1"/>
  <conditionalFormatting sqref="C8:F8 I8 I11:I17 C11:F17">
    <cfRule type="expression" dxfId="33" priority="13">
      <formula>AND(OR($C8&lt;&gt;"",$D8&lt;&gt;"",$E8&lt;&gt;"",$F8&lt;&gt;"",$I8&lt;&gt;""),C8="")</formula>
    </cfRule>
  </conditionalFormatting>
  <conditionalFormatting sqref="C9:F9">
    <cfRule type="expression" dxfId="32" priority="12">
      <formula>AND(OR($C9&lt;&gt;"",$D9&lt;&gt;"",$E9&lt;&gt;"",$F9&lt;&gt;"",$I9&lt;&gt;""),C9="")</formula>
    </cfRule>
  </conditionalFormatting>
  <conditionalFormatting sqref="I9">
    <cfRule type="expression" dxfId="31" priority="11">
      <formula>AND(OR($C9&lt;&gt;"",$D9&lt;&gt;"",$E9&lt;&gt;"",$F9&lt;&gt;"",$I9&lt;&gt;""),I9="")</formula>
    </cfRule>
  </conditionalFormatting>
  <conditionalFormatting sqref="C10:F10">
    <cfRule type="expression" dxfId="30" priority="10">
      <formula>AND(OR($C10&lt;&gt;"",$D10&lt;&gt;"",$E10&lt;&gt;"",$F10&lt;&gt;"",$I10&lt;&gt;""),C10="")</formula>
    </cfRule>
  </conditionalFormatting>
  <conditionalFormatting sqref="I10">
    <cfRule type="expression" dxfId="29" priority="9">
      <formula>AND(OR($C10&lt;&gt;"",$D10&lt;&gt;"",$E10&lt;&gt;"",$F10&lt;&gt;"",$I10&lt;&gt;""),I10="")</formula>
    </cfRule>
  </conditionalFormatting>
  <dataValidations count="7">
    <dataValidation type="custom" allowBlank="1" showInputMessage="1" showErrorMessage="1" prompt="自動計算されます。" sqref="G8:H17 G22:H25">
      <formula1>ISERROR(FIND(CHAR(10),G8))</formula1>
    </dataValidation>
    <dataValidation imeMode="disabled" allowBlank="1" showInputMessage="1" showErrorMessage="1" sqref="F22:F25 D22:D25"/>
    <dataValidation allowBlank="1" showInputMessage="1" showErrorMessage="1" prompt="全ての経費について、別紙26「12. (3) 委託・外注計画書 ／ 専門家指導計画書」を記入してください。" sqref="C8:C17"/>
    <dataValidation allowBlank="1" showInputMessage="1" showErrorMessage="1" prompt="未定等不明確の場合は、 申請時点の候補先を記入してください。「未定、検討中」等の記入はできません。_x000a_" sqref="I8:I17"/>
    <dataValidation imeMode="halfAlpha" allowBlank="1" showInputMessage="1" showErrorMessage="1" sqref="D8:D17"/>
    <dataValidation type="custom" allowBlank="1" showInputMessage="1" showErrorMessage="1" sqref="J8:J17">
      <formula1>ISERROR(FIND(CHAR(10),J8))</formula1>
    </dataValidation>
    <dataValidation imeMode="disabled" allowBlank="1" showInputMessage="1" showErrorMessage="1" prompt="１件あたりの単価が税抜100万円以上の場合は、原則２者以上の見積書を提出してください。" sqref="F8:F17"/>
  </dataValidations>
  <pageMargins left="0.59055118110236227" right="0.19685039370078741" top="0.39370078740157483" bottom="0.39370078740157483" header="0.19685039370078741" footer="0.19685039370078741"/>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5" id="{ADA8C411-894B-4C77-ACFE-9FB0A1D67143}">
            <xm:f>AND(OR('支出明細＜人件費・改良＞(別紙19)'!#REF!&lt;&gt;"",'支出明細＜人件費・改良＞(別紙19)'!#REF!&lt;&gt;"",'支出明細＜人件費・改良＞(別紙19)'!#REF!&lt;&gt;"",'支出明細＜人件費・改良＞(別紙19)'!#REF!&lt;&gt;"",'支出明細＜人件費・改良＞(別紙19)'!#REF!&lt;&gt;""),'支出明細＜人件費・改良＞(別紙19)'!#REF!="")</xm:f>
            <x14:dxf>
              <fill>
                <patternFill>
                  <bgColor rgb="FFFF0000"/>
                </patternFill>
              </fill>
            </x14:dxf>
          </x14:cfRule>
          <xm:sqref>C22:C25 F22:F25</xm:sqref>
        </x14:conditionalFormatting>
        <x14:conditionalFormatting xmlns:xm="http://schemas.microsoft.com/office/excel/2006/main">
          <x14:cfRule type="expression" priority="4" id="{9A616B35-D3F1-4825-A3F6-30F8CA82232E}">
            <xm:f>AND(OR('支出明細＜人件費・改良＞(別紙19)'!#REF!&lt;&gt;"",'支出明細＜人件費・改良＞(別紙19)'!#REF!&lt;&gt;"",'支出明細＜人件費・改良＞(別紙19)'!#REF!&lt;&gt;"",'支出明細＜人件費・改良＞(別紙19)'!#REF!&lt;&gt;"",'支出明細＜人件費・改良＞(別紙19)'!#REF!&lt;&gt;""),'支出明細＜人件費・改良＞(別紙19)'!#REF!="")</xm:f>
            <x14:dxf>
              <fill>
                <patternFill>
                  <bgColor rgb="FFFF0000"/>
                </patternFill>
              </fill>
            </x14:dxf>
          </x14:cfRule>
          <xm:sqref>E22:E25</xm:sqref>
        </x14:conditionalFormatting>
        <x14:conditionalFormatting xmlns:xm="http://schemas.microsoft.com/office/excel/2006/main">
          <x14:cfRule type="expression" priority="3" id="{B724267C-7025-43CD-8D75-1956537C72F4}">
            <xm:f>AND(OR('支出明細＜人件費・改良＞(別紙19)'!#REF!&lt;&gt;"",'支出明細＜人件費・改良＞(別紙19)'!#REF!&lt;&gt;"",'支出明細＜人件費・改良＞(別紙19)'!#REF!&lt;&gt;"",'支出明細＜人件費・改良＞(別紙19)'!#REF!&lt;&gt;"",'支出明細＜人件費・改良＞(別紙19)'!#REF!&lt;&gt;""),'支出明細＜人件費・改良＞(別紙19)'!#REF!="")</xm:f>
            <x14:dxf>
              <fill>
                <patternFill>
                  <bgColor rgb="FFFF0000"/>
                </patternFill>
              </fill>
            </x14:dxf>
          </x14:cfRule>
          <xm:sqref>D22:D25</xm:sqref>
        </x14:conditionalFormatting>
        <x14:conditionalFormatting xmlns:xm="http://schemas.microsoft.com/office/excel/2006/main">
          <x14:cfRule type="expression" priority="2" id="{6811D550-6642-41BA-9E48-A9538C6DFFCD}">
            <xm:f>表紙!$C$28=表紙!$C$63</xm:f>
            <x14:dxf>
              <font>
                <color theme="0" tint="-0.24994659260841701"/>
              </font>
              <fill>
                <patternFill>
                  <bgColor theme="0" tint="-0.24994659260841701"/>
                </patternFill>
              </fill>
            </x14:dxf>
          </x14:cfRule>
          <xm:sqref>C8:I17 C22:F25 I22:I25</xm:sqref>
        </x14:conditionalFormatting>
        <x14:conditionalFormatting xmlns:xm="http://schemas.microsoft.com/office/excel/2006/main">
          <x14:cfRule type="expression" priority="1" id="{19B90A37-F4CA-463A-93F9-1BC9382CCBAC}">
            <xm:f>表紙!$C$28=表紙!$C$64</xm:f>
            <x14:dxf>
              <font>
                <color theme="0" tint="-0.24994659260841701"/>
              </font>
              <fill>
                <patternFill>
                  <bgColor theme="0" tint="-0.24994659260841701"/>
                </patternFill>
              </fill>
            </x14:dxf>
          </x14:cfRule>
          <xm:sqref>G22:H25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CU41"/>
  <sheetViews>
    <sheetView showGridLines="0" view="pageBreakPreview" zoomScale="85" zoomScaleNormal="130" zoomScaleSheetLayoutView="85" workbookViewId="0">
      <selection activeCell="K24" sqref="K24:AI24"/>
    </sheetView>
  </sheetViews>
  <sheetFormatPr defaultColWidth="1.875" defaultRowHeight="15" customHeight="1" x14ac:dyDescent="0.15"/>
  <cols>
    <col min="1" max="1" width="1.25" style="83" customWidth="1"/>
    <col min="2" max="5" width="3.25" style="83" customWidth="1"/>
    <col min="6" max="8" width="2.125" style="83" customWidth="1"/>
    <col min="9" max="10" width="3" style="83" customWidth="1"/>
    <col min="11" max="11" width="2.5" style="83" customWidth="1"/>
    <col min="12" max="12" width="3.75" style="83" customWidth="1"/>
    <col min="13" max="14" width="2.25" style="83" customWidth="1"/>
    <col min="15" max="18" width="2.75" style="83" customWidth="1"/>
    <col min="19" max="21" width="3.25" style="83" customWidth="1"/>
    <col min="22" max="22" width="2.25" style="83" customWidth="1"/>
    <col min="23" max="26" width="3" style="83" customWidth="1"/>
    <col min="27" max="28" width="3.25" style="83" customWidth="1"/>
    <col min="29" max="30" width="2.75" style="83" customWidth="1"/>
    <col min="31" max="34" width="2.5" style="83" customWidth="1"/>
    <col min="35" max="35" width="2.25" style="83" customWidth="1"/>
    <col min="36" max="224" width="2.5" style="83" customWidth="1"/>
    <col min="225" max="16384" width="1.875" style="83"/>
  </cols>
  <sheetData>
    <row r="1" spans="1:99" ht="15" customHeight="1" x14ac:dyDescent="0.15">
      <c r="A1" s="83" t="s">
        <v>593</v>
      </c>
    </row>
    <row r="2" spans="1:99" ht="19.5" x14ac:dyDescent="0.15">
      <c r="A2" s="51" t="s">
        <v>440</v>
      </c>
      <c r="H2" s="993"/>
      <c r="I2" s="993"/>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row>
    <row r="3" spans="1:99" ht="15" customHeight="1" x14ac:dyDescent="0.15">
      <c r="A3" s="218" t="s">
        <v>502</v>
      </c>
      <c r="B3" s="230"/>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31"/>
    </row>
    <row r="4" spans="1:99" ht="15" customHeight="1" x14ac:dyDescent="0.15">
      <c r="A4" s="222"/>
      <c r="B4" s="301" t="s">
        <v>446</v>
      </c>
      <c r="C4" s="310"/>
      <c r="D4" s="311"/>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75"/>
    </row>
    <row r="5" spans="1:99" ht="15" customHeight="1" x14ac:dyDescent="0.15">
      <c r="A5" s="222"/>
      <c r="B5" s="312" t="s">
        <v>437</v>
      </c>
      <c r="C5" s="313"/>
      <c r="D5" s="314"/>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177"/>
    </row>
    <row r="6" spans="1:99" ht="15" customHeight="1" x14ac:dyDescent="0.15">
      <c r="A6" s="222"/>
      <c r="B6" s="315" t="s">
        <v>291</v>
      </c>
      <c r="C6" s="316"/>
      <c r="D6" s="317"/>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78"/>
    </row>
    <row r="7" spans="1:99" ht="16.5" customHeight="1" x14ac:dyDescent="0.15">
      <c r="A7" s="222"/>
      <c r="B7" s="1409" t="s">
        <v>179</v>
      </c>
      <c r="C7" s="1398"/>
      <c r="D7" s="1398"/>
      <c r="E7" s="1399"/>
      <c r="F7" s="1435" t="s">
        <v>604</v>
      </c>
      <c r="G7" s="1435"/>
      <c r="H7" s="1436"/>
      <c r="I7" s="1564" t="s">
        <v>296</v>
      </c>
      <c r="J7" s="1565"/>
      <c r="K7" s="1565"/>
      <c r="L7" s="1565"/>
      <c r="M7" s="1565"/>
      <c r="N7" s="1566"/>
      <c r="O7" s="1440"/>
      <c r="P7" s="1440"/>
      <c r="Q7" s="1440"/>
      <c r="R7" s="1440"/>
      <c r="S7" s="1440"/>
      <c r="T7" s="1440"/>
      <c r="U7" s="1440"/>
      <c r="V7" s="1441"/>
      <c r="W7" s="1425" t="s">
        <v>294</v>
      </c>
      <c r="X7" s="1426"/>
      <c r="Y7" s="1426"/>
      <c r="Z7" s="1426"/>
      <c r="AA7" s="1426"/>
      <c r="AB7" s="1427"/>
      <c r="AC7" s="1562"/>
      <c r="AD7" s="1562"/>
      <c r="AE7" s="1562"/>
      <c r="AF7" s="1562"/>
      <c r="AG7" s="1562"/>
      <c r="AH7" s="1562"/>
      <c r="AI7" s="1563"/>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88"/>
      <c r="BT7" s="88"/>
      <c r="BU7" s="88"/>
      <c r="BV7" s="88"/>
      <c r="BW7" s="88"/>
      <c r="BX7" s="88"/>
      <c r="BY7" s="88"/>
      <c r="CC7" s="88"/>
      <c r="CD7" s="161"/>
      <c r="CE7" s="161"/>
      <c r="CF7" s="161"/>
      <c r="CG7" s="161"/>
      <c r="CH7" s="161"/>
      <c r="CI7" s="161"/>
      <c r="CJ7" s="161"/>
      <c r="CK7" s="161"/>
      <c r="CL7" s="161"/>
      <c r="CM7" s="161"/>
      <c r="CN7" s="161"/>
      <c r="CO7" s="161"/>
      <c r="CP7" s="161"/>
      <c r="CQ7" s="161"/>
      <c r="CR7" s="161"/>
      <c r="CS7" s="161"/>
      <c r="CT7" s="161"/>
      <c r="CU7" s="161"/>
    </row>
    <row r="8" spans="1:99" ht="16.5" x14ac:dyDescent="0.15">
      <c r="A8" s="222"/>
      <c r="B8" s="1425" t="s">
        <v>293</v>
      </c>
      <c r="C8" s="1426"/>
      <c r="D8" s="1426"/>
      <c r="E8" s="1426"/>
      <c r="F8" s="1426"/>
      <c r="G8" s="1426"/>
      <c r="H8" s="1427"/>
      <c r="I8" s="1567"/>
      <c r="J8" s="1567"/>
      <c r="K8" s="1567"/>
      <c r="L8" s="1567"/>
      <c r="M8" s="1567"/>
      <c r="N8" s="1567"/>
      <c r="O8" s="1567"/>
      <c r="P8" s="1567"/>
      <c r="Q8" s="1567"/>
      <c r="R8" s="1567"/>
      <c r="S8" s="1567"/>
      <c r="T8" s="1567"/>
      <c r="U8" s="1567"/>
      <c r="V8" s="1567"/>
      <c r="W8" s="1567"/>
      <c r="X8" s="1567"/>
      <c r="Y8" s="1567"/>
      <c r="Z8" s="1568"/>
      <c r="AA8" s="763" t="s">
        <v>295</v>
      </c>
      <c r="AB8" s="1430"/>
      <c r="AC8" s="1431"/>
      <c r="AD8" s="1431"/>
      <c r="AE8" s="1431"/>
      <c r="AF8" s="1431"/>
      <c r="AG8" s="1431"/>
      <c r="AH8" s="1431"/>
      <c r="AI8" s="1432"/>
      <c r="AN8" s="88"/>
      <c r="AO8" s="161"/>
      <c r="AP8" s="161"/>
      <c r="AQ8" s="161"/>
      <c r="AR8" s="161"/>
      <c r="AY8" s="161"/>
      <c r="AZ8" s="161"/>
      <c r="BA8" s="161"/>
      <c r="BB8" s="161"/>
      <c r="BC8" s="161"/>
      <c r="BD8" s="161"/>
      <c r="BE8" s="161"/>
      <c r="BF8" s="161"/>
      <c r="BG8" s="161"/>
      <c r="BH8" s="161"/>
      <c r="BI8" s="161"/>
      <c r="BJ8" s="161"/>
      <c r="BK8" s="161"/>
      <c r="BL8" s="161"/>
      <c r="BM8" s="161"/>
      <c r="BN8" s="161"/>
      <c r="BO8" s="161"/>
      <c r="BP8" s="161"/>
      <c r="BQ8" s="161"/>
      <c r="BR8" s="161"/>
      <c r="BS8" s="88"/>
      <c r="BT8" s="88"/>
      <c r="BU8" s="88"/>
      <c r="BV8" s="88"/>
      <c r="BW8" s="88"/>
      <c r="BX8" s="88"/>
      <c r="BY8" s="88"/>
      <c r="CC8" s="88"/>
      <c r="CD8" s="161"/>
      <c r="CE8" s="161"/>
      <c r="CF8" s="161"/>
      <c r="CG8" s="161"/>
      <c r="CH8" s="161"/>
      <c r="CI8" s="161"/>
      <c r="CJ8" s="161"/>
      <c r="CK8" s="161"/>
      <c r="CL8" s="161"/>
      <c r="CM8" s="161"/>
      <c r="CN8" s="161"/>
      <c r="CO8" s="161"/>
      <c r="CP8" s="161"/>
      <c r="CQ8" s="161"/>
      <c r="CR8" s="161"/>
      <c r="CS8" s="161"/>
      <c r="CT8" s="161"/>
      <c r="CU8" s="161"/>
    </row>
    <row r="9" spans="1:99" ht="32.25" customHeight="1" x14ac:dyDescent="0.15">
      <c r="A9" s="222"/>
      <c r="B9" s="1449" t="s">
        <v>234</v>
      </c>
      <c r="C9" s="1450"/>
      <c r="D9" s="1450"/>
      <c r="E9" s="1450"/>
      <c r="F9" s="1450"/>
      <c r="G9" s="1450"/>
      <c r="H9" s="1451"/>
      <c r="I9" s="1433"/>
      <c r="J9" s="1433"/>
      <c r="K9" s="1433"/>
      <c r="L9" s="1433"/>
      <c r="M9" s="1433"/>
      <c r="N9" s="1433"/>
      <c r="O9" s="1433"/>
      <c r="P9" s="1433"/>
      <c r="Q9" s="1433"/>
      <c r="R9" s="1433"/>
      <c r="S9" s="1433"/>
      <c r="T9" s="1433"/>
      <c r="U9" s="1433"/>
      <c r="V9" s="1433"/>
      <c r="W9" s="1433"/>
      <c r="X9" s="1433"/>
      <c r="Y9" s="1433"/>
      <c r="Z9" s="1433"/>
      <c r="AA9" s="1433"/>
      <c r="AB9" s="1433"/>
      <c r="AC9" s="1433"/>
      <c r="AD9" s="1433"/>
      <c r="AE9" s="1433"/>
      <c r="AF9" s="1433"/>
      <c r="AG9" s="1433"/>
      <c r="AH9" s="1433"/>
      <c r="AI9" s="1434"/>
      <c r="AN9" s="88"/>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88"/>
      <c r="BT9" s="88"/>
      <c r="BU9" s="88"/>
      <c r="BV9" s="88"/>
      <c r="BW9" s="88"/>
      <c r="BX9" s="88"/>
      <c r="BY9" s="88"/>
      <c r="CC9" s="88"/>
      <c r="CD9" s="161"/>
      <c r="CE9" s="161"/>
      <c r="CF9" s="161"/>
      <c r="CG9" s="161"/>
      <c r="CH9" s="161"/>
      <c r="CI9" s="161"/>
      <c r="CJ9" s="161"/>
      <c r="CK9" s="161"/>
      <c r="CL9" s="161"/>
      <c r="CM9" s="161"/>
      <c r="CN9" s="161"/>
      <c r="CO9" s="161"/>
      <c r="CP9" s="161"/>
      <c r="CQ9" s="161"/>
      <c r="CR9" s="161"/>
      <c r="CS9" s="161"/>
      <c r="CT9" s="161"/>
      <c r="CU9" s="161"/>
    </row>
    <row r="10" spans="1:99" ht="16.5" x14ac:dyDescent="0.15">
      <c r="A10" s="222"/>
      <c r="B10" s="1409" t="s">
        <v>34</v>
      </c>
      <c r="C10" s="1398"/>
      <c r="D10" s="1398"/>
      <c r="E10" s="1399"/>
      <c r="F10" s="1410" t="s">
        <v>536</v>
      </c>
      <c r="G10" s="1411"/>
      <c r="H10" s="595"/>
      <c r="I10" s="596" t="s">
        <v>35</v>
      </c>
      <c r="J10" s="595"/>
      <c r="K10" s="171" t="s">
        <v>298</v>
      </c>
      <c r="L10" s="478" t="s">
        <v>390</v>
      </c>
      <c r="M10" s="1410" t="s">
        <v>536</v>
      </c>
      <c r="N10" s="1411"/>
      <c r="O10" s="595"/>
      <c r="P10" s="596" t="s">
        <v>35</v>
      </c>
      <c r="Q10" s="595"/>
      <c r="R10" s="170" t="s">
        <v>298</v>
      </c>
      <c r="S10" s="1412" t="s">
        <v>412</v>
      </c>
      <c r="T10" s="1413"/>
      <c r="U10" s="1414"/>
      <c r="V10" s="1418"/>
      <c r="W10" s="1418"/>
      <c r="X10" s="1418"/>
      <c r="Y10" s="1418"/>
      <c r="Z10" s="1418"/>
      <c r="AA10" s="1418"/>
      <c r="AB10" s="1418"/>
      <c r="AC10" s="1418"/>
      <c r="AD10" s="1418"/>
      <c r="AE10" s="1418"/>
      <c r="AF10" s="1418"/>
      <c r="AG10" s="1418"/>
      <c r="AH10" s="1418"/>
      <c r="AI10" s="1419"/>
      <c r="AN10" s="88"/>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88"/>
      <c r="BT10" s="88"/>
      <c r="BU10" s="88"/>
      <c r="BV10" s="88"/>
      <c r="BW10" s="88"/>
      <c r="BX10" s="88"/>
      <c r="BY10" s="88"/>
    </row>
    <row r="11" spans="1:99" ht="31.5" customHeight="1" x14ac:dyDescent="0.15">
      <c r="A11" s="222"/>
      <c r="B11" s="1397" t="s">
        <v>601</v>
      </c>
      <c r="C11" s="1398"/>
      <c r="D11" s="1398"/>
      <c r="E11" s="1399"/>
      <c r="F11" s="1422"/>
      <c r="G11" s="1422"/>
      <c r="H11" s="1422"/>
      <c r="I11" s="1422"/>
      <c r="J11" s="1422"/>
      <c r="K11" s="1422"/>
      <c r="L11" s="1422"/>
      <c r="M11" s="1422"/>
      <c r="N11" s="1422"/>
      <c r="O11" s="1423" t="s">
        <v>164</v>
      </c>
      <c r="P11" s="1423"/>
      <c r="Q11" s="1423"/>
      <c r="R11" s="1424"/>
      <c r="S11" s="1415"/>
      <c r="T11" s="1416"/>
      <c r="U11" s="1417"/>
      <c r="V11" s="1420"/>
      <c r="W11" s="1420"/>
      <c r="X11" s="1420"/>
      <c r="Y11" s="1420"/>
      <c r="Z11" s="1420"/>
      <c r="AA11" s="1420"/>
      <c r="AB11" s="1420"/>
      <c r="AC11" s="1420"/>
      <c r="AD11" s="1420"/>
      <c r="AE11" s="1420"/>
      <c r="AF11" s="1420"/>
      <c r="AG11" s="1420"/>
      <c r="AH11" s="1420"/>
      <c r="AI11" s="1421"/>
    </row>
    <row r="12" spans="1:99" ht="36" customHeight="1" x14ac:dyDescent="0.15">
      <c r="A12" s="222"/>
      <c r="B12" s="1397" t="s">
        <v>235</v>
      </c>
      <c r="C12" s="1398"/>
      <c r="D12" s="1398"/>
      <c r="E12" s="1398"/>
      <c r="F12" s="1398"/>
      <c r="G12" s="1398"/>
      <c r="H12" s="1398"/>
      <c r="I12" s="1398"/>
      <c r="J12" s="1399"/>
      <c r="K12" s="1400"/>
      <c r="L12" s="1400"/>
      <c r="M12" s="1400"/>
      <c r="N12" s="1400"/>
      <c r="O12" s="1400"/>
      <c r="P12" s="1400"/>
      <c r="Q12" s="1400"/>
      <c r="R12" s="1400"/>
      <c r="S12" s="1400"/>
      <c r="T12" s="1400"/>
      <c r="U12" s="1400"/>
      <c r="V12" s="1400"/>
      <c r="W12" s="1400"/>
      <c r="X12" s="1400"/>
      <c r="Y12" s="1400"/>
      <c r="Z12" s="1400"/>
      <c r="AA12" s="1400"/>
      <c r="AB12" s="1400"/>
      <c r="AC12" s="1400"/>
      <c r="AD12" s="1400"/>
      <c r="AE12" s="1400"/>
      <c r="AF12" s="1400"/>
      <c r="AG12" s="1400"/>
      <c r="AH12" s="1400"/>
      <c r="AI12" s="1401"/>
      <c r="CC12" s="162"/>
    </row>
    <row r="13" spans="1:99" ht="36" customHeight="1" x14ac:dyDescent="0.15">
      <c r="A13" s="222"/>
      <c r="B13" s="1397" t="s">
        <v>297</v>
      </c>
      <c r="C13" s="1398"/>
      <c r="D13" s="1398"/>
      <c r="E13" s="1398"/>
      <c r="F13" s="1398"/>
      <c r="G13" s="1398"/>
      <c r="H13" s="1398"/>
      <c r="I13" s="1398"/>
      <c r="J13" s="1399"/>
      <c r="K13" s="1400"/>
      <c r="L13" s="1400"/>
      <c r="M13" s="1400"/>
      <c r="N13" s="1400"/>
      <c r="O13" s="1400"/>
      <c r="P13" s="1400"/>
      <c r="Q13" s="1400"/>
      <c r="R13" s="1400"/>
      <c r="S13" s="1400"/>
      <c r="T13" s="1400"/>
      <c r="U13" s="1400"/>
      <c r="V13" s="1400"/>
      <c r="W13" s="1400"/>
      <c r="X13" s="1400"/>
      <c r="Y13" s="1400"/>
      <c r="Z13" s="1400"/>
      <c r="AA13" s="1400"/>
      <c r="AB13" s="1400"/>
      <c r="AC13" s="1400"/>
      <c r="AD13" s="1400"/>
      <c r="AE13" s="1400"/>
      <c r="AF13" s="1400"/>
      <c r="AG13" s="1400"/>
      <c r="AH13" s="1400"/>
      <c r="AI13" s="1401"/>
    </row>
    <row r="14" spans="1:99" ht="16.5" customHeight="1" x14ac:dyDescent="0.15">
      <c r="A14" s="222"/>
      <c r="B14" s="1397" t="s">
        <v>431</v>
      </c>
      <c r="C14" s="1447"/>
      <c r="D14" s="1447"/>
      <c r="E14" s="1448"/>
      <c r="F14" s="1448"/>
      <c r="G14" s="1448"/>
      <c r="H14" s="1445"/>
      <c r="I14" s="1446"/>
      <c r="J14" s="1446"/>
      <c r="K14" s="1446"/>
      <c r="L14" s="1446"/>
      <c r="M14" s="1446"/>
      <c r="N14" s="1446"/>
      <c r="O14" s="1405" t="s">
        <v>164</v>
      </c>
      <c r="P14" s="1405"/>
      <c r="Q14" s="1405"/>
      <c r="R14" s="1406"/>
      <c r="S14" s="1407" t="s">
        <v>414</v>
      </c>
      <c r="T14" s="1407"/>
      <c r="U14" s="1407"/>
      <c r="V14" s="1407"/>
      <c r="W14" s="1407"/>
      <c r="X14" s="1407"/>
      <c r="Y14" s="1407"/>
      <c r="Z14" s="1407"/>
      <c r="AA14" s="1407"/>
      <c r="AB14" s="1407"/>
      <c r="AC14" s="1407"/>
      <c r="AD14" s="1407"/>
      <c r="AE14" s="1407"/>
      <c r="AF14" s="1407"/>
      <c r="AG14" s="1407"/>
      <c r="AH14" s="1407"/>
      <c r="AI14" s="1408"/>
    </row>
    <row r="15" spans="1:99" ht="36" customHeight="1" x14ac:dyDescent="0.15">
      <c r="A15" s="222"/>
      <c r="B15" s="1397" t="s">
        <v>432</v>
      </c>
      <c r="C15" s="1447"/>
      <c r="D15" s="1447"/>
      <c r="E15" s="1447"/>
      <c r="F15" s="1447"/>
      <c r="G15" s="1447"/>
      <c r="H15" s="1453"/>
      <c r="I15" s="1454"/>
      <c r="J15" s="1454"/>
      <c r="K15" s="1454"/>
      <c r="L15" s="1454"/>
      <c r="M15" s="1454"/>
      <c r="N15" s="1454"/>
      <c r="O15" s="1454"/>
      <c r="P15" s="1454"/>
      <c r="Q15" s="1454"/>
      <c r="R15" s="1454"/>
      <c r="S15" s="1454"/>
      <c r="T15" s="1454"/>
      <c r="U15" s="1454"/>
      <c r="V15" s="1454"/>
      <c r="W15" s="1454"/>
      <c r="X15" s="1454"/>
      <c r="Y15" s="1454"/>
      <c r="Z15" s="1454"/>
      <c r="AA15" s="1454"/>
      <c r="AB15" s="1454"/>
      <c r="AC15" s="1454"/>
      <c r="AD15" s="1454"/>
      <c r="AE15" s="1454"/>
      <c r="AF15" s="1454"/>
      <c r="AG15" s="1454"/>
      <c r="AH15" s="1454"/>
      <c r="AI15" s="1455"/>
    </row>
    <row r="16" spans="1:99" ht="15" customHeight="1" x14ac:dyDescent="0.15">
      <c r="A16" s="222"/>
      <c r="B16" s="1456" t="s">
        <v>500</v>
      </c>
      <c r="C16" s="1457"/>
      <c r="D16" s="1457"/>
      <c r="E16" s="1457"/>
      <c r="F16" s="1457"/>
      <c r="G16" s="1457"/>
      <c r="H16" s="1457"/>
      <c r="I16" s="1457"/>
      <c r="J16" s="1457"/>
      <c r="K16" s="1457"/>
      <c r="L16" s="1457"/>
      <c r="M16" s="1457"/>
      <c r="N16" s="1457"/>
      <c r="O16" s="1457"/>
      <c r="P16" s="1457"/>
      <c r="Q16" s="1457"/>
      <c r="R16" s="1457"/>
      <c r="S16" s="1457"/>
      <c r="T16" s="1457"/>
      <c r="U16" s="1457"/>
      <c r="V16" s="1457"/>
      <c r="W16" s="1457"/>
      <c r="X16" s="1457"/>
      <c r="Y16" s="1457"/>
      <c r="Z16" s="1458"/>
      <c r="AA16" s="1459" t="s">
        <v>545</v>
      </c>
      <c r="AB16" s="1460"/>
      <c r="AC16" s="1460"/>
      <c r="AD16" s="1460"/>
      <c r="AE16" s="1460"/>
      <c r="AF16" s="1460"/>
      <c r="AG16" s="1460"/>
      <c r="AH16" s="1460"/>
      <c r="AI16" s="1461"/>
    </row>
    <row r="17" spans="1:99" ht="2.25" customHeight="1" x14ac:dyDescent="0.15">
      <c r="A17" s="222"/>
      <c r="B17" s="1569"/>
      <c r="C17" s="1569"/>
      <c r="D17" s="1569"/>
      <c r="E17" s="1569"/>
      <c r="F17" s="1569"/>
      <c r="G17" s="1569"/>
      <c r="H17" s="1569"/>
      <c r="I17" s="1569"/>
      <c r="J17" s="1569"/>
      <c r="K17" s="1569"/>
      <c r="L17" s="1569"/>
      <c r="M17" s="1569"/>
      <c r="N17" s="1569"/>
      <c r="O17" s="1569"/>
      <c r="P17" s="1569"/>
      <c r="Q17" s="1569"/>
      <c r="R17" s="1569"/>
      <c r="S17" s="1569"/>
      <c r="T17" s="1569"/>
      <c r="U17" s="1569"/>
      <c r="V17" s="1569"/>
      <c r="W17" s="1569"/>
      <c r="X17" s="1569"/>
      <c r="Y17" s="1569"/>
      <c r="Z17" s="1569"/>
      <c r="AA17" s="1569"/>
      <c r="AB17" s="1569"/>
      <c r="AC17" s="1569"/>
      <c r="AD17" s="1570"/>
      <c r="AE17" s="1570"/>
      <c r="AF17" s="1570"/>
      <c r="AG17" s="1570"/>
      <c r="AH17" s="1570"/>
      <c r="AI17" s="1571"/>
      <c r="AJ17" s="92"/>
      <c r="AK17" s="92"/>
      <c r="AL17" s="92"/>
      <c r="AM17" s="92"/>
    </row>
    <row r="18" spans="1:99" ht="16.5" customHeight="1" x14ac:dyDescent="0.15">
      <c r="A18" s="222"/>
      <c r="B18" s="1409" t="s">
        <v>179</v>
      </c>
      <c r="C18" s="1398"/>
      <c r="D18" s="1398"/>
      <c r="E18" s="1399"/>
      <c r="F18" s="1435" t="s">
        <v>604</v>
      </c>
      <c r="G18" s="1435"/>
      <c r="H18" s="1436"/>
      <c r="I18" s="1564" t="s">
        <v>296</v>
      </c>
      <c r="J18" s="1565"/>
      <c r="K18" s="1565"/>
      <c r="L18" s="1565"/>
      <c r="M18" s="1565"/>
      <c r="N18" s="1566"/>
      <c r="O18" s="1440"/>
      <c r="P18" s="1440"/>
      <c r="Q18" s="1440"/>
      <c r="R18" s="1440"/>
      <c r="S18" s="1440"/>
      <c r="T18" s="1440"/>
      <c r="U18" s="1440"/>
      <c r="V18" s="1441"/>
      <c r="W18" s="1425" t="s">
        <v>294</v>
      </c>
      <c r="X18" s="1426"/>
      <c r="Y18" s="1426"/>
      <c r="Z18" s="1426"/>
      <c r="AA18" s="1426"/>
      <c r="AB18" s="1427"/>
      <c r="AC18" s="1562"/>
      <c r="AD18" s="1562"/>
      <c r="AE18" s="1562"/>
      <c r="AF18" s="1562"/>
      <c r="AG18" s="1562"/>
      <c r="AH18" s="1562"/>
      <c r="AI18" s="1563"/>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88"/>
      <c r="BT18" s="88"/>
      <c r="BU18" s="88"/>
      <c r="BV18" s="88"/>
      <c r="BW18" s="88"/>
      <c r="BX18" s="88"/>
      <c r="BY18" s="88"/>
      <c r="CC18" s="88"/>
      <c r="CD18" s="161"/>
      <c r="CE18" s="161"/>
      <c r="CF18" s="161"/>
      <c r="CG18" s="161"/>
      <c r="CH18" s="161"/>
      <c r="CI18" s="161"/>
      <c r="CJ18" s="161"/>
      <c r="CK18" s="161"/>
      <c r="CL18" s="161"/>
      <c r="CM18" s="161"/>
      <c r="CN18" s="161"/>
      <c r="CO18" s="161"/>
      <c r="CP18" s="161"/>
      <c r="CQ18" s="161"/>
      <c r="CR18" s="161"/>
      <c r="CS18" s="161"/>
      <c r="CT18" s="161"/>
      <c r="CU18" s="161"/>
    </row>
    <row r="19" spans="1:99" ht="16.5" x14ac:dyDescent="0.15">
      <c r="A19" s="222"/>
      <c r="B19" s="1425" t="s">
        <v>293</v>
      </c>
      <c r="C19" s="1426"/>
      <c r="D19" s="1426"/>
      <c r="E19" s="1426"/>
      <c r="F19" s="1426"/>
      <c r="G19" s="1426"/>
      <c r="H19" s="1427"/>
      <c r="I19" s="1567"/>
      <c r="J19" s="1567"/>
      <c r="K19" s="1567"/>
      <c r="L19" s="1567"/>
      <c r="M19" s="1567"/>
      <c r="N19" s="1567"/>
      <c r="O19" s="1567"/>
      <c r="P19" s="1567"/>
      <c r="Q19" s="1567"/>
      <c r="R19" s="1567"/>
      <c r="S19" s="1567"/>
      <c r="T19" s="1567"/>
      <c r="U19" s="1567"/>
      <c r="V19" s="1567"/>
      <c r="W19" s="1567"/>
      <c r="X19" s="1567"/>
      <c r="Y19" s="1567"/>
      <c r="Z19" s="1568"/>
      <c r="AA19" s="763" t="s">
        <v>295</v>
      </c>
      <c r="AB19" s="1430"/>
      <c r="AC19" s="1431"/>
      <c r="AD19" s="1431"/>
      <c r="AE19" s="1431"/>
      <c r="AF19" s="1431"/>
      <c r="AG19" s="1431"/>
      <c r="AH19" s="1431"/>
      <c r="AI19" s="1432"/>
      <c r="AN19" s="88"/>
      <c r="AO19" s="161"/>
      <c r="AP19" s="161"/>
      <c r="AQ19" s="161"/>
      <c r="AR19" s="161"/>
      <c r="AY19" s="161"/>
      <c r="AZ19" s="161"/>
      <c r="BA19" s="161"/>
      <c r="BB19" s="161"/>
      <c r="BC19" s="161"/>
      <c r="BD19" s="161"/>
      <c r="BE19" s="161"/>
      <c r="BF19" s="161"/>
      <c r="BG19" s="161"/>
      <c r="BH19" s="161"/>
      <c r="BI19" s="161"/>
      <c r="BJ19" s="161"/>
      <c r="BK19" s="161"/>
      <c r="BL19" s="161"/>
      <c r="BM19" s="161"/>
      <c r="BN19" s="161"/>
      <c r="BO19" s="161"/>
      <c r="BP19" s="161"/>
      <c r="BQ19" s="161"/>
      <c r="BR19" s="161"/>
      <c r="BS19" s="88"/>
      <c r="BT19" s="88"/>
      <c r="BU19" s="88"/>
      <c r="BV19" s="88"/>
      <c r="BW19" s="88"/>
      <c r="BX19" s="88"/>
      <c r="BY19" s="88"/>
      <c r="CC19" s="88"/>
      <c r="CD19" s="161"/>
      <c r="CE19" s="161"/>
      <c r="CF19" s="161"/>
      <c r="CG19" s="161"/>
      <c r="CH19" s="161"/>
      <c r="CI19" s="161"/>
      <c r="CJ19" s="161"/>
      <c r="CK19" s="161"/>
      <c r="CL19" s="161"/>
      <c r="CM19" s="161"/>
      <c r="CN19" s="161"/>
      <c r="CO19" s="161"/>
      <c r="CP19" s="161"/>
      <c r="CQ19" s="161"/>
      <c r="CR19" s="161"/>
      <c r="CS19" s="161"/>
      <c r="CT19" s="161"/>
      <c r="CU19" s="161"/>
    </row>
    <row r="20" spans="1:99" ht="32.25" customHeight="1" x14ac:dyDescent="0.15">
      <c r="A20" s="222"/>
      <c r="B20" s="1449" t="s">
        <v>234</v>
      </c>
      <c r="C20" s="1450"/>
      <c r="D20" s="1450"/>
      <c r="E20" s="1450"/>
      <c r="F20" s="1450"/>
      <c r="G20" s="1450"/>
      <c r="H20" s="1451"/>
      <c r="I20" s="1433"/>
      <c r="J20" s="1433"/>
      <c r="K20" s="1433"/>
      <c r="L20" s="1433"/>
      <c r="M20" s="1433"/>
      <c r="N20" s="1433"/>
      <c r="O20" s="1433"/>
      <c r="P20" s="1433"/>
      <c r="Q20" s="1433"/>
      <c r="R20" s="1433"/>
      <c r="S20" s="1433"/>
      <c r="T20" s="1433"/>
      <c r="U20" s="1433"/>
      <c r="V20" s="1433"/>
      <c r="W20" s="1433"/>
      <c r="X20" s="1433"/>
      <c r="Y20" s="1433"/>
      <c r="Z20" s="1433"/>
      <c r="AA20" s="1433"/>
      <c r="AB20" s="1433"/>
      <c r="AC20" s="1433"/>
      <c r="AD20" s="1433"/>
      <c r="AE20" s="1433"/>
      <c r="AF20" s="1433"/>
      <c r="AG20" s="1433"/>
      <c r="AH20" s="1433"/>
      <c r="AI20" s="1434"/>
      <c r="AN20" s="88"/>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88"/>
      <c r="BT20" s="88"/>
      <c r="BU20" s="88"/>
      <c r="BV20" s="88"/>
      <c r="BW20" s="88"/>
      <c r="BX20" s="88"/>
      <c r="BY20" s="88"/>
      <c r="CC20" s="88"/>
      <c r="CD20" s="161"/>
      <c r="CE20" s="161"/>
      <c r="CF20" s="161"/>
      <c r="CG20" s="161"/>
      <c r="CH20" s="161"/>
      <c r="CI20" s="161"/>
      <c r="CJ20" s="161"/>
      <c r="CK20" s="161"/>
      <c r="CL20" s="161"/>
      <c r="CM20" s="161"/>
      <c r="CN20" s="161"/>
      <c r="CO20" s="161"/>
      <c r="CP20" s="161"/>
      <c r="CQ20" s="161"/>
      <c r="CR20" s="161"/>
      <c r="CS20" s="161"/>
      <c r="CT20" s="161"/>
      <c r="CU20" s="161"/>
    </row>
    <row r="21" spans="1:99" ht="16.5" customHeight="1" x14ac:dyDescent="0.15">
      <c r="A21" s="222"/>
      <c r="B21" s="1409" t="s">
        <v>34</v>
      </c>
      <c r="C21" s="1398"/>
      <c r="D21" s="1398"/>
      <c r="E21" s="1399"/>
      <c r="F21" s="1410" t="s">
        <v>536</v>
      </c>
      <c r="G21" s="1411"/>
      <c r="H21" s="595"/>
      <c r="I21" s="596" t="s">
        <v>35</v>
      </c>
      <c r="J21" s="595"/>
      <c r="K21" s="171" t="s">
        <v>298</v>
      </c>
      <c r="L21" s="478" t="s">
        <v>390</v>
      </c>
      <c r="M21" s="1410" t="s">
        <v>536</v>
      </c>
      <c r="N21" s="1411"/>
      <c r="O21" s="595"/>
      <c r="P21" s="596" t="s">
        <v>35</v>
      </c>
      <c r="Q21" s="595"/>
      <c r="R21" s="170" t="s">
        <v>298</v>
      </c>
      <c r="S21" s="1412" t="s">
        <v>412</v>
      </c>
      <c r="T21" s="1413"/>
      <c r="U21" s="1414"/>
      <c r="V21" s="1418"/>
      <c r="W21" s="1418"/>
      <c r="X21" s="1418"/>
      <c r="Y21" s="1418"/>
      <c r="Z21" s="1418"/>
      <c r="AA21" s="1418"/>
      <c r="AB21" s="1418"/>
      <c r="AC21" s="1418"/>
      <c r="AD21" s="1418"/>
      <c r="AE21" s="1418"/>
      <c r="AF21" s="1418"/>
      <c r="AG21" s="1418"/>
      <c r="AH21" s="1418"/>
      <c r="AI21" s="1419"/>
      <c r="AN21" s="88"/>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88"/>
      <c r="BT21" s="88"/>
      <c r="BU21" s="88"/>
      <c r="BV21" s="88"/>
      <c r="BW21" s="88"/>
      <c r="BX21" s="88"/>
      <c r="BY21" s="88"/>
    </row>
    <row r="22" spans="1:99" ht="31.5" customHeight="1" x14ac:dyDescent="0.15">
      <c r="A22" s="222"/>
      <c r="B22" s="1397" t="s">
        <v>601</v>
      </c>
      <c r="C22" s="1398"/>
      <c r="D22" s="1398"/>
      <c r="E22" s="1399"/>
      <c r="F22" s="1422"/>
      <c r="G22" s="1422"/>
      <c r="H22" s="1422"/>
      <c r="I22" s="1422"/>
      <c r="J22" s="1422"/>
      <c r="K22" s="1422"/>
      <c r="L22" s="1422"/>
      <c r="M22" s="1422"/>
      <c r="N22" s="1422"/>
      <c r="O22" s="1423" t="s">
        <v>164</v>
      </c>
      <c r="P22" s="1423"/>
      <c r="Q22" s="1423"/>
      <c r="R22" s="1424"/>
      <c r="S22" s="1415"/>
      <c r="T22" s="1416"/>
      <c r="U22" s="1417"/>
      <c r="V22" s="1420"/>
      <c r="W22" s="1420"/>
      <c r="X22" s="1420"/>
      <c r="Y22" s="1420"/>
      <c r="Z22" s="1420"/>
      <c r="AA22" s="1420"/>
      <c r="AB22" s="1420"/>
      <c r="AC22" s="1420"/>
      <c r="AD22" s="1420"/>
      <c r="AE22" s="1420"/>
      <c r="AF22" s="1420"/>
      <c r="AG22" s="1420"/>
      <c r="AH22" s="1420"/>
      <c r="AI22" s="1421"/>
    </row>
    <row r="23" spans="1:99" ht="36" customHeight="1" x14ac:dyDescent="0.15">
      <c r="A23" s="222"/>
      <c r="B23" s="1397" t="s">
        <v>235</v>
      </c>
      <c r="C23" s="1398"/>
      <c r="D23" s="1398"/>
      <c r="E23" s="1398"/>
      <c r="F23" s="1398"/>
      <c r="G23" s="1398"/>
      <c r="H23" s="1398"/>
      <c r="I23" s="1398"/>
      <c r="J23" s="1399"/>
      <c r="K23" s="1400"/>
      <c r="L23" s="1400"/>
      <c r="M23" s="1400"/>
      <c r="N23" s="1400"/>
      <c r="O23" s="1400"/>
      <c r="P23" s="1400"/>
      <c r="Q23" s="1400"/>
      <c r="R23" s="1400"/>
      <c r="S23" s="1400"/>
      <c r="T23" s="1400"/>
      <c r="U23" s="1400"/>
      <c r="V23" s="1400"/>
      <c r="W23" s="1400"/>
      <c r="X23" s="1400"/>
      <c r="Y23" s="1400"/>
      <c r="Z23" s="1400"/>
      <c r="AA23" s="1400"/>
      <c r="AB23" s="1400"/>
      <c r="AC23" s="1400"/>
      <c r="AD23" s="1400"/>
      <c r="AE23" s="1400"/>
      <c r="AF23" s="1400"/>
      <c r="AG23" s="1400"/>
      <c r="AH23" s="1400"/>
      <c r="AI23" s="1401"/>
      <c r="CC23" s="162"/>
    </row>
    <row r="24" spans="1:99" ht="36" customHeight="1" x14ac:dyDescent="0.15">
      <c r="A24" s="222"/>
      <c r="B24" s="1397" t="s">
        <v>297</v>
      </c>
      <c r="C24" s="1398"/>
      <c r="D24" s="1398"/>
      <c r="E24" s="1398"/>
      <c r="F24" s="1398"/>
      <c r="G24" s="1398"/>
      <c r="H24" s="1398"/>
      <c r="I24" s="1398"/>
      <c r="J24" s="1399"/>
      <c r="K24" s="1400"/>
      <c r="L24" s="1400"/>
      <c r="M24" s="1400"/>
      <c r="N24" s="1400"/>
      <c r="O24" s="1400"/>
      <c r="P24" s="1400"/>
      <c r="Q24" s="1400"/>
      <c r="R24" s="1400"/>
      <c r="S24" s="1400"/>
      <c r="T24" s="1400"/>
      <c r="U24" s="1400"/>
      <c r="V24" s="1400"/>
      <c r="W24" s="1400"/>
      <c r="X24" s="1400"/>
      <c r="Y24" s="1400"/>
      <c r="Z24" s="1400"/>
      <c r="AA24" s="1400"/>
      <c r="AB24" s="1400"/>
      <c r="AC24" s="1400"/>
      <c r="AD24" s="1400"/>
      <c r="AE24" s="1400"/>
      <c r="AF24" s="1400"/>
      <c r="AG24" s="1400"/>
      <c r="AH24" s="1400"/>
      <c r="AI24" s="1401"/>
    </row>
    <row r="25" spans="1:99" ht="16.5" customHeight="1" x14ac:dyDescent="0.15">
      <c r="A25" s="222"/>
      <c r="B25" s="1397" t="s">
        <v>431</v>
      </c>
      <c r="C25" s="1447"/>
      <c r="D25" s="1447"/>
      <c r="E25" s="1448"/>
      <c r="F25" s="1448"/>
      <c r="G25" s="1448"/>
      <c r="H25" s="1445"/>
      <c r="I25" s="1446"/>
      <c r="J25" s="1446"/>
      <c r="K25" s="1446"/>
      <c r="L25" s="1446"/>
      <c r="M25" s="1446"/>
      <c r="N25" s="1446"/>
      <c r="O25" s="1405" t="s">
        <v>164</v>
      </c>
      <c r="P25" s="1405"/>
      <c r="Q25" s="1405"/>
      <c r="R25" s="1406"/>
      <c r="S25" s="1407" t="s">
        <v>414</v>
      </c>
      <c r="T25" s="1407"/>
      <c r="U25" s="1407"/>
      <c r="V25" s="1407"/>
      <c r="W25" s="1407"/>
      <c r="X25" s="1407"/>
      <c r="Y25" s="1407"/>
      <c r="Z25" s="1407"/>
      <c r="AA25" s="1407"/>
      <c r="AB25" s="1407"/>
      <c r="AC25" s="1407"/>
      <c r="AD25" s="1407"/>
      <c r="AE25" s="1407"/>
      <c r="AF25" s="1407"/>
      <c r="AG25" s="1407"/>
      <c r="AH25" s="1407"/>
      <c r="AI25" s="1408"/>
    </row>
    <row r="26" spans="1:99" ht="36" customHeight="1" x14ac:dyDescent="0.15">
      <c r="A26" s="222"/>
      <c r="B26" s="1397" t="s">
        <v>432</v>
      </c>
      <c r="C26" s="1447"/>
      <c r="D26" s="1447"/>
      <c r="E26" s="1447"/>
      <c r="F26" s="1447"/>
      <c r="G26" s="1447"/>
      <c r="H26" s="1453"/>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4"/>
      <c r="AH26" s="1454"/>
      <c r="AI26" s="1455"/>
    </row>
    <row r="27" spans="1:99" ht="15" customHeight="1" x14ac:dyDescent="0.15">
      <c r="A27" s="222"/>
      <c r="B27" s="1456" t="s">
        <v>500</v>
      </c>
      <c r="C27" s="1457"/>
      <c r="D27" s="1457"/>
      <c r="E27" s="1457"/>
      <c r="F27" s="1457"/>
      <c r="G27" s="1457"/>
      <c r="H27" s="1457"/>
      <c r="I27" s="1457"/>
      <c r="J27" s="1457"/>
      <c r="K27" s="1457"/>
      <c r="L27" s="1457"/>
      <c r="M27" s="1457"/>
      <c r="N27" s="1457"/>
      <c r="O27" s="1457"/>
      <c r="P27" s="1457"/>
      <c r="Q27" s="1457"/>
      <c r="R27" s="1457"/>
      <c r="S27" s="1457"/>
      <c r="T27" s="1457"/>
      <c r="U27" s="1457"/>
      <c r="V27" s="1457"/>
      <c r="W27" s="1457"/>
      <c r="X27" s="1457"/>
      <c r="Y27" s="1457"/>
      <c r="Z27" s="1458"/>
      <c r="AA27" s="1459" t="s">
        <v>545</v>
      </c>
      <c r="AB27" s="1460"/>
      <c r="AC27" s="1460"/>
      <c r="AD27" s="1460"/>
      <c r="AE27" s="1460"/>
      <c r="AF27" s="1460"/>
      <c r="AG27" s="1460"/>
      <c r="AH27" s="1460"/>
      <c r="AI27" s="1461"/>
    </row>
    <row r="28" spans="1:99" ht="2.25" customHeight="1" x14ac:dyDescent="0.15">
      <c r="A28" s="222"/>
      <c r="B28" s="1569"/>
      <c r="C28" s="1569"/>
      <c r="D28" s="1569"/>
      <c r="E28" s="1569"/>
      <c r="F28" s="1569"/>
      <c r="G28" s="1569"/>
      <c r="H28" s="1569"/>
      <c r="I28" s="1569"/>
      <c r="J28" s="1569"/>
      <c r="K28" s="1569"/>
      <c r="L28" s="1569"/>
      <c r="M28" s="1569"/>
      <c r="N28" s="1569"/>
      <c r="O28" s="1569"/>
      <c r="P28" s="1569"/>
      <c r="Q28" s="1569"/>
      <c r="R28" s="1569"/>
      <c r="S28" s="1569"/>
      <c r="T28" s="1569"/>
      <c r="U28" s="1569"/>
      <c r="V28" s="1569"/>
      <c r="W28" s="1569"/>
      <c r="X28" s="1569"/>
      <c r="Y28" s="1569"/>
      <c r="Z28" s="1569"/>
      <c r="AA28" s="1569"/>
      <c r="AB28" s="1569"/>
      <c r="AC28" s="1569"/>
      <c r="AD28" s="1570"/>
      <c r="AE28" s="1570"/>
      <c r="AF28" s="1570"/>
      <c r="AG28" s="1570"/>
      <c r="AH28" s="1570"/>
      <c r="AI28" s="1571"/>
      <c r="AJ28" s="92"/>
      <c r="AK28" s="92"/>
      <c r="AL28" s="92"/>
      <c r="AM28" s="92"/>
    </row>
    <row r="29" spans="1:99" ht="16.5" customHeight="1" x14ac:dyDescent="0.15">
      <c r="A29" s="222"/>
      <c r="B29" s="1409" t="s">
        <v>179</v>
      </c>
      <c r="C29" s="1398"/>
      <c r="D29" s="1398"/>
      <c r="E29" s="1399"/>
      <c r="F29" s="1435" t="s">
        <v>604</v>
      </c>
      <c r="G29" s="1435"/>
      <c r="H29" s="1436"/>
      <c r="I29" s="1564" t="s">
        <v>296</v>
      </c>
      <c r="J29" s="1565"/>
      <c r="K29" s="1565"/>
      <c r="L29" s="1565"/>
      <c r="M29" s="1565"/>
      <c r="N29" s="1566"/>
      <c r="O29" s="1440"/>
      <c r="P29" s="1440"/>
      <c r="Q29" s="1440"/>
      <c r="R29" s="1440"/>
      <c r="S29" s="1440"/>
      <c r="T29" s="1440"/>
      <c r="U29" s="1440"/>
      <c r="V29" s="1441"/>
      <c r="W29" s="1425" t="s">
        <v>294</v>
      </c>
      <c r="X29" s="1426"/>
      <c r="Y29" s="1426"/>
      <c r="Z29" s="1426"/>
      <c r="AA29" s="1426"/>
      <c r="AB29" s="1427"/>
      <c r="AC29" s="1562"/>
      <c r="AD29" s="1562"/>
      <c r="AE29" s="1562"/>
      <c r="AF29" s="1562"/>
      <c r="AG29" s="1562"/>
      <c r="AH29" s="1562"/>
      <c r="AI29" s="1563"/>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88"/>
      <c r="BT29" s="88"/>
      <c r="BU29" s="88"/>
      <c r="BV29" s="88"/>
      <c r="BW29" s="88"/>
      <c r="BX29" s="88"/>
      <c r="BY29" s="88"/>
      <c r="CC29" s="88"/>
      <c r="CD29" s="161"/>
      <c r="CE29" s="161"/>
      <c r="CF29" s="161"/>
      <c r="CG29" s="161"/>
      <c r="CH29" s="161"/>
      <c r="CI29" s="161"/>
      <c r="CJ29" s="161"/>
      <c r="CK29" s="161"/>
      <c r="CL29" s="161"/>
      <c r="CM29" s="161"/>
      <c r="CN29" s="161"/>
      <c r="CO29" s="161"/>
      <c r="CP29" s="161"/>
      <c r="CQ29" s="161"/>
      <c r="CR29" s="161"/>
      <c r="CS29" s="161"/>
      <c r="CT29" s="161"/>
      <c r="CU29" s="161"/>
    </row>
    <row r="30" spans="1:99" ht="16.5" x14ac:dyDescent="0.15">
      <c r="A30" s="222"/>
      <c r="B30" s="1425" t="s">
        <v>293</v>
      </c>
      <c r="C30" s="1426"/>
      <c r="D30" s="1426"/>
      <c r="E30" s="1426"/>
      <c r="F30" s="1426"/>
      <c r="G30" s="1426"/>
      <c r="H30" s="1427"/>
      <c r="I30" s="1567"/>
      <c r="J30" s="1567"/>
      <c r="K30" s="1567"/>
      <c r="L30" s="1567"/>
      <c r="M30" s="1567"/>
      <c r="N30" s="1567"/>
      <c r="O30" s="1567"/>
      <c r="P30" s="1567"/>
      <c r="Q30" s="1567"/>
      <c r="R30" s="1567"/>
      <c r="S30" s="1567"/>
      <c r="T30" s="1567"/>
      <c r="U30" s="1567"/>
      <c r="V30" s="1567"/>
      <c r="W30" s="1567"/>
      <c r="X30" s="1567"/>
      <c r="Y30" s="1567"/>
      <c r="Z30" s="1568"/>
      <c r="AA30" s="763" t="s">
        <v>295</v>
      </c>
      <c r="AB30" s="1430"/>
      <c r="AC30" s="1431"/>
      <c r="AD30" s="1431"/>
      <c r="AE30" s="1431"/>
      <c r="AF30" s="1431"/>
      <c r="AG30" s="1431"/>
      <c r="AH30" s="1431"/>
      <c r="AI30" s="1432"/>
      <c r="AN30" s="88"/>
      <c r="AO30" s="161"/>
      <c r="AP30" s="161"/>
      <c r="AQ30" s="161"/>
      <c r="AR30" s="161"/>
      <c r="AY30" s="161"/>
      <c r="AZ30" s="161"/>
      <c r="BA30" s="161"/>
      <c r="BB30" s="161"/>
      <c r="BC30" s="161"/>
      <c r="BD30" s="161"/>
      <c r="BE30" s="161"/>
      <c r="BF30" s="161"/>
      <c r="BG30" s="161"/>
      <c r="BH30" s="161"/>
      <c r="BI30" s="161"/>
      <c r="BJ30" s="161"/>
      <c r="BK30" s="161"/>
      <c r="BL30" s="161"/>
      <c r="BM30" s="161"/>
      <c r="BN30" s="161"/>
      <c r="BO30" s="161"/>
      <c r="BP30" s="161"/>
      <c r="BQ30" s="161"/>
      <c r="BR30" s="161"/>
      <c r="BS30" s="88"/>
      <c r="BT30" s="88"/>
      <c r="BU30" s="88"/>
      <c r="BV30" s="88"/>
      <c r="BW30" s="88"/>
      <c r="BX30" s="88"/>
      <c r="BY30" s="88"/>
      <c r="CC30" s="88"/>
      <c r="CD30" s="161"/>
      <c r="CE30" s="161"/>
      <c r="CF30" s="161"/>
      <c r="CG30" s="161"/>
      <c r="CH30" s="161"/>
      <c r="CI30" s="161"/>
      <c r="CJ30" s="161"/>
      <c r="CK30" s="161"/>
      <c r="CL30" s="161"/>
      <c r="CM30" s="161"/>
      <c r="CN30" s="161"/>
      <c r="CO30" s="161"/>
      <c r="CP30" s="161"/>
      <c r="CQ30" s="161"/>
      <c r="CR30" s="161"/>
      <c r="CS30" s="161"/>
      <c r="CT30" s="161"/>
      <c r="CU30" s="161"/>
    </row>
    <row r="31" spans="1:99" ht="32.25" customHeight="1" x14ac:dyDescent="0.15">
      <c r="A31" s="222"/>
      <c r="B31" s="1449" t="s">
        <v>234</v>
      </c>
      <c r="C31" s="1450"/>
      <c r="D31" s="1450"/>
      <c r="E31" s="1450"/>
      <c r="F31" s="1450"/>
      <c r="G31" s="1450"/>
      <c r="H31" s="1451"/>
      <c r="I31" s="1433"/>
      <c r="J31" s="1433"/>
      <c r="K31" s="1433"/>
      <c r="L31" s="1433"/>
      <c r="M31" s="1433"/>
      <c r="N31" s="1433"/>
      <c r="O31" s="1433"/>
      <c r="P31" s="1433"/>
      <c r="Q31" s="1433"/>
      <c r="R31" s="1433"/>
      <c r="S31" s="1433"/>
      <c r="T31" s="1433"/>
      <c r="U31" s="1433"/>
      <c r="V31" s="1433"/>
      <c r="W31" s="1433"/>
      <c r="X31" s="1433"/>
      <c r="Y31" s="1433"/>
      <c r="Z31" s="1433"/>
      <c r="AA31" s="1433"/>
      <c r="AB31" s="1433"/>
      <c r="AC31" s="1433"/>
      <c r="AD31" s="1433"/>
      <c r="AE31" s="1433"/>
      <c r="AF31" s="1433"/>
      <c r="AG31" s="1433"/>
      <c r="AH31" s="1433"/>
      <c r="AI31" s="1434"/>
      <c r="AN31" s="88"/>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88"/>
      <c r="BT31" s="88"/>
      <c r="BU31" s="88"/>
      <c r="BV31" s="88"/>
      <c r="BW31" s="88"/>
      <c r="BX31" s="88"/>
      <c r="BY31" s="88"/>
      <c r="CC31" s="88"/>
      <c r="CD31" s="161"/>
      <c r="CE31" s="161"/>
      <c r="CF31" s="161"/>
      <c r="CG31" s="161"/>
      <c r="CH31" s="161"/>
      <c r="CI31" s="161"/>
      <c r="CJ31" s="161"/>
      <c r="CK31" s="161"/>
      <c r="CL31" s="161"/>
      <c r="CM31" s="161"/>
      <c r="CN31" s="161"/>
      <c r="CO31" s="161"/>
      <c r="CP31" s="161"/>
      <c r="CQ31" s="161"/>
      <c r="CR31" s="161"/>
      <c r="CS31" s="161"/>
      <c r="CT31" s="161"/>
      <c r="CU31" s="161"/>
    </row>
    <row r="32" spans="1:99" ht="16.5" customHeight="1" x14ac:dyDescent="0.15">
      <c r="A32" s="222"/>
      <c r="B32" s="1409" t="s">
        <v>34</v>
      </c>
      <c r="C32" s="1398"/>
      <c r="D32" s="1398"/>
      <c r="E32" s="1399"/>
      <c r="F32" s="1410" t="s">
        <v>536</v>
      </c>
      <c r="G32" s="1411"/>
      <c r="H32" s="595"/>
      <c r="I32" s="596" t="s">
        <v>35</v>
      </c>
      <c r="J32" s="595"/>
      <c r="K32" s="171" t="s">
        <v>298</v>
      </c>
      <c r="L32" s="478" t="s">
        <v>390</v>
      </c>
      <c r="M32" s="1410" t="s">
        <v>536</v>
      </c>
      <c r="N32" s="1411"/>
      <c r="O32" s="595"/>
      <c r="P32" s="596" t="s">
        <v>35</v>
      </c>
      <c r="Q32" s="595"/>
      <c r="R32" s="170" t="s">
        <v>298</v>
      </c>
      <c r="S32" s="1412" t="s">
        <v>412</v>
      </c>
      <c r="T32" s="1413"/>
      <c r="U32" s="1414"/>
      <c r="V32" s="1418"/>
      <c r="W32" s="1418"/>
      <c r="X32" s="1418"/>
      <c r="Y32" s="1418"/>
      <c r="Z32" s="1418"/>
      <c r="AA32" s="1418"/>
      <c r="AB32" s="1418"/>
      <c r="AC32" s="1418"/>
      <c r="AD32" s="1418"/>
      <c r="AE32" s="1418"/>
      <c r="AF32" s="1418"/>
      <c r="AG32" s="1418"/>
      <c r="AH32" s="1418"/>
      <c r="AI32" s="1419"/>
      <c r="AN32" s="88"/>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88"/>
      <c r="BT32" s="88"/>
      <c r="BU32" s="88"/>
      <c r="BV32" s="88"/>
      <c r="BW32" s="88"/>
      <c r="BX32" s="88"/>
      <c r="BY32" s="88"/>
    </row>
    <row r="33" spans="1:81" ht="31.5" customHeight="1" x14ac:dyDescent="0.15">
      <c r="A33" s="222"/>
      <c r="B33" s="1397" t="s">
        <v>601</v>
      </c>
      <c r="C33" s="1398"/>
      <c r="D33" s="1398"/>
      <c r="E33" s="1399"/>
      <c r="F33" s="1422"/>
      <c r="G33" s="1422"/>
      <c r="H33" s="1422"/>
      <c r="I33" s="1422"/>
      <c r="J33" s="1422"/>
      <c r="K33" s="1422"/>
      <c r="L33" s="1422"/>
      <c r="M33" s="1422"/>
      <c r="N33" s="1422"/>
      <c r="O33" s="1423" t="s">
        <v>164</v>
      </c>
      <c r="P33" s="1423"/>
      <c r="Q33" s="1423"/>
      <c r="R33" s="1424"/>
      <c r="S33" s="1415"/>
      <c r="T33" s="1416"/>
      <c r="U33" s="1417"/>
      <c r="V33" s="1420"/>
      <c r="W33" s="1420"/>
      <c r="X33" s="1420"/>
      <c r="Y33" s="1420"/>
      <c r="Z33" s="1420"/>
      <c r="AA33" s="1420"/>
      <c r="AB33" s="1420"/>
      <c r="AC33" s="1420"/>
      <c r="AD33" s="1420"/>
      <c r="AE33" s="1420"/>
      <c r="AF33" s="1420"/>
      <c r="AG33" s="1420"/>
      <c r="AH33" s="1420"/>
      <c r="AI33" s="1421"/>
    </row>
    <row r="34" spans="1:81" ht="36" customHeight="1" x14ac:dyDescent="0.15">
      <c r="A34" s="222"/>
      <c r="B34" s="1397" t="s">
        <v>235</v>
      </c>
      <c r="C34" s="1398"/>
      <c r="D34" s="1398"/>
      <c r="E34" s="1398"/>
      <c r="F34" s="1398"/>
      <c r="G34" s="1398"/>
      <c r="H34" s="1398"/>
      <c r="I34" s="1398"/>
      <c r="J34" s="1399"/>
      <c r="K34" s="1400"/>
      <c r="L34" s="1400"/>
      <c r="M34" s="1400"/>
      <c r="N34" s="1400"/>
      <c r="O34" s="1400"/>
      <c r="P34" s="1400"/>
      <c r="Q34" s="1400"/>
      <c r="R34" s="1400"/>
      <c r="S34" s="1400"/>
      <c r="T34" s="1400"/>
      <c r="U34" s="1400"/>
      <c r="V34" s="1400"/>
      <c r="W34" s="1400"/>
      <c r="X34" s="1400"/>
      <c r="Y34" s="1400"/>
      <c r="Z34" s="1400"/>
      <c r="AA34" s="1400"/>
      <c r="AB34" s="1400"/>
      <c r="AC34" s="1400"/>
      <c r="AD34" s="1400"/>
      <c r="AE34" s="1400"/>
      <c r="AF34" s="1400"/>
      <c r="AG34" s="1400"/>
      <c r="AH34" s="1400"/>
      <c r="AI34" s="1401"/>
      <c r="CC34" s="162"/>
    </row>
    <row r="35" spans="1:81" ht="36" customHeight="1" x14ac:dyDescent="0.15">
      <c r="A35" s="222"/>
      <c r="B35" s="1397" t="s">
        <v>297</v>
      </c>
      <c r="C35" s="1398"/>
      <c r="D35" s="1398"/>
      <c r="E35" s="1398"/>
      <c r="F35" s="1398"/>
      <c r="G35" s="1398"/>
      <c r="H35" s="1398"/>
      <c r="I35" s="1398"/>
      <c r="J35" s="1399"/>
      <c r="K35" s="1400"/>
      <c r="L35" s="1400"/>
      <c r="M35" s="1400"/>
      <c r="N35" s="1400"/>
      <c r="O35" s="1400"/>
      <c r="P35" s="1400"/>
      <c r="Q35" s="1400"/>
      <c r="R35" s="1400"/>
      <c r="S35" s="1400"/>
      <c r="T35" s="1400"/>
      <c r="U35" s="1400"/>
      <c r="V35" s="1400"/>
      <c r="W35" s="1400"/>
      <c r="X35" s="1400"/>
      <c r="Y35" s="1400"/>
      <c r="Z35" s="1400"/>
      <c r="AA35" s="1400"/>
      <c r="AB35" s="1400"/>
      <c r="AC35" s="1400"/>
      <c r="AD35" s="1400"/>
      <c r="AE35" s="1400"/>
      <c r="AF35" s="1400"/>
      <c r="AG35" s="1400"/>
      <c r="AH35" s="1400"/>
      <c r="AI35" s="1401"/>
    </row>
    <row r="36" spans="1:81" ht="16.5" customHeight="1" x14ac:dyDescent="0.15">
      <c r="A36" s="222"/>
      <c r="B36" s="1397" t="s">
        <v>431</v>
      </c>
      <c r="C36" s="1447"/>
      <c r="D36" s="1447"/>
      <c r="E36" s="1448"/>
      <c r="F36" s="1448"/>
      <c r="G36" s="1448"/>
      <c r="H36" s="1445"/>
      <c r="I36" s="1446"/>
      <c r="J36" s="1446"/>
      <c r="K36" s="1446"/>
      <c r="L36" s="1446"/>
      <c r="M36" s="1446"/>
      <c r="N36" s="1446"/>
      <c r="O36" s="1405" t="s">
        <v>164</v>
      </c>
      <c r="P36" s="1405"/>
      <c r="Q36" s="1405"/>
      <c r="R36" s="1406"/>
      <c r="S36" s="1407" t="s">
        <v>414</v>
      </c>
      <c r="T36" s="1407"/>
      <c r="U36" s="1407"/>
      <c r="V36" s="1407"/>
      <c r="W36" s="1407"/>
      <c r="X36" s="1407"/>
      <c r="Y36" s="1407"/>
      <c r="Z36" s="1407"/>
      <c r="AA36" s="1407"/>
      <c r="AB36" s="1407"/>
      <c r="AC36" s="1407"/>
      <c r="AD36" s="1407"/>
      <c r="AE36" s="1407"/>
      <c r="AF36" s="1407"/>
      <c r="AG36" s="1407"/>
      <c r="AH36" s="1407"/>
      <c r="AI36" s="1408"/>
      <c r="AM36" s="420"/>
    </row>
    <row r="37" spans="1:81" ht="36" customHeight="1" x14ac:dyDescent="0.15">
      <c r="A37" s="222"/>
      <c r="B37" s="1397" t="s">
        <v>432</v>
      </c>
      <c r="C37" s="1447"/>
      <c r="D37" s="1447"/>
      <c r="E37" s="1447"/>
      <c r="F37" s="1447"/>
      <c r="G37" s="1447"/>
      <c r="H37" s="1453"/>
      <c r="I37" s="1454"/>
      <c r="J37" s="1454"/>
      <c r="K37" s="1454"/>
      <c r="L37" s="1454"/>
      <c r="M37" s="1454"/>
      <c r="N37" s="1454"/>
      <c r="O37" s="1454"/>
      <c r="P37" s="1454"/>
      <c r="Q37" s="1454"/>
      <c r="R37" s="1454"/>
      <c r="S37" s="1454"/>
      <c r="T37" s="1454"/>
      <c r="U37" s="1454"/>
      <c r="V37" s="1454"/>
      <c r="W37" s="1454"/>
      <c r="X37" s="1454"/>
      <c r="Y37" s="1454"/>
      <c r="Z37" s="1454"/>
      <c r="AA37" s="1454"/>
      <c r="AB37" s="1454"/>
      <c r="AC37" s="1454"/>
      <c r="AD37" s="1454"/>
      <c r="AE37" s="1454"/>
      <c r="AF37" s="1454"/>
      <c r="AG37" s="1454"/>
      <c r="AH37" s="1454"/>
      <c r="AI37" s="1455"/>
    </row>
    <row r="38" spans="1:81" ht="15" customHeight="1" x14ac:dyDescent="0.15">
      <c r="A38" s="222"/>
      <c r="B38" s="1456" t="s">
        <v>500</v>
      </c>
      <c r="C38" s="1457"/>
      <c r="D38" s="1457"/>
      <c r="E38" s="1457"/>
      <c r="F38" s="1457"/>
      <c r="G38" s="1457"/>
      <c r="H38" s="1457"/>
      <c r="I38" s="1457"/>
      <c r="J38" s="1457"/>
      <c r="K38" s="1457"/>
      <c r="L38" s="1457"/>
      <c r="M38" s="1457"/>
      <c r="N38" s="1457"/>
      <c r="O38" s="1457"/>
      <c r="P38" s="1457"/>
      <c r="Q38" s="1457"/>
      <c r="R38" s="1457"/>
      <c r="S38" s="1457"/>
      <c r="T38" s="1457"/>
      <c r="U38" s="1457"/>
      <c r="V38" s="1457"/>
      <c r="W38" s="1457"/>
      <c r="X38" s="1457"/>
      <c r="Y38" s="1457"/>
      <c r="Z38" s="1458"/>
      <c r="AA38" s="1459" t="s">
        <v>545</v>
      </c>
      <c r="AB38" s="1460"/>
      <c r="AC38" s="1460"/>
      <c r="AD38" s="1460"/>
      <c r="AE38" s="1460"/>
      <c r="AF38" s="1460"/>
      <c r="AG38" s="1460"/>
      <c r="AH38" s="1460"/>
      <c r="AI38" s="1461"/>
    </row>
    <row r="39" spans="1:81" ht="5.25" customHeight="1" x14ac:dyDescent="0.15">
      <c r="A39" s="229"/>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3"/>
    </row>
    <row r="41" spans="1:81" ht="15" customHeight="1" x14ac:dyDescent="0.15">
      <c r="C41" s="163"/>
    </row>
  </sheetData>
  <sheetProtection algorithmName="SHA-512" hashValue="etJpiuyDhkf5RBpl/x+ntZplM24uOFpXb/h9DjUPypELI6STn4agxxp8RDKB0zGMKd/IJ5Zq3dnCDqc/eQEGLw==" saltValue="oBYFLkGeNjAKg2LTE1o4wA==" spinCount="100000" sheet="1" formatCells="0" formatRows="0" insertRows="0" deleteRows="0" selectLockedCells="1"/>
  <mergeCells count="101">
    <mergeCell ref="B37:G37"/>
    <mergeCell ref="H37:AI37"/>
    <mergeCell ref="B38:Z38"/>
    <mergeCell ref="AA38:AI38"/>
    <mergeCell ref="B30:H30"/>
    <mergeCell ref="I30:Z30"/>
    <mergeCell ref="AA30:AB30"/>
    <mergeCell ref="AC30:AI30"/>
    <mergeCell ref="B31:H31"/>
    <mergeCell ref="I31:AI31"/>
    <mergeCell ref="B32:E32"/>
    <mergeCell ref="F32:G32"/>
    <mergeCell ref="M32:N32"/>
    <mergeCell ref="S32:U33"/>
    <mergeCell ref="V32:AI33"/>
    <mergeCell ref="B33:E33"/>
    <mergeCell ref="F33:N33"/>
    <mergeCell ref="O33:R33"/>
    <mergeCell ref="B34:J34"/>
    <mergeCell ref="K34:AI34"/>
    <mergeCell ref="B35:J35"/>
    <mergeCell ref="K35:AI35"/>
    <mergeCell ref="O36:R36"/>
    <mergeCell ref="S36:AI36"/>
    <mergeCell ref="B36:G36"/>
    <mergeCell ref="H36:N36"/>
    <mergeCell ref="B28:AC28"/>
    <mergeCell ref="AD28:AI28"/>
    <mergeCell ref="B29:E29"/>
    <mergeCell ref="F29:H29"/>
    <mergeCell ref="I29:N29"/>
    <mergeCell ref="O29:V29"/>
    <mergeCell ref="W29:AB29"/>
    <mergeCell ref="AC29:AI29"/>
    <mergeCell ref="B27:Z27"/>
    <mergeCell ref="AA27:AI27"/>
    <mergeCell ref="B23:J23"/>
    <mergeCell ref="K23:AI23"/>
    <mergeCell ref="B24:J24"/>
    <mergeCell ref="K24:AI24"/>
    <mergeCell ref="O25:R25"/>
    <mergeCell ref="S25:AI25"/>
    <mergeCell ref="B25:G25"/>
    <mergeCell ref="H25:N25"/>
    <mergeCell ref="B26:G26"/>
    <mergeCell ref="H26:AI26"/>
    <mergeCell ref="B19:H19"/>
    <mergeCell ref="I19:Z19"/>
    <mergeCell ref="AA19:AB19"/>
    <mergeCell ref="AC19:AI19"/>
    <mergeCell ref="B20:H20"/>
    <mergeCell ref="I20:AI20"/>
    <mergeCell ref="B21:E21"/>
    <mergeCell ref="F21:G21"/>
    <mergeCell ref="M21:N21"/>
    <mergeCell ref="S21:U22"/>
    <mergeCell ref="V21:AI22"/>
    <mergeCell ref="B22:E22"/>
    <mergeCell ref="F22:N22"/>
    <mergeCell ref="O22:R22"/>
    <mergeCell ref="B17:AC17"/>
    <mergeCell ref="AD17:AI17"/>
    <mergeCell ref="B18:E18"/>
    <mergeCell ref="F18:H18"/>
    <mergeCell ref="I18:N18"/>
    <mergeCell ref="O18:V18"/>
    <mergeCell ref="W18:AB18"/>
    <mergeCell ref="AC18:AI18"/>
    <mergeCell ref="B16:Z16"/>
    <mergeCell ref="AA16:AI16"/>
    <mergeCell ref="B12:J12"/>
    <mergeCell ref="K12:AI12"/>
    <mergeCell ref="B13:J13"/>
    <mergeCell ref="K13:AI13"/>
    <mergeCell ref="O14:R14"/>
    <mergeCell ref="S14:AI14"/>
    <mergeCell ref="B14:G14"/>
    <mergeCell ref="H14:N14"/>
    <mergeCell ref="B15:G15"/>
    <mergeCell ref="H15:AI15"/>
    <mergeCell ref="B9:H9"/>
    <mergeCell ref="I9:AI9"/>
    <mergeCell ref="B10:E10"/>
    <mergeCell ref="F10:G10"/>
    <mergeCell ref="M10:N10"/>
    <mergeCell ref="S10:U11"/>
    <mergeCell ref="V10:AI11"/>
    <mergeCell ref="B11:E11"/>
    <mergeCell ref="F11:N11"/>
    <mergeCell ref="O11:R11"/>
    <mergeCell ref="AC7:AI7"/>
    <mergeCell ref="H2:AI2"/>
    <mergeCell ref="B7:E7"/>
    <mergeCell ref="F7:H7"/>
    <mergeCell ref="I7:N7"/>
    <mergeCell ref="O7:V7"/>
    <mergeCell ref="W7:AB7"/>
    <mergeCell ref="B8:H8"/>
    <mergeCell ref="I8:Z8"/>
    <mergeCell ref="AA8:AB8"/>
    <mergeCell ref="AC8:AI8"/>
  </mergeCells>
  <phoneticPr fontId="1"/>
  <dataValidations count="5">
    <dataValidation type="list" allowBlank="1" showErrorMessage="1" prompt="_x000a_" sqref="AA16 AA27 AA38">
      <formula1>"選択してください,関連あり,関連なし"</formula1>
    </dataValidation>
    <dataValidation allowBlank="1" showErrorMessage="1" prompt="_x000a_" sqref="B26 B15 B37"/>
    <dataValidation allowBlank="1" showInputMessage="1" showErrorMessage="1" prompt="選定に至った委託・外注先や専門家の特長と理由を具体的に記入してください。" sqref="K24:AI24 K13:AI13 K35:AI35"/>
    <dataValidation allowBlank="1" showErrorMessage="1" sqref="K23:AI23 K12:AI12 K34:AI34"/>
    <dataValidation allowBlank="1" showInputMessage="1" showErrorMessage="1" prompt="別紙25「12.　(10)委託・外注費／専門家指導費」の「経費番号」（委キ-1、委キ-2、、、）を記入してください。" sqref="F7:H7 F18:H18 F29:H29"/>
  </dataValidations>
  <pageMargins left="0.59055118110236227" right="0.19685039370078741" top="0.39370078740157483" bottom="0.39370078740157483" header="0.19685039370078741" footer="0.19685039370078741"/>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AC10DBD-5D02-423B-8D25-EFF6B6E46C6E}">
            <xm:f>表紙!$C$28=表紙!$C$63</xm:f>
            <x14:dxf>
              <font>
                <color theme="0" tint="-0.24994659260841701"/>
              </font>
              <fill>
                <patternFill>
                  <bgColor theme="0" tint="-0.24994659260841701"/>
                </patternFill>
              </fill>
            </x14:dxf>
          </x14:cfRule>
          <xm:sqref>B7:AI38</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pageSetUpPr fitToPage="1"/>
  </sheetPr>
  <dimension ref="A1:CO44"/>
  <sheetViews>
    <sheetView showGridLines="0" view="pageBreakPreview" zoomScale="80" zoomScaleNormal="130" zoomScaleSheetLayoutView="80" zoomScalePageLayoutView="55" workbookViewId="0">
      <selection activeCell="CU38" sqref="CU38"/>
    </sheetView>
  </sheetViews>
  <sheetFormatPr defaultColWidth="2.125" defaultRowHeight="18.75" x14ac:dyDescent="0.15"/>
  <cols>
    <col min="1" max="2" width="2" style="236" customWidth="1"/>
    <col min="3" max="16" width="1.75" style="236" customWidth="1"/>
    <col min="17" max="45" width="1.875" style="236" customWidth="1"/>
    <col min="46" max="53" width="1.625" style="236" customWidth="1"/>
    <col min="54" max="54" width="2.25" style="236" customWidth="1"/>
    <col min="55" max="83" width="2" style="236" customWidth="1"/>
    <col min="84" max="16384" width="2.125" style="236"/>
  </cols>
  <sheetData>
    <row r="1" spans="1:78" x14ac:dyDescent="0.15">
      <c r="A1" s="127" t="s">
        <v>594</v>
      </c>
    </row>
    <row r="2" spans="1:78" ht="19.5" x14ac:dyDescent="0.15">
      <c r="A2" s="234" t="s">
        <v>510</v>
      </c>
      <c r="B2" s="206"/>
      <c r="C2" s="206"/>
      <c r="D2" s="206"/>
      <c r="E2" s="206"/>
      <c r="F2" s="206"/>
      <c r="G2" s="206"/>
      <c r="H2" s="206"/>
      <c r="I2" s="1297"/>
      <c r="J2" s="1297"/>
      <c r="K2" s="1297"/>
      <c r="L2" s="1297"/>
      <c r="M2" s="1297"/>
      <c r="N2" s="1297"/>
      <c r="O2" s="1297"/>
      <c r="P2" s="1297"/>
      <c r="Q2" s="1297"/>
      <c r="R2" s="1297"/>
      <c r="S2" s="1297"/>
      <c r="T2" s="1297"/>
      <c r="U2" s="1297"/>
      <c r="V2" s="1297"/>
      <c r="W2" s="1297"/>
      <c r="X2" s="1297"/>
      <c r="Y2" s="1297"/>
      <c r="Z2" s="1297"/>
      <c r="AA2" s="1297"/>
      <c r="AB2" s="1297"/>
      <c r="AC2" s="1297"/>
      <c r="AD2" s="1297"/>
      <c r="AE2" s="1297"/>
      <c r="AF2" s="1297"/>
      <c r="AG2" s="1297"/>
      <c r="AH2" s="1297"/>
      <c r="AI2" s="1297"/>
      <c r="AJ2" s="1297"/>
      <c r="AK2" s="1297"/>
      <c r="AL2" s="1297"/>
      <c r="AM2" s="1297"/>
      <c r="AN2" s="1297"/>
      <c r="AO2" s="1297"/>
      <c r="AP2" s="1297"/>
      <c r="AQ2" s="1297"/>
      <c r="AR2" s="1297"/>
      <c r="AS2" s="1297"/>
      <c r="AT2" s="1297"/>
      <c r="AU2" s="1297"/>
      <c r="AV2" s="1297"/>
      <c r="AW2" s="1297"/>
      <c r="AX2" s="1297"/>
      <c r="AY2" s="1297"/>
      <c r="AZ2" s="1297"/>
      <c r="BA2" s="1297"/>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row>
    <row r="3" spans="1:78" ht="15" customHeight="1" x14ac:dyDescent="0.15">
      <c r="A3" s="235" t="s">
        <v>511</v>
      </c>
      <c r="BA3" s="237" t="s">
        <v>19</v>
      </c>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row>
    <row r="4" spans="1:78" ht="16.5" customHeight="1" x14ac:dyDescent="0.15">
      <c r="A4" s="1665" t="s">
        <v>20</v>
      </c>
      <c r="B4" s="1665"/>
      <c r="C4" s="1665"/>
      <c r="D4" s="1665"/>
      <c r="E4" s="1665"/>
      <c r="F4" s="1665"/>
      <c r="G4" s="1665"/>
      <c r="H4" s="1665"/>
      <c r="I4" s="1665"/>
      <c r="J4" s="1665"/>
      <c r="K4" s="1665"/>
      <c r="L4" s="1665"/>
      <c r="M4" s="1665"/>
      <c r="N4" s="1665"/>
      <c r="O4" s="1665"/>
      <c r="P4" s="1665"/>
      <c r="Q4" s="1666" t="s">
        <v>173</v>
      </c>
      <c r="R4" s="1667"/>
      <c r="S4" s="1667"/>
      <c r="T4" s="1667"/>
      <c r="U4" s="1667"/>
      <c r="V4" s="1667"/>
      <c r="W4" s="1667"/>
      <c r="X4" s="1667"/>
      <c r="Y4" s="1668"/>
      <c r="Z4" s="1669" t="s">
        <v>21</v>
      </c>
      <c r="AA4" s="1669"/>
      <c r="AB4" s="1669"/>
      <c r="AC4" s="1669"/>
      <c r="AD4" s="1669"/>
      <c r="AE4" s="1669"/>
      <c r="AF4" s="1669"/>
      <c r="AG4" s="1669"/>
      <c r="AH4" s="1669"/>
      <c r="AI4" s="1572" t="s">
        <v>509</v>
      </c>
      <c r="AJ4" s="1572"/>
      <c r="AK4" s="1572"/>
      <c r="AL4" s="1572"/>
      <c r="AM4" s="1572"/>
      <c r="AN4" s="1572"/>
      <c r="AO4" s="1572"/>
      <c r="AP4" s="1572"/>
      <c r="AQ4" s="1572"/>
      <c r="AR4" s="1679" t="s">
        <v>22</v>
      </c>
      <c r="AS4" s="1680"/>
      <c r="AT4" s="1680"/>
      <c r="AU4" s="1680"/>
      <c r="AV4" s="1680"/>
      <c r="AW4" s="1680"/>
      <c r="AX4" s="1680"/>
      <c r="AY4" s="1680"/>
      <c r="AZ4" s="1680"/>
      <c r="BA4" s="168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row>
    <row r="5" spans="1:78" ht="16.5" customHeight="1" x14ac:dyDescent="0.15">
      <c r="A5" s="1665"/>
      <c r="B5" s="1665"/>
      <c r="C5" s="1665"/>
      <c r="D5" s="1665"/>
      <c r="E5" s="1665"/>
      <c r="F5" s="1665"/>
      <c r="G5" s="1665"/>
      <c r="H5" s="1665"/>
      <c r="I5" s="1665"/>
      <c r="J5" s="1665"/>
      <c r="K5" s="1665"/>
      <c r="L5" s="1665"/>
      <c r="M5" s="1665"/>
      <c r="N5" s="1665"/>
      <c r="O5" s="1665"/>
      <c r="P5" s="1665"/>
      <c r="Q5" s="1670" t="s">
        <v>533</v>
      </c>
      <c r="R5" s="1671"/>
      <c r="S5" s="1671"/>
      <c r="T5" s="1671"/>
      <c r="U5" s="1671"/>
      <c r="V5" s="1671"/>
      <c r="W5" s="1671"/>
      <c r="X5" s="1671"/>
      <c r="Y5" s="1672"/>
      <c r="Z5" s="1573" t="s">
        <v>152</v>
      </c>
      <c r="AA5" s="1574"/>
      <c r="AB5" s="1574"/>
      <c r="AC5" s="1574"/>
      <c r="AD5" s="1574"/>
      <c r="AE5" s="1574"/>
      <c r="AF5" s="1574"/>
      <c r="AG5" s="1574"/>
      <c r="AH5" s="1575"/>
      <c r="AI5" s="1573" t="s">
        <v>508</v>
      </c>
      <c r="AJ5" s="1574"/>
      <c r="AK5" s="1574"/>
      <c r="AL5" s="1574"/>
      <c r="AM5" s="1574"/>
      <c r="AN5" s="1574"/>
      <c r="AO5" s="1574"/>
      <c r="AP5" s="1574"/>
      <c r="AQ5" s="1575"/>
      <c r="AR5" s="1573" t="s">
        <v>153</v>
      </c>
      <c r="AS5" s="1574"/>
      <c r="AT5" s="1574"/>
      <c r="AU5" s="1574"/>
      <c r="AV5" s="1574"/>
      <c r="AW5" s="1574"/>
      <c r="AX5" s="1574"/>
      <c r="AY5" s="1574"/>
      <c r="AZ5" s="1574"/>
      <c r="BA5" s="1575"/>
      <c r="BB5" s="241"/>
      <c r="BC5" s="239"/>
      <c r="BD5" s="239"/>
      <c r="BE5" s="239"/>
      <c r="BF5" s="239"/>
      <c r="BG5" s="239"/>
      <c r="BH5" s="239"/>
      <c r="BI5" s="239"/>
      <c r="BJ5" s="239"/>
      <c r="BK5" s="239"/>
      <c r="BL5" s="239"/>
      <c r="BM5" s="239"/>
      <c r="BN5" s="239"/>
      <c r="BO5" s="239"/>
      <c r="BP5" s="255"/>
      <c r="BQ5" s="255"/>
      <c r="BR5" s="255"/>
      <c r="BS5" s="255"/>
      <c r="BT5" s="255"/>
      <c r="BU5" s="255"/>
      <c r="BV5" s="255"/>
      <c r="BW5" s="255"/>
      <c r="BX5" s="255"/>
      <c r="BY5" s="241"/>
      <c r="BZ5" s="241"/>
    </row>
    <row r="6" spans="1:78" x14ac:dyDescent="0.15">
      <c r="A6" s="1682" t="s">
        <v>447</v>
      </c>
      <c r="B6" s="1683"/>
      <c r="C6" s="1684"/>
      <c r="D6" s="1684"/>
      <c r="E6" s="1684"/>
      <c r="F6" s="1684"/>
      <c r="G6" s="1684"/>
      <c r="H6" s="168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c r="AP6" s="1684"/>
      <c r="AQ6" s="1684"/>
      <c r="AR6" s="1684"/>
      <c r="AS6" s="1684"/>
      <c r="AT6" s="1684"/>
      <c r="AU6" s="1684"/>
      <c r="AV6" s="1684"/>
      <c r="AW6" s="1684"/>
      <c r="AX6" s="1684"/>
      <c r="AY6" s="1684"/>
      <c r="AZ6" s="1684"/>
      <c r="BA6" s="1685"/>
      <c r="BB6" s="241"/>
      <c r="BC6" s="239"/>
      <c r="BD6" s="239"/>
      <c r="BE6" s="239"/>
      <c r="BF6" s="239"/>
      <c r="BG6" s="239"/>
      <c r="BH6" s="239"/>
      <c r="BI6" s="239"/>
      <c r="BJ6" s="239"/>
      <c r="BK6" s="239"/>
      <c r="BL6" s="239"/>
      <c r="BM6" s="239"/>
      <c r="BN6" s="239"/>
      <c r="BO6" s="238"/>
      <c r="BP6" s="239"/>
      <c r="BQ6" s="239"/>
      <c r="BR6" s="239"/>
      <c r="BS6" s="239"/>
      <c r="BT6" s="239"/>
      <c r="BU6" s="239"/>
      <c r="BV6" s="239"/>
      <c r="BW6" s="239"/>
      <c r="BX6" s="239"/>
      <c r="BY6" s="241"/>
      <c r="BZ6" s="241"/>
    </row>
    <row r="7" spans="1:78" ht="21" customHeight="1" x14ac:dyDescent="0.15">
      <c r="A7" s="1674" t="s">
        <v>23</v>
      </c>
      <c r="B7" s="1675"/>
      <c r="C7" s="1686" t="s">
        <v>214</v>
      </c>
      <c r="D7" s="1686"/>
      <c r="E7" s="1686"/>
      <c r="F7" s="1686"/>
      <c r="G7" s="1686"/>
      <c r="H7" s="1686"/>
      <c r="I7" s="1686"/>
      <c r="J7" s="1686"/>
      <c r="K7" s="1686"/>
      <c r="L7" s="1686"/>
      <c r="M7" s="1686"/>
      <c r="N7" s="1686"/>
      <c r="O7" s="1686"/>
      <c r="P7" s="1686"/>
      <c r="Q7" s="1576">
        <f>'支出明細＜原材料・改良＞(別紙12)'!J22</f>
        <v>0</v>
      </c>
      <c r="R7" s="1577"/>
      <c r="S7" s="1577"/>
      <c r="T7" s="1577"/>
      <c r="U7" s="1577"/>
      <c r="V7" s="1577"/>
      <c r="W7" s="1577"/>
      <c r="X7" s="1577"/>
      <c r="Y7" s="1687"/>
      <c r="Z7" s="1576">
        <f>'支出明細＜原材料・改良＞(別紙12)'!I22</f>
        <v>0</v>
      </c>
      <c r="AA7" s="1577"/>
      <c r="AB7" s="1577"/>
      <c r="AC7" s="1577"/>
      <c r="AD7" s="1577"/>
      <c r="AE7" s="1577"/>
      <c r="AF7" s="1577"/>
      <c r="AG7" s="1577"/>
      <c r="AH7" s="1577"/>
      <c r="AI7" s="1576">
        <f>ROUNDDOWN(Z7*(1/2),-3)</f>
        <v>0</v>
      </c>
      <c r="AJ7" s="1577"/>
      <c r="AK7" s="1577"/>
      <c r="AL7" s="1577"/>
      <c r="AM7" s="1577"/>
      <c r="AN7" s="1577"/>
      <c r="AO7" s="1577"/>
      <c r="AP7" s="1577"/>
      <c r="AQ7" s="1577"/>
      <c r="AR7" s="1618"/>
      <c r="AS7" s="1619"/>
      <c r="AT7" s="1619"/>
      <c r="AU7" s="1619"/>
      <c r="AV7" s="1619"/>
      <c r="AW7" s="1619"/>
      <c r="AX7" s="1619"/>
      <c r="AY7" s="1619"/>
      <c r="AZ7" s="1619"/>
      <c r="BA7" s="1620"/>
      <c r="BB7" s="241"/>
      <c r="BC7" s="239"/>
      <c r="BD7" s="239"/>
      <c r="BE7" s="239"/>
      <c r="BF7" s="239"/>
      <c r="BG7" s="239"/>
      <c r="BH7" s="239"/>
      <c r="BI7" s="239"/>
      <c r="BJ7" s="239"/>
      <c r="BK7" s="239"/>
      <c r="BL7" s="239"/>
      <c r="BM7" s="239"/>
      <c r="BN7" s="239"/>
      <c r="BO7" s="238"/>
      <c r="BP7" s="240"/>
      <c r="BQ7" s="240"/>
      <c r="BR7" s="240"/>
      <c r="BS7" s="240"/>
      <c r="BT7" s="240"/>
      <c r="BU7" s="240"/>
      <c r="BV7" s="240"/>
      <c r="BW7" s="240"/>
      <c r="BX7" s="240"/>
      <c r="BY7" s="241"/>
      <c r="BZ7" s="241"/>
    </row>
    <row r="8" spans="1:78" ht="21" customHeight="1" x14ac:dyDescent="0.15">
      <c r="A8" s="1674"/>
      <c r="B8" s="1675"/>
      <c r="C8" s="1656" t="s">
        <v>282</v>
      </c>
      <c r="D8" s="1656"/>
      <c r="E8" s="1656"/>
      <c r="F8" s="1656"/>
      <c r="G8" s="1656"/>
      <c r="H8" s="1656"/>
      <c r="I8" s="1656"/>
      <c r="J8" s="1656"/>
      <c r="K8" s="1656"/>
      <c r="L8" s="1656"/>
      <c r="M8" s="1656"/>
      <c r="N8" s="1656"/>
      <c r="O8" s="1656"/>
      <c r="P8" s="1656"/>
      <c r="Q8" s="1613">
        <f>'支出明細＜機械工具・改良＞(別紙13)'!K23</f>
        <v>0</v>
      </c>
      <c r="R8" s="1613"/>
      <c r="S8" s="1613"/>
      <c r="T8" s="1613"/>
      <c r="U8" s="1613"/>
      <c r="V8" s="1613"/>
      <c r="W8" s="1613"/>
      <c r="X8" s="1613"/>
      <c r="Y8" s="1613"/>
      <c r="Z8" s="1613">
        <f>'支出明細＜機械工具・改良＞(別紙13)'!J23</f>
        <v>0</v>
      </c>
      <c r="AA8" s="1613"/>
      <c r="AB8" s="1613"/>
      <c r="AC8" s="1613"/>
      <c r="AD8" s="1613"/>
      <c r="AE8" s="1613"/>
      <c r="AF8" s="1613"/>
      <c r="AG8" s="1613"/>
      <c r="AH8" s="1578"/>
      <c r="AI8" s="1578">
        <f>ROUNDDOWN(Z8*(1/2),-3)</f>
        <v>0</v>
      </c>
      <c r="AJ8" s="1579"/>
      <c r="AK8" s="1579"/>
      <c r="AL8" s="1579"/>
      <c r="AM8" s="1579"/>
      <c r="AN8" s="1579"/>
      <c r="AO8" s="1579"/>
      <c r="AP8" s="1579"/>
      <c r="AQ8" s="1580"/>
      <c r="AR8" s="1614"/>
      <c r="AS8" s="1614"/>
      <c r="AT8" s="1614"/>
      <c r="AU8" s="1614"/>
      <c r="AV8" s="1614"/>
      <c r="AW8" s="1614"/>
      <c r="AX8" s="1614"/>
      <c r="AY8" s="1614"/>
      <c r="AZ8" s="1614"/>
      <c r="BA8" s="1614"/>
      <c r="BB8" s="241"/>
      <c r="BC8" s="239"/>
      <c r="BD8" s="239"/>
      <c r="BE8" s="239"/>
      <c r="BF8" s="239"/>
      <c r="BG8" s="239"/>
      <c r="BH8" s="239"/>
      <c r="BI8" s="239"/>
      <c r="BJ8" s="239"/>
      <c r="BK8" s="239"/>
      <c r="BL8" s="239"/>
      <c r="BM8" s="239"/>
      <c r="BN8" s="239"/>
      <c r="BO8" s="238"/>
      <c r="BP8" s="240"/>
      <c r="BQ8" s="240"/>
      <c r="BR8" s="240"/>
      <c r="BS8" s="240"/>
      <c r="BT8" s="240"/>
      <c r="BU8" s="240"/>
      <c r="BV8" s="240"/>
      <c r="BW8" s="240"/>
      <c r="BX8" s="240"/>
      <c r="BY8" s="241"/>
      <c r="BZ8" s="241"/>
    </row>
    <row r="9" spans="1:78" ht="21" customHeight="1" x14ac:dyDescent="0.15">
      <c r="A9" s="1674"/>
      <c r="B9" s="1675"/>
      <c r="C9" s="1673" t="s">
        <v>283</v>
      </c>
      <c r="D9" s="1673"/>
      <c r="E9" s="1673"/>
      <c r="F9" s="1673"/>
      <c r="G9" s="1673"/>
      <c r="H9" s="1673"/>
      <c r="I9" s="1673"/>
      <c r="J9" s="1673"/>
      <c r="K9" s="1673"/>
      <c r="L9" s="1673"/>
      <c r="M9" s="1673"/>
      <c r="N9" s="1673"/>
      <c r="O9" s="1673"/>
      <c r="P9" s="1673"/>
      <c r="Q9" s="1613">
        <f>'支出明細＜委託専門家・改良＞(別紙15)'!H22</f>
        <v>0</v>
      </c>
      <c r="R9" s="1613"/>
      <c r="S9" s="1613"/>
      <c r="T9" s="1613"/>
      <c r="U9" s="1613"/>
      <c r="V9" s="1613"/>
      <c r="W9" s="1613"/>
      <c r="X9" s="1613"/>
      <c r="Y9" s="1613"/>
      <c r="Z9" s="1613">
        <f>'支出明細＜委託専門家・改良＞(別紙15)'!G22</f>
        <v>0</v>
      </c>
      <c r="AA9" s="1613"/>
      <c r="AB9" s="1613"/>
      <c r="AC9" s="1613"/>
      <c r="AD9" s="1613"/>
      <c r="AE9" s="1613"/>
      <c r="AF9" s="1613"/>
      <c r="AG9" s="1613"/>
      <c r="AH9" s="1578"/>
      <c r="AI9" s="1578">
        <f>ROUNDDOWN(Z9*(1/2),-3)</f>
        <v>0</v>
      </c>
      <c r="AJ9" s="1579"/>
      <c r="AK9" s="1579"/>
      <c r="AL9" s="1579"/>
      <c r="AM9" s="1579"/>
      <c r="AN9" s="1579"/>
      <c r="AO9" s="1579"/>
      <c r="AP9" s="1579"/>
      <c r="AQ9" s="1580"/>
      <c r="AR9" s="1614"/>
      <c r="AS9" s="1614"/>
      <c r="AT9" s="1614"/>
      <c r="AU9" s="1614"/>
      <c r="AV9" s="1614"/>
      <c r="AW9" s="1614"/>
      <c r="AX9" s="1614"/>
      <c r="AY9" s="1614"/>
      <c r="AZ9" s="1614"/>
      <c r="BA9" s="1614"/>
      <c r="BB9" s="241"/>
      <c r="BC9" s="242"/>
      <c r="BD9" s="242"/>
      <c r="BE9" s="242"/>
      <c r="BF9" s="242"/>
      <c r="BG9" s="242"/>
      <c r="BH9" s="242"/>
      <c r="BI9" s="242" t="str">
        <f>(IF(AR21&gt;5000000,"「助成金交付申請額」合計が上限額500万円を超えています。いずれかの経費区分の「助成金交付申請額」を手入力で修正し、合計が500万円以内に収まるよう調整してください。",""))</f>
        <v/>
      </c>
      <c r="BJ9" s="242"/>
      <c r="BK9" s="242"/>
      <c r="BL9" s="242"/>
      <c r="BM9" s="242"/>
      <c r="BN9" s="242"/>
      <c r="BO9" s="238"/>
      <c r="BP9" s="240"/>
      <c r="BQ9" s="240"/>
      <c r="BR9" s="240"/>
      <c r="BS9" s="240"/>
      <c r="BT9" s="240"/>
      <c r="BU9" s="240"/>
      <c r="BV9" s="240"/>
      <c r="BW9" s="240"/>
      <c r="BX9" s="240"/>
      <c r="BY9" s="241"/>
      <c r="BZ9" s="241"/>
    </row>
    <row r="10" spans="1:78" ht="21" customHeight="1" x14ac:dyDescent="0.15">
      <c r="A10" s="1674"/>
      <c r="B10" s="1675"/>
      <c r="C10" s="1657" t="s">
        <v>274</v>
      </c>
      <c r="D10" s="1658"/>
      <c r="E10" s="1658"/>
      <c r="F10" s="1658"/>
      <c r="G10" s="1658"/>
      <c r="H10" s="1658"/>
      <c r="I10" s="1658"/>
      <c r="J10" s="1658"/>
      <c r="K10" s="1658"/>
      <c r="L10" s="1658"/>
      <c r="M10" s="1658"/>
      <c r="N10" s="1658"/>
      <c r="O10" s="1658"/>
      <c r="P10" s="1658"/>
      <c r="Q10" s="1613">
        <f>'支出明細＜産業財産権・改良＞(別紙17)'!I16</f>
        <v>0</v>
      </c>
      <c r="R10" s="1613"/>
      <c r="S10" s="1613"/>
      <c r="T10" s="1613"/>
      <c r="U10" s="1613"/>
      <c r="V10" s="1613"/>
      <c r="W10" s="1613"/>
      <c r="X10" s="1613"/>
      <c r="Y10" s="1613"/>
      <c r="Z10" s="1578">
        <f>'支出明細＜産業財産権・改良＞(別紙17)'!H16</f>
        <v>0</v>
      </c>
      <c r="AA10" s="1579"/>
      <c r="AB10" s="1579"/>
      <c r="AC10" s="1579"/>
      <c r="AD10" s="1579"/>
      <c r="AE10" s="1579"/>
      <c r="AF10" s="1579"/>
      <c r="AG10" s="1579"/>
      <c r="AH10" s="1580"/>
      <c r="AI10" s="1578">
        <f>ROUNDDOWN(Z10*(1/2),-3)</f>
        <v>0</v>
      </c>
      <c r="AJ10" s="1579"/>
      <c r="AK10" s="1579"/>
      <c r="AL10" s="1579"/>
      <c r="AM10" s="1579"/>
      <c r="AN10" s="1579"/>
      <c r="AO10" s="1579"/>
      <c r="AP10" s="1579"/>
      <c r="AQ10" s="1580"/>
      <c r="AR10" s="1614"/>
      <c r="AS10" s="1614"/>
      <c r="AT10" s="1614"/>
      <c r="AU10" s="1614"/>
      <c r="AV10" s="1614"/>
      <c r="AW10" s="1614"/>
      <c r="AX10" s="1614"/>
      <c r="AY10" s="1614"/>
      <c r="AZ10" s="1614"/>
      <c r="BA10" s="1614"/>
      <c r="BB10" s="241"/>
      <c r="BC10" s="239"/>
      <c r="BD10" s="421"/>
      <c r="BE10" s="239"/>
      <c r="BF10" s="239"/>
      <c r="BG10" s="239"/>
      <c r="BH10" s="239"/>
      <c r="BI10" s="239"/>
      <c r="BJ10" s="239"/>
      <c r="BK10" s="239"/>
      <c r="BL10" s="239"/>
      <c r="BM10" s="239"/>
      <c r="BN10" s="239"/>
      <c r="BO10" s="238"/>
      <c r="BP10" s="240"/>
      <c r="BQ10" s="240"/>
      <c r="BR10" s="240"/>
      <c r="BS10" s="240"/>
      <c r="BT10" s="240"/>
      <c r="BU10" s="240"/>
      <c r="BV10" s="240"/>
      <c r="BW10" s="240"/>
      <c r="BX10" s="240"/>
      <c r="BY10" s="241"/>
      <c r="BZ10" s="241"/>
    </row>
    <row r="11" spans="1:78" ht="21" customHeight="1" x14ac:dyDescent="0.15">
      <c r="A11" s="1674"/>
      <c r="B11" s="1675"/>
      <c r="C11" s="1656" t="s">
        <v>284</v>
      </c>
      <c r="D11" s="1656"/>
      <c r="E11" s="1656"/>
      <c r="F11" s="1656"/>
      <c r="G11" s="1656"/>
      <c r="H11" s="1656"/>
      <c r="I11" s="1656"/>
      <c r="J11" s="1656"/>
      <c r="K11" s="1656"/>
      <c r="L11" s="1656"/>
      <c r="M11" s="1656"/>
      <c r="N11" s="1656"/>
      <c r="O11" s="1656"/>
      <c r="P11" s="1656"/>
      <c r="Q11" s="1613">
        <f>'支出明細＜人件費・改良＞(別紙19)'!H20</f>
        <v>0</v>
      </c>
      <c r="R11" s="1613"/>
      <c r="S11" s="1613"/>
      <c r="T11" s="1613"/>
      <c r="U11" s="1613"/>
      <c r="V11" s="1613"/>
      <c r="W11" s="1613"/>
      <c r="X11" s="1613"/>
      <c r="Y11" s="1613"/>
      <c r="Z11" s="1578">
        <f>'支出明細＜人件費・改良＞(別紙19)'!I20</f>
        <v>0</v>
      </c>
      <c r="AA11" s="1579"/>
      <c r="AB11" s="1579"/>
      <c r="AC11" s="1579"/>
      <c r="AD11" s="1579"/>
      <c r="AE11" s="1579"/>
      <c r="AF11" s="1579"/>
      <c r="AG11" s="1579"/>
      <c r="AH11" s="1580"/>
      <c r="AI11" s="1578">
        <f>MIN(ROUNDDOWN(Z11*(1/2),-3),2500000)</f>
        <v>0</v>
      </c>
      <c r="AJ11" s="1579"/>
      <c r="AK11" s="1579"/>
      <c r="AL11" s="1579"/>
      <c r="AM11" s="1579"/>
      <c r="AN11" s="1579"/>
      <c r="AO11" s="1579"/>
      <c r="AP11" s="1579"/>
      <c r="AQ11" s="1580"/>
      <c r="AR11" s="1659"/>
      <c r="AS11" s="1660"/>
      <c r="AT11" s="1660"/>
      <c r="AU11" s="1660"/>
      <c r="AV11" s="1660"/>
      <c r="AW11" s="1660"/>
      <c r="AX11" s="1660"/>
      <c r="AY11" s="1660"/>
      <c r="AZ11" s="1660"/>
      <c r="BA11" s="1661"/>
      <c r="BB11" s="241"/>
      <c r="BC11" s="239"/>
      <c r="BD11" s="239"/>
      <c r="BE11" s="239"/>
      <c r="BF11" s="239"/>
      <c r="BG11" s="239"/>
      <c r="BH11" s="239"/>
      <c r="BI11" s="239"/>
      <c r="BJ11" s="239"/>
      <c r="BK11" s="239"/>
      <c r="BL11" s="239"/>
      <c r="BM11" s="239"/>
      <c r="BN11" s="239"/>
      <c r="BO11" s="238"/>
      <c r="BP11" s="240"/>
      <c r="BQ11" s="240"/>
      <c r="BR11" s="240"/>
      <c r="BS11" s="240"/>
      <c r="BT11" s="240"/>
      <c r="BU11" s="240"/>
      <c r="BV11" s="240"/>
      <c r="BW11" s="240"/>
      <c r="BX11" s="240"/>
      <c r="BY11" s="241"/>
      <c r="BZ11" s="241"/>
    </row>
    <row r="12" spans="1:78" ht="21" customHeight="1" x14ac:dyDescent="0.15">
      <c r="A12" s="1674"/>
      <c r="B12" s="1675"/>
      <c r="C12" s="1656" t="s">
        <v>285</v>
      </c>
      <c r="D12" s="1656"/>
      <c r="E12" s="1656"/>
      <c r="F12" s="1656"/>
      <c r="G12" s="1656"/>
      <c r="H12" s="1656"/>
      <c r="I12" s="1656"/>
      <c r="J12" s="1656"/>
      <c r="K12" s="1656"/>
      <c r="L12" s="1656"/>
      <c r="M12" s="1656"/>
      <c r="N12" s="1656"/>
      <c r="O12" s="1656"/>
      <c r="P12" s="1656"/>
      <c r="Q12" s="1613">
        <f>'支出明細＜賃借料・改良＞(別紙20)'!I18</f>
        <v>0</v>
      </c>
      <c r="R12" s="1613"/>
      <c r="S12" s="1613"/>
      <c r="T12" s="1613"/>
      <c r="U12" s="1613"/>
      <c r="V12" s="1613"/>
      <c r="W12" s="1613"/>
      <c r="X12" s="1613"/>
      <c r="Y12" s="1613"/>
      <c r="Z12" s="1613">
        <f>'支出明細＜賃借料・改良＞(別紙20)'!I18</f>
        <v>0</v>
      </c>
      <c r="AA12" s="1613"/>
      <c r="AB12" s="1613"/>
      <c r="AC12" s="1613"/>
      <c r="AD12" s="1613"/>
      <c r="AE12" s="1613"/>
      <c r="AF12" s="1613"/>
      <c r="AG12" s="1613"/>
      <c r="AH12" s="1578"/>
      <c r="AI12" s="1578">
        <f>MIN(ROUNDDOWN(Z12*(1/2),-3),1500000)</f>
        <v>0</v>
      </c>
      <c r="AJ12" s="1579"/>
      <c r="AK12" s="1579"/>
      <c r="AL12" s="1579"/>
      <c r="AM12" s="1579"/>
      <c r="AN12" s="1579"/>
      <c r="AO12" s="1579"/>
      <c r="AP12" s="1579"/>
      <c r="AQ12" s="1580"/>
      <c r="AR12" s="1614"/>
      <c r="AS12" s="1614"/>
      <c r="AT12" s="1614"/>
      <c r="AU12" s="1614"/>
      <c r="AV12" s="1614"/>
      <c r="AW12" s="1614"/>
      <c r="AX12" s="1614"/>
      <c r="AY12" s="1614"/>
      <c r="AZ12" s="1614"/>
      <c r="BA12" s="1614"/>
      <c r="BB12" s="241"/>
      <c r="BC12" s="239"/>
      <c r="BD12" s="239"/>
      <c r="BE12" s="239"/>
      <c r="BF12" s="239"/>
      <c r="BG12" s="239"/>
      <c r="BH12" s="239"/>
      <c r="BI12" s="239"/>
      <c r="BJ12" s="239"/>
      <c r="BK12" s="239"/>
      <c r="BL12" s="239"/>
      <c r="BM12" s="239"/>
      <c r="BN12" s="239"/>
      <c r="BO12" s="238"/>
      <c r="BP12" s="240"/>
      <c r="BQ12" s="240"/>
      <c r="BR12" s="240"/>
      <c r="BS12" s="240"/>
      <c r="BT12" s="240"/>
      <c r="BU12" s="240"/>
      <c r="BV12" s="240"/>
      <c r="BW12" s="240"/>
      <c r="BX12" s="240"/>
      <c r="BY12" s="241"/>
      <c r="BZ12" s="241"/>
    </row>
    <row r="13" spans="1:78" ht="21" customHeight="1" thickBot="1" x14ac:dyDescent="0.2">
      <c r="A13" s="1676"/>
      <c r="B13" s="1677"/>
      <c r="C13" s="1678" t="s">
        <v>286</v>
      </c>
      <c r="D13" s="1678"/>
      <c r="E13" s="1678"/>
      <c r="F13" s="1678"/>
      <c r="G13" s="1678"/>
      <c r="H13" s="1678"/>
      <c r="I13" s="1678"/>
      <c r="J13" s="1678"/>
      <c r="K13" s="1678"/>
      <c r="L13" s="1678"/>
      <c r="M13" s="1678"/>
      <c r="N13" s="1678"/>
      <c r="O13" s="1678"/>
      <c r="P13" s="1678"/>
      <c r="Q13" s="1590">
        <f>'支出明細＜賃借料・改良＞(別紙20)'!I26</f>
        <v>0</v>
      </c>
      <c r="R13" s="1590"/>
      <c r="S13" s="1590"/>
      <c r="T13" s="1590"/>
      <c r="U13" s="1590"/>
      <c r="V13" s="1590"/>
      <c r="W13" s="1590"/>
      <c r="X13" s="1590"/>
      <c r="Y13" s="1590"/>
      <c r="Z13" s="1581"/>
      <c r="AA13" s="1581"/>
      <c r="AB13" s="1581"/>
      <c r="AC13" s="1581"/>
      <c r="AD13" s="1581"/>
      <c r="AE13" s="1581"/>
      <c r="AF13" s="1581"/>
      <c r="AG13" s="1581"/>
      <c r="AH13" s="1582"/>
      <c r="AI13" s="1581"/>
      <c r="AJ13" s="1581"/>
      <c r="AK13" s="1581"/>
      <c r="AL13" s="1581"/>
      <c r="AM13" s="1581"/>
      <c r="AN13" s="1581"/>
      <c r="AO13" s="1581"/>
      <c r="AP13" s="1581"/>
      <c r="AQ13" s="1582"/>
      <c r="AR13" s="1662" t="str">
        <f>IF(AND((AT14+AT20)&lt;5000000,AT14&lt;AI14),"⇩増やせます","")</f>
        <v/>
      </c>
      <c r="AS13" s="1662"/>
      <c r="AT13" s="1663"/>
      <c r="AU13" s="1663"/>
      <c r="AV13" s="1663"/>
      <c r="AW13" s="1663"/>
      <c r="AX13" s="1663"/>
      <c r="AY13" s="1663"/>
      <c r="AZ13" s="1663"/>
      <c r="BA13" s="1663"/>
      <c r="BB13" s="241"/>
      <c r="BC13" s="239"/>
      <c r="BD13" s="239"/>
      <c r="BE13" s="239"/>
      <c r="BF13" s="239"/>
      <c r="BG13" s="239"/>
      <c r="BH13" s="239"/>
      <c r="BI13" s="239"/>
      <c r="BJ13" s="239"/>
      <c r="BK13" s="239"/>
      <c r="BL13" s="239"/>
      <c r="BM13" s="239"/>
      <c r="BN13" s="239"/>
      <c r="BO13" s="239"/>
      <c r="BP13" s="240"/>
      <c r="BQ13" s="240"/>
      <c r="BR13" s="240"/>
      <c r="BS13" s="240"/>
      <c r="BT13" s="240"/>
      <c r="BU13" s="240"/>
      <c r="BV13" s="240"/>
      <c r="BW13" s="240"/>
      <c r="BX13" s="240"/>
      <c r="BY13" s="241"/>
      <c r="BZ13" s="241"/>
    </row>
    <row r="14" spans="1:78" ht="22.5" customHeight="1" thickBot="1" x14ac:dyDescent="0.2">
      <c r="A14" s="1708" t="s">
        <v>497</v>
      </c>
      <c r="B14" s="1709"/>
      <c r="C14" s="1709"/>
      <c r="D14" s="1709"/>
      <c r="E14" s="1709"/>
      <c r="F14" s="1709"/>
      <c r="G14" s="1709"/>
      <c r="H14" s="1709"/>
      <c r="I14" s="1709"/>
      <c r="J14" s="1709"/>
      <c r="K14" s="1709"/>
      <c r="L14" s="1709"/>
      <c r="M14" s="1709"/>
      <c r="N14" s="1709"/>
      <c r="O14" s="1709"/>
      <c r="P14" s="1710"/>
      <c r="Q14" s="1615">
        <f>IF(OR(表紙!$C$28=表紙!$C$63,表紙!$C$28=表紙!$C$65),SUM(Q7:Y13),0)</f>
        <v>0</v>
      </c>
      <c r="R14" s="1615"/>
      <c r="S14" s="1615"/>
      <c r="T14" s="1615"/>
      <c r="U14" s="1615"/>
      <c r="V14" s="1615"/>
      <c r="W14" s="1615"/>
      <c r="X14" s="1615"/>
      <c r="Y14" s="1615"/>
      <c r="Z14" s="1615">
        <f>IF(OR(表紙!$C$28=表紙!$C$63,表紙!$C$28=表紙!$C$65),SUM(Z7:AH12),0)</f>
        <v>0</v>
      </c>
      <c r="AA14" s="1615"/>
      <c r="AB14" s="1615"/>
      <c r="AC14" s="1615"/>
      <c r="AD14" s="1615"/>
      <c r="AE14" s="1615"/>
      <c r="AF14" s="1615"/>
      <c r="AG14" s="1615"/>
      <c r="AH14" s="1702"/>
      <c r="AI14" s="1615">
        <f>IF(OR(表紙!$C$28=表紙!$C$63,表紙!$C$28=表紙!$C$65),SUM(AI7:AQ12),0)</f>
        <v>0</v>
      </c>
      <c r="AJ14" s="1615"/>
      <c r="AK14" s="1615"/>
      <c r="AL14" s="1615"/>
      <c r="AM14" s="1615"/>
      <c r="AN14" s="1615"/>
      <c r="AO14" s="1615"/>
      <c r="AP14" s="1615"/>
      <c r="AQ14" s="1702"/>
      <c r="AR14" s="1692" t="s">
        <v>514</v>
      </c>
      <c r="AS14" s="1693"/>
      <c r="AT14" s="1689"/>
      <c r="AU14" s="1690"/>
      <c r="AV14" s="1690"/>
      <c r="AW14" s="1690"/>
      <c r="AX14" s="1690"/>
      <c r="AY14" s="1690"/>
      <c r="AZ14" s="1690"/>
      <c r="BA14" s="1691"/>
      <c r="BB14" s="239"/>
      <c r="BC14" s="243"/>
      <c r="BD14" s="243"/>
      <c r="BE14" s="244"/>
      <c r="BF14" s="244"/>
      <c r="BG14" s="244"/>
      <c r="BH14" s="244"/>
      <c r="BI14" s="244"/>
      <c r="BJ14" s="244"/>
      <c r="BK14" s="244"/>
      <c r="BL14" s="244"/>
      <c r="BM14" s="244"/>
      <c r="BN14" s="244"/>
      <c r="BO14" s="244"/>
      <c r="BP14" s="244"/>
      <c r="BQ14" s="244"/>
      <c r="BR14" s="244"/>
      <c r="BS14" s="244"/>
      <c r="BT14" s="244"/>
      <c r="BU14" s="244"/>
      <c r="BV14" s="244"/>
      <c r="BW14" s="241"/>
      <c r="BX14" s="241"/>
      <c r="BY14" s="241"/>
      <c r="BZ14" s="241"/>
    </row>
    <row r="15" spans="1:78" x14ac:dyDescent="0.15">
      <c r="A15" s="1703" t="s">
        <v>448</v>
      </c>
      <c r="B15" s="1704"/>
      <c r="C15" s="1705"/>
      <c r="D15" s="1705"/>
      <c r="E15" s="1705"/>
      <c r="F15" s="1705"/>
      <c r="G15" s="1705"/>
      <c r="H15" s="1705"/>
      <c r="I15" s="1705"/>
      <c r="J15" s="1705"/>
      <c r="K15" s="1705"/>
      <c r="L15" s="1705"/>
      <c r="M15" s="1705"/>
      <c r="N15" s="1705"/>
      <c r="O15" s="1705"/>
      <c r="P15" s="1705"/>
      <c r="Q15" s="1705"/>
      <c r="R15" s="1705"/>
      <c r="S15" s="1705"/>
      <c r="T15" s="1705"/>
      <c r="U15" s="1705"/>
      <c r="V15" s="1705"/>
      <c r="W15" s="1705"/>
      <c r="X15" s="1705"/>
      <c r="Y15" s="1705"/>
      <c r="Z15" s="1705"/>
      <c r="AA15" s="1705"/>
      <c r="AB15" s="1705"/>
      <c r="AC15" s="1705"/>
      <c r="AD15" s="1705"/>
      <c r="AE15" s="1705"/>
      <c r="AF15" s="1705"/>
      <c r="AG15" s="1705"/>
      <c r="AH15" s="1705"/>
      <c r="AI15" s="1705"/>
      <c r="AJ15" s="1705"/>
      <c r="AK15" s="1705"/>
      <c r="AL15" s="1705"/>
      <c r="AM15" s="1705"/>
      <c r="AN15" s="1705"/>
      <c r="AO15" s="1705"/>
      <c r="AP15" s="1705"/>
      <c r="AQ15" s="1705"/>
      <c r="AR15" s="1706"/>
      <c r="AS15" s="1706"/>
      <c r="AT15" s="1706"/>
      <c r="AU15" s="1706"/>
      <c r="AV15" s="1706"/>
      <c r="AW15" s="1706"/>
      <c r="AX15" s="1706"/>
      <c r="AY15" s="1706"/>
      <c r="AZ15" s="1706"/>
      <c r="BA15" s="1707"/>
      <c r="BB15" s="241"/>
      <c r="BC15" s="239"/>
      <c r="BD15" s="239"/>
      <c r="BE15" s="239"/>
      <c r="BF15" s="239"/>
      <c r="BG15" s="239"/>
      <c r="BH15" s="239"/>
      <c r="BI15" s="239"/>
      <c r="BJ15" s="239"/>
      <c r="BK15" s="239"/>
      <c r="BL15" s="239"/>
      <c r="BM15" s="239"/>
      <c r="BN15" s="239"/>
      <c r="BO15" s="238"/>
      <c r="BP15" s="240"/>
      <c r="BQ15" s="240"/>
      <c r="BR15" s="240"/>
      <c r="BS15" s="240"/>
      <c r="BT15" s="240"/>
      <c r="BU15" s="240"/>
      <c r="BV15" s="240"/>
      <c r="BW15" s="240"/>
      <c r="BX15" s="240"/>
      <c r="BY15" s="241"/>
      <c r="BZ15" s="241"/>
    </row>
    <row r="16" spans="1:78" ht="21" customHeight="1" x14ac:dyDescent="0.15">
      <c r="A16" s="1638" t="s">
        <v>23</v>
      </c>
      <c r="B16" s="1639"/>
      <c r="C16" s="1711" t="s">
        <v>449</v>
      </c>
      <c r="D16" s="1711"/>
      <c r="E16" s="1711"/>
      <c r="F16" s="1711"/>
      <c r="G16" s="1711"/>
      <c r="H16" s="1711"/>
      <c r="I16" s="1711"/>
      <c r="J16" s="1711"/>
      <c r="K16" s="1711"/>
      <c r="L16" s="1711"/>
      <c r="M16" s="1711"/>
      <c r="N16" s="1711"/>
      <c r="O16" s="1711"/>
      <c r="P16" s="1711"/>
      <c r="Q16" s="1642">
        <f>'支出明細＜原材料・規格認証＞(別紙22)'!J21</f>
        <v>0</v>
      </c>
      <c r="R16" s="1643"/>
      <c r="S16" s="1643"/>
      <c r="T16" s="1643"/>
      <c r="U16" s="1643"/>
      <c r="V16" s="1643"/>
      <c r="W16" s="1643"/>
      <c r="X16" s="1643"/>
      <c r="Y16" s="1644"/>
      <c r="Z16" s="1642">
        <f>'支出明細＜原材料・規格認証＞(別紙22)'!I21</f>
        <v>0</v>
      </c>
      <c r="AA16" s="1643"/>
      <c r="AB16" s="1643"/>
      <c r="AC16" s="1643"/>
      <c r="AD16" s="1643"/>
      <c r="AE16" s="1643"/>
      <c r="AF16" s="1643"/>
      <c r="AG16" s="1643"/>
      <c r="AH16" s="1643"/>
      <c r="AI16" s="1642">
        <f>ROUNDDOWN(Z16*(1/2),-3)</f>
        <v>0</v>
      </c>
      <c r="AJ16" s="1643"/>
      <c r="AK16" s="1643"/>
      <c r="AL16" s="1643"/>
      <c r="AM16" s="1643"/>
      <c r="AN16" s="1643"/>
      <c r="AO16" s="1643"/>
      <c r="AP16" s="1643"/>
      <c r="AQ16" s="1643"/>
      <c r="AR16" s="1618"/>
      <c r="AS16" s="1619"/>
      <c r="AT16" s="1619"/>
      <c r="AU16" s="1619"/>
      <c r="AV16" s="1619"/>
      <c r="AW16" s="1619"/>
      <c r="AX16" s="1619"/>
      <c r="AY16" s="1619"/>
      <c r="AZ16" s="1619"/>
      <c r="BA16" s="1620"/>
      <c r="BB16" s="241"/>
      <c r="BC16" s="242"/>
      <c r="BD16" s="242"/>
      <c r="BE16" s="242"/>
      <c r="BF16" s="242"/>
      <c r="BG16" s="242"/>
      <c r="BH16" s="242"/>
      <c r="BI16" s="242" t="str">
        <f>(IF(AR29&gt;5000000,"「助成金交付申請額」合計が上限額500万円を超えています。いずれかの経費区分の「助成金交付申請額」を手入力で修正し、合計が500万円以内に収まるよう調整してください。",""))</f>
        <v/>
      </c>
      <c r="BJ16" s="242"/>
      <c r="BK16" s="242"/>
      <c r="BL16" s="242"/>
      <c r="BM16" s="242"/>
      <c r="BN16" s="242"/>
      <c r="BO16" s="238"/>
      <c r="BP16" s="240"/>
      <c r="BQ16" s="240"/>
      <c r="BR16" s="240"/>
      <c r="BS16" s="240"/>
      <c r="BT16" s="240"/>
      <c r="BU16" s="240"/>
      <c r="BV16" s="240"/>
      <c r="BW16" s="240"/>
      <c r="BX16" s="240"/>
      <c r="BY16" s="241"/>
      <c r="BZ16" s="241"/>
    </row>
    <row r="17" spans="1:93" ht="21" customHeight="1" x14ac:dyDescent="0.15">
      <c r="A17" s="1638"/>
      <c r="B17" s="1639"/>
      <c r="C17" s="1627" t="s">
        <v>598</v>
      </c>
      <c r="D17" s="1627"/>
      <c r="E17" s="1627"/>
      <c r="F17" s="1627"/>
      <c r="G17" s="1627"/>
      <c r="H17" s="1627"/>
      <c r="I17" s="1627"/>
      <c r="J17" s="1627"/>
      <c r="K17" s="1627"/>
      <c r="L17" s="1627"/>
      <c r="M17" s="1627"/>
      <c r="N17" s="1627"/>
      <c r="O17" s="1627"/>
      <c r="P17" s="1627"/>
      <c r="Q17" s="1613">
        <f>'支出明細＜機械工具・規格認証＞(別紙23)'!K23</f>
        <v>0</v>
      </c>
      <c r="R17" s="1613"/>
      <c r="S17" s="1613"/>
      <c r="T17" s="1613"/>
      <c r="U17" s="1613"/>
      <c r="V17" s="1613"/>
      <c r="W17" s="1613"/>
      <c r="X17" s="1613"/>
      <c r="Y17" s="1613"/>
      <c r="Z17" s="1613">
        <f>'支出明細＜機械工具・規格認証＞(別紙23)'!J23</f>
        <v>0</v>
      </c>
      <c r="AA17" s="1613"/>
      <c r="AB17" s="1613"/>
      <c r="AC17" s="1613"/>
      <c r="AD17" s="1613"/>
      <c r="AE17" s="1613"/>
      <c r="AF17" s="1613"/>
      <c r="AG17" s="1613"/>
      <c r="AH17" s="1578"/>
      <c r="AI17" s="1613">
        <f>ROUNDDOWN(Z17*(1/2),-3)</f>
        <v>0</v>
      </c>
      <c r="AJ17" s="1613"/>
      <c r="AK17" s="1613"/>
      <c r="AL17" s="1613"/>
      <c r="AM17" s="1613"/>
      <c r="AN17" s="1613"/>
      <c r="AO17" s="1613"/>
      <c r="AP17" s="1613"/>
      <c r="AQ17" s="1578"/>
      <c r="AR17" s="1614"/>
      <c r="AS17" s="1614"/>
      <c r="AT17" s="1614"/>
      <c r="AU17" s="1614"/>
      <c r="AV17" s="1614"/>
      <c r="AW17" s="1614"/>
      <c r="AX17" s="1614"/>
      <c r="AY17" s="1614"/>
      <c r="AZ17" s="1614"/>
      <c r="BA17" s="1614"/>
      <c r="BB17" s="241"/>
      <c r="BC17" s="239"/>
      <c r="BD17" s="239"/>
      <c r="BE17" s="239"/>
      <c r="BF17" s="239"/>
      <c r="BG17" s="239"/>
      <c r="BH17" s="239"/>
      <c r="BI17" s="239"/>
      <c r="BJ17" s="239"/>
      <c r="BK17" s="239"/>
      <c r="BL17" s="239"/>
      <c r="BM17" s="239"/>
      <c r="BN17" s="239"/>
      <c r="BO17" s="238"/>
      <c r="BP17" s="240"/>
      <c r="BQ17" s="240"/>
      <c r="BR17" s="240"/>
      <c r="BS17" s="240"/>
      <c r="BT17" s="240"/>
      <c r="BU17" s="240"/>
      <c r="BV17" s="240"/>
      <c r="BW17" s="240"/>
      <c r="BX17" s="240"/>
      <c r="BY17" s="241"/>
      <c r="BZ17" s="241"/>
    </row>
    <row r="18" spans="1:93" ht="21" customHeight="1" x14ac:dyDescent="0.15">
      <c r="A18" s="1638"/>
      <c r="B18" s="1639"/>
      <c r="C18" s="1624" t="s">
        <v>450</v>
      </c>
      <c r="D18" s="1624"/>
      <c r="E18" s="1624"/>
      <c r="F18" s="1624"/>
      <c r="G18" s="1624"/>
      <c r="H18" s="1624"/>
      <c r="I18" s="1624"/>
      <c r="J18" s="1624"/>
      <c r="K18" s="1624"/>
      <c r="L18" s="1624"/>
      <c r="M18" s="1624"/>
      <c r="N18" s="1624"/>
      <c r="O18" s="1624"/>
      <c r="P18" s="1624"/>
      <c r="Q18" s="1613">
        <f>'支払明細＜委託専門家・規格認証＞(別紙25)'!H18</f>
        <v>0</v>
      </c>
      <c r="R18" s="1613"/>
      <c r="S18" s="1613"/>
      <c r="T18" s="1613"/>
      <c r="U18" s="1613"/>
      <c r="V18" s="1613"/>
      <c r="W18" s="1613"/>
      <c r="X18" s="1613"/>
      <c r="Y18" s="1613"/>
      <c r="Z18" s="1613">
        <f>'支払明細＜委託専門家・規格認証＞(別紙25)'!G18</f>
        <v>0</v>
      </c>
      <c r="AA18" s="1613"/>
      <c r="AB18" s="1613"/>
      <c r="AC18" s="1613"/>
      <c r="AD18" s="1613"/>
      <c r="AE18" s="1613"/>
      <c r="AF18" s="1613"/>
      <c r="AG18" s="1613"/>
      <c r="AH18" s="1578"/>
      <c r="AI18" s="1613">
        <f>ROUNDDOWN(Z18*(1/2),-3)</f>
        <v>0</v>
      </c>
      <c r="AJ18" s="1613"/>
      <c r="AK18" s="1613"/>
      <c r="AL18" s="1613"/>
      <c r="AM18" s="1613"/>
      <c r="AN18" s="1613"/>
      <c r="AO18" s="1613"/>
      <c r="AP18" s="1613"/>
      <c r="AQ18" s="1578"/>
      <c r="AR18" s="1614"/>
      <c r="AS18" s="1614"/>
      <c r="AT18" s="1614"/>
      <c r="AU18" s="1614"/>
      <c r="AV18" s="1614"/>
      <c r="AW18" s="1614"/>
      <c r="AX18" s="1614"/>
      <c r="AY18" s="1614"/>
      <c r="AZ18" s="1614"/>
      <c r="BA18" s="1614"/>
      <c r="BB18" s="241"/>
      <c r="BC18" s="239"/>
      <c r="BD18" s="239"/>
      <c r="BE18" s="239"/>
      <c r="BF18" s="239"/>
      <c r="BG18" s="239"/>
      <c r="BH18" s="239"/>
      <c r="BI18" s="239"/>
      <c r="BJ18" s="239"/>
      <c r="BK18" s="239"/>
      <c r="BL18" s="239"/>
      <c r="BM18" s="239"/>
      <c r="BN18" s="239"/>
      <c r="BO18" s="238"/>
      <c r="BP18" s="240"/>
      <c r="BQ18" s="240"/>
      <c r="BR18" s="240"/>
      <c r="BS18" s="240"/>
      <c r="BT18" s="240"/>
      <c r="BU18" s="240"/>
      <c r="BV18" s="240"/>
      <c r="BW18" s="240"/>
      <c r="BX18" s="240"/>
      <c r="BY18" s="241"/>
      <c r="BZ18" s="241"/>
    </row>
    <row r="19" spans="1:93" ht="21" customHeight="1" thickBot="1" x14ac:dyDescent="0.2">
      <c r="A19" s="1640"/>
      <c r="B19" s="1641"/>
      <c r="C19" s="1589" t="s">
        <v>451</v>
      </c>
      <c r="D19" s="1589"/>
      <c r="E19" s="1589"/>
      <c r="F19" s="1589"/>
      <c r="G19" s="1589"/>
      <c r="H19" s="1589"/>
      <c r="I19" s="1589"/>
      <c r="J19" s="1589"/>
      <c r="K19" s="1589"/>
      <c r="L19" s="1589"/>
      <c r="M19" s="1589"/>
      <c r="N19" s="1589"/>
      <c r="O19" s="1589"/>
      <c r="P19" s="1589"/>
      <c r="Q19" s="1590">
        <f>'支払明細＜委託専門家・規格認証＞(別紙25)'!H26</f>
        <v>0</v>
      </c>
      <c r="R19" s="1590"/>
      <c r="S19" s="1590"/>
      <c r="T19" s="1590"/>
      <c r="U19" s="1590"/>
      <c r="V19" s="1590"/>
      <c r="W19" s="1590"/>
      <c r="X19" s="1590"/>
      <c r="Y19" s="1590"/>
      <c r="Z19" s="1581"/>
      <c r="AA19" s="1581"/>
      <c r="AB19" s="1581"/>
      <c r="AC19" s="1581"/>
      <c r="AD19" s="1581"/>
      <c r="AE19" s="1581"/>
      <c r="AF19" s="1581"/>
      <c r="AG19" s="1581"/>
      <c r="AH19" s="1582"/>
      <c r="AI19" s="1581"/>
      <c r="AJ19" s="1581"/>
      <c r="AK19" s="1581"/>
      <c r="AL19" s="1581"/>
      <c r="AM19" s="1581"/>
      <c r="AN19" s="1581"/>
      <c r="AO19" s="1581"/>
      <c r="AP19" s="1581"/>
      <c r="AQ19" s="1582"/>
      <c r="AR19" s="1662" t="str">
        <f>IF(AND((AT14+AT20)&lt;5000000,AT20&lt;AI20),"⇩増やせます","")</f>
        <v/>
      </c>
      <c r="AS19" s="1662"/>
      <c r="AT19" s="1662"/>
      <c r="AU19" s="1662"/>
      <c r="AV19" s="1662"/>
      <c r="AW19" s="1662"/>
      <c r="AX19" s="1662"/>
      <c r="AY19" s="1662"/>
      <c r="AZ19" s="1662"/>
      <c r="BA19" s="1662"/>
      <c r="BB19" s="241"/>
      <c r="BC19" s="239"/>
      <c r="BD19" s="239"/>
      <c r="BE19" s="239"/>
      <c r="BF19" s="239"/>
      <c r="BG19" s="239"/>
      <c r="BH19" s="239"/>
      <c r="BI19" s="239"/>
      <c r="BJ19" s="239"/>
      <c r="BK19" s="239"/>
      <c r="BL19" s="239"/>
      <c r="BM19" s="239"/>
      <c r="BN19" s="239"/>
      <c r="BO19" s="238"/>
      <c r="BP19" s="240"/>
      <c r="BQ19" s="240"/>
      <c r="BR19" s="240"/>
      <c r="BS19" s="240"/>
      <c r="BT19" s="240"/>
      <c r="BU19" s="240"/>
      <c r="BV19" s="240"/>
      <c r="BW19" s="240"/>
      <c r="BX19" s="240"/>
      <c r="BY19" s="241"/>
      <c r="BZ19" s="241"/>
    </row>
    <row r="20" spans="1:93" ht="22.5" customHeight="1" thickBot="1" x14ac:dyDescent="0.2">
      <c r="A20" s="1628" t="s">
        <v>498</v>
      </c>
      <c r="B20" s="1629"/>
      <c r="C20" s="1629"/>
      <c r="D20" s="1629"/>
      <c r="E20" s="1629"/>
      <c r="F20" s="1629"/>
      <c r="G20" s="1629"/>
      <c r="H20" s="1629"/>
      <c r="I20" s="1629"/>
      <c r="J20" s="1629"/>
      <c r="K20" s="1629"/>
      <c r="L20" s="1629"/>
      <c r="M20" s="1629"/>
      <c r="N20" s="1629"/>
      <c r="O20" s="1629"/>
      <c r="P20" s="1630"/>
      <c r="Q20" s="1611">
        <f>IF(OR(表紙!$C$28=表紙!$C$64,表紙!$C$28=表紙!$C$65),SUM(Q16:Y19),0)</f>
        <v>0</v>
      </c>
      <c r="R20" s="1611"/>
      <c r="S20" s="1611"/>
      <c r="T20" s="1611"/>
      <c r="U20" s="1611"/>
      <c r="V20" s="1611"/>
      <c r="W20" s="1611"/>
      <c r="X20" s="1611"/>
      <c r="Y20" s="1611"/>
      <c r="Z20" s="1611">
        <f>IF(OR(表紙!$C$28=表紙!$C$64,表紙!$C$28=表紙!$C$65),SUM(Z16:AH18),0)</f>
        <v>0</v>
      </c>
      <c r="AA20" s="1611"/>
      <c r="AB20" s="1611"/>
      <c r="AC20" s="1611"/>
      <c r="AD20" s="1611"/>
      <c r="AE20" s="1611"/>
      <c r="AF20" s="1611"/>
      <c r="AG20" s="1611"/>
      <c r="AH20" s="1612"/>
      <c r="AI20" s="1611">
        <f>IF(OR(表紙!$C$28=表紙!$C$64,表紙!$C$28=表紙!$C$65),SUM(AI16:AQ18),0)</f>
        <v>0</v>
      </c>
      <c r="AJ20" s="1611"/>
      <c r="AK20" s="1611"/>
      <c r="AL20" s="1611"/>
      <c r="AM20" s="1611"/>
      <c r="AN20" s="1611"/>
      <c r="AO20" s="1611"/>
      <c r="AP20" s="1611"/>
      <c r="AQ20" s="1612"/>
      <c r="AR20" s="1692" t="s">
        <v>514</v>
      </c>
      <c r="AS20" s="1693"/>
      <c r="AT20" s="1689"/>
      <c r="AU20" s="1690"/>
      <c r="AV20" s="1690"/>
      <c r="AW20" s="1690"/>
      <c r="AX20" s="1690"/>
      <c r="AY20" s="1690"/>
      <c r="AZ20" s="1690"/>
      <c r="BA20" s="1691"/>
      <c r="BB20" s="235"/>
      <c r="BC20" s="235"/>
    </row>
    <row r="21" spans="1:93" ht="22.5" customHeight="1" thickTop="1" thickBot="1" x14ac:dyDescent="0.2">
      <c r="A21" s="1625" t="s">
        <v>419</v>
      </c>
      <c r="B21" s="1626"/>
      <c r="C21" s="1626"/>
      <c r="D21" s="1626"/>
      <c r="E21" s="1626"/>
      <c r="F21" s="1626"/>
      <c r="G21" s="1626"/>
      <c r="H21" s="1626"/>
      <c r="I21" s="1626"/>
      <c r="J21" s="1626"/>
      <c r="K21" s="1626"/>
      <c r="L21" s="1626"/>
      <c r="M21" s="1626"/>
      <c r="N21" s="1626"/>
      <c r="O21" s="1626"/>
      <c r="P21" s="1626"/>
      <c r="Q21" s="1583">
        <f>Q14+Q20</f>
        <v>0</v>
      </c>
      <c r="R21" s="1584"/>
      <c r="S21" s="1584"/>
      <c r="T21" s="1584"/>
      <c r="U21" s="1584"/>
      <c r="V21" s="1584"/>
      <c r="W21" s="1584"/>
      <c r="X21" s="1584"/>
      <c r="Y21" s="1585"/>
      <c r="Z21" s="1583">
        <f t="shared" ref="Z21" si="0">Z14+Z20</f>
        <v>0</v>
      </c>
      <c r="AA21" s="1584"/>
      <c r="AB21" s="1584"/>
      <c r="AC21" s="1584"/>
      <c r="AD21" s="1584"/>
      <c r="AE21" s="1584"/>
      <c r="AF21" s="1584"/>
      <c r="AG21" s="1584"/>
      <c r="AH21" s="1585"/>
      <c r="AI21" s="1583">
        <f>AI14+AI20</f>
        <v>0</v>
      </c>
      <c r="AJ21" s="1584"/>
      <c r="AK21" s="1584"/>
      <c r="AL21" s="1584"/>
      <c r="AM21" s="1584"/>
      <c r="AN21" s="1584"/>
      <c r="AO21" s="1584"/>
      <c r="AP21" s="1584"/>
      <c r="AQ21" s="1585"/>
      <c r="AR21" s="1586">
        <f>AT14+AT20</f>
        <v>0</v>
      </c>
      <c r="AS21" s="1587"/>
      <c r="AT21" s="1587"/>
      <c r="AU21" s="1587"/>
      <c r="AV21" s="1587"/>
      <c r="AW21" s="1587"/>
      <c r="AX21" s="1587"/>
      <c r="AY21" s="1587"/>
      <c r="AZ21" s="1587"/>
      <c r="BA21" s="1588"/>
      <c r="BB21" s="1698" t="str">
        <f>(IF(AR21&gt;5000000,"←「助成金交付申請額」合計が上限額500万円を超えています。いずれかの経費区分の「助成金交付申請額」を手入力で修正し、合計が500万円以内に収まるよう調整してください。",""))</f>
        <v/>
      </c>
      <c r="BC21" s="1698"/>
      <c r="BD21" s="1698"/>
      <c r="BE21" s="1698"/>
      <c r="BF21" s="1698"/>
      <c r="BG21" s="1698"/>
      <c r="BH21" s="1698"/>
      <c r="BI21" s="1698"/>
      <c r="BJ21" s="1698"/>
      <c r="BK21" s="1698"/>
      <c r="BL21" s="1698"/>
      <c r="BM21" s="1698"/>
      <c r="BN21" s="1698"/>
      <c r="BO21" s="1698"/>
      <c r="BP21" s="1698"/>
      <c r="BQ21" s="1698"/>
      <c r="BR21" s="1698"/>
      <c r="BS21" s="1698"/>
      <c r="BT21" s="1698"/>
      <c r="BU21" s="1698"/>
      <c r="BV21" s="1698"/>
      <c r="BW21" s="1698"/>
      <c r="BX21" s="1698"/>
      <c r="BY21" s="1698"/>
      <c r="BZ21" s="1698"/>
      <c r="CA21" s="1698"/>
      <c r="CB21" s="1698"/>
      <c r="CC21" s="1698"/>
      <c r="CD21" s="1698"/>
      <c r="CE21" s="1698"/>
      <c r="CF21" s="245"/>
      <c r="CG21" s="245"/>
      <c r="CH21" s="245"/>
      <c r="CI21" s="245"/>
      <c r="CJ21" s="245"/>
      <c r="CK21" s="245"/>
      <c r="CL21" s="245"/>
      <c r="CM21" s="245"/>
      <c r="CN21" s="245"/>
      <c r="CO21" s="241"/>
    </row>
    <row r="22" spans="1:93" ht="22.5" customHeight="1" thickTop="1" x14ac:dyDescent="0.15">
      <c r="A22" s="246"/>
      <c r="B22" s="1688" t="str">
        <f>IF(Q21&lt;&gt;Q30,"↑「助成事業に要する経費」合計と↓「資金調達金額」合計とが不一致です。一致するよう修正してください。","")</f>
        <v/>
      </c>
      <c r="C22" s="1688"/>
      <c r="D22" s="1688"/>
      <c r="E22" s="1688"/>
      <c r="F22" s="1688"/>
      <c r="G22" s="1688"/>
      <c r="H22" s="1688"/>
      <c r="I22" s="1688"/>
      <c r="J22" s="1688"/>
      <c r="K22" s="1688"/>
      <c r="L22" s="1688"/>
      <c r="M22" s="1688"/>
      <c r="N22" s="1688"/>
      <c r="O22" s="1688"/>
      <c r="P22" s="1688"/>
      <c r="Q22" s="1688"/>
      <c r="R22" s="1688"/>
      <c r="S22" s="1688"/>
      <c r="T22" s="1688"/>
      <c r="U22" s="1688"/>
      <c r="V22" s="1688"/>
      <c r="W22" s="1688"/>
      <c r="X22" s="1688"/>
      <c r="Y22" s="1688"/>
      <c r="Z22" s="1688"/>
      <c r="AA22" s="1688"/>
      <c r="AB22" s="1688"/>
      <c r="AC22" s="1688"/>
      <c r="AD22" s="1688"/>
      <c r="AE22" s="1688"/>
      <c r="AF22" s="1688"/>
      <c r="AG22" s="1688"/>
      <c r="AH22" s="1688"/>
      <c r="AI22" s="1688"/>
      <c r="AJ22" s="1688"/>
      <c r="AK22" s="1688"/>
      <c r="AL22" s="1688"/>
      <c r="AM22" s="1688"/>
      <c r="AN22" s="1688"/>
      <c r="AO22" s="1688"/>
      <c r="AP22" s="1688"/>
      <c r="AQ22" s="1688"/>
      <c r="AR22" s="1688"/>
      <c r="AS22" s="1688"/>
      <c r="AT22" s="1688"/>
      <c r="AU22" s="1688"/>
      <c r="AV22" s="1688"/>
      <c r="AW22" s="1688"/>
      <c r="AX22" s="1688"/>
      <c r="AY22" s="1688"/>
      <c r="AZ22" s="1688"/>
      <c r="BA22" s="247"/>
      <c r="BB22" s="1698"/>
      <c r="BC22" s="1698"/>
      <c r="BD22" s="1698"/>
      <c r="BE22" s="1698"/>
      <c r="BF22" s="1698"/>
      <c r="BG22" s="1698"/>
      <c r="BH22" s="1698"/>
      <c r="BI22" s="1698"/>
      <c r="BJ22" s="1698"/>
      <c r="BK22" s="1698"/>
      <c r="BL22" s="1698"/>
      <c r="BM22" s="1698"/>
      <c r="BN22" s="1698"/>
      <c r="BO22" s="1698"/>
      <c r="BP22" s="1698"/>
      <c r="BQ22" s="1698"/>
      <c r="BR22" s="1698"/>
      <c r="BS22" s="1698"/>
      <c r="BT22" s="1698"/>
      <c r="BU22" s="1698"/>
      <c r="BV22" s="1698"/>
      <c r="BW22" s="1698"/>
      <c r="BX22" s="1698"/>
      <c r="BY22" s="1698"/>
      <c r="BZ22" s="1698"/>
      <c r="CA22" s="1698"/>
      <c r="CB22" s="1698"/>
      <c r="CC22" s="1698"/>
      <c r="CD22" s="1698"/>
      <c r="CE22" s="1698"/>
      <c r="CF22" s="245"/>
      <c r="CG22" s="245"/>
      <c r="CH22" s="245"/>
      <c r="CI22" s="245"/>
      <c r="CJ22" s="245"/>
      <c r="CK22" s="245"/>
      <c r="CL22" s="245"/>
      <c r="CM22" s="245"/>
      <c r="CN22" s="245"/>
      <c r="CO22" s="241"/>
    </row>
    <row r="23" spans="1:93" ht="15" customHeight="1" x14ac:dyDescent="0.15">
      <c r="A23" s="263" t="s">
        <v>512</v>
      </c>
      <c r="D23" s="248"/>
      <c r="X23" s="238"/>
      <c r="Y23" s="238"/>
      <c r="AU23" s="249"/>
      <c r="AV23" s="249"/>
      <c r="AW23" s="249"/>
      <c r="AX23" s="249"/>
      <c r="AY23" s="249"/>
      <c r="AZ23" s="249"/>
      <c r="BA23" s="249"/>
      <c r="BB23" s="1698"/>
      <c r="BC23" s="1698"/>
      <c r="BD23" s="1698"/>
      <c r="BE23" s="1698"/>
      <c r="BF23" s="1698"/>
      <c r="BG23" s="1698"/>
      <c r="BH23" s="1698"/>
      <c r="BI23" s="1698"/>
      <c r="BJ23" s="1698"/>
      <c r="BK23" s="1698"/>
      <c r="BL23" s="1698"/>
      <c r="BM23" s="1698"/>
      <c r="BN23" s="1698"/>
      <c r="BO23" s="1698"/>
      <c r="BP23" s="1698"/>
      <c r="BQ23" s="1698"/>
      <c r="BR23" s="1698"/>
      <c r="BS23" s="1698"/>
      <c r="BT23" s="1698"/>
      <c r="BU23" s="1698"/>
      <c r="BV23" s="1698"/>
      <c r="BW23" s="1698"/>
      <c r="BX23" s="1698"/>
      <c r="BY23" s="1698"/>
      <c r="BZ23" s="1698"/>
      <c r="CA23" s="1698"/>
      <c r="CB23" s="1698"/>
      <c r="CC23" s="1698"/>
      <c r="CD23" s="1698"/>
      <c r="CE23" s="1698"/>
      <c r="CF23" s="245"/>
      <c r="CG23" s="245"/>
      <c r="CH23" s="245"/>
      <c r="CI23" s="245"/>
      <c r="CJ23" s="245"/>
      <c r="CK23" s="245"/>
      <c r="CL23" s="245"/>
      <c r="CM23" s="245"/>
      <c r="CN23" s="245"/>
      <c r="CO23" s="256"/>
    </row>
    <row r="24" spans="1:93" ht="18.95" customHeight="1" x14ac:dyDescent="0.15">
      <c r="A24" s="1600" t="s">
        <v>174</v>
      </c>
      <c r="B24" s="1601"/>
      <c r="C24" s="1601"/>
      <c r="D24" s="1601"/>
      <c r="E24" s="1601"/>
      <c r="F24" s="1601"/>
      <c r="G24" s="1601"/>
      <c r="H24" s="1601"/>
      <c r="I24" s="1601"/>
      <c r="J24" s="1601"/>
      <c r="K24" s="1601"/>
      <c r="L24" s="1601"/>
      <c r="M24" s="1601"/>
      <c r="N24" s="1601"/>
      <c r="O24" s="1601"/>
      <c r="P24" s="1602"/>
      <c r="Q24" s="1600" t="s">
        <v>24</v>
      </c>
      <c r="R24" s="1601"/>
      <c r="S24" s="1601"/>
      <c r="T24" s="1601"/>
      <c r="U24" s="1601"/>
      <c r="V24" s="1601"/>
      <c r="W24" s="1601"/>
      <c r="X24" s="1601"/>
      <c r="Y24" s="1601"/>
      <c r="Z24" s="1653" t="s">
        <v>25</v>
      </c>
      <c r="AA24" s="1654"/>
      <c r="AB24" s="1654"/>
      <c r="AC24" s="1654"/>
      <c r="AD24" s="1654"/>
      <c r="AE24" s="1654"/>
      <c r="AF24" s="1654"/>
      <c r="AG24" s="1654"/>
      <c r="AH24" s="1654"/>
      <c r="AI24" s="1654"/>
      <c r="AJ24" s="1654"/>
      <c r="AK24" s="1654"/>
      <c r="AL24" s="1654"/>
      <c r="AM24" s="1654"/>
      <c r="AN24" s="1654"/>
      <c r="AO24" s="1654"/>
      <c r="AP24" s="1654"/>
      <c r="AQ24" s="1655"/>
      <c r="AR24" s="1601" t="s">
        <v>309</v>
      </c>
      <c r="AS24" s="1601"/>
      <c r="AT24" s="1601"/>
      <c r="AU24" s="1601"/>
      <c r="AV24" s="1601"/>
      <c r="AW24" s="1601"/>
      <c r="AX24" s="1601"/>
      <c r="AY24" s="1601"/>
      <c r="AZ24" s="1601"/>
      <c r="BA24" s="1602"/>
      <c r="BB24" s="235"/>
      <c r="BK24" s="250"/>
      <c r="BL24" s="250"/>
      <c r="BM24" s="250"/>
      <c r="BN24" s="250"/>
      <c r="BO24" s="250"/>
      <c r="BP24" s="250"/>
      <c r="BQ24" s="250"/>
      <c r="BR24" s="250"/>
      <c r="BS24" s="250"/>
      <c r="BT24" s="250"/>
      <c r="BU24" s="250"/>
      <c r="BV24" s="250"/>
      <c r="BW24" s="250"/>
      <c r="BX24" s="250"/>
      <c r="BY24" s="250"/>
      <c r="BZ24" s="250"/>
      <c r="CA24" s="250"/>
      <c r="CB24" s="250"/>
      <c r="CC24" s="250"/>
      <c r="CD24" s="250"/>
      <c r="CE24" s="250"/>
      <c r="CF24" s="250"/>
      <c r="CG24" s="250"/>
      <c r="CH24" s="250"/>
      <c r="CI24" s="250"/>
      <c r="CJ24" s="250"/>
      <c r="CK24" s="250"/>
      <c r="CL24" s="250"/>
      <c r="CM24" s="250"/>
      <c r="CN24" s="250"/>
      <c r="CO24" s="250"/>
    </row>
    <row r="25" spans="1:93" ht="21" customHeight="1" x14ac:dyDescent="0.15">
      <c r="A25" s="1632" t="s">
        <v>26</v>
      </c>
      <c r="B25" s="1633"/>
      <c r="C25" s="1597" t="s">
        <v>190</v>
      </c>
      <c r="D25" s="1598"/>
      <c r="E25" s="1598"/>
      <c r="F25" s="1598"/>
      <c r="G25" s="1598"/>
      <c r="H25" s="1598"/>
      <c r="I25" s="1598"/>
      <c r="J25" s="1598"/>
      <c r="K25" s="1598"/>
      <c r="L25" s="1598"/>
      <c r="M25" s="1598"/>
      <c r="N25" s="1598"/>
      <c r="O25" s="1598"/>
      <c r="P25" s="1599"/>
      <c r="Q25" s="1603"/>
      <c r="R25" s="1604"/>
      <c r="S25" s="1604"/>
      <c r="T25" s="1604"/>
      <c r="U25" s="1604"/>
      <c r="V25" s="1604"/>
      <c r="W25" s="1604"/>
      <c r="X25" s="1604"/>
      <c r="Y25" s="1604"/>
      <c r="Z25" s="1699"/>
      <c r="AA25" s="1700"/>
      <c r="AB25" s="1700"/>
      <c r="AC25" s="1700"/>
      <c r="AD25" s="1700"/>
      <c r="AE25" s="1700"/>
      <c r="AF25" s="1700"/>
      <c r="AG25" s="1700"/>
      <c r="AH25" s="1700"/>
      <c r="AI25" s="1700"/>
      <c r="AJ25" s="1700"/>
      <c r="AK25" s="1700"/>
      <c r="AL25" s="1700"/>
      <c r="AM25" s="1700"/>
      <c r="AN25" s="1700"/>
      <c r="AO25" s="1700"/>
      <c r="AP25" s="1700"/>
      <c r="AQ25" s="1701"/>
      <c r="AR25" s="1651" t="s">
        <v>545</v>
      </c>
      <c r="AS25" s="1651"/>
      <c r="AT25" s="1651"/>
      <c r="AU25" s="1651"/>
      <c r="AV25" s="1651"/>
      <c r="AW25" s="1651"/>
      <c r="AX25" s="1651"/>
      <c r="AY25" s="1651"/>
      <c r="AZ25" s="1651"/>
      <c r="BA25" s="1652"/>
      <c r="BB25" s="241"/>
      <c r="BK25" s="250"/>
      <c r="BL25" s="250"/>
      <c r="BM25" s="250"/>
      <c r="BN25" s="250"/>
      <c r="BO25" s="250"/>
      <c r="BP25" s="250"/>
      <c r="BQ25" s="250"/>
      <c r="BR25" s="250"/>
      <c r="BS25" s="250"/>
      <c r="BT25" s="250"/>
      <c r="BU25" s="250"/>
      <c r="BV25" s="250"/>
      <c r="BW25" s="250"/>
      <c r="BX25" s="250"/>
      <c r="BY25" s="250"/>
      <c r="BZ25" s="250"/>
      <c r="CA25" s="250"/>
      <c r="CB25" s="250"/>
      <c r="CC25" s="250"/>
      <c r="CD25" s="250"/>
      <c r="CE25" s="250"/>
      <c r="CF25" s="250"/>
      <c r="CG25" s="250"/>
      <c r="CH25" s="250"/>
      <c r="CI25" s="250"/>
      <c r="CJ25" s="250"/>
      <c r="CK25" s="250"/>
      <c r="CL25" s="250"/>
      <c r="CM25" s="250"/>
      <c r="CN25" s="250"/>
      <c r="CO25" s="250"/>
    </row>
    <row r="26" spans="1:93" ht="21" customHeight="1" x14ac:dyDescent="0.15">
      <c r="A26" s="1634"/>
      <c r="B26" s="1635"/>
      <c r="C26" s="1594" t="s">
        <v>175</v>
      </c>
      <c r="D26" s="1595"/>
      <c r="E26" s="1595"/>
      <c r="F26" s="1595"/>
      <c r="G26" s="1595"/>
      <c r="H26" s="1595"/>
      <c r="I26" s="1595"/>
      <c r="J26" s="1595"/>
      <c r="K26" s="1595"/>
      <c r="L26" s="1595"/>
      <c r="M26" s="1595"/>
      <c r="N26" s="1595"/>
      <c r="O26" s="1595"/>
      <c r="P26" s="1596"/>
      <c r="Q26" s="1605"/>
      <c r="R26" s="1606"/>
      <c r="S26" s="1606"/>
      <c r="T26" s="1606"/>
      <c r="U26" s="1606"/>
      <c r="V26" s="1606"/>
      <c r="W26" s="1606"/>
      <c r="X26" s="1606"/>
      <c r="Y26" s="1606"/>
      <c r="Z26" s="1664"/>
      <c r="AA26" s="1651"/>
      <c r="AB26" s="1651"/>
      <c r="AC26" s="1651"/>
      <c r="AD26" s="1651"/>
      <c r="AE26" s="1651"/>
      <c r="AF26" s="1651"/>
      <c r="AG26" s="1651"/>
      <c r="AH26" s="1651"/>
      <c r="AI26" s="1651"/>
      <c r="AJ26" s="1651"/>
      <c r="AK26" s="1651"/>
      <c r="AL26" s="1651"/>
      <c r="AM26" s="1651"/>
      <c r="AN26" s="1651"/>
      <c r="AO26" s="1651"/>
      <c r="AP26" s="1651"/>
      <c r="AQ26" s="1652"/>
      <c r="AR26" s="1651"/>
      <c r="AS26" s="1651"/>
      <c r="AT26" s="1651"/>
      <c r="AU26" s="1651"/>
      <c r="AV26" s="1651"/>
      <c r="AW26" s="1651"/>
      <c r="AX26" s="1651"/>
      <c r="AY26" s="1651"/>
      <c r="AZ26" s="1651"/>
      <c r="BA26" s="1652"/>
      <c r="BB26" s="257"/>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8"/>
      <c r="BY26" s="258"/>
      <c r="BZ26" s="258"/>
      <c r="CA26" s="258"/>
      <c r="CB26" s="258"/>
      <c r="CC26" s="258"/>
      <c r="CD26" s="258"/>
      <c r="CE26" s="258"/>
      <c r="CF26" s="258"/>
      <c r="CG26" s="258"/>
      <c r="CH26" s="258"/>
      <c r="CI26" s="258"/>
      <c r="CJ26" s="258"/>
      <c r="CK26" s="258"/>
      <c r="CL26" s="259"/>
      <c r="CM26" s="259"/>
      <c r="CN26" s="259"/>
      <c r="CO26" s="260"/>
    </row>
    <row r="27" spans="1:93" ht="21" customHeight="1" x14ac:dyDescent="0.15">
      <c r="A27" s="1634"/>
      <c r="B27" s="1635"/>
      <c r="C27" s="1594" t="s">
        <v>176</v>
      </c>
      <c r="D27" s="1595"/>
      <c r="E27" s="1595"/>
      <c r="F27" s="1595"/>
      <c r="G27" s="1595"/>
      <c r="H27" s="1595"/>
      <c r="I27" s="1595"/>
      <c r="J27" s="1595"/>
      <c r="K27" s="1595"/>
      <c r="L27" s="1595"/>
      <c r="M27" s="1595"/>
      <c r="N27" s="1595"/>
      <c r="O27" s="1595"/>
      <c r="P27" s="1596"/>
      <c r="Q27" s="1605"/>
      <c r="R27" s="1606"/>
      <c r="S27" s="1606"/>
      <c r="T27" s="1606"/>
      <c r="U27" s="1606"/>
      <c r="V27" s="1606"/>
      <c r="W27" s="1606"/>
      <c r="X27" s="1606"/>
      <c r="Y27" s="1606"/>
      <c r="Z27" s="1664"/>
      <c r="AA27" s="1651"/>
      <c r="AB27" s="1651"/>
      <c r="AC27" s="1651"/>
      <c r="AD27" s="1651"/>
      <c r="AE27" s="1651"/>
      <c r="AF27" s="1651"/>
      <c r="AG27" s="1651"/>
      <c r="AH27" s="1651"/>
      <c r="AI27" s="1651"/>
      <c r="AJ27" s="1651"/>
      <c r="AK27" s="1651"/>
      <c r="AL27" s="1651"/>
      <c r="AM27" s="1651"/>
      <c r="AN27" s="1651"/>
      <c r="AO27" s="1651"/>
      <c r="AP27" s="1651"/>
      <c r="AQ27" s="1652"/>
      <c r="AR27" s="1651"/>
      <c r="AS27" s="1651"/>
      <c r="AT27" s="1651"/>
      <c r="AU27" s="1651"/>
      <c r="AV27" s="1651"/>
      <c r="AW27" s="1651"/>
      <c r="AX27" s="1651"/>
      <c r="AY27" s="1651"/>
      <c r="AZ27" s="1651"/>
      <c r="BA27" s="1652"/>
      <c r="BB27" s="257"/>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9"/>
      <c r="CM27" s="259"/>
      <c r="CN27" s="259"/>
      <c r="CO27" s="258"/>
    </row>
    <row r="28" spans="1:93" ht="21" customHeight="1" x14ac:dyDescent="0.15">
      <c r="A28" s="1636"/>
      <c r="B28" s="1637"/>
      <c r="C28" s="1645" t="s">
        <v>513</v>
      </c>
      <c r="D28" s="1646"/>
      <c r="E28" s="1646"/>
      <c r="F28" s="1646"/>
      <c r="G28" s="1646"/>
      <c r="H28" s="1646"/>
      <c r="I28" s="1646"/>
      <c r="J28" s="1646"/>
      <c r="K28" s="1646"/>
      <c r="L28" s="1646"/>
      <c r="M28" s="1646"/>
      <c r="N28" s="1646"/>
      <c r="O28" s="1646"/>
      <c r="P28" s="1647"/>
      <c r="Q28" s="705"/>
      <c r="R28" s="706"/>
      <c r="S28" s="706"/>
      <c r="T28" s="706"/>
      <c r="U28" s="706"/>
      <c r="V28" s="706"/>
      <c r="W28" s="706"/>
      <c r="X28" s="706"/>
      <c r="Y28" s="706"/>
      <c r="Z28" s="1664"/>
      <c r="AA28" s="1651"/>
      <c r="AB28" s="1651"/>
      <c r="AC28" s="1651"/>
      <c r="AD28" s="1651"/>
      <c r="AE28" s="1651"/>
      <c r="AF28" s="1651"/>
      <c r="AG28" s="1651"/>
      <c r="AH28" s="1651"/>
      <c r="AI28" s="1651"/>
      <c r="AJ28" s="1651"/>
      <c r="AK28" s="1651"/>
      <c r="AL28" s="1651"/>
      <c r="AM28" s="1651"/>
      <c r="AN28" s="1651"/>
      <c r="AO28" s="1651"/>
      <c r="AP28" s="1651"/>
      <c r="AQ28" s="1652"/>
      <c r="AR28" s="1664"/>
      <c r="AS28" s="1651"/>
      <c r="AT28" s="1651"/>
      <c r="AU28" s="1651"/>
      <c r="AV28" s="1651"/>
      <c r="AW28" s="1651"/>
      <c r="AX28" s="1651"/>
      <c r="AY28" s="1651"/>
      <c r="AZ28" s="1651"/>
      <c r="BA28" s="1652"/>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9"/>
      <c r="CM28" s="259"/>
      <c r="CN28" s="259"/>
      <c r="CO28" s="258"/>
    </row>
    <row r="29" spans="1:93" ht="21" customHeight="1" thickBot="1" x14ac:dyDescent="0.2">
      <c r="A29" s="1636"/>
      <c r="B29" s="1637"/>
      <c r="C29" s="1648"/>
      <c r="D29" s="1649"/>
      <c r="E29" s="1649"/>
      <c r="F29" s="1649"/>
      <c r="G29" s="1649"/>
      <c r="H29" s="1649"/>
      <c r="I29" s="1649"/>
      <c r="J29" s="1649"/>
      <c r="K29" s="1649"/>
      <c r="L29" s="1649"/>
      <c r="M29" s="1649"/>
      <c r="N29" s="1649"/>
      <c r="O29" s="1649"/>
      <c r="P29" s="1650"/>
      <c r="Q29" s="1607"/>
      <c r="R29" s="1608"/>
      <c r="S29" s="1608"/>
      <c r="T29" s="1608"/>
      <c r="U29" s="1608"/>
      <c r="V29" s="1608"/>
      <c r="W29" s="1608"/>
      <c r="X29" s="1608"/>
      <c r="Y29" s="1608"/>
      <c r="Z29" s="1664"/>
      <c r="AA29" s="1651"/>
      <c r="AB29" s="1651"/>
      <c r="AC29" s="1651"/>
      <c r="AD29" s="1651"/>
      <c r="AE29" s="1651"/>
      <c r="AF29" s="1651"/>
      <c r="AG29" s="1651"/>
      <c r="AH29" s="1651"/>
      <c r="AI29" s="1651"/>
      <c r="AJ29" s="1651"/>
      <c r="AK29" s="1651"/>
      <c r="AL29" s="1651"/>
      <c r="AM29" s="1651"/>
      <c r="AN29" s="1651"/>
      <c r="AO29" s="1651"/>
      <c r="AP29" s="1651"/>
      <c r="AQ29" s="1652"/>
      <c r="AR29" s="1616"/>
      <c r="AS29" s="1616"/>
      <c r="AT29" s="1616"/>
      <c r="AU29" s="1616"/>
      <c r="AV29" s="1616"/>
      <c r="AW29" s="1616"/>
      <c r="AX29" s="1616"/>
      <c r="AY29" s="1616"/>
      <c r="AZ29" s="1616"/>
      <c r="BA29" s="1617"/>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250"/>
      <c r="CB29" s="250"/>
      <c r="CC29" s="250"/>
      <c r="CD29" s="250"/>
      <c r="CE29" s="250"/>
      <c r="CF29" s="250"/>
      <c r="CG29" s="250"/>
      <c r="CH29" s="250"/>
      <c r="CI29" s="250"/>
      <c r="CJ29" s="250"/>
      <c r="CK29" s="250"/>
      <c r="CL29" s="250"/>
      <c r="CM29" s="250"/>
      <c r="CN29" s="250"/>
      <c r="CO29" s="241"/>
    </row>
    <row r="30" spans="1:93" ht="21" customHeight="1" thickBot="1" x14ac:dyDescent="0.2">
      <c r="A30" s="1591" t="s">
        <v>327</v>
      </c>
      <c r="B30" s="1592"/>
      <c r="C30" s="1592"/>
      <c r="D30" s="1592"/>
      <c r="E30" s="1592"/>
      <c r="F30" s="1592"/>
      <c r="G30" s="1592"/>
      <c r="H30" s="1592"/>
      <c r="I30" s="1592"/>
      <c r="J30" s="1592"/>
      <c r="K30" s="1592"/>
      <c r="L30" s="1592"/>
      <c r="M30" s="1592"/>
      <c r="N30" s="1592"/>
      <c r="O30" s="1592"/>
      <c r="P30" s="1593"/>
      <c r="Q30" s="1609">
        <f>SUM(Q25:Y29)</f>
        <v>0</v>
      </c>
      <c r="R30" s="1610"/>
      <c r="S30" s="1610"/>
      <c r="T30" s="1610"/>
      <c r="U30" s="1610"/>
      <c r="V30" s="1610"/>
      <c r="W30" s="1610"/>
      <c r="X30" s="1610"/>
      <c r="Y30" s="1610"/>
      <c r="Z30" s="1694" t="str">
        <f>IF(Q21&lt;&gt;Q30,"修正して下さい","")</f>
        <v/>
      </c>
      <c r="AA30" s="1695"/>
      <c r="AB30" s="1695"/>
      <c r="AC30" s="1695"/>
      <c r="AD30" s="1695"/>
      <c r="AE30" s="1695"/>
      <c r="AF30" s="1695"/>
      <c r="AG30" s="1695"/>
      <c r="AH30" s="1695"/>
      <c r="AI30" s="1695"/>
      <c r="AJ30" s="1695"/>
      <c r="AK30" s="1695"/>
      <c r="AL30" s="1695"/>
      <c r="AM30" s="1695"/>
      <c r="AN30" s="1695"/>
      <c r="AO30" s="1695"/>
      <c r="AP30" s="1695"/>
      <c r="AQ30" s="1695"/>
      <c r="AR30" s="1695"/>
      <c r="AS30" s="1695"/>
      <c r="AT30" s="1695"/>
      <c r="AU30" s="1695"/>
      <c r="AV30" s="1695"/>
      <c r="AW30" s="1695"/>
      <c r="AX30" s="1695"/>
      <c r="AY30" s="1695"/>
      <c r="AZ30" s="1695"/>
      <c r="BA30" s="1696"/>
      <c r="BB30" s="1697"/>
      <c r="BC30" s="1697"/>
      <c r="BD30" s="1697"/>
      <c r="BE30" s="1697"/>
      <c r="BF30" s="1697"/>
      <c r="BG30" s="1697"/>
      <c r="BH30" s="1697"/>
      <c r="BI30" s="1697"/>
      <c r="BJ30" s="1697"/>
      <c r="BK30" s="1697"/>
      <c r="BL30" s="1697"/>
      <c r="BM30" s="1697"/>
      <c r="BN30" s="1697"/>
      <c r="BO30" s="1697"/>
      <c r="BP30" s="1697"/>
      <c r="BQ30" s="1697"/>
      <c r="BR30" s="1697"/>
      <c r="BS30" s="1697"/>
      <c r="BT30" s="1697"/>
      <c r="BU30" s="1697"/>
      <c r="BV30" s="1697"/>
      <c r="BW30" s="1697"/>
      <c r="BX30" s="1697"/>
      <c r="BY30" s="1697"/>
      <c r="BZ30" s="1697"/>
      <c r="CA30" s="1697"/>
      <c r="CB30" s="1697"/>
      <c r="CC30" s="1697"/>
      <c r="CD30" s="1697"/>
      <c r="CE30" s="1697"/>
      <c r="CF30" s="264"/>
      <c r="CH30" s="261"/>
      <c r="CI30" s="261"/>
      <c r="CJ30" s="261"/>
      <c r="CK30" s="261"/>
      <c r="CL30" s="250"/>
      <c r="CM30" s="250"/>
      <c r="CN30" s="250"/>
      <c r="CO30" s="241"/>
    </row>
    <row r="31" spans="1:93" ht="6.75" customHeight="1" x14ac:dyDescent="0.15">
      <c r="A31" s="249"/>
      <c r="B31" s="249"/>
      <c r="C31" s="242"/>
      <c r="D31" s="242"/>
      <c r="E31" s="242"/>
      <c r="F31" s="242"/>
      <c r="G31" s="242"/>
      <c r="H31" s="242"/>
      <c r="I31" s="242"/>
      <c r="J31" s="242"/>
      <c r="K31" s="242"/>
      <c r="L31" s="242"/>
      <c r="M31" s="239"/>
      <c r="N31" s="239"/>
      <c r="O31" s="239"/>
      <c r="P31" s="239"/>
      <c r="Q31" s="239"/>
      <c r="R31" s="239"/>
      <c r="S31" s="239"/>
      <c r="T31" s="239"/>
      <c r="U31" s="239"/>
      <c r="V31" s="239"/>
      <c r="W31" s="239"/>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1697"/>
      <c r="BC31" s="1697"/>
      <c r="BD31" s="1697"/>
      <c r="BE31" s="1697"/>
      <c r="BF31" s="1697"/>
      <c r="BG31" s="1697"/>
      <c r="BH31" s="1697"/>
      <c r="BI31" s="1697"/>
      <c r="BJ31" s="1697"/>
      <c r="BK31" s="1697"/>
      <c r="BL31" s="1697"/>
      <c r="BM31" s="1697"/>
      <c r="BN31" s="1697"/>
      <c r="BO31" s="1697"/>
      <c r="BP31" s="1697"/>
      <c r="BQ31" s="1697"/>
      <c r="BR31" s="1697"/>
      <c r="BS31" s="1697"/>
      <c r="BT31" s="1697"/>
      <c r="BU31" s="1697"/>
      <c r="BV31" s="1697"/>
      <c r="BW31" s="1697"/>
      <c r="BX31" s="1697"/>
      <c r="BY31" s="1697"/>
      <c r="BZ31" s="1697"/>
      <c r="CA31" s="1697"/>
      <c r="CB31" s="1697"/>
      <c r="CC31" s="1697"/>
      <c r="CD31" s="1697"/>
      <c r="CE31" s="1697"/>
      <c r="CH31" s="261"/>
      <c r="CI31" s="261"/>
      <c r="CJ31" s="261"/>
      <c r="CK31" s="261"/>
      <c r="CL31" s="250"/>
      <c r="CM31" s="250"/>
      <c r="CN31" s="250"/>
      <c r="CO31" s="250"/>
    </row>
    <row r="32" spans="1:93" ht="15" customHeight="1" x14ac:dyDescent="0.15">
      <c r="A32" s="249"/>
      <c r="B32" s="249"/>
      <c r="C32" s="243"/>
      <c r="D32" s="243"/>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1697"/>
      <c r="BC32" s="1697"/>
      <c r="BD32" s="1697"/>
      <c r="BE32" s="1697"/>
      <c r="BF32" s="1697"/>
      <c r="BG32" s="1697"/>
      <c r="BH32" s="1697"/>
      <c r="BI32" s="1697"/>
      <c r="BJ32" s="1697"/>
      <c r="BK32" s="1697"/>
      <c r="BL32" s="1697"/>
      <c r="BM32" s="1697"/>
      <c r="BN32" s="1697"/>
      <c r="BO32" s="1697"/>
      <c r="BP32" s="1697"/>
      <c r="BQ32" s="1697"/>
      <c r="BR32" s="1697"/>
      <c r="BS32" s="1697"/>
      <c r="BT32" s="1697"/>
      <c r="BU32" s="1697"/>
      <c r="BV32" s="1697"/>
      <c r="BW32" s="1697"/>
      <c r="BX32" s="1697"/>
      <c r="BY32" s="1697"/>
      <c r="BZ32" s="1697"/>
      <c r="CA32" s="1697"/>
      <c r="CB32" s="1697"/>
      <c r="CC32" s="1697"/>
      <c r="CD32" s="1697"/>
      <c r="CE32" s="1697"/>
      <c r="CF32" s="261"/>
      <c r="CG32" s="261"/>
      <c r="CH32" s="261"/>
      <c r="CI32" s="261"/>
      <c r="CJ32" s="261"/>
      <c r="CK32" s="261"/>
      <c r="CL32" s="250"/>
      <c r="CM32" s="250"/>
      <c r="CN32" s="250"/>
      <c r="CO32" s="250"/>
    </row>
    <row r="33" spans="1:93" ht="15" customHeight="1" x14ac:dyDescent="0.15">
      <c r="A33" s="1631"/>
      <c r="B33" s="163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1697"/>
      <c r="BC33" s="1697"/>
      <c r="BD33" s="1697"/>
      <c r="BE33" s="1697"/>
      <c r="BF33" s="1697"/>
      <c r="BG33" s="1697"/>
      <c r="BH33" s="1697"/>
      <c r="BI33" s="1697"/>
      <c r="BJ33" s="1697"/>
      <c r="BK33" s="1697"/>
      <c r="BL33" s="1697"/>
      <c r="BM33" s="1697"/>
      <c r="BN33" s="1697"/>
      <c r="BO33" s="1697"/>
      <c r="BP33" s="1697"/>
      <c r="BQ33" s="1697"/>
      <c r="BR33" s="1697"/>
      <c r="BS33" s="1697"/>
      <c r="BT33" s="1697"/>
      <c r="BU33" s="1697"/>
      <c r="BV33" s="1697"/>
      <c r="BW33" s="1697"/>
      <c r="BX33" s="1697"/>
      <c r="BY33" s="1697"/>
      <c r="BZ33" s="1697"/>
      <c r="CA33" s="1697"/>
      <c r="CB33" s="1697"/>
      <c r="CC33" s="1697"/>
      <c r="CD33" s="1697"/>
      <c r="CE33" s="1697"/>
      <c r="CF33" s="250"/>
      <c r="CG33" s="250"/>
      <c r="CH33" s="250"/>
      <c r="CI33" s="250"/>
      <c r="CJ33" s="250"/>
      <c r="CK33" s="250"/>
      <c r="CL33" s="250"/>
      <c r="CM33" s="250"/>
      <c r="CN33" s="250"/>
      <c r="CO33" s="250"/>
    </row>
    <row r="34" spans="1:93" ht="15" customHeight="1" x14ac:dyDescent="0.15">
      <c r="A34" s="249"/>
      <c r="B34" s="249"/>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row>
    <row r="35" spans="1:93" ht="15" customHeight="1" x14ac:dyDescent="0.15">
      <c r="A35" s="252"/>
      <c r="B35" s="252"/>
      <c r="C35" s="253"/>
      <c r="D35" s="253"/>
      <c r="E35" s="1623"/>
      <c r="F35" s="1623"/>
      <c r="G35" s="1623"/>
      <c r="H35" s="1623"/>
      <c r="I35" s="1623"/>
      <c r="J35" s="1623"/>
      <c r="K35" s="1623"/>
      <c r="L35" s="1623"/>
      <c r="M35" s="1623"/>
      <c r="N35" s="1623"/>
      <c r="O35" s="1623"/>
      <c r="P35" s="1623"/>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c r="AP35" s="1623"/>
      <c r="AQ35" s="1623"/>
      <c r="AR35" s="1623"/>
      <c r="AS35" s="1623"/>
      <c r="AT35" s="1623"/>
      <c r="AU35" s="1623"/>
      <c r="AV35" s="1623"/>
      <c r="AW35" s="1623"/>
      <c r="AX35" s="1623"/>
      <c r="AY35" s="1623"/>
      <c r="AZ35" s="1623"/>
      <c r="BA35" s="1623"/>
    </row>
    <row r="36" spans="1:93" ht="15" customHeight="1" x14ac:dyDescent="0.15">
      <c r="A36" s="249"/>
      <c r="B36" s="249"/>
      <c r="C36" s="251"/>
      <c r="D36" s="251"/>
      <c r="E36" s="1623"/>
      <c r="F36" s="1623"/>
      <c r="G36" s="1623"/>
      <c r="H36" s="1623"/>
      <c r="I36" s="1623"/>
      <c r="J36" s="1623"/>
      <c r="K36" s="1623"/>
      <c r="L36" s="1623"/>
      <c r="M36" s="1623"/>
      <c r="N36" s="1623"/>
      <c r="O36" s="1623"/>
      <c r="P36" s="1623"/>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c r="AP36" s="1623"/>
      <c r="AQ36" s="1623"/>
      <c r="AR36" s="1623"/>
      <c r="AS36" s="1623"/>
      <c r="AT36" s="1623"/>
      <c r="AU36" s="1623"/>
      <c r="AV36" s="1623"/>
      <c r="AW36" s="1623"/>
      <c r="AX36" s="1623"/>
      <c r="AY36" s="1623"/>
      <c r="AZ36" s="1623"/>
      <c r="BA36" s="1623"/>
    </row>
    <row r="37" spans="1:93" ht="15" customHeight="1" x14ac:dyDescent="0.15">
      <c r="A37" s="249"/>
      <c r="B37" s="249"/>
      <c r="C37" s="251"/>
      <c r="D37" s="251"/>
      <c r="E37" s="1623"/>
      <c r="F37" s="1623"/>
      <c r="G37" s="1623"/>
      <c r="H37" s="1623"/>
      <c r="I37" s="1623"/>
      <c r="J37" s="1623"/>
      <c r="K37" s="1623"/>
      <c r="L37" s="1623"/>
      <c r="M37" s="1623"/>
      <c r="N37" s="1623"/>
      <c r="O37" s="1623"/>
      <c r="P37" s="1623"/>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c r="AP37" s="1623"/>
      <c r="AQ37" s="1623"/>
      <c r="AR37" s="1623"/>
      <c r="AS37" s="1623"/>
      <c r="AT37" s="1623"/>
      <c r="AU37" s="1623"/>
      <c r="AV37" s="1623"/>
      <c r="AW37" s="1623"/>
      <c r="AX37" s="1623"/>
      <c r="AY37" s="1623"/>
      <c r="AZ37" s="1623"/>
      <c r="BA37" s="1623"/>
    </row>
    <row r="38" spans="1:93" ht="15" customHeight="1" x14ac:dyDescent="0.15">
      <c r="A38" s="249"/>
      <c r="B38" s="249"/>
      <c r="C38" s="262"/>
      <c r="D38" s="262"/>
      <c r="E38" s="1622"/>
      <c r="F38" s="1622"/>
      <c r="G38" s="1622"/>
      <c r="H38" s="1622"/>
      <c r="I38" s="1622"/>
      <c r="J38" s="1622"/>
      <c r="K38" s="1622"/>
      <c r="L38" s="1622"/>
      <c r="M38" s="1622"/>
      <c r="N38" s="1622"/>
      <c r="O38" s="1622"/>
      <c r="P38" s="1622"/>
      <c r="Q38" s="1622"/>
      <c r="R38" s="1622"/>
      <c r="S38" s="1622"/>
      <c r="T38" s="1622"/>
      <c r="U38" s="1622"/>
      <c r="V38" s="1622"/>
      <c r="W38" s="1622"/>
      <c r="X38" s="1622"/>
      <c r="Y38" s="1622"/>
      <c r="Z38" s="1622"/>
      <c r="AA38" s="1622"/>
      <c r="AB38" s="1622"/>
      <c r="AC38" s="1622"/>
      <c r="AD38" s="1622"/>
      <c r="AE38" s="1622"/>
      <c r="AF38" s="1622"/>
      <c r="AG38" s="1622"/>
      <c r="AH38" s="1622"/>
      <c r="AI38" s="1622"/>
      <c r="AJ38" s="1622"/>
      <c r="AK38" s="1622"/>
      <c r="AL38" s="1622"/>
      <c r="AM38" s="1622"/>
      <c r="AN38" s="1622"/>
      <c r="AO38" s="1622"/>
      <c r="AP38" s="1622"/>
      <c r="AQ38" s="1622"/>
      <c r="AR38" s="1622"/>
      <c r="AS38" s="1622"/>
      <c r="AT38" s="1622"/>
      <c r="AU38" s="1622"/>
      <c r="AV38" s="1622"/>
      <c r="AW38" s="1622"/>
      <c r="AX38" s="1622"/>
      <c r="AY38" s="1622"/>
      <c r="AZ38" s="1622"/>
      <c r="BA38" s="1622"/>
    </row>
    <row r="39" spans="1:93" ht="15" customHeight="1" x14ac:dyDescent="0.15">
      <c r="A39" s="249"/>
      <c r="B39" s="249"/>
      <c r="C39" s="262"/>
      <c r="D39" s="262"/>
      <c r="E39" s="1622"/>
      <c r="F39" s="1622"/>
      <c r="G39" s="1622"/>
      <c r="H39" s="1622"/>
      <c r="I39" s="1622"/>
      <c r="J39" s="1622"/>
      <c r="K39" s="1622"/>
      <c r="L39" s="1622"/>
      <c r="M39" s="1622"/>
      <c r="N39" s="1622"/>
      <c r="O39" s="1622"/>
      <c r="P39" s="1622"/>
      <c r="Q39" s="1622"/>
      <c r="R39" s="1622"/>
      <c r="S39" s="1622"/>
      <c r="T39" s="1622"/>
      <c r="U39" s="1622"/>
      <c r="V39" s="1622"/>
      <c r="W39" s="1622"/>
      <c r="X39" s="1622"/>
      <c r="Y39" s="1622"/>
      <c r="Z39" s="1622"/>
      <c r="AA39" s="1622"/>
      <c r="AB39" s="1622"/>
      <c r="AC39" s="1622"/>
      <c r="AD39" s="1622"/>
      <c r="AE39" s="1622"/>
      <c r="AF39" s="1622"/>
      <c r="AG39" s="1622"/>
      <c r="AH39" s="1622"/>
      <c r="AI39" s="1622"/>
      <c r="AJ39" s="1622"/>
      <c r="AK39" s="1622"/>
      <c r="AL39" s="1622"/>
      <c r="AM39" s="1622"/>
      <c r="AN39" s="1622"/>
      <c r="AO39" s="1622"/>
      <c r="AP39" s="1622"/>
      <c r="AQ39" s="1622"/>
      <c r="AR39" s="1622"/>
      <c r="AS39" s="1622"/>
      <c r="AT39" s="1622"/>
      <c r="AU39" s="1622"/>
      <c r="AV39" s="1622"/>
      <c r="AW39" s="1622"/>
      <c r="AX39" s="1622"/>
      <c r="AY39" s="1622"/>
      <c r="AZ39" s="1622"/>
      <c r="BA39" s="1622"/>
    </row>
    <row r="40" spans="1:93" ht="15" customHeight="1" x14ac:dyDescent="0.15">
      <c r="A40" s="249"/>
      <c r="B40" s="249"/>
      <c r="C40" s="262"/>
      <c r="D40" s="262"/>
      <c r="E40" s="1622"/>
      <c r="F40" s="1622"/>
      <c r="G40" s="1622"/>
      <c r="H40" s="1622"/>
      <c r="I40" s="1622"/>
      <c r="J40" s="1622"/>
      <c r="K40" s="1622"/>
      <c r="L40" s="1622"/>
      <c r="M40" s="1622"/>
      <c r="N40" s="1622"/>
      <c r="O40" s="1622"/>
      <c r="P40" s="1622"/>
      <c r="Q40" s="1622"/>
      <c r="R40" s="1622"/>
      <c r="S40" s="1622"/>
      <c r="T40" s="1622"/>
      <c r="U40" s="1622"/>
      <c r="V40" s="1622"/>
      <c r="W40" s="1622"/>
      <c r="X40" s="1622"/>
      <c r="Y40" s="1622"/>
      <c r="Z40" s="1622"/>
      <c r="AA40" s="1622"/>
      <c r="AB40" s="1622"/>
      <c r="AC40" s="1622"/>
      <c r="AD40" s="1622"/>
      <c r="AE40" s="1622"/>
      <c r="AF40" s="1622"/>
      <c r="AG40" s="1622"/>
      <c r="AH40" s="1622"/>
      <c r="AI40" s="1622"/>
      <c r="AJ40" s="1622"/>
      <c r="AK40" s="1622"/>
      <c r="AL40" s="1622"/>
      <c r="AM40" s="1622"/>
      <c r="AN40" s="1622"/>
      <c r="AO40" s="1622"/>
      <c r="AP40" s="1622"/>
      <c r="AQ40" s="1622"/>
      <c r="AR40" s="1622"/>
      <c r="AS40" s="1622"/>
      <c r="AT40" s="1622"/>
      <c r="AU40" s="1622"/>
      <c r="AV40" s="1622"/>
      <c r="AW40" s="1622"/>
      <c r="AX40" s="1622"/>
      <c r="AY40" s="1622"/>
      <c r="AZ40" s="1622"/>
      <c r="BA40" s="1622"/>
    </row>
    <row r="41" spans="1:93" ht="15" customHeight="1" x14ac:dyDescent="0.15">
      <c r="A41" s="249"/>
      <c r="B41" s="249"/>
      <c r="C41" s="262"/>
      <c r="D41" s="262"/>
      <c r="E41" s="1622"/>
      <c r="F41" s="1622"/>
      <c r="G41" s="1622"/>
      <c r="H41" s="1622"/>
      <c r="I41" s="1622"/>
      <c r="J41" s="1622"/>
      <c r="K41" s="1622"/>
      <c r="L41" s="1622"/>
      <c r="M41" s="1622"/>
      <c r="N41" s="1622"/>
      <c r="O41" s="1622"/>
      <c r="P41" s="1622"/>
      <c r="Q41" s="1622"/>
      <c r="R41" s="1622"/>
      <c r="S41" s="1622"/>
      <c r="T41" s="1622"/>
      <c r="U41" s="1622"/>
      <c r="V41" s="1622"/>
      <c r="W41" s="1622"/>
      <c r="X41" s="1622"/>
      <c r="Y41" s="1622"/>
      <c r="Z41" s="1622"/>
      <c r="AA41" s="1622"/>
      <c r="AB41" s="1622"/>
      <c r="AC41" s="1622"/>
      <c r="AD41" s="1622"/>
      <c r="AE41" s="1622"/>
      <c r="AF41" s="1622"/>
      <c r="AG41" s="1622"/>
      <c r="AH41" s="1622"/>
      <c r="AI41" s="1622"/>
      <c r="AJ41" s="1622"/>
      <c r="AK41" s="1622"/>
      <c r="AL41" s="1622"/>
      <c r="AM41" s="1622"/>
      <c r="AN41" s="1622"/>
      <c r="AO41" s="1622"/>
      <c r="AP41" s="1622"/>
      <c r="AQ41" s="1622"/>
      <c r="AR41" s="1622"/>
      <c r="AS41" s="1622"/>
      <c r="AT41" s="1622"/>
      <c r="AU41" s="1622"/>
      <c r="AV41" s="1622"/>
      <c r="AW41" s="1622"/>
      <c r="AX41" s="1622"/>
      <c r="AY41" s="1622"/>
      <c r="AZ41" s="1622"/>
      <c r="BA41" s="1622"/>
    </row>
    <row r="42" spans="1:93" ht="15" customHeight="1" x14ac:dyDescent="0.15">
      <c r="A42" s="249"/>
      <c r="B42" s="249"/>
      <c r="C42" s="262"/>
      <c r="D42" s="262"/>
      <c r="E42" s="1622"/>
      <c r="F42" s="1622"/>
      <c r="G42" s="1622"/>
      <c r="H42" s="1622"/>
      <c r="I42" s="1622"/>
      <c r="J42" s="1622"/>
      <c r="K42" s="1622"/>
      <c r="L42" s="1622"/>
      <c r="M42" s="1622"/>
      <c r="N42" s="1622"/>
      <c r="O42" s="1622"/>
      <c r="P42" s="1622"/>
      <c r="Q42" s="1622"/>
      <c r="R42" s="1622"/>
      <c r="S42" s="1622"/>
      <c r="T42" s="1622"/>
      <c r="U42" s="1622"/>
      <c r="V42" s="1622"/>
      <c r="W42" s="1622"/>
      <c r="X42" s="1622"/>
      <c r="Y42" s="1622"/>
      <c r="Z42" s="1622"/>
      <c r="AA42" s="1622"/>
      <c r="AB42" s="1622"/>
      <c r="AC42" s="1622"/>
      <c r="AD42" s="1622"/>
      <c r="AE42" s="1622"/>
      <c r="AF42" s="1622"/>
      <c r="AG42" s="1622"/>
      <c r="AH42" s="1622"/>
      <c r="AI42" s="1622"/>
      <c r="AJ42" s="1622"/>
      <c r="AK42" s="1622"/>
      <c r="AL42" s="1622"/>
      <c r="AM42" s="1622"/>
      <c r="AN42" s="1622"/>
      <c r="AO42" s="1622"/>
      <c r="AP42" s="1622"/>
      <c r="AQ42" s="1622"/>
      <c r="AR42" s="1622"/>
      <c r="AS42" s="1622"/>
      <c r="AT42" s="1622"/>
      <c r="AU42" s="1622"/>
      <c r="AV42" s="1622"/>
      <c r="AW42" s="1622"/>
      <c r="AX42" s="1622"/>
      <c r="AY42" s="1622"/>
      <c r="AZ42" s="1622"/>
      <c r="BA42" s="1622"/>
    </row>
    <row r="43" spans="1:93" ht="15" customHeight="1" x14ac:dyDescent="0.15">
      <c r="A43" s="252"/>
      <c r="B43" s="252"/>
      <c r="C43" s="254"/>
      <c r="D43" s="254"/>
      <c r="E43" s="1621"/>
      <c r="F43" s="1622"/>
      <c r="G43" s="1622"/>
      <c r="H43" s="1622"/>
      <c r="I43" s="1622"/>
      <c r="J43" s="1622"/>
      <c r="K43" s="1622"/>
      <c r="L43" s="1622"/>
      <c r="M43" s="1622"/>
      <c r="N43" s="1622"/>
      <c r="O43" s="1622"/>
      <c r="P43" s="1622"/>
      <c r="Q43" s="1622"/>
      <c r="R43" s="1622"/>
      <c r="S43" s="1622"/>
      <c r="T43" s="1622"/>
      <c r="U43" s="1622"/>
      <c r="V43" s="1622"/>
      <c r="W43" s="1622"/>
      <c r="X43" s="1622"/>
      <c r="Y43" s="1622"/>
      <c r="Z43" s="1622"/>
      <c r="AA43" s="1622"/>
      <c r="AB43" s="1622"/>
      <c r="AC43" s="1622"/>
      <c r="AD43" s="1622"/>
      <c r="AE43" s="1622"/>
      <c r="AF43" s="1622"/>
      <c r="AG43" s="1622"/>
      <c r="AH43" s="1622"/>
      <c r="AI43" s="1622"/>
      <c r="AJ43" s="1622"/>
      <c r="AK43" s="1622"/>
      <c r="AL43" s="1622"/>
      <c r="AM43" s="1622"/>
      <c r="AN43" s="1622"/>
      <c r="AO43" s="1622"/>
      <c r="AP43" s="1622"/>
      <c r="AQ43" s="1622"/>
      <c r="AR43" s="1622"/>
      <c r="AS43" s="1622"/>
      <c r="AT43" s="1622"/>
      <c r="AU43" s="1622"/>
      <c r="AV43" s="1622"/>
      <c r="AW43" s="1622"/>
      <c r="AX43" s="1622"/>
      <c r="AY43" s="1622"/>
      <c r="AZ43" s="1622"/>
      <c r="BA43" s="1622"/>
    </row>
    <row r="44" spans="1:93" s="252" customFormat="1" ht="15" customHeight="1" x14ac:dyDescent="0.15">
      <c r="C44" s="251"/>
      <c r="D44" s="251"/>
      <c r="E44" s="1622"/>
      <c r="F44" s="1622"/>
      <c r="G44" s="1622"/>
      <c r="H44" s="1622"/>
      <c r="I44" s="1622"/>
      <c r="J44" s="1622"/>
      <c r="K44" s="1622"/>
      <c r="L44" s="1622"/>
      <c r="M44" s="1622"/>
      <c r="N44" s="1622"/>
      <c r="O44" s="1622"/>
      <c r="P44" s="1622"/>
      <c r="Q44" s="1622"/>
      <c r="R44" s="1622"/>
      <c r="S44" s="1622"/>
      <c r="T44" s="1622"/>
      <c r="U44" s="1622"/>
      <c r="V44" s="1622"/>
      <c r="W44" s="1622"/>
      <c r="X44" s="1622"/>
      <c r="Y44" s="1622"/>
      <c r="Z44" s="1622"/>
      <c r="AA44" s="1622"/>
      <c r="AB44" s="1622"/>
      <c r="AC44" s="1622"/>
      <c r="AD44" s="1622"/>
      <c r="AE44" s="1622"/>
      <c r="AF44" s="1622"/>
      <c r="AG44" s="1622"/>
      <c r="AH44" s="1622"/>
      <c r="AI44" s="1622"/>
      <c r="AJ44" s="1622"/>
      <c r="AK44" s="1622"/>
      <c r="AL44" s="1622"/>
      <c r="AM44" s="1622"/>
      <c r="AN44" s="1622"/>
      <c r="AO44" s="1622"/>
      <c r="AP44" s="1622"/>
      <c r="AQ44" s="1622"/>
      <c r="AR44" s="1622"/>
      <c r="AS44" s="1622"/>
      <c r="AT44" s="1622"/>
      <c r="AU44" s="1622"/>
      <c r="AV44" s="1622"/>
      <c r="AW44" s="1622"/>
      <c r="AX44" s="1622"/>
      <c r="AY44" s="1622"/>
      <c r="AZ44" s="1622"/>
      <c r="BA44" s="1622"/>
      <c r="BB44" s="236"/>
      <c r="BC44" s="236"/>
      <c r="BD44" s="236"/>
    </row>
  </sheetData>
  <sheetProtection algorithmName="SHA-512" hashValue="Cmzz+PLZlXpAVL1xQeIHvohkdn/rwikdod6xmbFyZuDz1lajKWn7LBbTooTp+rfLtpBJOE3IJdsHQc+C/aMU0w==" saltValue="0p2YxgSq6+ZClRMkLIv6mA==" spinCount="100000" sheet="1" formatCells="0" formatRows="0" insertRows="0" deleteRows="0"/>
  <dataConsolidate/>
  <mergeCells count="119">
    <mergeCell ref="B22:AZ22"/>
    <mergeCell ref="AR28:BA28"/>
    <mergeCell ref="AT14:BA14"/>
    <mergeCell ref="AR14:AS14"/>
    <mergeCell ref="AR20:AS20"/>
    <mergeCell ref="AT20:BA20"/>
    <mergeCell ref="Z30:BA30"/>
    <mergeCell ref="BB30:CE33"/>
    <mergeCell ref="BB21:CE23"/>
    <mergeCell ref="AI17:AQ17"/>
    <mergeCell ref="AI18:AQ18"/>
    <mergeCell ref="Z25:AQ25"/>
    <mergeCell ref="AR16:BA16"/>
    <mergeCell ref="AR19:BA19"/>
    <mergeCell ref="AR18:BA18"/>
    <mergeCell ref="AI20:AQ20"/>
    <mergeCell ref="Z14:AH14"/>
    <mergeCell ref="A15:BA15"/>
    <mergeCell ref="A14:P14"/>
    <mergeCell ref="C16:P16"/>
    <mergeCell ref="AI14:AQ14"/>
    <mergeCell ref="AI16:AQ16"/>
    <mergeCell ref="Z26:AQ26"/>
    <mergeCell ref="Z27:AQ27"/>
    <mergeCell ref="Z28:AQ28"/>
    <mergeCell ref="Z29:AQ29"/>
    <mergeCell ref="A4:P5"/>
    <mergeCell ref="Q4:Y4"/>
    <mergeCell ref="Z4:AH4"/>
    <mergeCell ref="Q5:Y5"/>
    <mergeCell ref="Z5:AH5"/>
    <mergeCell ref="AR5:BA5"/>
    <mergeCell ref="C9:P9"/>
    <mergeCell ref="Q9:Y9"/>
    <mergeCell ref="Z9:AH9"/>
    <mergeCell ref="A7:B13"/>
    <mergeCell ref="C13:P13"/>
    <mergeCell ref="C12:P12"/>
    <mergeCell ref="Q12:Y12"/>
    <mergeCell ref="Z12:AH12"/>
    <mergeCell ref="AR9:BA9"/>
    <mergeCell ref="Q13:Y13"/>
    <mergeCell ref="AR4:BA4"/>
    <mergeCell ref="A6:BA6"/>
    <mergeCell ref="Z7:AH7"/>
    <mergeCell ref="Z8:AH8"/>
    <mergeCell ref="C7:P7"/>
    <mergeCell ref="Q7:Y7"/>
    <mergeCell ref="Z13:AH13"/>
    <mergeCell ref="C11:P11"/>
    <mergeCell ref="C10:P10"/>
    <mergeCell ref="Q10:Y10"/>
    <mergeCell ref="Q11:Y11"/>
    <mergeCell ref="Z11:AH11"/>
    <mergeCell ref="AR11:BA11"/>
    <mergeCell ref="AR12:BA12"/>
    <mergeCell ref="C8:P8"/>
    <mergeCell ref="Q8:Y8"/>
    <mergeCell ref="AR13:BA13"/>
    <mergeCell ref="Z10:AH10"/>
    <mergeCell ref="AR10:BA10"/>
    <mergeCell ref="AR8:BA8"/>
    <mergeCell ref="AR7:BA7"/>
    <mergeCell ref="E43:BA44"/>
    <mergeCell ref="E38:BA42"/>
    <mergeCell ref="E35:BA37"/>
    <mergeCell ref="C18:P18"/>
    <mergeCell ref="A21:P21"/>
    <mergeCell ref="C17:P17"/>
    <mergeCell ref="A20:P20"/>
    <mergeCell ref="A33:B33"/>
    <mergeCell ref="A25:B29"/>
    <mergeCell ref="A16:B19"/>
    <mergeCell ref="Q18:Y18"/>
    <mergeCell ref="Z18:AH18"/>
    <mergeCell ref="Q16:Y16"/>
    <mergeCell ref="Z16:AH16"/>
    <mergeCell ref="Q17:Y17"/>
    <mergeCell ref="AI19:AQ19"/>
    <mergeCell ref="C28:P29"/>
    <mergeCell ref="AI21:AQ21"/>
    <mergeCell ref="AR24:BA24"/>
    <mergeCell ref="AR25:BA25"/>
    <mergeCell ref="AR26:BA26"/>
    <mergeCell ref="AR27:BA27"/>
    <mergeCell ref="Z24:AQ24"/>
    <mergeCell ref="I2:BA2"/>
    <mergeCell ref="Z21:AH21"/>
    <mergeCell ref="AR21:BA21"/>
    <mergeCell ref="C19:P19"/>
    <mergeCell ref="Q19:Y19"/>
    <mergeCell ref="Z19:AH19"/>
    <mergeCell ref="A30:P30"/>
    <mergeCell ref="C27:P27"/>
    <mergeCell ref="C26:P26"/>
    <mergeCell ref="C25:P25"/>
    <mergeCell ref="A24:P24"/>
    <mergeCell ref="Q25:Y25"/>
    <mergeCell ref="Q24:Y24"/>
    <mergeCell ref="Q26:Y26"/>
    <mergeCell ref="Q27:Y27"/>
    <mergeCell ref="Q29:Y29"/>
    <mergeCell ref="Q30:Y30"/>
    <mergeCell ref="Q21:Y21"/>
    <mergeCell ref="Q20:Y20"/>
    <mergeCell ref="Z20:AH20"/>
    <mergeCell ref="Z17:AH17"/>
    <mergeCell ref="AR17:BA17"/>
    <mergeCell ref="Q14:Y14"/>
    <mergeCell ref="AR29:BA29"/>
    <mergeCell ref="AI4:AQ4"/>
    <mergeCell ref="AI5:AQ5"/>
    <mergeCell ref="AI7:AQ7"/>
    <mergeCell ref="AI8:AQ8"/>
    <mergeCell ref="AI9:AQ9"/>
    <mergeCell ref="AI10:AQ10"/>
    <mergeCell ref="AI11:AQ11"/>
    <mergeCell ref="AI12:AQ12"/>
    <mergeCell ref="AI13:AQ13"/>
  </mergeCells>
  <phoneticPr fontId="1"/>
  <conditionalFormatting sqref="Z30">
    <cfRule type="containsText" dxfId="1" priority="4" operator="containsText" text="修正">
      <formula>NOT(ISERROR(SEARCH("修正",Z30)))</formula>
    </cfRule>
  </conditionalFormatting>
  <dataValidations xWindow="317" yWindow="664" count="7">
    <dataValidation allowBlank="1" showErrorMessage="1" sqref="BP13:BY13 BO6 BP14:BX14 BC7:BO19 Z26:Z29"/>
    <dataValidation imeMode="disabled" allowBlank="1" showErrorMessage="1" sqref="BP15:BX19 BP7:BX12 Z25"/>
    <dataValidation allowBlank="1" showInputMessage="1" showErrorMessage="1" prompt="自動転記されますので直接記入不要です。" sqref="Q7:AQ13 Q16:AQ19 AR16:BA18 AR7:BA12 BA22"/>
    <dataValidation imeMode="disabled" allowBlank="1" showInputMessage="1" showErrorMessage="1" prompt="「助成事業に要する経費」と「資金調達金額」の合計が一致するように記入してください。" sqref="Q25:Q29"/>
    <dataValidation allowBlank="1" showInputMessage="1" showErrorMessage="1" prompt="自動計算されます。" sqref="Q30:Y30 AR19:BA19 Q14:AR14 AR13:BA13 Q20:AS21 AT21:BA21"/>
    <dataValidation type="custom" allowBlank="1" showInputMessage="1" showErrorMessage="1" errorTitle="金額オーバー 又は 千円以下切り捨て" error="申請できる助成金交付申請金額をオーバーしている　又は　千円以下は切り捨て（０）で入力下さい。" sqref="AT14:BA14 AT20:BA20">
      <formula1>AND(AI14&gt;=AT14,MOD(AT14,1000)=0)</formula1>
    </dataValidation>
    <dataValidation type="list" allowBlank="1" showErrorMessage="1" sqref="AR25:AR29 AS25:BA27 AS29:BA29">
      <formula1>"選択してください,該当なし,調達済み,内諾済み,折衝中,折衝予定,未定"</formula1>
    </dataValidation>
  </dataValidations>
  <pageMargins left="0.59055118110236227" right="0.19685039370078741" top="0.39370078740157483" bottom="0.39370078740157483" header="0.19685039370078741" footer="0.19685039370078741"/>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5709AE5-8F84-4CBE-B09B-9C810567FE3E}">
            <xm:f>表紙!$C$28=表紙!$C$63</xm:f>
            <x14:dxf>
              <font>
                <color theme="0" tint="-0.24994659260841701"/>
              </font>
              <fill>
                <patternFill>
                  <bgColor theme="0" tint="-0.24994659260841701"/>
                </patternFill>
              </fill>
            </x14:dxf>
          </x14:cfRule>
          <xm:sqref>Q16:AQ19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CG58"/>
  <sheetViews>
    <sheetView showGridLines="0" showWhiteSpace="0" view="pageBreakPreview" zoomScale="85" zoomScaleNormal="100" zoomScaleSheetLayoutView="85" workbookViewId="0">
      <selection activeCell="B6" sqref="B6"/>
    </sheetView>
  </sheetViews>
  <sheetFormatPr defaultColWidth="9" defaultRowHeight="16.5" x14ac:dyDescent="0.15"/>
  <cols>
    <col min="1" max="1" width="5.625" style="391" customWidth="1"/>
    <col min="2" max="2" width="15" style="391" customWidth="1"/>
    <col min="3" max="3" width="22.5" style="391" customWidth="1"/>
    <col min="4" max="4" width="21" style="391" customWidth="1"/>
    <col min="5" max="5" width="14.125" style="391" customWidth="1"/>
    <col min="6" max="6" width="19" style="391" customWidth="1"/>
    <col min="7" max="7" width="6.125" style="391" customWidth="1"/>
    <col min="8" max="8" width="3.125" style="391" customWidth="1"/>
    <col min="9" max="9" width="9" style="391" customWidth="1"/>
    <col min="10" max="11" width="9" style="391"/>
    <col min="12" max="12" width="11.25" style="391" customWidth="1"/>
    <col min="13" max="13" width="9.5" style="391" customWidth="1"/>
    <col min="14" max="14" width="6.25" style="391" customWidth="1"/>
    <col min="15" max="16384" width="9" style="391"/>
  </cols>
  <sheetData>
    <row r="1" spans="1:6" x14ac:dyDescent="0.15">
      <c r="A1" s="433" t="s">
        <v>569</v>
      </c>
    </row>
    <row r="2" spans="1:6" ht="18.95" customHeight="1" x14ac:dyDescent="0.15">
      <c r="A2" s="423" t="s">
        <v>229</v>
      </c>
      <c r="B2" s="390"/>
      <c r="C2" s="390"/>
      <c r="D2" s="390"/>
      <c r="E2" s="390"/>
      <c r="F2" s="390"/>
    </row>
    <row r="3" spans="1:6" ht="15" customHeight="1" x14ac:dyDescent="0.15">
      <c r="A3" s="389" t="s">
        <v>231</v>
      </c>
      <c r="B3" s="390"/>
      <c r="C3" s="390"/>
      <c r="D3" s="390"/>
      <c r="E3" s="390"/>
      <c r="F3" s="390"/>
    </row>
    <row r="4" spans="1:6" ht="55.5" customHeight="1" x14ac:dyDescent="0.15">
      <c r="A4" s="866" t="s">
        <v>540</v>
      </c>
      <c r="B4" s="866"/>
      <c r="C4" s="866"/>
      <c r="D4" s="866"/>
      <c r="E4" s="866"/>
      <c r="F4" s="866"/>
    </row>
    <row r="5" spans="1:6" ht="37.5" x14ac:dyDescent="0.15">
      <c r="A5" s="392" t="s">
        <v>271</v>
      </c>
      <c r="B5" s="393" t="s">
        <v>143</v>
      </c>
      <c r="C5" s="393" t="s">
        <v>144</v>
      </c>
      <c r="D5" s="393" t="s">
        <v>145</v>
      </c>
      <c r="E5" s="393" t="s">
        <v>425</v>
      </c>
      <c r="F5" s="394" t="s">
        <v>480</v>
      </c>
    </row>
    <row r="6" spans="1:6" ht="26.25" customHeight="1" x14ac:dyDescent="0.15">
      <c r="A6" s="480"/>
      <c r="B6" s="481"/>
      <c r="C6" s="481"/>
      <c r="D6" s="481"/>
      <c r="E6" s="482"/>
      <c r="F6" s="483" t="s">
        <v>545</v>
      </c>
    </row>
    <row r="7" spans="1:6" ht="26.25" customHeight="1" x14ac:dyDescent="0.15">
      <c r="A7" s="395"/>
      <c r="B7" s="396"/>
      <c r="C7" s="396"/>
      <c r="D7" s="396"/>
      <c r="E7" s="397"/>
      <c r="F7" s="484"/>
    </row>
    <row r="8" spans="1:6" ht="26.25" customHeight="1" x14ac:dyDescent="0.15">
      <c r="A8" s="395"/>
      <c r="B8" s="396"/>
      <c r="C8" s="396"/>
      <c r="D8" s="396"/>
      <c r="E8" s="397"/>
      <c r="F8" s="484"/>
    </row>
    <row r="9" spans="1:6" ht="26.25" customHeight="1" x14ac:dyDescent="0.15">
      <c r="A9" s="395"/>
      <c r="B9" s="396"/>
      <c r="C9" s="396"/>
      <c r="D9" s="396"/>
      <c r="E9" s="397"/>
      <c r="F9" s="484"/>
    </row>
    <row r="10" spans="1:6" ht="26.25" customHeight="1" x14ac:dyDescent="0.15">
      <c r="A10" s="398"/>
      <c r="B10" s="399"/>
      <c r="C10" s="399"/>
      <c r="D10" s="399"/>
      <c r="E10" s="400"/>
      <c r="F10" s="484"/>
    </row>
    <row r="11" spans="1:6" ht="25.5" customHeight="1" x14ac:dyDescent="0.35">
      <c r="A11" s="401" t="s">
        <v>232</v>
      </c>
      <c r="B11" s="389"/>
      <c r="C11" s="389"/>
      <c r="D11" s="389"/>
      <c r="E11" s="389"/>
      <c r="F11" s="389"/>
    </row>
    <row r="12" spans="1:6" ht="45" customHeight="1" x14ac:dyDescent="0.15">
      <c r="A12" s="866" t="s">
        <v>541</v>
      </c>
      <c r="B12" s="866"/>
      <c r="C12" s="866"/>
      <c r="D12" s="866"/>
      <c r="E12" s="866"/>
      <c r="F12" s="866"/>
    </row>
    <row r="13" spans="1:6" ht="37.5" x14ac:dyDescent="0.15">
      <c r="A13" s="392" t="s">
        <v>271</v>
      </c>
      <c r="B13" s="393" t="s">
        <v>143</v>
      </c>
      <c r="C13" s="393" t="s">
        <v>144</v>
      </c>
      <c r="D13" s="393" t="s">
        <v>145</v>
      </c>
      <c r="E13" s="393" t="s">
        <v>425</v>
      </c>
      <c r="F13" s="394" t="s">
        <v>480</v>
      </c>
    </row>
    <row r="14" spans="1:6" ht="26.25" customHeight="1" x14ac:dyDescent="0.15">
      <c r="A14" s="480"/>
      <c r="B14" s="481"/>
      <c r="C14" s="481"/>
      <c r="D14" s="481"/>
      <c r="E14" s="482"/>
      <c r="F14" s="483" t="s">
        <v>545</v>
      </c>
    </row>
    <row r="15" spans="1:6" ht="26.25" customHeight="1" x14ac:dyDescent="0.15">
      <c r="A15" s="395"/>
      <c r="B15" s="396"/>
      <c r="C15" s="396"/>
      <c r="D15" s="396"/>
      <c r="E15" s="397"/>
      <c r="F15" s="484"/>
    </row>
    <row r="16" spans="1:6" ht="26.25" customHeight="1" x14ac:dyDescent="0.15">
      <c r="A16" s="395"/>
      <c r="B16" s="396"/>
      <c r="C16" s="396"/>
      <c r="D16" s="396"/>
      <c r="E16" s="397"/>
      <c r="F16" s="484"/>
    </row>
    <row r="17" spans="1:85" ht="26.25" customHeight="1" x14ac:dyDescent="0.15">
      <c r="A17" s="395"/>
      <c r="B17" s="396"/>
      <c r="C17" s="396"/>
      <c r="D17" s="396"/>
      <c r="E17" s="397"/>
      <c r="F17" s="484"/>
    </row>
    <row r="18" spans="1:85" ht="26.25" customHeight="1" x14ac:dyDescent="0.15">
      <c r="A18" s="398"/>
      <c r="B18" s="399"/>
      <c r="C18" s="399"/>
      <c r="D18" s="399"/>
      <c r="E18" s="400"/>
      <c r="F18" s="484"/>
    </row>
    <row r="19" spans="1:85" ht="9" customHeight="1" x14ac:dyDescent="0.15">
      <c r="A19" s="402"/>
      <c r="B19" s="402"/>
      <c r="C19" s="402"/>
      <c r="D19" s="402"/>
      <c r="E19" s="402"/>
      <c r="F19" s="402"/>
    </row>
    <row r="20" spans="1:85" ht="15" customHeight="1" x14ac:dyDescent="0.15">
      <c r="A20" s="423" t="s">
        <v>230</v>
      </c>
      <c r="B20" s="390"/>
      <c r="C20" s="390"/>
      <c r="D20" s="390"/>
      <c r="E20" s="390"/>
      <c r="F20" s="390"/>
    </row>
    <row r="21" spans="1:85" ht="33.75" customHeight="1" x14ac:dyDescent="0.15">
      <c r="A21" s="853" t="s">
        <v>542</v>
      </c>
      <c r="B21" s="853"/>
      <c r="C21" s="853"/>
      <c r="D21" s="853"/>
      <c r="E21" s="853"/>
      <c r="F21" s="853"/>
    </row>
    <row r="22" spans="1:85" ht="24" customHeight="1" x14ac:dyDescent="0.15">
      <c r="A22" s="403" t="s">
        <v>272</v>
      </c>
      <c r="B22" s="862" t="s">
        <v>61</v>
      </c>
      <c r="C22" s="862"/>
      <c r="D22" s="862"/>
      <c r="E22" s="862"/>
      <c r="F22" s="471" t="s">
        <v>156</v>
      </c>
    </row>
    <row r="23" spans="1:85" ht="26.25" customHeight="1" x14ac:dyDescent="0.15">
      <c r="A23" s="485"/>
      <c r="B23" s="864"/>
      <c r="C23" s="864"/>
      <c r="D23" s="864"/>
      <c r="E23" s="864"/>
      <c r="F23" s="486" t="s">
        <v>545</v>
      </c>
    </row>
    <row r="24" spans="1:85" ht="26.25" customHeight="1" x14ac:dyDescent="0.15">
      <c r="A24" s="487"/>
      <c r="B24" s="858"/>
      <c r="C24" s="858"/>
      <c r="D24" s="858"/>
      <c r="E24" s="858"/>
      <c r="F24" s="488"/>
    </row>
    <row r="25" spans="1:85" ht="26.25" customHeight="1" x14ac:dyDescent="0.15">
      <c r="A25" s="487"/>
      <c r="B25" s="858"/>
      <c r="C25" s="858"/>
      <c r="D25" s="858"/>
      <c r="E25" s="858"/>
      <c r="F25" s="488"/>
    </row>
    <row r="26" spans="1:85" ht="26.25" customHeight="1" x14ac:dyDescent="0.15">
      <c r="A26" s="489"/>
      <c r="B26" s="860"/>
      <c r="C26" s="860"/>
      <c r="D26" s="860"/>
      <c r="E26" s="860"/>
      <c r="F26" s="490"/>
      <c r="CG26" s="404"/>
    </row>
    <row r="27" spans="1:85" ht="8.25" customHeight="1" x14ac:dyDescent="0.15">
      <c r="A27" s="405"/>
      <c r="B27" s="405"/>
      <c r="C27" s="405"/>
      <c r="D27" s="405"/>
      <c r="E27" s="405"/>
      <c r="F27" s="405"/>
    </row>
    <row r="28" spans="1:85" ht="15" customHeight="1" x14ac:dyDescent="0.15">
      <c r="A28" s="425" t="s">
        <v>233</v>
      </c>
      <c r="B28" s="406"/>
      <c r="C28" s="406"/>
      <c r="D28" s="406"/>
      <c r="E28" s="406"/>
      <c r="F28" s="406"/>
    </row>
    <row r="29" spans="1:85" ht="27" customHeight="1" x14ac:dyDescent="0.15">
      <c r="A29" s="867" t="s">
        <v>543</v>
      </c>
      <c r="B29" s="867"/>
      <c r="C29" s="867"/>
      <c r="D29" s="867"/>
      <c r="E29" s="867"/>
      <c r="F29" s="867"/>
    </row>
    <row r="30" spans="1:85" ht="24" customHeight="1" x14ac:dyDescent="0.15">
      <c r="A30" s="407" t="s">
        <v>272</v>
      </c>
      <c r="B30" s="470" t="s">
        <v>166</v>
      </c>
      <c r="C30" s="862" t="s">
        <v>167</v>
      </c>
      <c r="D30" s="862"/>
      <c r="E30" s="862" t="s">
        <v>146</v>
      </c>
      <c r="F30" s="863"/>
    </row>
    <row r="31" spans="1:85" ht="26.25" customHeight="1" x14ac:dyDescent="0.15">
      <c r="A31" s="485"/>
      <c r="B31" s="491"/>
      <c r="C31" s="864"/>
      <c r="D31" s="864"/>
      <c r="E31" s="864"/>
      <c r="F31" s="865"/>
    </row>
    <row r="32" spans="1:85" ht="26.25" customHeight="1" x14ac:dyDescent="0.15">
      <c r="A32" s="487"/>
      <c r="B32" s="492"/>
      <c r="C32" s="858"/>
      <c r="D32" s="858"/>
      <c r="E32" s="858"/>
      <c r="F32" s="859"/>
    </row>
    <row r="33" spans="1:6" ht="26.25" customHeight="1" x14ac:dyDescent="0.15">
      <c r="A33" s="489"/>
      <c r="B33" s="493"/>
      <c r="C33" s="860"/>
      <c r="D33" s="860"/>
      <c r="E33" s="860"/>
      <c r="F33" s="861"/>
    </row>
    <row r="34" spans="1:6" ht="12" customHeight="1" x14ac:dyDescent="0.15"/>
    <row r="35" spans="1:6" ht="12" customHeight="1" x14ac:dyDescent="0.15"/>
    <row r="36" spans="1:6" ht="12" customHeight="1" x14ac:dyDescent="0.15"/>
    <row r="37" spans="1:6" ht="12" customHeight="1" x14ac:dyDescent="0.15"/>
    <row r="38" spans="1:6" ht="12" customHeight="1" x14ac:dyDescent="0.15"/>
    <row r="39" spans="1:6" ht="12" customHeight="1" x14ac:dyDescent="0.15"/>
    <row r="40" spans="1:6" ht="12" customHeight="1" x14ac:dyDescent="0.15"/>
    <row r="41" spans="1:6" ht="12" customHeight="1" x14ac:dyDescent="0.15"/>
    <row r="42" spans="1:6" ht="12" customHeight="1" x14ac:dyDescent="0.15"/>
    <row r="43" spans="1: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sheetData>
  <sheetProtection algorithmName="SHA-512" hashValue="DhWrWocjwx0qWG7+4f1EU+A24QNWSUNHng8h91NrttjR2yr+Yp9rkUD1awTTVU1NB+ThRnm8cqhu9vlfmp55iw==" saltValue="C6dXp9IJnfFWXZ6dKEUGAw==" spinCount="100000" sheet="1" formatCells="0" formatRows="0" insertRows="0" deleteRows="0" selectLockedCells="1"/>
  <mergeCells count="17">
    <mergeCell ref="B24:E24"/>
    <mergeCell ref="B25:E25"/>
    <mergeCell ref="B26:E26"/>
    <mergeCell ref="A29:F29"/>
    <mergeCell ref="C30:D30"/>
    <mergeCell ref="A4:F4"/>
    <mergeCell ref="A12:F12"/>
    <mergeCell ref="A21:F21"/>
    <mergeCell ref="B22:E22"/>
    <mergeCell ref="B23:E23"/>
    <mergeCell ref="C32:D32"/>
    <mergeCell ref="E32:F32"/>
    <mergeCell ref="C33:D33"/>
    <mergeCell ref="E33:F33"/>
    <mergeCell ref="E30:F30"/>
    <mergeCell ref="C31:D31"/>
    <mergeCell ref="E31:F31"/>
  </mergeCells>
  <phoneticPr fontId="1"/>
  <dataValidations count="6">
    <dataValidation type="list" allowBlank="1" showInputMessage="1" showErrorMessage="1" prompt="現在の利用状況を選択してください。" sqref="F23:F26">
      <formula1>"選択してください,利用中,利用終了"</formula1>
    </dataValidation>
    <dataValidation type="custom" imeMode="halfAlpha" allowBlank="1" showInputMessage="1" showErrorMessage="1" sqref="E14:E18 E6:E10">
      <formula1>LENB(E6)=LEN(E6)</formula1>
    </dataValidation>
    <dataValidation type="list" allowBlank="1" showInputMessage="1" showErrorMessage="1" sqref="A31:A33">
      <formula1>"R4,R3,R2,R1,H30,H29"</formula1>
    </dataValidation>
    <dataValidation type="list" allowBlank="1" showInputMessage="1" showErrorMessage="1" sqref="A23:A26">
      <formula1>"R4,R3,R2,R1"</formula1>
    </dataValidation>
    <dataValidation type="list" allowBlank="1" showInputMessage="1" showErrorMessage="1" sqref="A6:A10 A14:A18">
      <formula1>"R4,R3,R2,R1,H30,H29"</formula1>
    </dataValidation>
    <dataValidation type="list" allowBlank="1" showInputMessage="1" showErrorMessage="1" prompt="本助成事業の申請テーマ(経費)との重複の有無を選択してください。" sqref="F6:F10 F14:F18">
      <formula1>"選択してください,有,無"</formula1>
    </dataValidation>
  </dataValidations>
  <pageMargins left="0.59055118110236227" right="0.19685039370078741" top="0.39370078740157483" bottom="0.39370078740157483" header="0.19685039370078741" footer="0.19685039370078741"/>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34"/>
  <sheetViews>
    <sheetView showGridLines="0" view="pageBreakPreview" zoomScale="80" zoomScaleNormal="110" zoomScaleSheetLayoutView="80" zoomScalePageLayoutView="70" workbookViewId="0">
      <selection activeCell="G22" sqref="G22:I22"/>
    </sheetView>
  </sheetViews>
  <sheetFormatPr defaultColWidth="9" defaultRowHeight="18.75" x14ac:dyDescent="0.15"/>
  <cols>
    <col min="1" max="1" width="1.875" style="53" customWidth="1"/>
    <col min="2" max="2" width="2" style="53" customWidth="1"/>
    <col min="3" max="3" width="3.75" style="53" customWidth="1"/>
    <col min="4" max="4" width="18.875" style="53" customWidth="1"/>
    <col min="5" max="5" width="7.625" style="53" customWidth="1"/>
    <col min="6" max="6" width="7.25" style="53" customWidth="1"/>
    <col min="7" max="7" width="8.875" style="53" customWidth="1"/>
    <col min="8" max="8" width="9.5" style="53" customWidth="1"/>
    <col min="9" max="9" width="11.375" style="53" customWidth="1"/>
    <col min="10" max="10" width="11.75" style="53" customWidth="1"/>
    <col min="11" max="11" width="3.25" style="53" customWidth="1"/>
    <col min="12" max="14" width="9" style="53"/>
    <col min="15" max="15" width="10.375" style="53" customWidth="1"/>
    <col min="16" max="16" width="8.625" style="53" customWidth="1"/>
    <col min="17" max="17" width="5.75" style="53" customWidth="1"/>
    <col min="18" max="16384" width="9" style="53"/>
  </cols>
  <sheetData>
    <row r="1" spans="1:12" x14ac:dyDescent="0.15">
      <c r="A1" s="433" t="s">
        <v>570</v>
      </c>
    </row>
    <row r="2" spans="1:12" ht="9" customHeight="1" x14ac:dyDescent="0.15">
      <c r="A2" s="322"/>
      <c r="J2" s="323"/>
    </row>
    <row r="3" spans="1:12" ht="18.600000000000001" customHeight="1" x14ac:dyDescent="0.15">
      <c r="A3" s="321" t="s">
        <v>548</v>
      </c>
      <c r="B3" s="320"/>
      <c r="C3" s="324"/>
    </row>
    <row r="4" spans="1:12" ht="65.45" customHeight="1" x14ac:dyDescent="0.15">
      <c r="B4" s="866" t="s">
        <v>474</v>
      </c>
      <c r="C4" s="866"/>
      <c r="D4" s="866"/>
      <c r="E4" s="866"/>
      <c r="F4" s="866"/>
      <c r="G4" s="866"/>
      <c r="H4" s="866"/>
      <c r="I4" s="866"/>
      <c r="J4" s="866"/>
    </row>
    <row r="5" spans="1:12" ht="22.5" customHeight="1" x14ac:dyDescent="0.15">
      <c r="C5" s="325"/>
      <c r="D5" s="325"/>
      <c r="E5" s="325"/>
      <c r="F5" s="326"/>
      <c r="G5" s="408"/>
      <c r="H5" s="876">
        <f>'申請事業者の概要(別紙１)'!O3</f>
        <v>44805</v>
      </c>
      <c r="I5" s="876"/>
      <c r="J5" s="409" t="s">
        <v>473</v>
      </c>
      <c r="K5" s="327"/>
      <c r="L5" s="328"/>
    </row>
    <row r="6" spans="1:12" ht="21" customHeight="1" x14ac:dyDescent="0.15">
      <c r="C6" s="329" t="s">
        <v>472</v>
      </c>
      <c r="D6" s="472" t="s">
        <v>471</v>
      </c>
      <c r="E6" s="472" t="s">
        <v>470</v>
      </c>
      <c r="F6" s="472" t="s">
        <v>469</v>
      </c>
      <c r="G6" s="868" t="s">
        <v>468</v>
      </c>
      <c r="H6" s="870"/>
      <c r="I6" s="472" t="s">
        <v>18</v>
      </c>
      <c r="J6" s="472" t="s">
        <v>467</v>
      </c>
      <c r="K6" s="327"/>
    </row>
    <row r="7" spans="1:12" ht="21" customHeight="1" x14ac:dyDescent="0.15">
      <c r="C7" s="329">
        <v>1</v>
      </c>
      <c r="D7" s="494"/>
      <c r="E7" s="495"/>
      <c r="F7" s="495"/>
      <c r="G7" s="879"/>
      <c r="H7" s="880"/>
      <c r="I7" s="496"/>
      <c r="J7" s="497" t="str">
        <f t="shared" ref="J7:J19" si="0">IFERROR(I7/$I$19,"")</f>
        <v/>
      </c>
      <c r="K7" s="327"/>
    </row>
    <row r="8" spans="1:12" ht="21" customHeight="1" x14ac:dyDescent="0.15">
      <c r="C8" s="329">
        <v>2</v>
      </c>
      <c r="D8" s="494"/>
      <c r="E8" s="495"/>
      <c r="F8" s="495"/>
      <c r="G8" s="879"/>
      <c r="H8" s="880"/>
      <c r="I8" s="496"/>
      <c r="J8" s="497" t="str">
        <f t="shared" si="0"/>
        <v/>
      </c>
      <c r="K8" s="327"/>
    </row>
    <row r="9" spans="1:12" ht="21" customHeight="1" x14ac:dyDescent="0.15">
      <c r="C9" s="329">
        <v>3</v>
      </c>
      <c r="D9" s="494"/>
      <c r="E9" s="495"/>
      <c r="F9" s="495"/>
      <c r="G9" s="879"/>
      <c r="H9" s="880"/>
      <c r="I9" s="496"/>
      <c r="J9" s="497" t="str">
        <f t="shared" si="0"/>
        <v/>
      </c>
      <c r="K9" s="327"/>
    </row>
    <row r="10" spans="1:12" ht="21" customHeight="1" x14ac:dyDescent="0.15">
      <c r="C10" s="329">
        <v>4</v>
      </c>
      <c r="D10" s="494"/>
      <c r="E10" s="495"/>
      <c r="F10" s="495"/>
      <c r="G10" s="879"/>
      <c r="H10" s="880"/>
      <c r="I10" s="496"/>
      <c r="J10" s="497" t="str">
        <f t="shared" si="0"/>
        <v/>
      </c>
      <c r="K10" s="327"/>
    </row>
    <row r="11" spans="1:12" ht="21" customHeight="1" x14ac:dyDescent="0.15">
      <c r="C11" s="329">
        <v>5</v>
      </c>
      <c r="D11" s="494"/>
      <c r="E11" s="495"/>
      <c r="F11" s="495"/>
      <c r="G11" s="879"/>
      <c r="H11" s="880"/>
      <c r="I11" s="496"/>
      <c r="J11" s="497" t="str">
        <f t="shared" si="0"/>
        <v/>
      </c>
      <c r="K11" s="327"/>
    </row>
    <row r="12" spans="1:12" ht="21" customHeight="1" x14ac:dyDescent="0.15">
      <c r="C12" s="329">
        <v>6</v>
      </c>
      <c r="D12" s="494"/>
      <c r="E12" s="495"/>
      <c r="F12" s="495"/>
      <c r="G12" s="879"/>
      <c r="H12" s="880"/>
      <c r="I12" s="496"/>
      <c r="J12" s="497" t="str">
        <f t="shared" si="0"/>
        <v/>
      </c>
      <c r="K12" s="327"/>
    </row>
    <row r="13" spans="1:12" ht="21" customHeight="1" x14ac:dyDescent="0.15">
      <c r="C13" s="329">
        <v>7</v>
      </c>
      <c r="D13" s="494"/>
      <c r="E13" s="495"/>
      <c r="F13" s="495"/>
      <c r="G13" s="879"/>
      <c r="H13" s="880"/>
      <c r="I13" s="496"/>
      <c r="J13" s="497" t="str">
        <f t="shared" si="0"/>
        <v/>
      </c>
      <c r="K13" s="327"/>
    </row>
    <row r="14" spans="1:12" ht="21" customHeight="1" x14ac:dyDescent="0.15">
      <c r="C14" s="329">
        <v>8</v>
      </c>
      <c r="D14" s="494"/>
      <c r="E14" s="495"/>
      <c r="F14" s="495"/>
      <c r="G14" s="879"/>
      <c r="H14" s="880"/>
      <c r="I14" s="496"/>
      <c r="J14" s="497" t="str">
        <f t="shared" si="0"/>
        <v/>
      </c>
      <c r="K14" s="327"/>
    </row>
    <row r="15" spans="1:12" ht="21" customHeight="1" x14ac:dyDescent="0.15">
      <c r="C15" s="329">
        <v>9</v>
      </c>
      <c r="D15" s="494"/>
      <c r="E15" s="495"/>
      <c r="F15" s="495"/>
      <c r="G15" s="879"/>
      <c r="H15" s="880"/>
      <c r="I15" s="496"/>
      <c r="J15" s="497" t="str">
        <f t="shared" si="0"/>
        <v/>
      </c>
      <c r="K15" s="327"/>
    </row>
    <row r="16" spans="1:12" ht="21" customHeight="1" x14ac:dyDescent="0.15">
      <c r="C16" s="329">
        <v>10</v>
      </c>
      <c r="D16" s="494"/>
      <c r="E16" s="495"/>
      <c r="F16" s="495"/>
      <c r="G16" s="879"/>
      <c r="H16" s="880"/>
      <c r="I16" s="496"/>
      <c r="J16" s="497" t="str">
        <f t="shared" si="0"/>
        <v/>
      </c>
      <c r="K16" s="327"/>
    </row>
    <row r="17" spans="2:12" ht="21" customHeight="1" x14ac:dyDescent="0.15">
      <c r="C17" s="329">
        <v>11</v>
      </c>
      <c r="D17" s="494"/>
      <c r="E17" s="495"/>
      <c r="F17" s="495"/>
      <c r="G17" s="879"/>
      <c r="H17" s="880"/>
      <c r="I17" s="496"/>
      <c r="J17" s="497" t="str">
        <f t="shared" si="0"/>
        <v/>
      </c>
      <c r="K17" s="327"/>
    </row>
    <row r="18" spans="2:12" ht="21" customHeight="1" x14ac:dyDescent="0.15">
      <c r="C18" s="330" t="s">
        <v>466</v>
      </c>
      <c r="D18" s="331" t="s">
        <v>465</v>
      </c>
      <c r="E18" s="332"/>
      <c r="F18" s="332"/>
      <c r="G18" s="877"/>
      <c r="H18" s="878"/>
      <c r="I18" s="498"/>
      <c r="J18" s="499" t="str">
        <f t="shared" si="0"/>
        <v/>
      </c>
      <c r="K18" s="327"/>
    </row>
    <row r="19" spans="2:12" ht="21" customHeight="1" x14ac:dyDescent="0.15">
      <c r="C19" s="868" t="s">
        <v>464</v>
      </c>
      <c r="D19" s="869"/>
      <c r="E19" s="869"/>
      <c r="F19" s="869"/>
      <c r="G19" s="869"/>
      <c r="H19" s="870"/>
      <c r="I19" s="500">
        <f>SUM(I7:I18)</f>
        <v>0</v>
      </c>
      <c r="J19" s="497" t="str">
        <f t="shared" si="0"/>
        <v/>
      </c>
      <c r="K19" s="327"/>
    </row>
    <row r="20" spans="2:12" ht="9.6" customHeight="1" x14ac:dyDescent="0.15">
      <c r="C20" s="333"/>
      <c r="D20" s="333"/>
      <c r="E20" s="333"/>
      <c r="F20" s="333"/>
      <c r="G20" s="333"/>
      <c r="H20" s="333"/>
      <c r="I20" s="334"/>
      <c r="J20" s="335"/>
      <c r="K20" s="327"/>
    </row>
    <row r="21" spans="2:12" ht="18" customHeight="1" x14ac:dyDescent="0.15">
      <c r="B21" s="94" t="s">
        <v>476</v>
      </c>
      <c r="C21" s="336"/>
      <c r="D21" s="333"/>
      <c r="E21" s="333"/>
      <c r="F21" s="333"/>
      <c r="G21" s="333"/>
      <c r="H21" s="333"/>
      <c r="I21" s="334"/>
      <c r="J21" s="335"/>
      <c r="K21" s="327"/>
    </row>
    <row r="22" spans="2:12" ht="18" customHeight="1" x14ac:dyDescent="0.15">
      <c r="B22" s="94"/>
      <c r="C22" s="337" t="s">
        <v>463</v>
      </c>
      <c r="D22" s="333"/>
      <c r="E22" s="333"/>
      <c r="F22" s="333"/>
      <c r="G22" s="875" t="s">
        <v>545</v>
      </c>
      <c r="H22" s="875"/>
      <c r="I22" s="875"/>
      <c r="J22" s="335"/>
      <c r="K22" s="327"/>
    </row>
    <row r="23" spans="2:12" ht="18" customHeight="1" x14ac:dyDescent="0.15">
      <c r="B23" s="337" t="s">
        <v>477</v>
      </c>
      <c r="C23" s="94"/>
      <c r="D23" s="333"/>
      <c r="E23" s="333"/>
    </row>
    <row r="24" spans="2:12" ht="56.1" customHeight="1" x14ac:dyDescent="0.15">
      <c r="C24" s="873"/>
      <c r="D24" s="873"/>
      <c r="E24" s="873"/>
      <c r="F24" s="873"/>
      <c r="G24" s="873"/>
      <c r="H24" s="873"/>
      <c r="I24" s="873"/>
      <c r="J24" s="873"/>
    </row>
    <row r="25" spans="2:12" ht="9.6" customHeight="1" x14ac:dyDescent="0.15">
      <c r="C25" s="333"/>
      <c r="D25" s="333"/>
      <c r="E25" s="333"/>
      <c r="F25" s="333"/>
      <c r="G25" s="333"/>
      <c r="H25" s="333"/>
      <c r="I25" s="334"/>
      <c r="J25" s="335"/>
      <c r="K25" s="327"/>
    </row>
    <row r="26" spans="2:12" ht="18.600000000000001" customHeight="1" x14ac:dyDescent="0.15">
      <c r="B26" s="18" t="s">
        <v>478</v>
      </c>
      <c r="C26" s="336"/>
      <c r="D26" s="336"/>
      <c r="E26" s="333"/>
      <c r="F26" s="333"/>
      <c r="G26" s="333"/>
      <c r="H26" s="333"/>
      <c r="I26" s="334"/>
      <c r="J26" s="335"/>
      <c r="K26" s="327"/>
    </row>
    <row r="27" spans="2:12" ht="18.600000000000001" customHeight="1" x14ac:dyDescent="0.15">
      <c r="B27" s="18"/>
      <c r="C27" s="338"/>
      <c r="D27" s="336"/>
      <c r="E27" s="333"/>
      <c r="F27" s="333"/>
      <c r="G27" s="875" t="s">
        <v>545</v>
      </c>
      <c r="H27" s="875"/>
      <c r="I27" s="875"/>
      <c r="J27" s="335"/>
      <c r="K27" s="327"/>
    </row>
    <row r="28" spans="2:12" x14ac:dyDescent="0.4">
      <c r="B28" s="339" t="s">
        <v>479</v>
      </c>
      <c r="C28" s="340"/>
      <c r="D28" s="340"/>
      <c r="E28" s="341"/>
      <c r="F28" s="341"/>
      <c r="G28" s="341"/>
      <c r="H28" s="341"/>
      <c r="I28" s="341"/>
    </row>
    <row r="29" spans="2:12" ht="18.95" customHeight="1" x14ac:dyDescent="0.15">
      <c r="C29" s="472" t="s">
        <v>172</v>
      </c>
      <c r="D29" s="472" t="s">
        <v>462</v>
      </c>
      <c r="E29" s="874" t="s">
        <v>461</v>
      </c>
      <c r="F29" s="874"/>
      <c r="G29" s="472" t="s">
        <v>460</v>
      </c>
      <c r="H29" s="472" t="s">
        <v>202</v>
      </c>
      <c r="I29" s="874" t="s">
        <v>459</v>
      </c>
      <c r="J29" s="874"/>
      <c r="L29" s="65"/>
    </row>
    <row r="30" spans="2:12" ht="18.95" customHeight="1" x14ac:dyDescent="0.15">
      <c r="C30" s="472">
        <v>1</v>
      </c>
      <c r="D30" s="501"/>
      <c r="E30" s="871"/>
      <c r="F30" s="871"/>
      <c r="G30" s="502"/>
      <c r="H30" s="503"/>
      <c r="I30" s="872"/>
      <c r="J30" s="872"/>
    </row>
    <row r="31" spans="2:12" ht="18.95" customHeight="1" x14ac:dyDescent="0.15">
      <c r="C31" s="472">
        <v>2</v>
      </c>
      <c r="D31" s="501"/>
      <c r="E31" s="871"/>
      <c r="F31" s="871"/>
      <c r="G31" s="502"/>
      <c r="H31" s="503"/>
      <c r="I31" s="872"/>
      <c r="J31" s="872"/>
    </row>
    <row r="32" spans="2:12" ht="18.95" customHeight="1" x14ac:dyDescent="0.15">
      <c r="C32" s="472">
        <v>3</v>
      </c>
      <c r="D32" s="501"/>
      <c r="E32" s="871"/>
      <c r="F32" s="871"/>
      <c r="G32" s="504"/>
      <c r="H32" s="503"/>
      <c r="I32" s="872"/>
      <c r="J32" s="872"/>
    </row>
    <row r="33" spans="3:10" ht="18.95" customHeight="1" x14ac:dyDescent="0.15">
      <c r="C33" s="472">
        <v>4</v>
      </c>
      <c r="D33" s="501"/>
      <c r="E33" s="871"/>
      <c r="F33" s="871"/>
      <c r="G33" s="504"/>
      <c r="H33" s="503"/>
      <c r="I33" s="872"/>
      <c r="J33" s="872"/>
    </row>
    <row r="34" spans="3:10" ht="18.95" customHeight="1" x14ac:dyDescent="0.15">
      <c r="C34" s="472">
        <v>5</v>
      </c>
      <c r="D34" s="501"/>
      <c r="E34" s="871"/>
      <c r="F34" s="871"/>
      <c r="G34" s="504"/>
      <c r="H34" s="503"/>
      <c r="I34" s="872"/>
      <c r="J34" s="872"/>
    </row>
  </sheetData>
  <sheetProtection algorithmName="SHA-512" hashValue="E/x99ztWs+6RnEFhUMEWJHuzSBWYynTQB0e/rFl5xcXy5Sap0ZwnUdi4xuYZp6OvpLKDYabMLJM391gLqVjZZg==" saltValue="DaibQ4hqQ3fXfGiFtDQVdA==" spinCount="100000" sheet="1" formatCells="0" formatRows="0"/>
  <mergeCells count="31">
    <mergeCell ref="H5:I5"/>
    <mergeCell ref="G18:H18"/>
    <mergeCell ref="B4:J4"/>
    <mergeCell ref="G22:I22"/>
    <mergeCell ref="G6:H6"/>
    <mergeCell ref="G7:H7"/>
    <mergeCell ref="G8:H8"/>
    <mergeCell ref="G9:H9"/>
    <mergeCell ref="G10:H10"/>
    <mergeCell ref="G11:H11"/>
    <mergeCell ref="G12:H12"/>
    <mergeCell ref="G13:H13"/>
    <mergeCell ref="G14:H14"/>
    <mergeCell ref="G15:H15"/>
    <mergeCell ref="G16:H16"/>
    <mergeCell ref="G17:H17"/>
    <mergeCell ref="C19:H19"/>
    <mergeCell ref="E34:F34"/>
    <mergeCell ref="I34:J34"/>
    <mergeCell ref="E31:F31"/>
    <mergeCell ref="I31:J31"/>
    <mergeCell ref="E32:F32"/>
    <mergeCell ref="I32:J32"/>
    <mergeCell ref="E33:F33"/>
    <mergeCell ref="I33:J33"/>
    <mergeCell ref="C24:J24"/>
    <mergeCell ref="E29:F29"/>
    <mergeCell ref="I29:J29"/>
    <mergeCell ref="E30:F30"/>
    <mergeCell ref="I30:J30"/>
    <mergeCell ref="G27:I27"/>
  </mergeCells>
  <phoneticPr fontId="1"/>
  <conditionalFormatting sqref="G22:H22">
    <cfRule type="expression" dxfId="245" priority="4">
      <formula>#REF!="○"</formula>
    </cfRule>
  </conditionalFormatting>
  <conditionalFormatting sqref="G27:H27">
    <cfRule type="expression" dxfId="244" priority="3">
      <formula>#REF!="○"</formula>
    </cfRule>
  </conditionalFormatting>
  <conditionalFormatting sqref="C24:J24">
    <cfRule type="expression" dxfId="243" priority="2">
      <formula>$G$22="同じである"</formula>
    </cfRule>
  </conditionalFormatting>
  <conditionalFormatting sqref="D30:J34">
    <cfRule type="expression" dxfId="242" priority="1">
      <formula>$G$27="いない"</formula>
    </cfRule>
  </conditionalFormatting>
  <dataValidations count="9">
    <dataValidation imeMode="halfAlpha" allowBlank="1" showInputMessage="1" showErrorMessage="1" sqref="H5:I5 C30:C34"/>
    <dataValidation type="custom" imeMode="halfAlpha" allowBlank="1" showInputMessage="1" showErrorMessage="1" errorTitle="数値を入力ください" error="このセルには数値以外の入力はできません" sqref="I7:I18 E30:G34">
      <formula1>ISNUMBER(E7)</formula1>
    </dataValidation>
    <dataValidation type="list" allowBlank="1" showInputMessage="1" showErrorMessage="1" prompt="監査役が設置されている場合は、監査役も役員としてください。" sqref="E7:E17">
      <formula1>"　,○"</formula1>
    </dataValidation>
    <dataValidation allowBlank="1" showInputMessage="1" showErrorMessage="1" prompt="入力不用（自動計算されます。）" sqref="I19:J19"/>
    <dataValidation allowBlank="1" showInputMessage="1" showErrorMessage="1" prompt="持ち株比率は自動計算されます。" sqref="J7:J18"/>
    <dataValidation type="list" allowBlank="1" showInputMessage="1" showErrorMessage="1" sqref="G27:I27">
      <formula1>"選択してください,いる,いない"</formula1>
    </dataValidation>
    <dataValidation type="list" allowBlank="1" showInputMessage="1" showErrorMessage="1" sqref="G22:I22">
      <formula1>"選択してください,同じである,異なっている"</formula1>
    </dataValidation>
    <dataValidation type="list" allowBlank="1" showInputMessage="1" showErrorMessage="1" sqref="F7:F17">
      <formula1>"　,○"</formula1>
    </dataValidation>
    <dataValidation imeMode="hiragana" allowBlank="1" showInputMessage="1" showErrorMessage="1" sqref="H30:H34 D7:D17 G7:H17 D30:D34 I30:J34"/>
  </dataValidations>
  <printOptions horizontalCentered="1"/>
  <pageMargins left="0.78740157480314965" right="0.59055118110236227" top="0.59055118110236227" bottom="0.59055118110236227"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51"/>
  <sheetViews>
    <sheetView showGridLines="0" showWhiteSpace="0" view="pageBreakPreview" zoomScale="70" zoomScaleNormal="85" zoomScaleSheetLayoutView="70" zoomScalePageLayoutView="115" workbookViewId="0">
      <selection activeCell="AF51" sqref="AF51"/>
    </sheetView>
  </sheetViews>
  <sheetFormatPr defaultColWidth="5" defaultRowHeight="15" customHeight="1" x14ac:dyDescent="0.15"/>
  <cols>
    <col min="1" max="3" width="4.75" style="60" customWidth="1"/>
    <col min="4" max="4" width="5.75" style="60" customWidth="1"/>
    <col min="5" max="6" width="5" style="54"/>
    <col min="7" max="20" width="4.75" style="54" customWidth="1"/>
    <col min="21" max="21" width="4.5" style="53" bestFit="1" customWidth="1"/>
    <col min="22" max="27" width="5" style="53"/>
    <col min="28" max="16384" width="5" style="54"/>
  </cols>
  <sheetData>
    <row r="1" spans="1:27" ht="15" customHeight="1" x14ac:dyDescent="0.15">
      <c r="A1" s="437" t="s">
        <v>571</v>
      </c>
      <c r="B1" s="438"/>
      <c r="C1" s="438"/>
      <c r="D1" s="438"/>
    </row>
    <row r="2" spans="1:27" ht="19.5" x14ac:dyDescent="0.15">
      <c r="A2" s="51" t="s">
        <v>299</v>
      </c>
      <c r="B2" s="51"/>
      <c r="C2" s="51"/>
      <c r="D2" s="51"/>
      <c r="E2" s="426"/>
      <c r="F2" s="426"/>
      <c r="G2" s="426"/>
      <c r="H2" s="426"/>
      <c r="I2" s="426"/>
      <c r="J2" s="426"/>
      <c r="K2" s="426"/>
      <c r="L2" s="426"/>
      <c r="M2" s="426"/>
      <c r="N2" s="426"/>
      <c r="O2" s="426"/>
      <c r="P2" s="426"/>
      <c r="Q2" s="426"/>
      <c r="R2" s="426"/>
      <c r="S2" s="426"/>
      <c r="T2" s="426"/>
      <c r="U2" s="49"/>
      <c r="V2" s="52"/>
    </row>
    <row r="3" spans="1:27" ht="21.75" customHeight="1" x14ac:dyDescent="0.15">
      <c r="A3" s="963" t="s">
        <v>550</v>
      </c>
      <c r="B3" s="964"/>
      <c r="C3" s="964"/>
      <c r="D3" s="965"/>
      <c r="E3" s="953" t="s">
        <v>549</v>
      </c>
      <c r="F3" s="954"/>
      <c r="G3" s="957" t="str">
        <f>IF(表紙!E33="","",表紙!E33)</f>
        <v/>
      </c>
      <c r="H3" s="958"/>
      <c r="I3" s="958"/>
      <c r="J3" s="958"/>
      <c r="K3" s="958"/>
      <c r="L3" s="958"/>
      <c r="M3" s="958"/>
      <c r="N3" s="958"/>
      <c r="O3" s="958"/>
      <c r="P3" s="958"/>
      <c r="Q3" s="958"/>
      <c r="R3" s="958"/>
      <c r="S3" s="958"/>
      <c r="T3" s="959"/>
      <c r="U3" s="50"/>
      <c r="V3" s="55"/>
      <c r="W3" s="54"/>
      <c r="X3" s="54"/>
      <c r="Y3" s="54"/>
      <c r="Z3" s="54"/>
      <c r="AA3" s="54"/>
    </row>
    <row r="4" spans="1:27" ht="21.75" customHeight="1" x14ac:dyDescent="0.15">
      <c r="A4" s="966"/>
      <c r="B4" s="967"/>
      <c r="C4" s="967"/>
      <c r="D4" s="968"/>
      <c r="E4" s="955" t="s">
        <v>371</v>
      </c>
      <c r="F4" s="956"/>
      <c r="G4" s="960" t="str">
        <f>IF(表紙!E34="","",表紙!E34)</f>
        <v/>
      </c>
      <c r="H4" s="961"/>
      <c r="I4" s="961"/>
      <c r="J4" s="961"/>
      <c r="K4" s="961"/>
      <c r="L4" s="961"/>
      <c r="M4" s="961"/>
      <c r="N4" s="961"/>
      <c r="O4" s="961"/>
      <c r="P4" s="961"/>
      <c r="Q4" s="961"/>
      <c r="R4" s="961"/>
      <c r="S4" s="961"/>
      <c r="T4" s="962"/>
      <c r="U4" s="49"/>
      <c r="V4" s="49"/>
    </row>
    <row r="5" spans="1:27" ht="15" customHeight="1" x14ac:dyDescent="0.15">
      <c r="A5" s="944" t="s">
        <v>551</v>
      </c>
      <c r="B5" s="945"/>
      <c r="C5" s="945"/>
      <c r="D5" s="945"/>
      <c r="E5" s="945"/>
      <c r="F5" s="945"/>
      <c r="G5" s="945"/>
      <c r="H5" s="945"/>
      <c r="I5" s="945"/>
      <c r="J5" s="945"/>
      <c r="K5" s="945"/>
      <c r="L5" s="945"/>
      <c r="M5" s="945"/>
      <c r="N5" s="945"/>
      <c r="O5" s="945"/>
      <c r="P5" s="945"/>
      <c r="Q5" s="945"/>
      <c r="R5" s="945"/>
      <c r="S5" s="945"/>
      <c r="T5" s="946"/>
      <c r="U5" s="49"/>
    </row>
    <row r="6" spans="1:27" ht="15" customHeight="1" x14ac:dyDescent="0.15">
      <c r="A6" s="947"/>
      <c r="B6" s="948"/>
      <c r="C6" s="948"/>
      <c r="D6" s="948"/>
      <c r="E6" s="948"/>
      <c r="F6" s="948"/>
      <c r="G6" s="948"/>
      <c r="H6" s="948"/>
      <c r="I6" s="948"/>
      <c r="J6" s="948"/>
      <c r="K6" s="948"/>
      <c r="L6" s="948"/>
      <c r="M6" s="948"/>
      <c r="N6" s="948"/>
      <c r="O6" s="948"/>
      <c r="P6" s="948"/>
      <c r="Q6" s="948"/>
      <c r="R6" s="948"/>
      <c r="S6" s="948"/>
      <c r="T6" s="949"/>
      <c r="U6" s="49"/>
    </row>
    <row r="7" spans="1:27" ht="15" customHeight="1" x14ac:dyDescent="0.15">
      <c r="A7" s="939" t="s">
        <v>222</v>
      </c>
      <c r="B7" s="940"/>
      <c r="C7" s="940"/>
      <c r="D7" s="941"/>
      <c r="E7" s="950"/>
      <c r="F7" s="951"/>
      <c r="G7" s="951"/>
      <c r="H7" s="951"/>
      <c r="I7" s="951"/>
      <c r="J7" s="951"/>
      <c r="K7" s="951"/>
      <c r="L7" s="951"/>
      <c r="M7" s="951"/>
      <c r="N7" s="951"/>
      <c r="O7" s="951"/>
      <c r="P7" s="951"/>
      <c r="Q7" s="951"/>
      <c r="R7" s="951"/>
      <c r="S7" s="951"/>
      <c r="T7" s="952"/>
      <c r="U7" s="49"/>
    </row>
    <row r="8" spans="1:27" ht="15" customHeight="1" x14ac:dyDescent="0.15">
      <c r="A8" s="936" t="s">
        <v>372</v>
      </c>
      <c r="B8" s="937"/>
      <c r="C8" s="937"/>
      <c r="D8" s="938"/>
      <c r="E8" s="924"/>
      <c r="F8" s="925"/>
      <c r="G8" s="925"/>
      <c r="H8" s="925"/>
      <c r="I8" s="925"/>
      <c r="J8" s="925"/>
      <c r="K8" s="925"/>
      <c r="L8" s="925"/>
      <c r="M8" s="925"/>
      <c r="N8" s="925"/>
      <c r="O8" s="925"/>
      <c r="P8" s="925"/>
      <c r="Q8" s="925"/>
      <c r="R8" s="925"/>
      <c r="S8" s="925"/>
      <c r="T8" s="926"/>
    </row>
    <row r="9" spans="1:27" ht="15" customHeight="1" x14ac:dyDescent="0.15">
      <c r="A9" s="939"/>
      <c r="B9" s="940"/>
      <c r="C9" s="940"/>
      <c r="D9" s="941"/>
      <c r="E9" s="927"/>
      <c r="F9" s="907"/>
      <c r="G9" s="907"/>
      <c r="H9" s="907"/>
      <c r="I9" s="907"/>
      <c r="J9" s="907"/>
      <c r="K9" s="907"/>
      <c r="L9" s="907"/>
      <c r="M9" s="907"/>
      <c r="N9" s="907"/>
      <c r="O9" s="907"/>
      <c r="P9" s="907"/>
      <c r="Q9" s="907"/>
      <c r="R9" s="907"/>
      <c r="S9" s="907"/>
      <c r="T9" s="908"/>
    </row>
    <row r="10" spans="1:27" ht="15" customHeight="1" x14ac:dyDescent="0.15">
      <c r="A10" s="939"/>
      <c r="B10" s="940"/>
      <c r="C10" s="940"/>
      <c r="D10" s="941"/>
      <c r="E10" s="927"/>
      <c r="F10" s="907"/>
      <c r="G10" s="907"/>
      <c r="H10" s="907"/>
      <c r="I10" s="907"/>
      <c r="J10" s="907"/>
      <c r="K10" s="907"/>
      <c r="L10" s="907"/>
      <c r="M10" s="907"/>
      <c r="N10" s="907"/>
      <c r="O10" s="907"/>
      <c r="P10" s="907"/>
      <c r="Q10" s="907"/>
      <c r="R10" s="907"/>
      <c r="S10" s="907"/>
      <c r="T10" s="908"/>
    </row>
    <row r="11" spans="1:27" ht="15" customHeight="1" x14ac:dyDescent="0.15">
      <c r="A11" s="939"/>
      <c r="B11" s="940"/>
      <c r="C11" s="940"/>
      <c r="D11" s="941"/>
      <c r="E11" s="927"/>
      <c r="F11" s="907"/>
      <c r="G11" s="907"/>
      <c r="H11" s="907"/>
      <c r="I11" s="907"/>
      <c r="J11" s="907"/>
      <c r="K11" s="907"/>
      <c r="L11" s="907"/>
      <c r="M11" s="907"/>
      <c r="N11" s="907"/>
      <c r="O11" s="907"/>
      <c r="P11" s="907"/>
      <c r="Q11" s="907"/>
      <c r="R11" s="907"/>
      <c r="S11" s="907"/>
      <c r="T11" s="908"/>
    </row>
    <row r="12" spans="1:27" ht="15" customHeight="1" x14ac:dyDescent="0.15">
      <c r="A12" s="939"/>
      <c r="B12" s="940"/>
      <c r="C12" s="940"/>
      <c r="D12" s="941"/>
      <c r="E12" s="927"/>
      <c r="F12" s="907"/>
      <c r="G12" s="907"/>
      <c r="H12" s="907"/>
      <c r="I12" s="907"/>
      <c r="J12" s="907"/>
      <c r="K12" s="907"/>
      <c r="L12" s="907"/>
      <c r="M12" s="907"/>
      <c r="N12" s="907"/>
      <c r="O12" s="907"/>
      <c r="P12" s="907"/>
      <c r="Q12" s="907"/>
      <c r="R12" s="907"/>
      <c r="S12" s="907"/>
      <c r="T12" s="908"/>
    </row>
    <row r="13" spans="1:27" ht="15" customHeight="1" x14ac:dyDescent="0.15">
      <c r="A13" s="928">
        <f>IF(LEN(E8)&lt;=200,LEN(E8),"→200字を超過しています")</f>
        <v>0</v>
      </c>
      <c r="B13" s="929"/>
      <c r="C13" s="929"/>
      <c r="D13" s="930"/>
      <c r="E13" s="927"/>
      <c r="F13" s="907"/>
      <c r="G13" s="907"/>
      <c r="H13" s="907"/>
      <c r="I13" s="907"/>
      <c r="J13" s="907"/>
      <c r="K13" s="907"/>
      <c r="L13" s="907"/>
      <c r="M13" s="907"/>
      <c r="N13" s="907"/>
      <c r="O13" s="907"/>
      <c r="P13" s="907"/>
      <c r="Q13" s="907"/>
      <c r="R13" s="907"/>
      <c r="S13" s="907"/>
      <c r="T13" s="908"/>
    </row>
    <row r="14" spans="1:27" ht="15" customHeight="1" x14ac:dyDescent="0.15">
      <c r="A14" s="931" t="s">
        <v>224</v>
      </c>
      <c r="B14" s="932"/>
      <c r="C14" s="932"/>
      <c r="D14" s="933"/>
      <c r="E14" s="934" t="s">
        <v>545</v>
      </c>
      <c r="F14" s="935"/>
      <c r="G14" s="935"/>
      <c r="H14" s="505"/>
      <c r="I14" s="506" t="s">
        <v>180</v>
      </c>
      <c r="J14" s="507"/>
      <c r="K14" s="506" t="s">
        <v>211</v>
      </c>
      <c r="L14" s="508" t="s">
        <v>522</v>
      </c>
      <c r="M14" s="942">
        <f>'申請事業者の概要(別紙１)'!O3</f>
        <v>44805</v>
      </c>
      <c r="N14" s="942"/>
      <c r="O14" s="942"/>
      <c r="P14" s="942"/>
      <c r="Q14" s="943" t="s">
        <v>554</v>
      </c>
      <c r="R14" s="943"/>
      <c r="S14" s="943"/>
      <c r="T14" s="371"/>
      <c r="U14" s="49"/>
    </row>
    <row r="15" spans="1:27" s="53" customFormat="1" ht="15" customHeight="1" x14ac:dyDescent="0.15">
      <c r="A15" s="881" t="s">
        <v>223</v>
      </c>
      <c r="B15" s="882"/>
      <c r="C15" s="882"/>
      <c r="D15" s="883"/>
      <c r="E15" s="884"/>
      <c r="F15" s="885"/>
      <c r="G15" s="885"/>
      <c r="H15" s="885"/>
      <c r="I15" s="885"/>
      <c r="J15" s="885"/>
      <c r="K15" s="886" t="s">
        <v>237</v>
      </c>
      <c r="L15" s="887"/>
      <c r="M15" s="887"/>
      <c r="N15" s="888"/>
      <c r="O15" s="889"/>
      <c r="P15" s="890"/>
      <c r="Q15" s="890"/>
      <c r="R15" s="890"/>
      <c r="S15" s="890"/>
      <c r="T15" s="56" t="s">
        <v>5</v>
      </c>
      <c r="U15" s="49"/>
    </row>
    <row r="16" spans="1:27" s="53" customFormat="1" ht="15" customHeight="1" x14ac:dyDescent="0.15">
      <c r="A16" s="891" t="s">
        <v>552</v>
      </c>
      <c r="B16" s="892"/>
      <c r="C16" s="892"/>
      <c r="D16" s="892"/>
      <c r="E16" s="892"/>
      <c r="F16" s="892"/>
      <c r="G16" s="892"/>
      <c r="H16" s="892"/>
      <c r="I16" s="892"/>
      <c r="J16" s="892"/>
      <c r="K16" s="892"/>
      <c r="L16" s="892"/>
      <c r="M16" s="892"/>
      <c r="N16" s="892"/>
      <c r="O16" s="892"/>
      <c r="P16" s="892"/>
      <c r="Q16" s="892"/>
      <c r="R16" s="892"/>
      <c r="S16" s="892"/>
      <c r="T16" s="893"/>
    </row>
    <row r="17" spans="1:22" s="53" customFormat="1" ht="15" customHeight="1" x14ac:dyDescent="0.15">
      <c r="A17" s="894"/>
      <c r="B17" s="895"/>
      <c r="C17" s="895"/>
      <c r="D17" s="895"/>
      <c r="E17" s="895"/>
      <c r="F17" s="895"/>
      <c r="G17" s="895"/>
      <c r="H17" s="895"/>
      <c r="I17" s="895"/>
      <c r="J17" s="895"/>
      <c r="K17" s="895"/>
      <c r="L17" s="895"/>
      <c r="M17" s="895"/>
      <c r="N17" s="895"/>
      <c r="O17" s="895"/>
      <c r="P17" s="895"/>
      <c r="Q17" s="895"/>
      <c r="R17" s="895"/>
      <c r="S17" s="895"/>
      <c r="T17" s="896"/>
    </row>
    <row r="18" spans="1:22" s="53" customFormat="1" ht="16.5" customHeight="1" x14ac:dyDescent="0.15">
      <c r="A18" s="897" t="s">
        <v>373</v>
      </c>
      <c r="B18" s="898"/>
      <c r="C18" s="898"/>
      <c r="D18" s="899"/>
      <c r="E18" s="903"/>
      <c r="F18" s="904"/>
      <c r="G18" s="904"/>
      <c r="H18" s="904"/>
      <c r="I18" s="904"/>
      <c r="J18" s="904"/>
      <c r="K18" s="904"/>
      <c r="L18" s="904"/>
      <c r="M18" s="904"/>
      <c r="N18" s="904"/>
      <c r="O18" s="904"/>
      <c r="P18" s="904"/>
      <c r="Q18" s="904"/>
      <c r="R18" s="904"/>
      <c r="S18" s="904"/>
      <c r="T18" s="905"/>
    </row>
    <row r="19" spans="1:22" s="53" customFormat="1" ht="16.5" customHeight="1" x14ac:dyDescent="0.15">
      <c r="A19" s="900"/>
      <c r="B19" s="901"/>
      <c r="C19" s="901"/>
      <c r="D19" s="902"/>
      <c r="E19" s="906"/>
      <c r="F19" s="907"/>
      <c r="G19" s="907"/>
      <c r="H19" s="907"/>
      <c r="I19" s="907"/>
      <c r="J19" s="907"/>
      <c r="K19" s="907"/>
      <c r="L19" s="907"/>
      <c r="M19" s="907"/>
      <c r="N19" s="907"/>
      <c r="O19" s="907"/>
      <c r="P19" s="907"/>
      <c r="Q19" s="907"/>
      <c r="R19" s="907"/>
      <c r="S19" s="907"/>
      <c r="T19" s="908"/>
    </row>
    <row r="20" spans="1:22" s="53" customFormat="1" ht="16.5" customHeight="1" x14ac:dyDescent="0.15">
      <c r="A20" s="900"/>
      <c r="B20" s="901"/>
      <c r="C20" s="901"/>
      <c r="D20" s="902"/>
      <c r="E20" s="906"/>
      <c r="F20" s="907"/>
      <c r="G20" s="907"/>
      <c r="H20" s="907"/>
      <c r="I20" s="907"/>
      <c r="J20" s="907"/>
      <c r="K20" s="907"/>
      <c r="L20" s="907"/>
      <c r="M20" s="907"/>
      <c r="N20" s="907"/>
      <c r="O20" s="907"/>
      <c r="P20" s="907"/>
      <c r="Q20" s="907"/>
      <c r="R20" s="907"/>
      <c r="S20" s="907"/>
      <c r="T20" s="908"/>
    </row>
    <row r="21" spans="1:22" s="53" customFormat="1" ht="16.5" customHeight="1" x14ac:dyDescent="0.15">
      <c r="A21" s="900"/>
      <c r="B21" s="901"/>
      <c r="C21" s="901"/>
      <c r="D21" s="902"/>
      <c r="E21" s="906"/>
      <c r="F21" s="907"/>
      <c r="G21" s="907"/>
      <c r="H21" s="907"/>
      <c r="I21" s="907"/>
      <c r="J21" s="907"/>
      <c r="K21" s="907"/>
      <c r="L21" s="907"/>
      <c r="M21" s="907"/>
      <c r="N21" s="907"/>
      <c r="O21" s="907"/>
      <c r="P21" s="907"/>
      <c r="Q21" s="907"/>
      <c r="R21" s="907"/>
      <c r="S21" s="907"/>
      <c r="T21" s="908"/>
    </row>
    <row r="22" spans="1:22" s="53" customFormat="1" ht="16.5" customHeight="1" x14ac:dyDescent="0.15">
      <c r="A22" s="900"/>
      <c r="B22" s="901"/>
      <c r="C22" s="901"/>
      <c r="D22" s="902"/>
      <c r="E22" s="906"/>
      <c r="F22" s="907"/>
      <c r="G22" s="907"/>
      <c r="H22" s="907"/>
      <c r="I22" s="907"/>
      <c r="J22" s="907"/>
      <c r="K22" s="907"/>
      <c r="L22" s="907"/>
      <c r="M22" s="907"/>
      <c r="N22" s="907"/>
      <c r="O22" s="907"/>
      <c r="P22" s="907"/>
      <c r="Q22" s="907"/>
      <c r="R22" s="907"/>
      <c r="S22" s="907"/>
      <c r="T22" s="908"/>
    </row>
    <row r="23" spans="1:22" s="53" customFormat="1" ht="16.5" customHeight="1" x14ac:dyDescent="0.15">
      <c r="A23" s="900"/>
      <c r="B23" s="901"/>
      <c r="C23" s="901"/>
      <c r="D23" s="902"/>
      <c r="E23" s="906"/>
      <c r="F23" s="907"/>
      <c r="G23" s="907"/>
      <c r="H23" s="907"/>
      <c r="I23" s="907"/>
      <c r="J23" s="907"/>
      <c r="K23" s="907"/>
      <c r="L23" s="907"/>
      <c r="M23" s="907"/>
      <c r="N23" s="907"/>
      <c r="O23" s="907"/>
      <c r="P23" s="907"/>
      <c r="Q23" s="907"/>
      <c r="R23" s="907"/>
      <c r="S23" s="907"/>
      <c r="T23" s="908"/>
    </row>
    <row r="24" spans="1:22" s="53" customFormat="1" ht="16.5" customHeight="1" x14ac:dyDescent="0.15">
      <c r="A24" s="900"/>
      <c r="B24" s="901"/>
      <c r="C24" s="901"/>
      <c r="D24" s="902"/>
      <c r="E24" s="906"/>
      <c r="F24" s="907"/>
      <c r="G24" s="907"/>
      <c r="H24" s="907"/>
      <c r="I24" s="907"/>
      <c r="J24" s="907"/>
      <c r="K24" s="907"/>
      <c r="L24" s="907"/>
      <c r="M24" s="907"/>
      <c r="N24" s="907"/>
      <c r="O24" s="907"/>
      <c r="P24" s="907"/>
      <c r="Q24" s="907"/>
      <c r="R24" s="907"/>
      <c r="S24" s="907"/>
      <c r="T24" s="908"/>
    </row>
    <row r="25" spans="1:22" s="53" customFormat="1" ht="16.5" customHeight="1" x14ac:dyDescent="0.15">
      <c r="A25" s="900"/>
      <c r="B25" s="901"/>
      <c r="C25" s="901"/>
      <c r="D25" s="902"/>
      <c r="E25" s="906"/>
      <c r="F25" s="907"/>
      <c r="G25" s="907"/>
      <c r="H25" s="907"/>
      <c r="I25" s="907"/>
      <c r="J25" s="907"/>
      <c r="K25" s="907"/>
      <c r="L25" s="907"/>
      <c r="M25" s="907"/>
      <c r="N25" s="907"/>
      <c r="O25" s="907"/>
      <c r="P25" s="907"/>
      <c r="Q25" s="907"/>
      <c r="R25" s="907"/>
      <c r="S25" s="907"/>
      <c r="T25" s="908"/>
    </row>
    <row r="26" spans="1:22" s="53" customFormat="1" ht="16.5" customHeight="1" x14ac:dyDescent="0.15">
      <c r="A26" s="900"/>
      <c r="B26" s="901"/>
      <c r="C26" s="901"/>
      <c r="D26" s="902"/>
      <c r="E26" s="906"/>
      <c r="F26" s="907"/>
      <c r="G26" s="907"/>
      <c r="H26" s="907"/>
      <c r="I26" s="907"/>
      <c r="J26" s="907"/>
      <c r="K26" s="907"/>
      <c r="L26" s="907"/>
      <c r="M26" s="907"/>
      <c r="N26" s="907"/>
      <c r="O26" s="907"/>
      <c r="P26" s="907"/>
      <c r="Q26" s="907"/>
      <c r="R26" s="907"/>
      <c r="S26" s="907"/>
      <c r="T26" s="908"/>
    </row>
    <row r="27" spans="1:22" s="53" customFormat="1" ht="16.5" customHeight="1" x14ac:dyDescent="0.15">
      <c r="A27" s="900"/>
      <c r="B27" s="901"/>
      <c r="C27" s="901"/>
      <c r="D27" s="902"/>
      <c r="E27" s="906"/>
      <c r="F27" s="907"/>
      <c r="G27" s="907"/>
      <c r="H27" s="907"/>
      <c r="I27" s="907"/>
      <c r="J27" s="907"/>
      <c r="K27" s="907"/>
      <c r="L27" s="907"/>
      <c r="M27" s="907"/>
      <c r="N27" s="907"/>
      <c r="O27" s="907"/>
      <c r="P27" s="907"/>
      <c r="Q27" s="907"/>
      <c r="R27" s="907"/>
      <c r="S27" s="907"/>
      <c r="T27" s="908"/>
    </row>
    <row r="28" spans="1:22" s="53" customFormat="1" ht="16.5" customHeight="1" x14ac:dyDescent="0.15">
      <c r="A28" s="900"/>
      <c r="B28" s="901"/>
      <c r="C28" s="901"/>
      <c r="D28" s="902"/>
      <c r="E28" s="906"/>
      <c r="F28" s="907"/>
      <c r="G28" s="907"/>
      <c r="H28" s="907"/>
      <c r="I28" s="907"/>
      <c r="J28" s="907"/>
      <c r="K28" s="907"/>
      <c r="L28" s="907"/>
      <c r="M28" s="907"/>
      <c r="N28" s="907"/>
      <c r="O28" s="907"/>
      <c r="P28" s="907"/>
      <c r="Q28" s="907"/>
      <c r="R28" s="907"/>
      <c r="S28" s="907"/>
      <c r="T28" s="908"/>
    </row>
    <row r="29" spans="1:22" s="53" customFormat="1" ht="16.5" customHeight="1" x14ac:dyDescent="0.15">
      <c r="A29" s="900"/>
      <c r="B29" s="901"/>
      <c r="C29" s="901"/>
      <c r="D29" s="902"/>
      <c r="E29" s="906"/>
      <c r="F29" s="907"/>
      <c r="G29" s="907"/>
      <c r="H29" s="907"/>
      <c r="I29" s="907"/>
      <c r="J29" s="907"/>
      <c r="K29" s="907"/>
      <c r="L29" s="907"/>
      <c r="M29" s="907"/>
      <c r="N29" s="907"/>
      <c r="O29" s="907"/>
      <c r="P29" s="907"/>
      <c r="Q29" s="907"/>
      <c r="R29" s="907"/>
      <c r="S29" s="907"/>
      <c r="T29" s="908"/>
    </row>
    <row r="30" spans="1:22" s="53" customFormat="1" ht="16.5" customHeight="1" x14ac:dyDescent="0.15">
      <c r="A30" s="900"/>
      <c r="B30" s="901"/>
      <c r="C30" s="901"/>
      <c r="D30" s="902"/>
      <c r="E30" s="906"/>
      <c r="F30" s="907"/>
      <c r="G30" s="907"/>
      <c r="H30" s="907"/>
      <c r="I30" s="907"/>
      <c r="J30" s="907"/>
      <c r="K30" s="907"/>
      <c r="L30" s="907"/>
      <c r="M30" s="907"/>
      <c r="N30" s="907"/>
      <c r="O30" s="907"/>
      <c r="P30" s="907"/>
      <c r="Q30" s="907"/>
      <c r="R30" s="907"/>
      <c r="S30" s="907"/>
      <c r="T30" s="908"/>
    </row>
    <row r="31" spans="1:22" ht="16.5" customHeight="1" x14ac:dyDescent="0.15">
      <c r="A31" s="921">
        <f>IF(LEN(E18)&lt;=500,LEN(E18),"→500字を超過しています")</f>
        <v>0</v>
      </c>
      <c r="B31" s="922"/>
      <c r="C31" s="922"/>
      <c r="D31" s="923"/>
      <c r="E31" s="906"/>
      <c r="F31" s="907"/>
      <c r="G31" s="907"/>
      <c r="H31" s="907"/>
      <c r="I31" s="907"/>
      <c r="J31" s="907"/>
      <c r="K31" s="907"/>
      <c r="L31" s="907"/>
      <c r="M31" s="907"/>
      <c r="N31" s="907"/>
      <c r="O31" s="907"/>
      <c r="P31" s="907"/>
      <c r="Q31" s="907"/>
      <c r="R31" s="907"/>
      <c r="S31" s="907"/>
      <c r="T31" s="908"/>
    </row>
    <row r="32" spans="1:22" ht="16.5" customHeight="1" x14ac:dyDescent="0.15">
      <c r="A32" s="897" t="s">
        <v>553</v>
      </c>
      <c r="B32" s="898"/>
      <c r="C32" s="898"/>
      <c r="D32" s="899"/>
      <c r="E32" s="903"/>
      <c r="F32" s="904"/>
      <c r="G32" s="904"/>
      <c r="H32" s="904"/>
      <c r="I32" s="904"/>
      <c r="J32" s="904"/>
      <c r="K32" s="904"/>
      <c r="L32" s="904"/>
      <c r="M32" s="904"/>
      <c r="N32" s="904"/>
      <c r="O32" s="904"/>
      <c r="P32" s="904"/>
      <c r="Q32" s="904"/>
      <c r="R32" s="904"/>
      <c r="S32" s="904"/>
      <c r="T32" s="905"/>
      <c r="U32" s="49"/>
      <c r="V32" s="57"/>
    </row>
    <row r="33" spans="1:27" ht="16.5" customHeight="1" x14ac:dyDescent="0.15">
      <c r="A33" s="900"/>
      <c r="B33" s="901"/>
      <c r="C33" s="901"/>
      <c r="D33" s="902"/>
      <c r="E33" s="906"/>
      <c r="F33" s="907"/>
      <c r="G33" s="907"/>
      <c r="H33" s="907"/>
      <c r="I33" s="907"/>
      <c r="J33" s="907"/>
      <c r="K33" s="907"/>
      <c r="L33" s="907"/>
      <c r="M33" s="907"/>
      <c r="N33" s="907"/>
      <c r="O33" s="907"/>
      <c r="P33" s="907"/>
      <c r="Q33" s="907"/>
      <c r="R33" s="907"/>
      <c r="S33" s="907"/>
      <c r="T33" s="908"/>
      <c r="U33" s="49"/>
    </row>
    <row r="34" spans="1:27" ht="16.5" customHeight="1" x14ac:dyDescent="0.15">
      <c r="A34" s="900"/>
      <c r="B34" s="901"/>
      <c r="C34" s="901"/>
      <c r="D34" s="902"/>
      <c r="E34" s="906"/>
      <c r="F34" s="907"/>
      <c r="G34" s="907"/>
      <c r="H34" s="907"/>
      <c r="I34" s="907"/>
      <c r="J34" s="907"/>
      <c r="K34" s="907"/>
      <c r="L34" s="907"/>
      <c r="M34" s="907"/>
      <c r="N34" s="907"/>
      <c r="O34" s="907"/>
      <c r="P34" s="907"/>
      <c r="Q34" s="907"/>
      <c r="R34" s="907"/>
      <c r="S34" s="907"/>
      <c r="T34" s="908"/>
      <c r="U34" s="49"/>
    </row>
    <row r="35" spans="1:27" ht="16.5" customHeight="1" x14ac:dyDescent="0.15">
      <c r="A35" s="900"/>
      <c r="B35" s="901"/>
      <c r="C35" s="901"/>
      <c r="D35" s="902"/>
      <c r="E35" s="906"/>
      <c r="F35" s="907"/>
      <c r="G35" s="907"/>
      <c r="H35" s="907"/>
      <c r="I35" s="907"/>
      <c r="J35" s="907"/>
      <c r="K35" s="907"/>
      <c r="L35" s="907"/>
      <c r="M35" s="907"/>
      <c r="N35" s="907"/>
      <c r="O35" s="907"/>
      <c r="P35" s="907"/>
      <c r="Q35" s="907"/>
      <c r="R35" s="907"/>
      <c r="S35" s="907"/>
      <c r="T35" s="908"/>
    </row>
    <row r="36" spans="1:27" ht="16.5" customHeight="1" x14ac:dyDescent="0.15">
      <c r="A36" s="900"/>
      <c r="B36" s="901"/>
      <c r="C36" s="901"/>
      <c r="D36" s="902"/>
      <c r="E36" s="906"/>
      <c r="F36" s="907"/>
      <c r="G36" s="907"/>
      <c r="H36" s="907"/>
      <c r="I36" s="907"/>
      <c r="J36" s="907"/>
      <c r="K36" s="907"/>
      <c r="L36" s="907"/>
      <c r="M36" s="907"/>
      <c r="N36" s="907"/>
      <c r="O36" s="907"/>
      <c r="P36" s="907"/>
      <c r="Q36" s="907"/>
      <c r="R36" s="907"/>
      <c r="S36" s="907"/>
      <c r="T36" s="908"/>
    </row>
    <row r="37" spans="1:27" ht="16.5" customHeight="1" x14ac:dyDescent="0.15">
      <c r="A37" s="900"/>
      <c r="B37" s="901"/>
      <c r="C37" s="901"/>
      <c r="D37" s="902"/>
      <c r="E37" s="906"/>
      <c r="F37" s="907"/>
      <c r="G37" s="907"/>
      <c r="H37" s="907"/>
      <c r="I37" s="907"/>
      <c r="J37" s="907"/>
      <c r="K37" s="907"/>
      <c r="L37" s="907"/>
      <c r="M37" s="907"/>
      <c r="N37" s="907"/>
      <c r="O37" s="907"/>
      <c r="P37" s="907"/>
      <c r="Q37" s="907"/>
      <c r="R37" s="907"/>
      <c r="S37" s="907"/>
      <c r="T37" s="908"/>
    </row>
    <row r="38" spans="1:27" ht="16.5" customHeight="1" x14ac:dyDescent="0.15">
      <c r="A38" s="900"/>
      <c r="B38" s="901"/>
      <c r="C38" s="901"/>
      <c r="D38" s="902"/>
      <c r="E38" s="906"/>
      <c r="F38" s="907"/>
      <c r="G38" s="907"/>
      <c r="H38" s="907"/>
      <c r="I38" s="907"/>
      <c r="J38" s="907"/>
      <c r="K38" s="907"/>
      <c r="L38" s="907"/>
      <c r="M38" s="907"/>
      <c r="N38" s="907"/>
      <c r="O38" s="907"/>
      <c r="P38" s="907"/>
      <c r="Q38" s="907"/>
      <c r="R38" s="907"/>
      <c r="S38" s="907"/>
      <c r="T38" s="908"/>
    </row>
    <row r="39" spans="1:27" ht="16.5" customHeight="1" x14ac:dyDescent="0.15">
      <c r="A39" s="900"/>
      <c r="B39" s="901"/>
      <c r="C39" s="901"/>
      <c r="D39" s="902"/>
      <c r="E39" s="906"/>
      <c r="F39" s="907"/>
      <c r="G39" s="907"/>
      <c r="H39" s="907"/>
      <c r="I39" s="907"/>
      <c r="J39" s="907"/>
      <c r="K39" s="907"/>
      <c r="L39" s="907"/>
      <c r="M39" s="907"/>
      <c r="N39" s="907"/>
      <c r="O39" s="907"/>
      <c r="P39" s="907"/>
      <c r="Q39" s="907"/>
      <c r="R39" s="907"/>
      <c r="S39" s="907"/>
      <c r="T39" s="908"/>
      <c r="W39" s="58"/>
      <c r="X39" s="59"/>
      <c r="Y39" s="59"/>
      <c r="Z39" s="54"/>
      <c r="AA39" s="54"/>
    </row>
    <row r="40" spans="1:27" ht="16.5" customHeight="1" x14ac:dyDescent="0.15">
      <c r="A40" s="900"/>
      <c r="B40" s="901"/>
      <c r="C40" s="901"/>
      <c r="D40" s="902"/>
      <c r="E40" s="906"/>
      <c r="F40" s="907"/>
      <c r="G40" s="907"/>
      <c r="H40" s="907"/>
      <c r="I40" s="907"/>
      <c r="J40" s="907"/>
      <c r="K40" s="907"/>
      <c r="L40" s="907"/>
      <c r="M40" s="907"/>
      <c r="N40" s="907"/>
      <c r="O40" s="907"/>
      <c r="P40" s="907"/>
      <c r="Q40" s="907"/>
      <c r="R40" s="907"/>
      <c r="S40" s="907"/>
      <c r="T40" s="908"/>
      <c r="W40" s="54"/>
      <c r="X40" s="54"/>
      <c r="Y40" s="54"/>
      <c r="Z40" s="54"/>
      <c r="AA40" s="54"/>
    </row>
    <row r="41" spans="1:27" ht="16.5" customHeight="1" x14ac:dyDescent="0.15">
      <c r="A41" s="900"/>
      <c r="B41" s="901"/>
      <c r="C41" s="901"/>
      <c r="D41" s="902"/>
      <c r="E41" s="906"/>
      <c r="F41" s="907"/>
      <c r="G41" s="907"/>
      <c r="H41" s="907"/>
      <c r="I41" s="907"/>
      <c r="J41" s="907"/>
      <c r="K41" s="907"/>
      <c r="L41" s="907"/>
      <c r="M41" s="907"/>
      <c r="N41" s="907"/>
      <c r="O41" s="907"/>
      <c r="P41" s="907"/>
      <c r="Q41" s="907"/>
      <c r="R41" s="907"/>
      <c r="S41" s="907"/>
      <c r="T41" s="908"/>
      <c r="W41" s="58"/>
      <c r="X41" s="58"/>
      <c r="Y41" s="58"/>
      <c r="Z41" s="58"/>
      <c r="AA41" s="58"/>
    </row>
    <row r="42" spans="1:27" ht="16.5" customHeight="1" x14ac:dyDescent="0.15">
      <c r="A42" s="900"/>
      <c r="B42" s="901"/>
      <c r="C42" s="901"/>
      <c r="D42" s="902"/>
      <c r="E42" s="906"/>
      <c r="F42" s="907"/>
      <c r="G42" s="907"/>
      <c r="H42" s="907"/>
      <c r="I42" s="907"/>
      <c r="J42" s="907"/>
      <c r="K42" s="907"/>
      <c r="L42" s="907"/>
      <c r="M42" s="907"/>
      <c r="N42" s="907"/>
      <c r="O42" s="907"/>
      <c r="P42" s="907"/>
      <c r="Q42" s="907"/>
      <c r="R42" s="907"/>
      <c r="S42" s="907"/>
      <c r="T42" s="908"/>
      <c r="W42" s="58"/>
      <c r="X42" s="58"/>
      <c r="Y42" s="58"/>
      <c r="Z42" s="58"/>
      <c r="AA42" s="58"/>
    </row>
    <row r="43" spans="1:27" ht="16.5" customHeight="1" x14ac:dyDescent="0.15">
      <c r="A43" s="900"/>
      <c r="B43" s="901"/>
      <c r="C43" s="901"/>
      <c r="D43" s="902"/>
      <c r="E43" s="906"/>
      <c r="F43" s="907"/>
      <c r="G43" s="907"/>
      <c r="H43" s="907"/>
      <c r="I43" s="907"/>
      <c r="J43" s="907"/>
      <c r="K43" s="907"/>
      <c r="L43" s="907"/>
      <c r="M43" s="907"/>
      <c r="N43" s="907"/>
      <c r="O43" s="907"/>
      <c r="P43" s="907"/>
      <c r="Q43" s="907"/>
      <c r="R43" s="907"/>
      <c r="S43" s="907"/>
      <c r="T43" s="908"/>
      <c r="W43" s="58"/>
      <c r="X43" s="58"/>
      <c r="Y43" s="58"/>
      <c r="Z43" s="58"/>
      <c r="AA43" s="58"/>
    </row>
    <row r="44" spans="1:27" ht="16.5" customHeight="1" x14ac:dyDescent="0.15">
      <c r="A44" s="900"/>
      <c r="B44" s="901"/>
      <c r="C44" s="901"/>
      <c r="D44" s="902"/>
      <c r="E44" s="906"/>
      <c r="F44" s="907"/>
      <c r="G44" s="907"/>
      <c r="H44" s="907"/>
      <c r="I44" s="907"/>
      <c r="J44" s="907"/>
      <c r="K44" s="907"/>
      <c r="L44" s="907"/>
      <c r="M44" s="907"/>
      <c r="N44" s="907"/>
      <c r="O44" s="907"/>
      <c r="P44" s="907"/>
      <c r="Q44" s="907"/>
      <c r="R44" s="907"/>
      <c r="S44" s="907"/>
      <c r="T44" s="908"/>
      <c r="W44" s="58"/>
      <c r="X44" s="58"/>
      <c r="Y44" s="58"/>
      <c r="Z44" s="58"/>
      <c r="AA44" s="58"/>
    </row>
    <row r="45" spans="1:27" ht="16.5" customHeight="1" x14ac:dyDescent="0.15">
      <c r="A45" s="912">
        <f>IF(LEN(E32)&lt;=500,LEN(E32),"→500字を超過しています")</f>
        <v>0</v>
      </c>
      <c r="B45" s="913"/>
      <c r="C45" s="913"/>
      <c r="D45" s="914"/>
      <c r="E45" s="909"/>
      <c r="F45" s="910"/>
      <c r="G45" s="910"/>
      <c r="H45" s="910"/>
      <c r="I45" s="910"/>
      <c r="J45" s="910"/>
      <c r="K45" s="910"/>
      <c r="L45" s="910"/>
      <c r="M45" s="910"/>
      <c r="N45" s="910"/>
      <c r="O45" s="910"/>
      <c r="P45" s="910"/>
      <c r="Q45" s="910"/>
      <c r="R45" s="910"/>
      <c r="S45" s="910"/>
      <c r="T45" s="911"/>
      <c r="W45" s="58"/>
      <c r="X45" s="58"/>
      <c r="Y45" s="58"/>
      <c r="Z45" s="58"/>
      <c r="AA45" s="58"/>
    </row>
    <row r="46" spans="1:27" ht="16.5" customHeight="1" x14ac:dyDescent="0.15">
      <c r="A46" s="897" t="s">
        <v>555</v>
      </c>
      <c r="B46" s="898"/>
      <c r="C46" s="898"/>
      <c r="D46" s="899"/>
      <c r="E46" s="906"/>
      <c r="F46" s="907"/>
      <c r="G46" s="907"/>
      <c r="H46" s="907"/>
      <c r="I46" s="907"/>
      <c r="J46" s="907"/>
      <c r="K46" s="907"/>
      <c r="L46" s="907"/>
      <c r="M46" s="907"/>
      <c r="N46" s="907"/>
      <c r="O46" s="907"/>
      <c r="P46" s="907"/>
      <c r="Q46" s="907"/>
      <c r="R46" s="907"/>
      <c r="S46" s="907"/>
      <c r="T46" s="908"/>
    </row>
    <row r="47" spans="1:27" ht="16.5" customHeight="1" x14ac:dyDescent="0.15">
      <c r="A47" s="900"/>
      <c r="B47" s="901"/>
      <c r="C47" s="901"/>
      <c r="D47" s="902"/>
      <c r="E47" s="906"/>
      <c r="F47" s="907"/>
      <c r="G47" s="907"/>
      <c r="H47" s="907"/>
      <c r="I47" s="907"/>
      <c r="J47" s="907"/>
      <c r="K47" s="907"/>
      <c r="L47" s="907"/>
      <c r="M47" s="907"/>
      <c r="N47" s="907"/>
      <c r="O47" s="907"/>
      <c r="P47" s="907"/>
      <c r="Q47" s="907"/>
      <c r="R47" s="907"/>
      <c r="S47" s="907"/>
      <c r="T47" s="908"/>
    </row>
    <row r="48" spans="1:27" ht="16.5" customHeight="1" x14ac:dyDescent="0.15">
      <c r="A48" s="900"/>
      <c r="B48" s="901"/>
      <c r="C48" s="901"/>
      <c r="D48" s="902"/>
      <c r="E48" s="906"/>
      <c r="F48" s="907"/>
      <c r="G48" s="907"/>
      <c r="H48" s="907"/>
      <c r="I48" s="907"/>
      <c r="J48" s="907"/>
      <c r="K48" s="907"/>
      <c r="L48" s="907"/>
      <c r="M48" s="907"/>
      <c r="N48" s="907"/>
      <c r="O48" s="907"/>
      <c r="P48" s="907"/>
      <c r="Q48" s="907"/>
      <c r="R48" s="907"/>
      <c r="S48" s="907"/>
      <c r="T48" s="908"/>
    </row>
    <row r="49" spans="1:27" ht="16.5" customHeight="1" x14ac:dyDescent="0.15">
      <c r="A49" s="900"/>
      <c r="B49" s="901"/>
      <c r="C49" s="901"/>
      <c r="D49" s="902"/>
      <c r="E49" s="906"/>
      <c r="F49" s="907"/>
      <c r="G49" s="907"/>
      <c r="H49" s="907"/>
      <c r="I49" s="907"/>
      <c r="J49" s="907"/>
      <c r="K49" s="907"/>
      <c r="L49" s="907"/>
      <c r="M49" s="907"/>
      <c r="N49" s="907"/>
      <c r="O49" s="907"/>
      <c r="P49" s="907"/>
      <c r="Q49" s="907"/>
      <c r="R49" s="907"/>
      <c r="S49" s="907"/>
      <c r="T49" s="908"/>
      <c r="W49" s="58"/>
      <c r="X49" s="59"/>
      <c r="Y49" s="59"/>
      <c r="Z49" s="54"/>
      <c r="AA49" s="54"/>
    </row>
    <row r="50" spans="1:27" ht="16.5" customHeight="1" x14ac:dyDescent="0.15">
      <c r="A50" s="900"/>
      <c r="B50" s="901"/>
      <c r="C50" s="901"/>
      <c r="D50" s="902"/>
      <c r="E50" s="906"/>
      <c r="F50" s="907"/>
      <c r="G50" s="907"/>
      <c r="H50" s="907"/>
      <c r="I50" s="907"/>
      <c r="J50" s="907"/>
      <c r="K50" s="907"/>
      <c r="L50" s="907"/>
      <c r="M50" s="907"/>
      <c r="N50" s="907"/>
      <c r="O50" s="907"/>
      <c r="P50" s="907"/>
      <c r="Q50" s="907"/>
      <c r="R50" s="907"/>
      <c r="S50" s="907"/>
      <c r="T50" s="908"/>
      <c r="W50" s="58"/>
      <c r="X50" s="59"/>
      <c r="Y50" s="59"/>
      <c r="Z50" s="54"/>
      <c r="AA50" s="54"/>
    </row>
    <row r="51" spans="1:27" ht="16.5" customHeight="1" x14ac:dyDescent="0.15">
      <c r="A51" s="918">
        <f>IF(LEN(E46)&lt;=200,LEN(E46),"→200字を超過しています")</f>
        <v>0</v>
      </c>
      <c r="B51" s="919"/>
      <c r="C51" s="919"/>
      <c r="D51" s="920"/>
      <c r="E51" s="915"/>
      <c r="F51" s="916"/>
      <c r="G51" s="916"/>
      <c r="H51" s="916"/>
      <c r="I51" s="916"/>
      <c r="J51" s="916"/>
      <c r="K51" s="916"/>
      <c r="L51" s="916"/>
      <c r="M51" s="916"/>
      <c r="N51" s="916"/>
      <c r="O51" s="916"/>
      <c r="P51" s="916"/>
      <c r="Q51" s="916"/>
      <c r="R51" s="916"/>
      <c r="S51" s="916"/>
      <c r="T51" s="917"/>
      <c r="W51" s="58"/>
      <c r="X51" s="58"/>
      <c r="Y51" s="58"/>
      <c r="Z51" s="58"/>
      <c r="AA51" s="58"/>
    </row>
  </sheetData>
  <sheetProtection algorithmName="SHA-512" hashValue="yHHPBQ5ZWatYvYW1bkpgh1jpcunbEko81jirG3m0cyM2iaTN3IaGSr27JwB2Gyyrzv4YWGTpJBkjLtrDOh717w==" saltValue="mK+Hsr00PIRN18AA8NvQJQ==" spinCount="100000" sheet="1" formatCells="0" formatRows="0"/>
  <mergeCells count="29">
    <mergeCell ref="A5:T6"/>
    <mergeCell ref="A7:D7"/>
    <mergeCell ref="E7:T7"/>
    <mergeCell ref="E3:F3"/>
    <mergeCell ref="E4:F4"/>
    <mergeCell ref="G3:T3"/>
    <mergeCell ref="G4:T4"/>
    <mergeCell ref="A3:D4"/>
    <mergeCell ref="E8:T13"/>
    <mergeCell ref="A13:D13"/>
    <mergeCell ref="A14:D14"/>
    <mergeCell ref="E14:G14"/>
    <mergeCell ref="A8:D12"/>
    <mergeCell ref="M14:P14"/>
    <mergeCell ref="Q14:S14"/>
    <mergeCell ref="A18:D30"/>
    <mergeCell ref="A32:D44"/>
    <mergeCell ref="A46:D50"/>
    <mergeCell ref="E32:T45"/>
    <mergeCell ref="A45:D45"/>
    <mergeCell ref="E46:T51"/>
    <mergeCell ref="A51:D51"/>
    <mergeCell ref="E18:T31"/>
    <mergeCell ref="A31:D31"/>
    <mergeCell ref="A15:D15"/>
    <mergeCell ref="E15:J15"/>
    <mergeCell ref="K15:N15"/>
    <mergeCell ref="O15:S15"/>
    <mergeCell ref="A16:T17"/>
  </mergeCells>
  <phoneticPr fontId="10"/>
  <dataValidations count="8">
    <dataValidation allowBlank="1" showInputMessage="1" showErrorMessage="1" prompt="製品改良によって課題をどのように解決し、どういった効果があるのか等を説明してください。" sqref="E18:T31"/>
    <dataValidation allowBlank="1" showInputMessage="1" showErrorMessage="1" prompt="上記以外に特筆すべき点があれば追加で説明してください。_x000a_・利用素材や技術等の特徴_x000a_・技術や取引先等自社の強み" sqref="E46:T51"/>
    <dataValidation allowBlank="1" showInputMessage="1" showErrorMessage="1" prompt="主に以下の点を説明してください。・改良前製品や競合・類似製品と比較しての優位性・顧客又は自社へもたらすメリットの大きさ例）機能性・利便性・安全性・品質の向上、高付加価値化、コスト削減" sqref="E32:T45"/>
    <dataValidation allowBlank="1" showInputMessage="1" showErrorMessage="1" prompt="シリーズ製品の場合はシリーズ製品であることの説明も記入してください。" sqref="E8:T13"/>
    <dataValidation allowBlank="1" showInputMessage="1" showErrorMessage="1" prompt="対象製品等は原則１種類です。_x000a_ただし、シリーズ化している製品等はシリーズ全体で１種類とみなします。" sqref="E7:T7"/>
    <dataValidation imeMode="disabled" allowBlank="1" showInputMessage="1" showErrorMessage="1" sqref="H14 J14 O15:S15"/>
    <dataValidation type="list" allowBlank="1" showInputMessage="1" showErrorMessage="1" sqref="E14">
      <formula1>"選択してください,令和,平成,昭和,大正,明治"</formula1>
    </dataValidation>
    <dataValidation type="list" allowBlank="1" showInputMessage="1" showErrorMessage="1" sqref="E15:J15">
      <formula1>"選択してください,試作品,既存製品"</formula1>
    </dataValidation>
  </dataValidations>
  <pageMargins left="0.59055118110236227" right="0.19685039370078741" top="0.39370078740157483" bottom="0.39370078740157483"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Z57"/>
  <sheetViews>
    <sheetView showGridLines="0" showWhiteSpace="0" view="pageBreakPreview" zoomScale="85" zoomScaleNormal="100" zoomScaleSheetLayoutView="85" zoomScalePageLayoutView="115" workbookViewId="0">
      <selection activeCell="B8" sqref="B8:J38"/>
    </sheetView>
  </sheetViews>
  <sheetFormatPr defaultColWidth="5" defaultRowHeight="15" customHeight="1" x14ac:dyDescent="0.15"/>
  <cols>
    <col min="1" max="4" width="5" style="60"/>
    <col min="5" max="19" width="5" style="54"/>
    <col min="20" max="20" width="4.5" style="53" bestFit="1" customWidth="1"/>
    <col min="21" max="26" width="5" style="53"/>
    <col min="27" max="16384" width="5" style="54"/>
  </cols>
  <sheetData>
    <row r="1" spans="1:24" ht="15" customHeight="1" x14ac:dyDescent="0.15">
      <c r="A1" s="434" t="s">
        <v>572</v>
      </c>
    </row>
    <row r="2" spans="1:24" ht="15" customHeight="1" x14ac:dyDescent="0.15">
      <c r="A2" s="993"/>
      <c r="B2" s="993"/>
      <c r="C2" s="993"/>
      <c r="D2" s="993"/>
      <c r="E2" s="993"/>
      <c r="F2" s="993"/>
      <c r="G2" s="993"/>
      <c r="H2" s="993"/>
      <c r="I2" s="993"/>
      <c r="J2" s="993"/>
      <c r="K2" s="993"/>
      <c r="L2" s="993"/>
      <c r="M2" s="993"/>
      <c r="N2" s="993"/>
      <c r="O2" s="993"/>
      <c r="P2" s="993"/>
      <c r="Q2" s="993"/>
      <c r="R2" s="993"/>
      <c r="S2" s="993"/>
      <c r="T2" s="49"/>
      <c r="U2" s="57"/>
    </row>
    <row r="3" spans="1:24" ht="15" customHeight="1" x14ac:dyDescent="0.15">
      <c r="A3" s="891" t="s">
        <v>556</v>
      </c>
      <c r="B3" s="892"/>
      <c r="C3" s="892"/>
      <c r="D3" s="892"/>
      <c r="E3" s="892"/>
      <c r="F3" s="892"/>
      <c r="G3" s="892"/>
      <c r="H3" s="892"/>
      <c r="I3" s="892"/>
      <c r="J3" s="892"/>
      <c r="K3" s="892"/>
      <c r="L3" s="892"/>
      <c r="M3" s="892"/>
      <c r="N3" s="892"/>
      <c r="O3" s="892"/>
      <c r="P3" s="892"/>
      <c r="Q3" s="892"/>
      <c r="R3" s="892"/>
      <c r="S3" s="893"/>
      <c r="T3" s="49"/>
    </row>
    <row r="4" spans="1:24" ht="15" customHeight="1" x14ac:dyDescent="0.15">
      <c r="A4" s="894"/>
      <c r="B4" s="895"/>
      <c r="C4" s="895"/>
      <c r="D4" s="895"/>
      <c r="E4" s="895"/>
      <c r="F4" s="895"/>
      <c r="G4" s="895"/>
      <c r="H4" s="895"/>
      <c r="I4" s="895"/>
      <c r="J4" s="895"/>
      <c r="K4" s="895"/>
      <c r="L4" s="895"/>
      <c r="M4" s="895"/>
      <c r="N4" s="895"/>
      <c r="O4" s="895"/>
      <c r="P4" s="895"/>
      <c r="Q4" s="895"/>
      <c r="R4" s="895"/>
      <c r="S4" s="896"/>
      <c r="T4" s="49"/>
    </row>
    <row r="5" spans="1:24" ht="15" customHeight="1" x14ac:dyDescent="0.15">
      <c r="A5" s="995" t="s">
        <v>226</v>
      </c>
      <c r="B5" s="996"/>
      <c r="C5" s="996"/>
      <c r="D5" s="996"/>
      <c r="E5" s="996"/>
      <c r="F5" s="996"/>
      <c r="G5" s="996"/>
      <c r="H5" s="996"/>
      <c r="I5" s="996"/>
      <c r="J5" s="996"/>
      <c r="K5" s="996"/>
      <c r="L5" s="996"/>
      <c r="M5" s="996"/>
      <c r="N5" s="996"/>
      <c r="O5" s="996"/>
      <c r="P5" s="996"/>
      <c r="Q5" s="996"/>
      <c r="R5" s="996"/>
      <c r="S5" s="997"/>
      <c r="T5" s="49"/>
    </row>
    <row r="6" spans="1:24" ht="15" customHeight="1" x14ac:dyDescent="0.15">
      <c r="A6" s="266"/>
      <c r="B6" s="994" t="s">
        <v>379</v>
      </c>
      <c r="C6" s="994"/>
      <c r="D6" s="994"/>
      <c r="E6" s="994"/>
      <c r="F6" s="994"/>
      <c r="G6" s="994"/>
      <c r="H6" s="994"/>
      <c r="I6" s="994"/>
      <c r="J6" s="994"/>
      <c r="K6" s="998" t="s">
        <v>380</v>
      </c>
      <c r="L6" s="998"/>
      <c r="M6" s="998"/>
      <c r="N6" s="998"/>
      <c r="O6" s="998"/>
      <c r="P6" s="998"/>
      <c r="Q6" s="998"/>
      <c r="R6" s="998"/>
      <c r="S6" s="999"/>
      <c r="T6" s="49"/>
    </row>
    <row r="7" spans="1:24" ht="15" customHeight="1" x14ac:dyDescent="0.15">
      <c r="A7" s="267"/>
      <c r="B7" s="994"/>
      <c r="C7" s="994"/>
      <c r="D7" s="994"/>
      <c r="E7" s="994"/>
      <c r="F7" s="994"/>
      <c r="G7" s="994"/>
      <c r="H7" s="994"/>
      <c r="I7" s="994"/>
      <c r="J7" s="994"/>
      <c r="K7" s="998"/>
      <c r="L7" s="998"/>
      <c r="M7" s="998"/>
      <c r="N7" s="998"/>
      <c r="O7" s="998"/>
      <c r="P7" s="998"/>
      <c r="Q7" s="998"/>
      <c r="R7" s="998"/>
      <c r="S7" s="999"/>
      <c r="T7" s="49"/>
    </row>
    <row r="8" spans="1:24" ht="15" customHeight="1" x14ac:dyDescent="0.15">
      <c r="A8" s="979" t="s">
        <v>215</v>
      </c>
      <c r="B8" s="980"/>
      <c r="C8" s="980"/>
      <c r="D8" s="980"/>
      <c r="E8" s="980"/>
      <c r="F8" s="980"/>
      <c r="G8" s="980"/>
      <c r="H8" s="980"/>
      <c r="I8" s="980"/>
      <c r="J8" s="980"/>
      <c r="K8" s="980"/>
      <c r="L8" s="980"/>
      <c r="M8" s="980"/>
      <c r="N8" s="980"/>
      <c r="O8" s="980"/>
      <c r="P8" s="980"/>
      <c r="Q8" s="980"/>
      <c r="R8" s="980"/>
      <c r="S8" s="984"/>
      <c r="T8" s="49"/>
    </row>
    <row r="9" spans="1:24" ht="15" customHeight="1" x14ac:dyDescent="0.15">
      <c r="A9" s="979"/>
      <c r="B9" s="980"/>
      <c r="C9" s="980"/>
      <c r="D9" s="980"/>
      <c r="E9" s="980"/>
      <c r="F9" s="980"/>
      <c r="G9" s="980"/>
      <c r="H9" s="980"/>
      <c r="I9" s="980"/>
      <c r="J9" s="980"/>
      <c r="K9" s="980"/>
      <c r="L9" s="980"/>
      <c r="M9" s="980"/>
      <c r="N9" s="980"/>
      <c r="O9" s="980"/>
      <c r="P9" s="980"/>
      <c r="Q9" s="980"/>
      <c r="R9" s="980"/>
      <c r="S9" s="984"/>
      <c r="T9" s="49"/>
      <c r="X9" s="63"/>
    </row>
    <row r="10" spans="1:24" ht="15" customHeight="1" x14ac:dyDescent="0.15">
      <c r="A10" s="979"/>
      <c r="B10" s="980"/>
      <c r="C10" s="980"/>
      <c r="D10" s="980"/>
      <c r="E10" s="980"/>
      <c r="F10" s="980"/>
      <c r="G10" s="980"/>
      <c r="H10" s="980"/>
      <c r="I10" s="980"/>
      <c r="J10" s="980"/>
      <c r="K10" s="980"/>
      <c r="L10" s="980"/>
      <c r="M10" s="980"/>
      <c r="N10" s="980"/>
      <c r="O10" s="980"/>
      <c r="P10" s="980"/>
      <c r="Q10" s="980"/>
      <c r="R10" s="980"/>
      <c r="S10" s="984"/>
    </row>
    <row r="11" spans="1:24" ht="15" customHeight="1" x14ac:dyDescent="0.15">
      <c r="A11" s="979"/>
      <c r="B11" s="980"/>
      <c r="C11" s="980"/>
      <c r="D11" s="980"/>
      <c r="E11" s="980"/>
      <c r="F11" s="980"/>
      <c r="G11" s="980"/>
      <c r="H11" s="980"/>
      <c r="I11" s="980"/>
      <c r="J11" s="980"/>
      <c r="K11" s="980"/>
      <c r="L11" s="980"/>
      <c r="M11" s="980"/>
      <c r="N11" s="980"/>
      <c r="O11" s="980"/>
      <c r="P11" s="980"/>
      <c r="Q11" s="980"/>
      <c r="R11" s="980"/>
      <c r="S11" s="984"/>
    </row>
    <row r="12" spans="1:24" ht="15" customHeight="1" x14ac:dyDescent="0.15">
      <c r="A12" s="979"/>
      <c r="B12" s="980"/>
      <c r="C12" s="980"/>
      <c r="D12" s="980"/>
      <c r="E12" s="980"/>
      <c r="F12" s="980"/>
      <c r="G12" s="980"/>
      <c r="H12" s="980"/>
      <c r="I12" s="980"/>
      <c r="J12" s="980"/>
      <c r="K12" s="980"/>
      <c r="L12" s="980"/>
      <c r="M12" s="980"/>
      <c r="N12" s="980"/>
      <c r="O12" s="980"/>
      <c r="P12" s="980"/>
      <c r="Q12" s="980"/>
      <c r="R12" s="980"/>
      <c r="S12" s="984"/>
    </row>
    <row r="13" spans="1:24" ht="15" customHeight="1" x14ac:dyDescent="0.15">
      <c r="A13" s="979"/>
      <c r="B13" s="980"/>
      <c r="C13" s="980"/>
      <c r="D13" s="980"/>
      <c r="E13" s="980"/>
      <c r="F13" s="980"/>
      <c r="G13" s="980"/>
      <c r="H13" s="980"/>
      <c r="I13" s="980"/>
      <c r="J13" s="980"/>
      <c r="K13" s="980"/>
      <c r="L13" s="980"/>
      <c r="M13" s="980"/>
      <c r="N13" s="980"/>
      <c r="O13" s="980"/>
      <c r="P13" s="980"/>
      <c r="Q13" s="980"/>
      <c r="R13" s="980"/>
      <c r="S13" s="984"/>
    </row>
    <row r="14" spans="1:24" ht="15" customHeight="1" x14ac:dyDescent="0.15">
      <c r="A14" s="979"/>
      <c r="B14" s="980"/>
      <c r="C14" s="980"/>
      <c r="D14" s="980"/>
      <c r="E14" s="980"/>
      <c r="F14" s="980"/>
      <c r="G14" s="980"/>
      <c r="H14" s="980"/>
      <c r="I14" s="980"/>
      <c r="J14" s="980"/>
      <c r="K14" s="980"/>
      <c r="L14" s="980"/>
      <c r="M14" s="980"/>
      <c r="N14" s="980"/>
      <c r="O14" s="980"/>
      <c r="P14" s="980"/>
      <c r="Q14" s="980"/>
      <c r="R14" s="980"/>
      <c r="S14" s="984"/>
    </row>
    <row r="15" spans="1:24" ht="15" customHeight="1" x14ac:dyDescent="0.15">
      <c r="A15" s="979"/>
      <c r="B15" s="980"/>
      <c r="C15" s="980"/>
      <c r="D15" s="980"/>
      <c r="E15" s="980"/>
      <c r="F15" s="980"/>
      <c r="G15" s="980"/>
      <c r="H15" s="980"/>
      <c r="I15" s="980"/>
      <c r="J15" s="980"/>
      <c r="K15" s="980"/>
      <c r="L15" s="980"/>
      <c r="M15" s="980"/>
      <c r="N15" s="980"/>
      <c r="O15" s="980"/>
      <c r="P15" s="980"/>
      <c r="Q15" s="980"/>
      <c r="R15" s="980"/>
      <c r="S15" s="984"/>
    </row>
    <row r="16" spans="1:24" ht="15" customHeight="1" x14ac:dyDescent="0.15">
      <c r="A16" s="979"/>
      <c r="B16" s="980"/>
      <c r="C16" s="980"/>
      <c r="D16" s="980"/>
      <c r="E16" s="980"/>
      <c r="F16" s="980"/>
      <c r="G16" s="980"/>
      <c r="H16" s="980"/>
      <c r="I16" s="980"/>
      <c r="J16" s="980"/>
      <c r="K16" s="980"/>
      <c r="L16" s="980"/>
      <c r="M16" s="980"/>
      <c r="N16" s="980"/>
      <c r="O16" s="980"/>
      <c r="P16" s="980"/>
      <c r="Q16" s="980"/>
      <c r="R16" s="980"/>
      <c r="S16" s="984"/>
    </row>
    <row r="17" spans="1:19" ht="15" customHeight="1" x14ac:dyDescent="0.15">
      <c r="A17" s="979"/>
      <c r="B17" s="980"/>
      <c r="C17" s="980"/>
      <c r="D17" s="980"/>
      <c r="E17" s="980"/>
      <c r="F17" s="980"/>
      <c r="G17" s="980"/>
      <c r="H17" s="980"/>
      <c r="I17" s="980"/>
      <c r="J17" s="980"/>
      <c r="K17" s="980"/>
      <c r="L17" s="980"/>
      <c r="M17" s="980"/>
      <c r="N17" s="980"/>
      <c r="O17" s="980"/>
      <c r="P17" s="980"/>
      <c r="Q17" s="980"/>
      <c r="R17" s="980"/>
      <c r="S17" s="984"/>
    </row>
    <row r="18" spans="1:19" ht="15" customHeight="1" x14ac:dyDescent="0.15">
      <c r="A18" s="979"/>
      <c r="B18" s="980"/>
      <c r="C18" s="980"/>
      <c r="D18" s="980"/>
      <c r="E18" s="980"/>
      <c r="F18" s="980"/>
      <c r="G18" s="980"/>
      <c r="H18" s="980"/>
      <c r="I18" s="980"/>
      <c r="J18" s="980"/>
      <c r="K18" s="980"/>
      <c r="L18" s="980"/>
      <c r="M18" s="980"/>
      <c r="N18" s="980"/>
      <c r="O18" s="980"/>
      <c r="P18" s="980"/>
      <c r="Q18" s="980"/>
      <c r="R18" s="980"/>
      <c r="S18" s="984"/>
    </row>
    <row r="19" spans="1:19" ht="15" customHeight="1" x14ac:dyDescent="0.15">
      <c r="A19" s="979"/>
      <c r="B19" s="980"/>
      <c r="C19" s="980"/>
      <c r="D19" s="980"/>
      <c r="E19" s="980"/>
      <c r="F19" s="980"/>
      <c r="G19" s="980"/>
      <c r="H19" s="980"/>
      <c r="I19" s="980"/>
      <c r="J19" s="980"/>
      <c r="K19" s="980"/>
      <c r="L19" s="980"/>
      <c r="M19" s="980"/>
      <c r="N19" s="980"/>
      <c r="O19" s="980"/>
      <c r="P19" s="980"/>
      <c r="Q19" s="980"/>
      <c r="R19" s="980"/>
      <c r="S19" s="984"/>
    </row>
    <row r="20" spans="1:19" ht="15" customHeight="1" x14ac:dyDescent="0.15">
      <c r="A20" s="979"/>
      <c r="B20" s="980"/>
      <c r="C20" s="980"/>
      <c r="D20" s="980"/>
      <c r="E20" s="980"/>
      <c r="F20" s="980"/>
      <c r="G20" s="980"/>
      <c r="H20" s="980"/>
      <c r="I20" s="980"/>
      <c r="J20" s="980"/>
      <c r="K20" s="980"/>
      <c r="L20" s="980"/>
      <c r="M20" s="980"/>
      <c r="N20" s="980"/>
      <c r="O20" s="980"/>
      <c r="P20" s="980"/>
      <c r="Q20" s="980"/>
      <c r="R20" s="980"/>
      <c r="S20" s="984"/>
    </row>
    <row r="21" spans="1:19" ht="15" customHeight="1" x14ac:dyDescent="0.15">
      <c r="A21" s="979"/>
      <c r="B21" s="980"/>
      <c r="C21" s="980"/>
      <c r="D21" s="980"/>
      <c r="E21" s="980"/>
      <c r="F21" s="980"/>
      <c r="G21" s="980"/>
      <c r="H21" s="980"/>
      <c r="I21" s="980"/>
      <c r="J21" s="980"/>
      <c r="K21" s="980"/>
      <c r="L21" s="980"/>
      <c r="M21" s="980"/>
      <c r="N21" s="980"/>
      <c r="O21" s="980"/>
      <c r="P21" s="980"/>
      <c r="Q21" s="980"/>
      <c r="R21" s="980"/>
      <c r="S21" s="984"/>
    </row>
    <row r="22" spans="1:19" ht="15" customHeight="1" x14ac:dyDescent="0.15">
      <c r="A22" s="979"/>
      <c r="B22" s="980"/>
      <c r="C22" s="980"/>
      <c r="D22" s="980"/>
      <c r="E22" s="980"/>
      <c r="F22" s="980"/>
      <c r="G22" s="980"/>
      <c r="H22" s="980"/>
      <c r="I22" s="980"/>
      <c r="J22" s="980"/>
      <c r="K22" s="980"/>
      <c r="L22" s="980"/>
      <c r="M22" s="980"/>
      <c r="N22" s="980"/>
      <c r="O22" s="980"/>
      <c r="P22" s="980"/>
      <c r="Q22" s="980"/>
      <c r="R22" s="980"/>
      <c r="S22" s="984"/>
    </row>
    <row r="23" spans="1:19" ht="15" customHeight="1" x14ac:dyDescent="0.15">
      <c r="A23" s="979"/>
      <c r="B23" s="980"/>
      <c r="C23" s="980"/>
      <c r="D23" s="980"/>
      <c r="E23" s="980"/>
      <c r="F23" s="980"/>
      <c r="G23" s="980"/>
      <c r="H23" s="980"/>
      <c r="I23" s="980"/>
      <c r="J23" s="980"/>
      <c r="K23" s="980"/>
      <c r="L23" s="980"/>
      <c r="M23" s="980"/>
      <c r="N23" s="980"/>
      <c r="O23" s="980"/>
      <c r="P23" s="980"/>
      <c r="Q23" s="980"/>
      <c r="R23" s="980"/>
      <c r="S23" s="984"/>
    </row>
    <row r="24" spans="1:19" ht="15" customHeight="1" x14ac:dyDescent="0.15">
      <c r="A24" s="979"/>
      <c r="B24" s="980"/>
      <c r="C24" s="980"/>
      <c r="D24" s="980"/>
      <c r="E24" s="980"/>
      <c r="F24" s="980"/>
      <c r="G24" s="980"/>
      <c r="H24" s="980"/>
      <c r="I24" s="980"/>
      <c r="J24" s="980"/>
      <c r="K24" s="980"/>
      <c r="L24" s="980"/>
      <c r="M24" s="980"/>
      <c r="N24" s="980"/>
      <c r="O24" s="980"/>
      <c r="P24" s="980"/>
      <c r="Q24" s="980"/>
      <c r="R24" s="980"/>
      <c r="S24" s="984"/>
    </row>
    <row r="25" spans="1:19" ht="15" customHeight="1" x14ac:dyDescent="0.15">
      <c r="A25" s="979"/>
      <c r="B25" s="980"/>
      <c r="C25" s="980"/>
      <c r="D25" s="980"/>
      <c r="E25" s="980"/>
      <c r="F25" s="980"/>
      <c r="G25" s="980"/>
      <c r="H25" s="980"/>
      <c r="I25" s="980"/>
      <c r="J25" s="980"/>
      <c r="K25" s="980"/>
      <c r="L25" s="980"/>
      <c r="M25" s="980"/>
      <c r="N25" s="980"/>
      <c r="O25" s="980"/>
      <c r="P25" s="980"/>
      <c r="Q25" s="980"/>
      <c r="R25" s="980"/>
      <c r="S25" s="984"/>
    </row>
    <row r="26" spans="1:19" ht="15" customHeight="1" x14ac:dyDescent="0.15">
      <c r="A26" s="979"/>
      <c r="B26" s="980"/>
      <c r="C26" s="980"/>
      <c r="D26" s="980"/>
      <c r="E26" s="980"/>
      <c r="F26" s="980"/>
      <c r="G26" s="980"/>
      <c r="H26" s="980"/>
      <c r="I26" s="980"/>
      <c r="J26" s="980"/>
      <c r="K26" s="980"/>
      <c r="L26" s="980"/>
      <c r="M26" s="980"/>
      <c r="N26" s="980"/>
      <c r="O26" s="980"/>
      <c r="P26" s="980"/>
      <c r="Q26" s="980"/>
      <c r="R26" s="980"/>
      <c r="S26" s="984"/>
    </row>
    <row r="27" spans="1:19" ht="15" customHeight="1" x14ac:dyDescent="0.15">
      <c r="A27" s="979"/>
      <c r="B27" s="980"/>
      <c r="C27" s="980"/>
      <c r="D27" s="980"/>
      <c r="E27" s="980"/>
      <c r="F27" s="980"/>
      <c r="G27" s="980"/>
      <c r="H27" s="980"/>
      <c r="I27" s="980"/>
      <c r="J27" s="980"/>
      <c r="K27" s="980"/>
      <c r="L27" s="980"/>
      <c r="M27" s="980"/>
      <c r="N27" s="980"/>
      <c r="O27" s="980"/>
      <c r="P27" s="980"/>
      <c r="Q27" s="980"/>
      <c r="R27" s="980"/>
      <c r="S27" s="984"/>
    </row>
    <row r="28" spans="1:19" ht="15" customHeight="1" x14ac:dyDescent="0.15">
      <c r="A28" s="979"/>
      <c r="B28" s="980"/>
      <c r="C28" s="980"/>
      <c r="D28" s="980"/>
      <c r="E28" s="980"/>
      <c r="F28" s="980"/>
      <c r="G28" s="980"/>
      <c r="H28" s="980"/>
      <c r="I28" s="980"/>
      <c r="J28" s="980"/>
      <c r="K28" s="980"/>
      <c r="L28" s="980"/>
      <c r="M28" s="980"/>
      <c r="N28" s="980"/>
      <c r="O28" s="980"/>
      <c r="P28" s="980"/>
      <c r="Q28" s="980"/>
      <c r="R28" s="980"/>
      <c r="S28" s="984"/>
    </row>
    <row r="29" spans="1:19" ht="15" customHeight="1" x14ac:dyDescent="0.15">
      <c r="A29" s="979"/>
      <c r="B29" s="980"/>
      <c r="C29" s="980"/>
      <c r="D29" s="980"/>
      <c r="E29" s="980"/>
      <c r="F29" s="980"/>
      <c r="G29" s="980"/>
      <c r="H29" s="980"/>
      <c r="I29" s="980"/>
      <c r="J29" s="980"/>
      <c r="K29" s="980"/>
      <c r="L29" s="980"/>
      <c r="M29" s="980"/>
      <c r="N29" s="980"/>
      <c r="O29" s="980"/>
      <c r="P29" s="980"/>
      <c r="Q29" s="980"/>
      <c r="R29" s="980"/>
      <c r="S29" s="984"/>
    </row>
    <row r="30" spans="1:19" ht="15" customHeight="1" x14ac:dyDescent="0.15">
      <c r="A30" s="979"/>
      <c r="B30" s="980"/>
      <c r="C30" s="980"/>
      <c r="D30" s="980"/>
      <c r="E30" s="980"/>
      <c r="F30" s="980"/>
      <c r="G30" s="980"/>
      <c r="H30" s="980"/>
      <c r="I30" s="980"/>
      <c r="J30" s="980"/>
      <c r="K30" s="980"/>
      <c r="L30" s="980"/>
      <c r="M30" s="980"/>
      <c r="N30" s="980"/>
      <c r="O30" s="980"/>
      <c r="P30" s="980"/>
      <c r="Q30" s="980"/>
      <c r="R30" s="980"/>
      <c r="S30" s="984"/>
    </row>
    <row r="31" spans="1:19" ht="15" customHeight="1" x14ac:dyDescent="0.15">
      <c r="A31" s="979"/>
      <c r="B31" s="980"/>
      <c r="C31" s="980"/>
      <c r="D31" s="980"/>
      <c r="E31" s="980"/>
      <c r="F31" s="980"/>
      <c r="G31" s="980"/>
      <c r="H31" s="980"/>
      <c r="I31" s="980"/>
      <c r="J31" s="980"/>
      <c r="K31" s="980"/>
      <c r="L31" s="980"/>
      <c r="M31" s="980"/>
      <c r="N31" s="980"/>
      <c r="O31" s="980"/>
      <c r="P31" s="980"/>
      <c r="Q31" s="980"/>
      <c r="R31" s="980"/>
      <c r="S31" s="984"/>
    </row>
    <row r="32" spans="1:19" ht="15" customHeight="1" x14ac:dyDescent="0.15">
      <c r="A32" s="979"/>
      <c r="B32" s="980"/>
      <c r="C32" s="980"/>
      <c r="D32" s="980"/>
      <c r="E32" s="980"/>
      <c r="F32" s="980"/>
      <c r="G32" s="980"/>
      <c r="H32" s="980"/>
      <c r="I32" s="980"/>
      <c r="J32" s="980"/>
      <c r="K32" s="980"/>
      <c r="L32" s="980"/>
      <c r="M32" s="980"/>
      <c r="N32" s="980"/>
      <c r="O32" s="980"/>
      <c r="P32" s="980"/>
      <c r="Q32" s="980"/>
      <c r="R32" s="980"/>
      <c r="S32" s="984"/>
    </row>
    <row r="33" spans="1:19" ht="15" customHeight="1" x14ac:dyDescent="0.15">
      <c r="A33" s="979"/>
      <c r="B33" s="980"/>
      <c r="C33" s="980"/>
      <c r="D33" s="980"/>
      <c r="E33" s="980"/>
      <c r="F33" s="980"/>
      <c r="G33" s="980"/>
      <c r="H33" s="980"/>
      <c r="I33" s="980"/>
      <c r="J33" s="980"/>
      <c r="K33" s="980"/>
      <c r="L33" s="980"/>
      <c r="M33" s="980"/>
      <c r="N33" s="980"/>
      <c r="O33" s="980"/>
      <c r="P33" s="980"/>
      <c r="Q33" s="980"/>
      <c r="R33" s="980"/>
      <c r="S33" s="984"/>
    </row>
    <row r="34" spans="1:19" ht="15" customHeight="1" x14ac:dyDescent="0.15">
      <c r="A34" s="979"/>
      <c r="B34" s="980"/>
      <c r="C34" s="980"/>
      <c r="D34" s="980"/>
      <c r="E34" s="980"/>
      <c r="F34" s="980"/>
      <c r="G34" s="980"/>
      <c r="H34" s="980"/>
      <c r="I34" s="980"/>
      <c r="J34" s="980"/>
      <c r="K34" s="980"/>
      <c r="L34" s="980"/>
      <c r="M34" s="980"/>
      <c r="N34" s="980"/>
      <c r="O34" s="980"/>
      <c r="P34" s="980"/>
      <c r="Q34" s="980"/>
      <c r="R34" s="980"/>
      <c r="S34" s="984"/>
    </row>
    <row r="35" spans="1:19" ht="15" customHeight="1" x14ac:dyDescent="0.15">
      <c r="A35" s="979"/>
      <c r="B35" s="980"/>
      <c r="C35" s="980"/>
      <c r="D35" s="980"/>
      <c r="E35" s="980"/>
      <c r="F35" s="980"/>
      <c r="G35" s="980"/>
      <c r="H35" s="980"/>
      <c r="I35" s="980"/>
      <c r="J35" s="980"/>
      <c r="K35" s="980"/>
      <c r="L35" s="980"/>
      <c r="M35" s="980"/>
      <c r="N35" s="980"/>
      <c r="O35" s="980"/>
      <c r="P35" s="980"/>
      <c r="Q35" s="980"/>
      <c r="R35" s="980"/>
      <c r="S35" s="984"/>
    </row>
    <row r="36" spans="1:19" ht="15" customHeight="1" x14ac:dyDescent="0.15">
      <c r="A36" s="979"/>
      <c r="B36" s="980"/>
      <c r="C36" s="980"/>
      <c r="D36" s="980"/>
      <c r="E36" s="980"/>
      <c r="F36" s="980"/>
      <c r="G36" s="980"/>
      <c r="H36" s="980"/>
      <c r="I36" s="980"/>
      <c r="J36" s="980"/>
      <c r="K36" s="980"/>
      <c r="L36" s="980"/>
      <c r="M36" s="980"/>
      <c r="N36" s="980"/>
      <c r="O36" s="980"/>
      <c r="P36" s="980"/>
      <c r="Q36" s="980"/>
      <c r="R36" s="980"/>
      <c r="S36" s="984"/>
    </row>
    <row r="37" spans="1:19" ht="15" customHeight="1" x14ac:dyDescent="0.15">
      <c r="A37" s="979"/>
      <c r="B37" s="980"/>
      <c r="C37" s="980"/>
      <c r="D37" s="980"/>
      <c r="E37" s="980"/>
      <c r="F37" s="980"/>
      <c r="G37" s="980"/>
      <c r="H37" s="980"/>
      <c r="I37" s="980"/>
      <c r="J37" s="980"/>
      <c r="K37" s="980"/>
      <c r="L37" s="980"/>
      <c r="M37" s="980"/>
      <c r="N37" s="980"/>
      <c r="O37" s="980"/>
      <c r="P37" s="980"/>
      <c r="Q37" s="980"/>
      <c r="R37" s="980"/>
      <c r="S37" s="984"/>
    </row>
    <row r="38" spans="1:19" ht="15" customHeight="1" x14ac:dyDescent="0.15">
      <c r="A38" s="979"/>
      <c r="B38" s="980"/>
      <c r="C38" s="980"/>
      <c r="D38" s="980"/>
      <c r="E38" s="980"/>
      <c r="F38" s="980"/>
      <c r="G38" s="980"/>
      <c r="H38" s="980"/>
      <c r="I38" s="980"/>
      <c r="J38" s="980"/>
      <c r="K38" s="980"/>
      <c r="L38" s="980"/>
      <c r="M38" s="980"/>
      <c r="N38" s="980"/>
      <c r="O38" s="980"/>
      <c r="P38" s="980"/>
      <c r="Q38" s="980"/>
      <c r="R38" s="980"/>
      <c r="S38" s="984"/>
    </row>
    <row r="39" spans="1:19" ht="15" customHeight="1" x14ac:dyDescent="0.15">
      <c r="A39" s="979" t="s">
        <v>320</v>
      </c>
      <c r="B39" s="982"/>
      <c r="C39" s="982"/>
      <c r="D39" s="982"/>
      <c r="E39" s="982"/>
      <c r="F39" s="982"/>
      <c r="G39" s="982"/>
      <c r="H39" s="982"/>
      <c r="I39" s="982"/>
      <c r="J39" s="982"/>
      <c r="K39" s="982"/>
      <c r="L39" s="982"/>
      <c r="M39" s="982"/>
      <c r="N39" s="982"/>
      <c r="O39" s="982"/>
      <c r="P39" s="982"/>
      <c r="Q39" s="982"/>
      <c r="R39" s="982"/>
      <c r="S39" s="985"/>
    </row>
    <row r="40" spans="1:19" ht="15" customHeight="1" x14ac:dyDescent="0.15">
      <c r="A40" s="979"/>
      <c r="B40" s="982"/>
      <c r="C40" s="982"/>
      <c r="D40" s="982"/>
      <c r="E40" s="982"/>
      <c r="F40" s="982"/>
      <c r="G40" s="982"/>
      <c r="H40" s="982"/>
      <c r="I40" s="982"/>
      <c r="J40" s="982"/>
      <c r="K40" s="982"/>
      <c r="L40" s="982"/>
      <c r="M40" s="982"/>
      <c r="N40" s="982"/>
      <c r="O40" s="982"/>
      <c r="P40" s="982"/>
      <c r="Q40" s="982"/>
      <c r="R40" s="982"/>
      <c r="S40" s="985"/>
    </row>
    <row r="41" spans="1:19" ht="15" customHeight="1" x14ac:dyDescent="0.15">
      <c r="A41" s="979"/>
      <c r="B41" s="982"/>
      <c r="C41" s="982"/>
      <c r="D41" s="982"/>
      <c r="E41" s="982"/>
      <c r="F41" s="982"/>
      <c r="G41" s="982"/>
      <c r="H41" s="982"/>
      <c r="I41" s="982"/>
      <c r="J41" s="982"/>
      <c r="K41" s="982"/>
      <c r="L41" s="982"/>
      <c r="M41" s="982"/>
      <c r="N41" s="982"/>
      <c r="O41" s="982"/>
      <c r="P41" s="982"/>
      <c r="Q41" s="982"/>
      <c r="R41" s="982"/>
      <c r="S41" s="985"/>
    </row>
    <row r="42" spans="1:19" ht="15" customHeight="1" x14ac:dyDescent="0.15">
      <c r="A42" s="979"/>
      <c r="B42" s="982"/>
      <c r="C42" s="982"/>
      <c r="D42" s="982"/>
      <c r="E42" s="982"/>
      <c r="F42" s="982"/>
      <c r="G42" s="982"/>
      <c r="H42" s="982"/>
      <c r="I42" s="982"/>
      <c r="J42" s="982"/>
      <c r="K42" s="982"/>
      <c r="L42" s="982"/>
      <c r="M42" s="982"/>
      <c r="N42" s="982"/>
      <c r="O42" s="982"/>
      <c r="P42" s="982"/>
      <c r="Q42" s="982"/>
      <c r="R42" s="982"/>
      <c r="S42" s="985"/>
    </row>
    <row r="43" spans="1:19" ht="15" customHeight="1" x14ac:dyDescent="0.15">
      <c r="A43" s="979"/>
      <c r="B43" s="982"/>
      <c r="C43" s="982"/>
      <c r="D43" s="982"/>
      <c r="E43" s="982"/>
      <c r="F43" s="982"/>
      <c r="G43" s="982"/>
      <c r="H43" s="982"/>
      <c r="I43" s="982"/>
      <c r="J43" s="982"/>
      <c r="K43" s="982"/>
      <c r="L43" s="982"/>
      <c r="M43" s="982"/>
      <c r="N43" s="982"/>
      <c r="O43" s="982"/>
      <c r="P43" s="982"/>
      <c r="Q43" s="982"/>
      <c r="R43" s="982"/>
      <c r="S43" s="985"/>
    </row>
    <row r="44" spans="1:19" ht="15" customHeight="1" x14ac:dyDescent="0.15">
      <c r="A44" s="979"/>
      <c r="B44" s="982"/>
      <c r="C44" s="982"/>
      <c r="D44" s="982"/>
      <c r="E44" s="982"/>
      <c r="F44" s="982"/>
      <c r="G44" s="982"/>
      <c r="H44" s="982"/>
      <c r="I44" s="982"/>
      <c r="J44" s="982"/>
      <c r="K44" s="982"/>
      <c r="L44" s="982"/>
      <c r="M44" s="982"/>
      <c r="N44" s="982"/>
      <c r="O44" s="982"/>
      <c r="P44" s="982"/>
      <c r="Q44" s="982"/>
      <c r="R44" s="982"/>
      <c r="S44" s="985"/>
    </row>
    <row r="45" spans="1:19" ht="15" customHeight="1" x14ac:dyDescent="0.15">
      <c r="A45" s="979"/>
      <c r="B45" s="982"/>
      <c r="C45" s="982"/>
      <c r="D45" s="982"/>
      <c r="E45" s="982"/>
      <c r="F45" s="982"/>
      <c r="G45" s="982"/>
      <c r="H45" s="982"/>
      <c r="I45" s="982"/>
      <c r="J45" s="982"/>
      <c r="K45" s="982"/>
      <c r="L45" s="982"/>
      <c r="M45" s="982"/>
      <c r="N45" s="982"/>
      <c r="O45" s="982"/>
      <c r="P45" s="982"/>
      <c r="Q45" s="982"/>
      <c r="R45" s="982"/>
      <c r="S45" s="985"/>
    </row>
    <row r="46" spans="1:19" ht="15" customHeight="1" x14ac:dyDescent="0.15">
      <c r="A46" s="979"/>
      <c r="B46" s="982"/>
      <c r="C46" s="982"/>
      <c r="D46" s="982"/>
      <c r="E46" s="982"/>
      <c r="F46" s="982"/>
      <c r="G46" s="982"/>
      <c r="H46" s="982"/>
      <c r="I46" s="982"/>
      <c r="J46" s="982"/>
      <c r="K46" s="982"/>
      <c r="L46" s="982"/>
      <c r="M46" s="982"/>
      <c r="N46" s="982"/>
      <c r="O46" s="982"/>
      <c r="P46" s="982"/>
      <c r="Q46" s="982"/>
      <c r="R46" s="982"/>
      <c r="S46" s="985"/>
    </row>
    <row r="47" spans="1:19" ht="15" customHeight="1" x14ac:dyDescent="0.15">
      <c r="A47" s="979"/>
      <c r="B47" s="982"/>
      <c r="C47" s="982"/>
      <c r="D47" s="982"/>
      <c r="E47" s="982"/>
      <c r="F47" s="982"/>
      <c r="G47" s="982"/>
      <c r="H47" s="982"/>
      <c r="I47" s="982"/>
      <c r="J47" s="982"/>
      <c r="K47" s="982"/>
      <c r="L47" s="982"/>
      <c r="M47" s="982"/>
      <c r="N47" s="982"/>
      <c r="O47" s="982"/>
      <c r="P47" s="982"/>
      <c r="Q47" s="982"/>
      <c r="R47" s="982"/>
      <c r="S47" s="985"/>
    </row>
    <row r="48" spans="1:19" ht="15" customHeight="1" x14ac:dyDescent="0.15">
      <c r="A48" s="979"/>
      <c r="B48" s="982"/>
      <c r="C48" s="982"/>
      <c r="D48" s="982"/>
      <c r="E48" s="982"/>
      <c r="F48" s="982"/>
      <c r="G48" s="982"/>
      <c r="H48" s="982"/>
      <c r="I48" s="982"/>
      <c r="J48" s="982"/>
      <c r="K48" s="982"/>
      <c r="L48" s="982"/>
      <c r="M48" s="982"/>
      <c r="N48" s="982"/>
      <c r="O48" s="982"/>
      <c r="P48" s="982"/>
      <c r="Q48" s="982"/>
      <c r="R48" s="982"/>
      <c r="S48" s="985"/>
    </row>
    <row r="49" spans="1:26" ht="15" customHeight="1" x14ac:dyDescent="0.15">
      <c r="A49" s="979"/>
      <c r="B49" s="982"/>
      <c r="C49" s="982"/>
      <c r="D49" s="982"/>
      <c r="E49" s="982"/>
      <c r="F49" s="982"/>
      <c r="G49" s="982"/>
      <c r="H49" s="982"/>
      <c r="I49" s="982"/>
      <c r="J49" s="982"/>
      <c r="K49" s="982"/>
      <c r="L49" s="982"/>
      <c r="M49" s="982"/>
      <c r="N49" s="982"/>
      <c r="O49" s="982"/>
      <c r="P49" s="982"/>
      <c r="Q49" s="982"/>
      <c r="R49" s="982"/>
      <c r="S49" s="985"/>
      <c r="V49" s="58"/>
      <c r="W49" s="58"/>
      <c r="X49" s="58"/>
      <c r="Y49" s="58"/>
      <c r="Z49" s="58"/>
    </row>
    <row r="50" spans="1:26" ht="15" customHeight="1" x14ac:dyDescent="0.15">
      <c r="A50" s="979"/>
      <c r="B50" s="982"/>
      <c r="C50" s="982"/>
      <c r="D50" s="982"/>
      <c r="E50" s="982"/>
      <c r="F50" s="982"/>
      <c r="G50" s="982"/>
      <c r="H50" s="982"/>
      <c r="I50" s="982"/>
      <c r="J50" s="982"/>
      <c r="K50" s="982"/>
      <c r="L50" s="982"/>
      <c r="M50" s="982"/>
      <c r="N50" s="982"/>
      <c r="O50" s="982"/>
      <c r="P50" s="982"/>
      <c r="Q50" s="982"/>
      <c r="R50" s="982"/>
      <c r="S50" s="985"/>
      <c r="V50" s="58"/>
      <c r="W50" s="58"/>
      <c r="X50" s="58"/>
      <c r="Y50" s="58"/>
      <c r="Z50" s="58"/>
    </row>
    <row r="51" spans="1:26" ht="15" customHeight="1" x14ac:dyDescent="0.15">
      <c r="A51" s="979"/>
      <c r="B51" s="982"/>
      <c r="C51" s="982"/>
      <c r="D51" s="982"/>
      <c r="E51" s="982"/>
      <c r="F51" s="982"/>
      <c r="G51" s="982"/>
      <c r="H51" s="982"/>
      <c r="I51" s="982"/>
      <c r="J51" s="982"/>
      <c r="K51" s="982"/>
      <c r="L51" s="982"/>
      <c r="M51" s="982"/>
      <c r="N51" s="982"/>
      <c r="O51" s="982"/>
      <c r="P51" s="982"/>
      <c r="Q51" s="982"/>
      <c r="R51" s="982"/>
      <c r="S51" s="985"/>
      <c r="V51" s="58"/>
      <c r="W51" s="58"/>
      <c r="X51" s="58"/>
      <c r="Y51" s="58"/>
      <c r="Z51" s="58"/>
    </row>
    <row r="52" spans="1:26" ht="15" customHeight="1" x14ac:dyDescent="0.15">
      <c r="A52" s="979"/>
      <c r="B52" s="982"/>
      <c r="C52" s="982"/>
      <c r="D52" s="982"/>
      <c r="E52" s="982"/>
      <c r="F52" s="982"/>
      <c r="G52" s="982"/>
      <c r="H52" s="982"/>
      <c r="I52" s="982"/>
      <c r="J52" s="982"/>
      <c r="K52" s="982"/>
      <c r="L52" s="982"/>
      <c r="M52" s="982"/>
      <c r="N52" s="982"/>
      <c r="O52" s="982"/>
      <c r="P52" s="982"/>
      <c r="Q52" s="982"/>
      <c r="R52" s="982"/>
      <c r="S52" s="985"/>
      <c r="V52" s="58"/>
      <c r="W52" s="58"/>
      <c r="X52" s="58"/>
      <c r="Y52" s="58"/>
      <c r="Z52" s="58"/>
    </row>
    <row r="53" spans="1:26" ht="15" customHeight="1" x14ac:dyDescent="0.15">
      <c r="A53" s="981"/>
      <c r="B53" s="983"/>
      <c r="C53" s="983"/>
      <c r="D53" s="983"/>
      <c r="E53" s="983"/>
      <c r="F53" s="983"/>
      <c r="G53" s="983"/>
      <c r="H53" s="983"/>
      <c r="I53" s="983"/>
      <c r="J53" s="983"/>
      <c r="K53" s="983"/>
      <c r="L53" s="983"/>
      <c r="M53" s="983"/>
      <c r="N53" s="983"/>
      <c r="O53" s="983"/>
      <c r="P53" s="983"/>
      <c r="Q53" s="983"/>
      <c r="R53" s="983"/>
      <c r="S53" s="986"/>
      <c r="V53" s="58"/>
      <c r="W53" s="58"/>
      <c r="X53" s="58"/>
      <c r="Y53" s="58"/>
      <c r="Z53" s="58"/>
    </row>
    <row r="54" spans="1:26" ht="15" customHeight="1" x14ac:dyDescent="0.15">
      <c r="A54" s="891" t="s">
        <v>557</v>
      </c>
      <c r="B54" s="892"/>
      <c r="C54" s="892"/>
      <c r="D54" s="892"/>
      <c r="E54" s="892"/>
      <c r="F54" s="892"/>
      <c r="G54" s="892"/>
      <c r="H54" s="892"/>
      <c r="I54" s="892"/>
      <c r="J54" s="892"/>
      <c r="K54" s="892"/>
      <c r="L54" s="892"/>
      <c r="M54" s="892"/>
      <c r="N54" s="892"/>
      <c r="O54" s="892"/>
      <c r="P54" s="892"/>
      <c r="Q54" s="892"/>
      <c r="R54" s="892"/>
      <c r="S54" s="893"/>
      <c r="T54" s="49"/>
    </row>
    <row r="55" spans="1:26" ht="15" customHeight="1" x14ac:dyDescent="0.15">
      <c r="A55" s="894"/>
      <c r="B55" s="895"/>
      <c r="C55" s="895"/>
      <c r="D55" s="895"/>
      <c r="E55" s="895"/>
      <c r="F55" s="895"/>
      <c r="G55" s="895"/>
      <c r="H55" s="895"/>
      <c r="I55" s="895"/>
      <c r="J55" s="895"/>
      <c r="K55" s="895"/>
      <c r="L55" s="895"/>
      <c r="M55" s="895"/>
      <c r="N55" s="895"/>
      <c r="O55" s="895"/>
      <c r="P55" s="895"/>
      <c r="Q55" s="895"/>
      <c r="R55" s="895"/>
      <c r="S55" s="896"/>
      <c r="T55" s="49"/>
    </row>
    <row r="56" spans="1:26" ht="18.75" x14ac:dyDescent="0.15">
      <c r="A56" s="900" t="s">
        <v>322</v>
      </c>
      <c r="B56" s="970"/>
      <c r="C56" s="971"/>
      <c r="D56" s="974" t="s">
        <v>381</v>
      </c>
      <c r="E56" s="901"/>
      <c r="F56" s="901"/>
      <c r="G56" s="901"/>
      <c r="H56" s="975"/>
      <c r="I56" s="987"/>
      <c r="J56" s="988"/>
      <c r="K56" s="988"/>
      <c r="L56" s="988"/>
      <c r="M56" s="988"/>
      <c r="N56" s="988"/>
      <c r="O56" s="988"/>
      <c r="P56" s="988"/>
      <c r="Q56" s="988"/>
      <c r="R56" s="988"/>
      <c r="S56" s="989"/>
    </row>
    <row r="57" spans="1:26" ht="18.75" x14ac:dyDescent="0.15">
      <c r="A57" s="969"/>
      <c r="B57" s="972"/>
      <c r="C57" s="973"/>
      <c r="D57" s="976"/>
      <c r="E57" s="977"/>
      <c r="F57" s="977"/>
      <c r="G57" s="977"/>
      <c r="H57" s="978"/>
      <c r="I57" s="990"/>
      <c r="J57" s="991"/>
      <c r="K57" s="991"/>
      <c r="L57" s="991"/>
      <c r="M57" s="991"/>
      <c r="N57" s="991"/>
      <c r="O57" s="991"/>
      <c r="P57" s="991"/>
      <c r="Q57" s="991"/>
      <c r="R57" s="991"/>
      <c r="S57" s="992"/>
    </row>
  </sheetData>
  <sheetProtection algorithmName="SHA-512" hashValue="PDfSwzMzKZ8OifryFw+NzF5z07XoIU/i8jNaenjOuXW1tRb+ssRsux/CcphC7mrHujg4DIioJ0vdg7nigq3VhQ==" saltValue="BawnkIaetS3MaxdU4eILgw==" spinCount="100000" sheet="1" formatCells="0" formatRows="0" selectLockedCells="1"/>
  <mergeCells count="16">
    <mergeCell ref="A2:S2"/>
    <mergeCell ref="A3:S4"/>
    <mergeCell ref="B6:J7"/>
    <mergeCell ref="A5:S5"/>
    <mergeCell ref="K6:S7"/>
    <mergeCell ref="A56:A57"/>
    <mergeCell ref="B56:C57"/>
    <mergeCell ref="D56:H57"/>
    <mergeCell ref="A8:A38"/>
    <mergeCell ref="B8:J38"/>
    <mergeCell ref="A54:S55"/>
    <mergeCell ref="A39:A53"/>
    <mergeCell ref="B39:J53"/>
    <mergeCell ref="K8:S38"/>
    <mergeCell ref="K39:S53"/>
    <mergeCell ref="I56:S57"/>
  </mergeCells>
  <phoneticPr fontId="1"/>
  <dataValidations count="4">
    <dataValidation allowBlank="1" showInputMessage="1" showErrorMessage="1" prompt="数量が１の場合、複数製作の理由は記入不要です。" sqref="I56:S57"/>
    <dataValidation allowBlank="1" showInputMessage="1" showErrorMessage="1" prompt="改良前と改良後の違いを具体的に説明してください。" sqref="B39:S53"/>
    <dataValidation allowBlank="1" showInputMessage="1" showErrorMessage="1" prompt="試作品は助成事業完了後５年間保存する義務がございますので、ご注意ください。" sqref="B56:C57"/>
    <dataValidation allowBlank="1" showInputMessage="1" showErrorMessage="1" prompt="主に以下の点を説明してください。_x000a_・製造工程、機能、仕様等_x000a_・改良要素" sqref="B8:S38"/>
  </dataValidations>
  <pageMargins left="0.59055118110236227" right="0.19685039370078741"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V45"/>
  <sheetViews>
    <sheetView showGridLines="0" showWhiteSpace="0" view="pageBreakPreview" zoomScale="85" zoomScaleNormal="85" zoomScaleSheetLayoutView="85" zoomScalePageLayoutView="115" workbookViewId="0">
      <selection activeCell="E19" sqref="E19:S32"/>
    </sheetView>
  </sheetViews>
  <sheetFormatPr defaultColWidth="5" defaultRowHeight="15" customHeight="1" x14ac:dyDescent="0.15"/>
  <cols>
    <col min="1" max="4" width="5.375" style="60" customWidth="1"/>
    <col min="5" max="19" width="5" style="54" customWidth="1"/>
    <col min="20" max="20" width="4.5" style="53" bestFit="1" customWidth="1"/>
    <col min="21" max="22" width="5" style="53"/>
    <col min="23" max="16384" width="5" style="54"/>
  </cols>
  <sheetData>
    <row r="1" spans="1:21" ht="15" customHeight="1" x14ac:dyDescent="0.15">
      <c r="A1" s="434" t="s">
        <v>573</v>
      </c>
    </row>
    <row r="2" spans="1:21" ht="15" customHeight="1" x14ac:dyDescent="0.15">
      <c r="A2" s="993"/>
      <c r="B2" s="993"/>
      <c r="C2" s="993"/>
      <c r="D2" s="993"/>
      <c r="E2" s="993"/>
      <c r="F2" s="993"/>
      <c r="G2" s="993"/>
      <c r="H2" s="993"/>
      <c r="I2" s="993"/>
      <c r="J2" s="993"/>
      <c r="K2" s="993"/>
      <c r="L2" s="993"/>
      <c r="M2" s="993"/>
      <c r="N2" s="993"/>
      <c r="O2" s="993"/>
      <c r="P2" s="993"/>
      <c r="Q2" s="993"/>
      <c r="R2" s="993"/>
      <c r="S2" s="993"/>
      <c r="T2" s="49"/>
      <c r="U2" s="52"/>
    </row>
    <row r="3" spans="1:21" s="53" customFormat="1" ht="15" customHeight="1" x14ac:dyDescent="0.15">
      <c r="A3" s="1003" t="s">
        <v>560</v>
      </c>
      <c r="B3" s="1004"/>
      <c r="C3" s="1004"/>
      <c r="D3" s="1004"/>
      <c r="E3" s="1004"/>
      <c r="F3" s="1004"/>
      <c r="G3" s="1004"/>
      <c r="H3" s="1004"/>
      <c r="I3" s="1004"/>
      <c r="J3" s="1004"/>
      <c r="K3" s="1004"/>
      <c r="L3" s="1004"/>
      <c r="M3" s="1004"/>
      <c r="N3" s="1004"/>
      <c r="O3" s="1004"/>
      <c r="P3" s="1004"/>
      <c r="Q3" s="1004"/>
      <c r="R3" s="1004"/>
      <c r="S3" s="1005"/>
    </row>
    <row r="4" spans="1:21" s="53" customFormat="1" ht="15" customHeight="1" x14ac:dyDescent="0.15">
      <c r="A4" s="1006"/>
      <c r="B4" s="1007"/>
      <c r="C4" s="1007"/>
      <c r="D4" s="1007"/>
      <c r="E4" s="1007"/>
      <c r="F4" s="1007"/>
      <c r="G4" s="1007"/>
      <c r="H4" s="1007"/>
      <c r="I4" s="1007"/>
      <c r="J4" s="1007"/>
      <c r="K4" s="1007"/>
      <c r="L4" s="1007"/>
      <c r="M4" s="1007"/>
      <c r="N4" s="1007"/>
      <c r="O4" s="1007"/>
      <c r="P4" s="1007"/>
      <c r="Q4" s="1007"/>
      <c r="R4" s="1007"/>
      <c r="S4" s="1008"/>
    </row>
    <row r="5" spans="1:21" s="53" customFormat="1" ht="18" customHeight="1" x14ac:dyDescent="0.15">
      <c r="A5" s="1009" t="s">
        <v>378</v>
      </c>
      <c r="B5" s="1010"/>
      <c r="C5" s="1010"/>
      <c r="D5" s="1011"/>
      <c r="E5" s="1015"/>
      <c r="F5" s="1016"/>
      <c r="G5" s="1016"/>
      <c r="H5" s="1016"/>
      <c r="I5" s="1016"/>
      <c r="J5" s="1016"/>
      <c r="K5" s="1016"/>
      <c r="L5" s="1016"/>
      <c r="M5" s="1016"/>
      <c r="N5" s="1016"/>
      <c r="O5" s="1016"/>
      <c r="P5" s="1016"/>
      <c r="Q5" s="1016"/>
      <c r="R5" s="1016"/>
      <c r="S5" s="1017"/>
    </row>
    <row r="6" spans="1:21" s="53" customFormat="1" ht="18" customHeight="1" x14ac:dyDescent="0.15">
      <c r="A6" s="1012"/>
      <c r="B6" s="1013"/>
      <c r="C6" s="1013"/>
      <c r="D6" s="1014"/>
      <c r="E6" s="1018"/>
      <c r="F6" s="1019"/>
      <c r="G6" s="1019"/>
      <c r="H6" s="1019"/>
      <c r="I6" s="1019"/>
      <c r="J6" s="1019"/>
      <c r="K6" s="1019"/>
      <c r="L6" s="1019"/>
      <c r="M6" s="1019"/>
      <c r="N6" s="1019"/>
      <c r="O6" s="1019"/>
      <c r="P6" s="1019"/>
      <c r="Q6" s="1019"/>
      <c r="R6" s="1019"/>
      <c r="S6" s="1020"/>
    </row>
    <row r="7" spans="1:21" s="53" customFormat="1" ht="18" customHeight="1" x14ac:dyDescent="0.15">
      <c r="A7" s="1012"/>
      <c r="B7" s="1013"/>
      <c r="C7" s="1013"/>
      <c r="D7" s="1014"/>
      <c r="E7" s="1018"/>
      <c r="F7" s="1019"/>
      <c r="G7" s="1019"/>
      <c r="H7" s="1019"/>
      <c r="I7" s="1019"/>
      <c r="J7" s="1019"/>
      <c r="K7" s="1019"/>
      <c r="L7" s="1019"/>
      <c r="M7" s="1019"/>
      <c r="N7" s="1019"/>
      <c r="O7" s="1019"/>
      <c r="P7" s="1019"/>
      <c r="Q7" s="1019"/>
      <c r="R7" s="1019"/>
      <c r="S7" s="1020"/>
    </row>
    <row r="8" spans="1:21" s="53" customFormat="1" ht="18" customHeight="1" x14ac:dyDescent="0.15">
      <c r="A8" s="1012"/>
      <c r="B8" s="1013"/>
      <c r="C8" s="1013"/>
      <c r="D8" s="1014"/>
      <c r="E8" s="1018"/>
      <c r="F8" s="1019"/>
      <c r="G8" s="1019"/>
      <c r="H8" s="1019"/>
      <c r="I8" s="1019"/>
      <c r="J8" s="1019"/>
      <c r="K8" s="1019"/>
      <c r="L8" s="1019"/>
      <c r="M8" s="1019"/>
      <c r="N8" s="1019"/>
      <c r="O8" s="1019"/>
      <c r="P8" s="1019"/>
      <c r="Q8" s="1019"/>
      <c r="R8" s="1019"/>
      <c r="S8" s="1020"/>
    </row>
    <row r="9" spans="1:21" s="53" customFormat="1" ht="18" customHeight="1" x14ac:dyDescent="0.15">
      <c r="A9" s="1012"/>
      <c r="B9" s="1013"/>
      <c r="C9" s="1013"/>
      <c r="D9" s="1014"/>
      <c r="E9" s="1018"/>
      <c r="F9" s="1019"/>
      <c r="G9" s="1019"/>
      <c r="H9" s="1019"/>
      <c r="I9" s="1019"/>
      <c r="J9" s="1019"/>
      <c r="K9" s="1019"/>
      <c r="L9" s="1019"/>
      <c r="M9" s="1019"/>
      <c r="N9" s="1019"/>
      <c r="O9" s="1019"/>
      <c r="P9" s="1019"/>
      <c r="Q9" s="1019"/>
      <c r="R9" s="1019"/>
      <c r="S9" s="1020"/>
    </row>
    <row r="10" spans="1:21" s="53" customFormat="1" ht="18" customHeight="1" x14ac:dyDescent="0.15">
      <c r="A10" s="1012"/>
      <c r="B10" s="1013"/>
      <c r="C10" s="1013"/>
      <c r="D10" s="1014"/>
      <c r="E10" s="1018"/>
      <c r="F10" s="1019"/>
      <c r="G10" s="1019"/>
      <c r="H10" s="1019"/>
      <c r="I10" s="1019"/>
      <c r="J10" s="1019"/>
      <c r="K10" s="1019"/>
      <c r="L10" s="1019"/>
      <c r="M10" s="1019"/>
      <c r="N10" s="1019"/>
      <c r="O10" s="1019"/>
      <c r="P10" s="1019"/>
      <c r="Q10" s="1019"/>
      <c r="R10" s="1019"/>
      <c r="S10" s="1020"/>
    </row>
    <row r="11" spans="1:21" s="53" customFormat="1" ht="18" customHeight="1" x14ac:dyDescent="0.15">
      <c r="A11" s="1012"/>
      <c r="B11" s="1013"/>
      <c r="C11" s="1013"/>
      <c r="D11" s="1014"/>
      <c r="E11" s="1018"/>
      <c r="F11" s="1019"/>
      <c r="G11" s="1019"/>
      <c r="H11" s="1019"/>
      <c r="I11" s="1019"/>
      <c r="J11" s="1019"/>
      <c r="K11" s="1019"/>
      <c r="L11" s="1019"/>
      <c r="M11" s="1019"/>
      <c r="N11" s="1019"/>
      <c r="O11" s="1019"/>
      <c r="P11" s="1019"/>
      <c r="Q11" s="1019"/>
      <c r="R11" s="1019"/>
      <c r="S11" s="1020"/>
    </row>
    <row r="12" spans="1:21" s="53" customFormat="1" ht="18" customHeight="1" x14ac:dyDescent="0.15">
      <c r="A12" s="1012"/>
      <c r="B12" s="1013"/>
      <c r="C12" s="1013"/>
      <c r="D12" s="1014"/>
      <c r="E12" s="1018"/>
      <c r="F12" s="1019"/>
      <c r="G12" s="1019"/>
      <c r="H12" s="1019"/>
      <c r="I12" s="1019"/>
      <c r="J12" s="1019"/>
      <c r="K12" s="1019"/>
      <c r="L12" s="1019"/>
      <c r="M12" s="1019"/>
      <c r="N12" s="1019"/>
      <c r="O12" s="1019"/>
      <c r="P12" s="1019"/>
      <c r="Q12" s="1019"/>
      <c r="R12" s="1019"/>
      <c r="S12" s="1020"/>
    </row>
    <row r="13" spans="1:21" s="53" customFormat="1" ht="18" customHeight="1" x14ac:dyDescent="0.15">
      <c r="A13" s="1012"/>
      <c r="B13" s="1013"/>
      <c r="C13" s="1013"/>
      <c r="D13" s="1014"/>
      <c r="E13" s="1018"/>
      <c r="F13" s="1019"/>
      <c r="G13" s="1019"/>
      <c r="H13" s="1019"/>
      <c r="I13" s="1019"/>
      <c r="J13" s="1019"/>
      <c r="K13" s="1019"/>
      <c r="L13" s="1019"/>
      <c r="M13" s="1019"/>
      <c r="N13" s="1019"/>
      <c r="O13" s="1019"/>
      <c r="P13" s="1019"/>
      <c r="Q13" s="1019"/>
      <c r="R13" s="1019"/>
      <c r="S13" s="1020"/>
    </row>
    <row r="14" spans="1:21" s="53" customFormat="1" ht="18" customHeight="1" x14ac:dyDescent="0.15">
      <c r="A14" s="1012"/>
      <c r="B14" s="1013"/>
      <c r="C14" s="1013"/>
      <c r="D14" s="1014"/>
      <c r="E14" s="1018"/>
      <c r="F14" s="1019"/>
      <c r="G14" s="1019"/>
      <c r="H14" s="1019"/>
      <c r="I14" s="1019"/>
      <c r="J14" s="1019"/>
      <c r="K14" s="1019"/>
      <c r="L14" s="1019"/>
      <c r="M14" s="1019"/>
      <c r="N14" s="1019"/>
      <c r="O14" s="1019"/>
      <c r="P14" s="1019"/>
      <c r="Q14" s="1019"/>
      <c r="R14" s="1019"/>
      <c r="S14" s="1020"/>
    </row>
    <row r="15" spans="1:21" s="53" customFormat="1" ht="18" customHeight="1" x14ac:dyDescent="0.15">
      <c r="A15" s="1012"/>
      <c r="B15" s="1013"/>
      <c r="C15" s="1013"/>
      <c r="D15" s="1014"/>
      <c r="E15" s="1018"/>
      <c r="F15" s="1019"/>
      <c r="G15" s="1019"/>
      <c r="H15" s="1019"/>
      <c r="I15" s="1019"/>
      <c r="J15" s="1019"/>
      <c r="K15" s="1019"/>
      <c r="L15" s="1019"/>
      <c r="M15" s="1019"/>
      <c r="N15" s="1019"/>
      <c r="O15" s="1019"/>
      <c r="P15" s="1019"/>
      <c r="Q15" s="1019"/>
      <c r="R15" s="1019"/>
      <c r="S15" s="1020"/>
    </row>
    <row r="16" spans="1:21" s="53" customFormat="1" ht="18" customHeight="1" x14ac:dyDescent="0.15">
      <c r="A16" s="1012"/>
      <c r="B16" s="1013"/>
      <c r="C16" s="1013"/>
      <c r="D16" s="1014"/>
      <c r="E16" s="1018"/>
      <c r="F16" s="1019"/>
      <c r="G16" s="1019"/>
      <c r="H16" s="1019"/>
      <c r="I16" s="1019"/>
      <c r="J16" s="1019"/>
      <c r="K16" s="1019"/>
      <c r="L16" s="1019"/>
      <c r="M16" s="1019"/>
      <c r="N16" s="1019"/>
      <c r="O16" s="1019"/>
      <c r="P16" s="1019"/>
      <c r="Q16" s="1019"/>
      <c r="R16" s="1019"/>
      <c r="S16" s="1020"/>
    </row>
    <row r="17" spans="1:22" ht="18" customHeight="1" x14ac:dyDescent="0.15">
      <c r="A17" s="1012"/>
      <c r="B17" s="1013"/>
      <c r="C17" s="1013"/>
      <c r="D17" s="1014"/>
      <c r="E17" s="1018"/>
      <c r="F17" s="1019"/>
      <c r="G17" s="1019"/>
      <c r="H17" s="1019"/>
      <c r="I17" s="1019"/>
      <c r="J17" s="1019"/>
      <c r="K17" s="1019"/>
      <c r="L17" s="1019"/>
      <c r="M17" s="1019"/>
      <c r="N17" s="1019"/>
      <c r="O17" s="1019"/>
      <c r="P17" s="1019"/>
      <c r="Q17" s="1019"/>
      <c r="R17" s="1019"/>
      <c r="S17" s="1020"/>
    </row>
    <row r="18" spans="1:22" ht="18" customHeight="1" x14ac:dyDescent="0.15">
      <c r="A18" s="1021">
        <f>IF(LEN(E5)&lt;=500,LEN(E5),"→500字を超過しています")</f>
        <v>0</v>
      </c>
      <c r="B18" s="1022"/>
      <c r="C18" s="1022"/>
      <c r="D18" s="1023"/>
      <c r="E18" s="1018"/>
      <c r="F18" s="1019"/>
      <c r="G18" s="1019"/>
      <c r="H18" s="1019"/>
      <c r="I18" s="1019"/>
      <c r="J18" s="1019"/>
      <c r="K18" s="1019"/>
      <c r="L18" s="1019"/>
      <c r="M18" s="1019"/>
      <c r="N18" s="1019"/>
      <c r="O18" s="1019"/>
      <c r="P18" s="1019"/>
      <c r="Q18" s="1019"/>
      <c r="R18" s="1019"/>
      <c r="S18" s="1020"/>
    </row>
    <row r="19" spans="1:22" ht="18" customHeight="1" x14ac:dyDescent="0.15">
      <c r="A19" s="1009" t="s">
        <v>558</v>
      </c>
      <c r="B19" s="1010"/>
      <c r="C19" s="1010"/>
      <c r="D19" s="1011"/>
      <c r="E19" s="1015"/>
      <c r="F19" s="1016"/>
      <c r="G19" s="1016"/>
      <c r="H19" s="1016"/>
      <c r="I19" s="1016"/>
      <c r="J19" s="1016"/>
      <c r="K19" s="1016"/>
      <c r="L19" s="1016"/>
      <c r="M19" s="1016"/>
      <c r="N19" s="1016"/>
      <c r="O19" s="1016"/>
      <c r="P19" s="1016"/>
      <c r="Q19" s="1016"/>
      <c r="R19" s="1016"/>
      <c r="S19" s="1017"/>
    </row>
    <row r="20" spans="1:22" ht="18" customHeight="1" x14ac:dyDescent="0.15">
      <c r="A20" s="1012"/>
      <c r="B20" s="1013"/>
      <c r="C20" s="1013"/>
      <c r="D20" s="1014"/>
      <c r="E20" s="1018"/>
      <c r="F20" s="1019"/>
      <c r="G20" s="1019"/>
      <c r="H20" s="1019"/>
      <c r="I20" s="1019"/>
      <c r="J20" s="1019"/>
      <c r="K20" s="1019"/>
      <c r="L20" s="1019"/>
      <c r="M20" s="1019"/>
      <c r="N20" s="1019"/>
      <c r="O20" s="1019"/>
      <c r="P20" s="1019"/>
      <c r="Q20" s="1019"/>
      <c r="R20" s="1019"/>
      <c r="S20" s="1020"/>
    </row>
    <row r="21" spans="1:22" ht="18" customHeight="1" x14ac:dyDescent="0.15">
      <c r="A21" s="1012"/>
      <c r="B21" s="1013"/>
      <c r="C21" s="1013"/>
      <c r="D21" s="1014"/>
      <c r="E21" s="1018"/>
      <c r="F21" s="1019"/>
      <c r="G21" s="1019"/>
      <c r="H21" s="1019"/>
      <c r="I21" s="1019"/>
      <c r="J21" s="1019"/>
      <c r="K21" s="1019"/>
      <c r="L21" s="1019"/>
      <c r="M21" s="1019"/>
      <c r="N21" s="1019"/>
      <c r="O21" s="1019"/>
      <c r="P21" s="1019"/>
      <c r="Q21" s="1019"/>
      <c r="R21" s="1019"/>
      <c r="S21" s="1020"/>
    </row>
    <row r="22" spans="1:22" ht="18" customHeight="1" x14ac:dyDescent="0.15">
      <c r="A22" s="1012"/>
      <c r="B22" s="1013"/>
      <c r="C22" s="1013"/>
      <c r="D22" s="1014"/>
      <c r="E22" s="1018"/>
      <c r="F22" s="1019"/>
      <c r="G22" s="1019"/>
      <c r="H22" s="1019"/>
      <c r="I22" s="1019"/>
      <c r="J22" s="1019"/>
      <c r="K22" s="1019"/>
      <c r="L22" s="1019"/>
      <c r="M22" s="1019"/>
      <c r="N22" s="1019"/>
      <c r="O22" s="1019"/>
      <c r="P22" s="1019"/>
      <c r="Q22" s="1019"/>
      <c r="R22" s="1019"/>
      <c r="S22" s="1020"/>
    </row>
    <row r="23" spans="1:22" ht="18" customHeight="1" x14ac:dyDescent="0.15">
      <c r="A23" s="1012"/>
      <c r="B23" s="1013"/>
      <c r="C23" s="1013"/>
      <c r="D23" s="1014"/>
      <c r="E23" s="1018"/>
      <c r="F23" s="1019"/>
      <c r="G23" s="1019"/>
      <c r="H23" s="1019"/>
      <c r="I23" s="1019"/>
      <c r="J23" s="1019"/>
      <c r="K23" s="1019"/>
      <c r="L23" s="1019"/>
      <c r="M23" s="1019"/>
      <c r="N23" s="1019"/>
      <c r="O23" s="1019"/>
      <c r="P23" s="1019"/>
      <c r="Q23" s="1019"/>
      <c r="R23" s="1019"/>
      <c r="S23" s="1020"/>
      <c r="V23" s="54"/>
    </row>
    <row r="24" spans="1:22" ht="18" customHeight="1" x14ac:dyDescent="0.15">
      <c r="A24" s="1012"/>
      <c r="B24" s="1013"/>
      <c r="C24" s="1013"/>
      <c r="D24" s="1014"/>
      <c r="E24" s="1018"/>
      <c r="F24" s="1019"/>
      <c r="G24" s="1019"/>
      <c r="H24" s="1019"/>
      <c r="I24" s="1019"/>
      <c r="J24" s="1019"/>
      <c r="K24" s="1019"/>
      <c r="L24" s="1019"/>
      <c r="M24" s="1019"/>
      <c r="N24" s="1019"/>
      <c r="O24" s="1019"/>
      <c r="P24" s="1019"/>
      <c r="Q24" s="1019"/>
      <c r="R24" s="1019"/>
      <c r="S24" s="1020"/>
      <c r="V24" s="54"/>
    </row>
    <row r="25" spans="1:22" ht="18" customHeight="1" x14ac:dyDescent="0.15">
      <c r="A25" s="1012"/>
      <c r="B25" s="1013"/>
      <c r="C25" s="1013"/>
      <c r="D25" s="1014"/>
      <c r="E25" s="1018"/>
      <c r="F25" s="1019"/>
      <c r="G25" s="1019"/>
      <c r="H25" s="1019"/>
      <c r="I25" s="1019"/>
      <c r="J25" s="1019"/>
      <c r="K25" s="1019"/>
      <c r="L25" s="1019"/>
      <c r="M25" s="1019"/>
      <c r="N25" s="1019"/>
      <c r="O25" s="1019"/>
      <c r="P25" s="1019"/>
      <c r="Q25" s="1019"/>
      <c r="R25" s="1019"/>
      <c r="S25" s="1020"/>
      <c r="V25" s="54"/>
    </row>
    <row r="26" spans="1:22" ht="18" customHeight="1" x14ac:dyDescent="0.15">
      <c r="A26" s="1012"/>
      <c r="B26" s="1013"/>
      <c r="C26" s="1013"/>
      <c r="D26" s="1014"/>
      <c r="E26" s="1018"/>
      <c r="F26" s="1019"/>
      <c r="G26" s="1019"/>
      <c r="H26" s="1019"/>
      <c r="I26" s="1019"/>
      <c r="J26" s="1019"/>
      <c r="K26" s="1019"/>
      <c r="L26" s="1019"/>
      <c r="M26" s="1019"/>
      <c r="N26" s="1019"/>
      <c r="O26" s="1019"/>
      <c r="P26" s="1019"/>
      <c r="Q26" s="1019"/>
      <c r="R26" s="1019"/>
      <c r="S26" s="1020"/>
      <c r="V26" s="54"/>
    </row>
    <row r="27" spans="1:22" ht="18" customHeight="1" x14ac:dyDescent="0.15">
      <c r="A27" s="1012"/>
      <c r="B27" s="1013"/>
      <c r="C27" s="1013"/>
      <c r="D27" s="1014"/>
      <c r="E27" s="1018"/>
      <c r="F27" s="1019"/>
      <c r="G27" s="1019"/>
      <c r="H27" s="1019"/>
      <c r="I27" s="1019"/>
      <c r="J27" s="1019"/>
      <c r="K27" s="1019"/>
      <c r="L27" s="1019"/>
      <c r="M27" s="1019"/>
      <c r="N27" s="1019"/>
      <c r="O27" s="1019"/>
      <c r="P27" s="1019"/>
      <c r="Q27" s="1019"/>
      <c r="R27" s="1019"/>
      <c r="S27" s="1020"/>
      <c r="V27" s="54"/>
    </row>
    <row r="28" spans="1:22" ht="18" customHeight="1" x14ac:dyDescent="0.15">
      <c r="A28" s="1012"/>
      <c r="B28" s="1013"/>
      <c r="C28" s="1013"/>
      <c r="D28" s="1014"/>
      <c r="E28" s="1018"/>
      <c r="F28" s="1019"/>
      <c r="G28" s="1019"/>
      <c r="H28" s="1019"/>
      <c r="I28" s="1019"/>
      <c r="J28" s="1019"/>
      <c r="K28" s="1019"/>
      <c r="L28" s="1019"/>
      <c r="M28" s="1019"/>
      <c r="N28" s="1019"/>
      <c r="O28" s="1019"/>
      <c r="P28" s="1019"/>
      <c r="Q28" s="1019"/>
      <c r="R28" s="1019"/>
      <c r="S28" s="1020"/>
      <c r="V28" s="58"/>
    </row>
    <row r="29" spans="1:22" ht="18" customHeight="1" x14ac:dyDescent="0.15">
      <c r="A29" s="1012"/>
      <c r="B29" s="1013"/>
      <c r="C29" s="1013"/>
      <c r="D29" s="1014"/>
      <c r="E29" s="1018"/>
      <c r="F29" s="1019"/>
      <c r="G29" s="1019"/>
      <c r="H29" s="1019"/>
      <c r="I29" s="1019"/>
      <c r="J29" s="1019"/>
      <c r="K29" s="1019"/>
      <c r="L29" s="1019"/>
      <c r="M29" s="1019"/>
      <c r="N29" s="1019"/>
      <c r="O29" s="1019"/>
      <c r="P29" s="1019"/>
      <c r="Q29" s="1019"/>
      <c r="R29" s="1019"/>
      <c r="S29" s="1020"/>
      <c r="V29" s="58"/>
    </row>
    <row r="30" spans="1:22" ht="18" customHeight="1" x14ac:dyDescent="0.15">
      <c r="A30" s="1012"/>
      <c r="B30" s="1013"/>
      <c r="C30" s="1013"/>
      <c r="D30" s="1014"/>
      <c r="E30" s="1018"/>
      <c r="F30" s="1019"/>
      <c r="G30" s="1019"/>
      <c r="H30" s="1019"/>
      <c r="I30" s="1019"/>
      <c r="J30" s="1019"/>
      <c r="K30" s="1019"/>
      <c r="L30" s="1019"/>
      <c r="M30" s="1019"/>
      <c r="N30" s="1019"/>
      <c r="O30" s="1019"/>
      <c r="P30" s="1019"/>
      <c r="Q30" s="1019"/>
      <c r="R30" s="1019"/>
      <c r="S30" s="1020"/>
      <c r="V30" s="58"/>
    </row>
    <row r="31" spans="1:22" ht="18" customHeight="1" x14ac:dyDescent="0.15">
      <c r="A31" s="1012"/>
      <c r="B31" s="1013"/>
      <c r="C31" s="1013"/>
      <c r="D31" s="1014"/>
      <c r="E31" s="1018"/>
      <c r="F31" s="1019"/>
      <c r="G31" s="1019"/>
      <c r="H31" s="1019"/>
      <c r="I31" s="1019"/>
      <c r="J31" s="1019"/>
      <c r="K31" s="1019"/>
      <c r="L31" s="1019"/>
      <c r="M31" s="1019"/>
      <c r="N31" s="1019"/>
      <c r="O31" s="1019"/>
      <c r="P31" s="1019"/>
      <c r="Q31" s="1019"/>
      <c r="R31" s="1019"/>
      <c r="S31" s="1020"/>
      <c r="V31" s="58"/>
    </row>
    <row r="32" spans="1:22" ht="18" customHeight="1" x14ac:dyDescent="0.15">
      <c r="A32" s="1027">
        <f>IF(LEN(E19)&lt;=500,LEN(E19),"→500字を超過しています")</f>
        <v>0</v>
      </c>
      <c r="B32" s="1028"/>
      <c r="C32" s="1028"/>
      <c r="D32" s="1029"/>
      <c r="E32" s="1024"/>
      <c r="F32" s="1025"/>
      <c r="G32" s="1025"/>
      <c r="H32" s="1025"/>
      <c r="I32" s="1025"/>
      <c r="J32" s="1025"/>
      <c r="K32" s="1025"/>
      <c r="L32" s="1025"/>
      <c r="M32" s="1025"/>
      <c r="N32" s="1025"/>
      <c r="O32" s="1025"/>
      <c r="P32" s="1025"/>
      <c r="Q32" s="1025"/>
      <c r="R32" s="1025"/>
      <c r="S32" s="1026"/>
      <c r="V32" s="58"/>
    </row>
    <row r="33" spans="1:22" ht="18" customHeight="1" x14ac:dyDescent="0.15">
      <c r="A33" s="1009" t="s">
        <v>559</v>
      </c>
      <c r="B33" s="1010"/>
      <c r="C33" s="1010"/>
      <c r="D33" s="1011"/>
      <c r="E33" s="1015"/>
      <c r="F33" s="1016"/>
      <c r="G33" s="1016"/>
      <c r="H33" s="1016"/>
      <c r="I33" s="1016"/>
      <c r="J33" s="1016"/>
      <c r="K33" s="1016"/>
      <c r="L33" s="1016"/>
      <c r="M33" s="1016"/>
      <c r="N33" s="1016"/>
      <c r="O33" s="1016"/>
      <c r="P33" s="1016"/>
      <c r="Q33" s="1016"/>
      <c r="R33" s="1016"/>
      <c r="S33" s="1017"/>
    </row>
    <row r="34" spans="1:22" ht="18" customHeight="1" x14ac:dyDescent="0.15">
      <c r="A34" s="1012"/>
      <c r="B34" s="1013"/>
      <c r="C34" s="1013"/>
      <c r="D34" s="1014"/>
      <c r="E34" s="1018"/>
      <c r="F34" s="1019"/>
      <c r="G34" s="1019"/>
      <c r="H34" s="1019"/>
      <c r="I34" s="1019"/>
      <c r="J34" s="1019"/>
      <c r="K34" s="1019"/>
      <c r="L34" s="1019"/>
      <c r="M34" s="1019"/>
      <c r="N34" s="1019"/>
      <c r="O34" s="1019"/>
      <c r="P34" s="1019"/>
      <c r="Q34" s="1019"/>
      <c r="R34" s="1019"/>
      <c r="S34" s="1020"/>
    </row>
    <row r="35" spans="1:22" ht="18" customHeight="1" x14ac:dyDescent="0.15">
      <c r="A35" s="1012"/>
      <c r="B35" s="1013"/>
      <c r="C35" s="1013"/>
      <c r="D35" s="1014"/>
      <c r="E35" s="1018"/>
      <c r="F35" s="1019"/>
      <c r="G35" s="1019"/>
      <c r="H35" s="1019"/>
      <c r="I35" s="1019"/>
      <c r="J35" s="1019"/>
      <c r="K35" s="1019"/>
      <c r="L35" s="1019"/>
      <c r="M35" s="1019"/>
      <c r="N35" s="1019"/>
      <c r="O35" s="1019"/>
      <c r="P35" s="1019"/>
      <c r="Q35" s="1019"/>
      <c r="R35" s="1019"/>
      <c r="S35" s="1020"/>
    </row>
    <row r="36" spans="1:22" ht="18" customHeight="1" x14ac:dyDescent="0.15">
      <c r="A36" s="1012"/>
      <c r="B36" s="1013"/>
      <c r="C36" s="1013"/>
      <c r="D36" s="1014"/>
      <c r="E36" s="1018"/>
      <c r="F36" s="1019"/>
      <c r="G36" s="1019"/>
      <c r="H36" s="1019"/>
      <c r="I36" s="1019"/>
      <c r="J36" s="1019"/>
      <c r="K36" s="1019"/>
      <c r="L36" s="1019"/>
      <c r="M36" s="1019"/>
      <c r="N36" s="1019"/>
      <c r="O36" s="1019"/>
      <c r="P36" s="1019"/>
      <c r="Q36" s="1019"/>
      <c r="R36" s="1019"/>
      <c r="S36" s="1020"/>
      <c r="V36" s="58"/>
    </row>
    <row r="37" spans="1:22" ht="18" customHeight="1" x14ac:dyDescent="0.15">
      <c r="A37" s="1012"/>
      <c r="B37" s="1013"/>
      <c r="C37" s="1013"/>
      <c r="D37" s="1014"/>
      <c r="E37" s="1018"/>
      <c r="F37" s="1019"/>
      <c r="G37" s="1019"/>
      <c r="H37" s="1019"/>
      <c r="I37" s="1019"/>
      <c r="J37" s="1019"/>
      <c r="K37" s="1019"/>
      <c r="L37" s="1019"/>
      <c r="M37" s="1019"/>
      <c r="N37" s="1019"/>
      <c r="O37" s="1019"/>
      <c r="P37" s="1019"/>
      <c r="Q37" s="1019"/>
      <c r="R37" s="1019"/>
      <c r="S37" s="1020"/>
      <c r="V37" s="58"/>
    </row>
    <row r="38" spans="1:22" ht="18" customHeight="1" x14ac:dyDescent="0.15">
      <c r="A38" s="1012"/>
      <c r="B38" s="1013"/>
      <c r="C38" s="1013"/>
      <c r="D38" s="1014"/>
      <c r="E38" s="1018"/>
      <c r="F38" s="1019"/>
      <c r="G38" s="1019"/>
      <c r="H38" s="1019"/>
      <c r="I38" s="1019"/>
      <c r="J38" s="1019"/>
      <c r="K38" s="1019"/>
      <c r="L38" s="1019"/>
      <c r="M38" s="1019"/>
      <c r="N38" s="1019"/>
      <c r="O38" s="1019"/>
      <c r="P38" s="1019"/>
      <c r="Q38" s="1019"/>
      <c r="R38" s="1019"/>
      <c r="S38" s="1020"/>
      <c r="V38" s="58"/>
    </row>
    <row r="39" spans="1:22" ht="18" customHeight="1" x14ac:dyDescent="0.15">
      <c r="A39" s="1012"/>
      <c r="B39" s="1013"/>
      <c r="C39" s="1013"/>
      <c r="D39" s="1014"/>
      <c r="E39" s="1018"/>
      <c r="F39" s="1019"/>
      <c r="G39" s="1019"/>
      <c r="H39" s="1019"/>
      <c r="I39" s="1019"/>
      <c r="J39" s="1019"/>
      <c r="K39" s="1019"/>
      <c r="L39" s="1019"/>
      <c r="M39" s="1019"/>
      <c r="N39" s="1019"/>
      <c r="O39" s="1019"/>
      <c r="P39" s="1019"/>
      <c r="Q39" s="1019"/>
      <c r="R39" s="1019"/>
      <c r="S39" s="1020"/>
      <c r="V39" s="58"/>
    </row>
    <row r="40" spans="1:22" ht="18" customHeight="1" x14ac:dyDescent="0.15">
      <c r="A40" s="1012"/>
      <c r="B40" s="1013"/>
      <c r="C40" s="1013"/>
      <c r="D40" s="1014"/>
      <c r="E40" s="1018"/>
      <c r="F40" s="1019"/>
      <c r="G40" s="1019"/>
      <c r="H40" s="1019"/>
      <c r="I40" s="1019"/>
      <c r="J40" s="1019"/>
      <c r="K40" s="1019"/>
      <c r="L40" s="1019"/>
      <c r="M40" s="1019"/>
      <c r="N40" s="1019"/>
      <c r="O40" s="1019"/>
      <c r="P40" s="1019"/>
      <c r="Q40" s="1019"/>
      <c r="R40" s="1019"/>
      <c r="S40" s="1020"/>
      <c r="V40" s="58"/>
    </row>
    <row r="41" spans="1:22" ht="18" customHeight="1" x14ac:dyDescent="0.15">
      <c r="A41" s="1012"/>
      <c r="B41" s="1013"/>
      <c r="C41" s="1013"/>
      <c r="D41" s="1014"/>
      <c r="E41" s="1018"/>
      <c r="F41" s="1019"/>
      <c r="G41" s="1019"/>
      <c r="H41" s="1019"/>
      <c r="I41" s="1019"/>
      <c r="J41" s="1019"/>
      <c r="K41" s="1019"/>
      <c r="L41" s="1019"/>
      <c r="M41" s="1019"/>
      <c r="N41" s="1019"/>
      <c r="O41" s="1019"/>
      <c r="P41" s="1019"/>
      <c r="Q41" s="1019"/>
      <c r="R41" s="1019"/>
      <c r="S41" s="1020"/>
    </row>
    <row r="42" spans="1:22" ht="18" customHeight="1" x14ac:dyDescent="0.15">
      <c r="A42" s="1012"/>
      <c r="B42" s="1013"/>
      <c r="C42" s="1013"/>
      <c r="D42" s="1014"/>
      <c r="E42" s="1018"/>
      <c r="F42" s="1019"/>
      <c r="G42" s="1019"/>
      <c r="H42" s="1019"/>
      <c r="I42" s="1019"/>
      <c r="J42" s="1019"/>
      <c r="K42" s="1019"/>
      <c r="L42" s="1019"/>
      <c r="M42" s="1019"/>
      <c r="N42" s="1019"/>
      <c r="O42" s="1019"/>
      <c r="P42" s="1019"/>
      <c r="Q42" s="1019"/>
      <c r="R42" s="1019"/>
      <c r="S42" s="1020"/>
    </row>
    <row r="43" spans="1:22" ht="18" customHeight="1" x14ac:dyDescent="0.15">
      <c r="A43" s="1000">
        <f>IF(LEN(E33)&lt;=400,LEN(E33),"→400字を超過しています")</f>
        <v>0</v>
      </c>
      <c r="B43" s="1001"/>
      <c r="C43" s="1001"/>
      <c r="D43" s="1002"/>
      <c r="E43" s="1030"/>
      <c r="F43" s="1031"/>
      <c r="G43" s="1031"/>
      <c r="H43" s="1031"/>
      <c r="I43" s="1031"/>
      <c r="J43" s="1031"/>
      <c r="K43" s="1031"/>
      <c r="L43" s="1031"/>
      <c r="M43" s="1031"/>
      <c r="N43" s="1031"/>
      <c r="O43" s="1031"/>
      <c r="P43" s="1031"/>
      <c r="Q43" s="1031"/>
      <c r="R43" s="1031"/>
      <c r="S43" s="1032"/>
    </row>
    <row r="44" spans="1:22" ht="15" customHeight="1" x14ac:dyDescent="0.15">
      <c r="E44" s="410"/>
      <c r="F44" s="410"/>
      <c r="G44" s="410"/>
      <c r="H44" s="410"/>
      <c r="I44" s="410"/>
      <c r="J44" s="410"/>
      <c r="K44" s="410"/>
      <c r="L44" s="410"/>
      <c r="M44" s="410"/>
      <c r="N44" s="410"/>
      <c r="O44" s="410"/>
      <c r="P44" s="410"/>
      <c r="Q44" s="410"/>
      <c r="R44" s="410"/>
      <c r="S44" s="410"/>
    </row>
    <row r="45" spans="1:22" ht="15" customHeight="1" x14ac:dyDescent="0.15">
      <c r="E45" s="410"/>
      <c r="F45" s="410"/>
      <c r="G45" s="410"/>
      <c r="H45" s="410"/>
      <c r="I45" s="410"/>
      <c r="J45" s="410"/>
      <c r="K45" s="410"/>
      <c r="L45" s="410"/>
      <c r="M45" s="410"/>
      <c r="N45" s="410"/>
      <c r="O45" s="410"/>
      <c r="P45" s="410"/>
      <c r="Q45" s="410"/>
      <c r="R45" s="410"/>
      <c r="S45" s="410"/>
    </row>
  </sheetData>
  <sheetProtection algorithmName="SHA-512" hashValue="yS8v6b3Rhiety3njYnKGfbpQQAp9/hFqXU14v39sgs3VLMdMxXRKdHY81tTf7EuA7vNVsl3XGoX0m4us/Gv9lQ==" saltValue="ZpnOKzCvTAMn4kfJJRNDUg==" spinCount="100000" sheet="1" formatCells="0" formatRows="0" selectLockedCells="1"/>
  <mergeCells count="11">
    <mergeCell ref="A2:S2"/>
    <mergeCell ref="A43:D43"/>
    <mergeCell ref="A3:S4"/>
    <mergeCell ref="A5:D17"/>
    <mergeCell ref="E5:S18"/>
    <mergeCell ref="A18:D18"/>
    <mergeCell ref="A19:D31"/>
    <mergeCell ref="E19:S32"/>
    <mergeCell ref="A32:D32"/>
    <mergeCell ref="E33:S43"/>
    <mergeCell ref="A33:D42"/>
  </mergeCells>
  <phoneticPr fontId="1"/>
  <dataValidations xWindow="658" yWindow="659" count="3">
    <dataValidation imeMode="hiragana" allowBlank="1" showInputMessage="1" showErrorMessage="1" prompt="規格・認証取得によって課題をどのように解決し、どういった効果があるのか等を説明してください。" sqref="E5:S18"/>
    <dataValidation imeMode="hiragana" allowBlank="1" showInputMessage="1" showErrorMessage="1" prompt="主に以下の点を説明してください。・従来製品や競合・類似製品と比較しての優位性・顧客又は自社へもたらすメリットの大きさ例）信頼度・社会的貢献度の向上" sqref="E19:S32"/>
    <dataValidation imeMode="hiragana" allowBlank="1" showInputMessage="1" showErrorMessage="1" prompt="上記以外に特筆すべき点があれば追加で説明してください。_x000a_・利用素材や技術等の特徴_x000a_・技術や取引先等自社の強み" sqref="E33:S43"/>
  </dataValidations>
  <pageMargins left="0.59055118110236227" right="0.19685039370078741" top="0.39370078740157483" bottom="0.39370078740157483" header="0.19685039370078741" footer="0.19685039370078741"/>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D97A9A6-98D7-4B15-A548-714D9A13A8E7}">
            <xm:f>表紙!$C$28=表紙!$C$63</xm:f>
            <x14:dxf>
              <font>
                <color theme="0" tint="-0.24994659260841701"/>
              </font>
              <fill>
                <patternFill>
                  <bgColor theme="0" tint="-0.24994659260841701"/>
                </patternFill>
              </fill>
            </x14:dxf>
          </x14:cfRule>
          <xm:sqref>E5:S43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54"/>
  <sheetViews>
    <sheetView showGridLines="0" showWhiteSpace="0" view="pageBreakPreview" zoomScale="85" zoomScaleNormal="100" zoomScaleSheetLayoutView="85" zoomScalePageLayoutView="115" workbookViewId="0">
      <selection activeCell="B16" sqref="B16:G28"/>
    </sheetView>
  </sheetViews>
  <sheetFormatPr defaultColWidth="5" defaultRowHeight="15" customHeight="1" x14ac:dyDescent="0.15"/>
  <cols>
    <col min="1" max="5" width="5" style="60"/>
    <col min="6" max="13" width="5" style="54"/>
    <col min="14" max="14" width="5.625" style="54" customWidth="1"/>
    <col min="15" max="19" width="5" style="54"/>
    <col min="20" max="20" width="4.5" style="53" bestFit="1" customWidth="1"/>
    <col min="21" max="25" width="5" style="53"/>
    <col min="26" max="16384" width="5" style="54"/>
  </cols>
  <sheetData>
    <row r="1" spans="1:21" ht="15" customHeight="1" x14ac:dyDescent="0.15">
      <c r="A1" s="434" t="s">
        <v>574</v>
      </c>
    </row>
    <row r="2" spans="1:21" ht="15" customHeight="1" x14ac:dyDescent="0.15">
      <c r="A2" s="993"/>
      <c r="B2" s="993"/>
      <c r="C2" s="993"/>
      <c r="D2" s="993"/>
      <c r="E2" s="993"/>
      <c r="F2" s="993"/>
      <c r="G2" s="993"/>
      <c r="H2" s="993"/>
      <c r="I2" s="993"/>
      <c r="J2" s="993"/>
      <c r="K2" s="993"/>
      <c r="L2" s="993"/>
      <c r="M2" s="993"/>
      <c r="N2" s="993"/>
      <c r="O2" s="993"/>
      <c r="P2" s="993"/>
      <c r="Q2" s="993"/>
      <c r="R2" s="993"/>
      <c r="S2" s="993"/>
      <c r="T2" s="49"/>
      <c r="U2" s="57"/>
    </row>
    <row r="3" spans="1:21" ht="15" customHeight="1" x14ac:dyDescent="0.15">
      <c r="A3" s="944" t="s">
        <v>561</v>
      </c>
      <c r="B3" s="945"/>
      <c r="C3" s="945"/>
      <c r="D3" s="945"/>
      <c r="E3" s="945"/>
      <c r="F3" s="945"/>
      <c r="G3" s="945"/>
      <c r="H3" s="945"/>
      <c r="I3" s="945"/>
      <c r="J3" s="945"/>
      <c r="K3" s="945"/>
      <c r="L3" s="945"/>
      <c r="M3" s="945"/>
      <c r="N3" s="945"/>
      <c r="O3" s="945"/>
      <c r="P3" s="945"/>
      <c r="Q3" s="945"/>
      <c r="R3" s="945"/>
      <c r="S3" s="946"/>
      <c r="T3" s="49"/>
    </row>
    <row r="4" spans="1:21" ht="15" customHeight="1" x14ac:dyDescent="0.15">
      <c r="A4" s="947"/>
      <c r="B4" s="948"/>
      <c r="C4" s="948"/>
      <c r="D4" s="948"/>
      <c r="E4" s="948"/>
      <c r="F4" s="948"/>
      <c r="G4" s="948"/>
      <c r="H4" s="948"/>
      <c r="I4" s="948"/>
      <c r="J4" s="948"/>
      <c r="K4" s="948"/>
      <c r="L4" s="948"/>
      <c r="M4" s="948"/>
      <c r="N4" s="948"/>
      <c r="O4" s="948"/>
      <c r="P4" s="948"/>
      <c r="Q4" s="948"/>
      <c r="R4" s="948"/>
      <c r="S4" s="949"/>
      <c r="T4" s="49"/>
    </row>
    <row r="5" spans="1:21" ht="18.75" x14ac:dyDescent="0.15">
      <c r="A5" s="1048" t="s">
        <v>475</v>
      </c>
      <c r="B5" s="1049"/>
      <c r="C5" s="1049"/>
      <c r="D5" s="1049"/>
      <c r="E5" s="1049"/>
      <c r="F5" s="1049"/>
      <c r="G5" s="1049"/>
      <c r="H5" s="1049"/>
      <c r="I5" s="1049"/>
      <c r="J5" s="1049"/>
      <c r="K5" s="1049"/>
      <c r="L5" s="1049"/>
      <c r="M5" s="1049"/>
      <c r="N5" s="1049"/>
      <c r="O5" s="1049"/>
      <c r="P5" s="1049"/>
      <c r="Q5" s="1049"/>
      <c r="R5" s="1049"/>
      <c r="S5" s="1050"/>
      <c r="T5" s="49"/>
    </row>
    <row r="6" spans="1:21" ht="18.75" x14ac:dyDescent="0.15">
      <c r="A6" s="1051"/>
      <c r="B6" s="1052"/>
      <c r="C6" s="1052"/>
      <c r="D6" s="1052"/>
      <c r="E6" s="1052"/>
      <c r="F6" s="1052"/>
      <c r="G6" s="1052"/>
      <c r="H6" s="1052"/>
      <c r="I6" s="1052"/>
      <c r="J6" s="1052"/>
      <c r="K6" s="1052"/>
      <c r="L6" s="1052"/>
      <c r="M6" s="1052"/>
      <c r="N6" s="1052"/>
      <c r="O6" s="1052"/>
      <c r="P6" s="1052"/>
      <c r="Q6" s="1052"/>
      <c r="R6" s="1052"/>
      <c r="S6" s="1053"/>
      <c r="T6" s="49"/>
    </row>
    <row r="7" spans="1:21" ht="18.75" x14ac:dyDescent="0.15">
      <c r="A7" s="1051"/>
      <c r="B7" s="1052"/>
      <c r="C7" s="1052"/>
      <c r="D7" s="1052"/>
      <c r="E7" s="1052"/>
      <c r="F7" s="1052"/>
      <c r="G7" s="1052"/>
      <c r="H7" s="1052"/>
      <c r="I7" s="1052"/>
      <c r="J7" s="1052"/>
      <c r="K7" s="1052"/>
      <c r="L7" s="1052"/>
      <c r="M7" s="1052"/>
      <c r="N7" s="1052"/>
      <c r="O7" s="1052"/>
      <c r="P7" s="1052"/>
      <c r="Q7" s="1052"/>
      <c r="R7" s="1052"/>
      <c r="S7" s="1053"/>
      <c r="T7" s="49"/>
    </row>
    <row r="8" spans="1:21" ht="18.75" x14ac:dyDescent="0.15">
      <c r="A8" s="1051"/>
      <c r="B8" s="1052"/>
      <c r="C8" s="1052"/>
      <c r="D8" s="1052"/>
      <c r="E8" s="1052"/>
      <c r="F8" s="1052"/>
      <c r="G8" s="1052"/>
      <c r="H8" s="1052"/>
      <c r="I8" s="1052"/>
      <c r="J8" s="1052"/>
      <c r="K8" s="1052"/>
      <c r="L8" s="1052"/>
      <c r="M8" s="1052"/>
      <c r="N8" s="1052"/>
      <c r="O8" s="1052"/>
      <c r="P8" s="1052"/>
      <c r="Q8" s="1052"/>
      <c r="R8" s="1052"/>
      <c r="S8" s="1053"/>
      <c r="T8" s="49"/>
    </row>
    <row r="9" spans="1:21" ht="19.5" x14ac:dyDescent="0.15">
      <c r="A9" s="1073" t="s">
        <v>377</v>
      </c>
      <c r="B9" s="1074"/>
      <c r="C9" s="1074"/>
      <c r="D9" s="1074"/>
      <c r="E9" s="1074"/>
      <c r="F9" s="1074"/>
      <c r="G9" s="1074"/>
      <c r="H9" s="1074"/>
      <c r="I9" s="1074"/>
      <c r="J9" s="1074"/>
      <c r="K9" s="1074"/>
      <c r="L9" s="1074"/>
      <c r="M9" s="1074"/>
      <c r="N9" s="1074"/>
      <c r="O9" s="1074"/>
      <c r="P9" s="1074"/>
      <c r="Q9" s="1074"/>
      <c r="R9" s="1074"/>
      <c r="S9" s="1075"/>
      <c r="T9" s="49"/>
    </row>
    <row r="10" spans="1:21" ht="18" customHeight="1" x14ac:dyDescent="0.15">
      <c r="A10" s="265"/>
      <c r="B10" s="1054" t="s">
        <v>374</v>
      </c>
      <c r="C10" s="1055"/>
      <c r="D10" s="1055"/>
      <c r="E10" s="1055"/>
      <c r="F10" s="1055"/>
      <c r="G10" s="1055"/>
      <c r="H10" s="1058" t="s">
        <v>375</v>
      </c>
      <c r="I10" s="1059"/>
      <c r="J10" s="1059"/>
      <c r="K10" s="1059"/>
      <c r="L10" s="1059"/>
      <c r="M10" s="1059"/>
      <c r="N10" s="1061" t="s">
        <v>319</v>
      </c>
      <c r="O10" s="1062"/>
      <c r="P10" s="1062"/>
      <c r="Q10" s="1062"/>
      <c r="R10" s="1062"/>
      <c r="S10" s="1063"/>
      <c r="T10" s="49"/>
    </row>
    <row r="11" spans="1:21" ht="18.75" x14ac:dyDescent="0.15">
      <c r="A11" s="265"/>
      <c r="B11" s="1056"/>
      <c r="C11" s="1057"/>
      <c r="D11" s="1057"/>
      <c r="E11" s="1057"/>
      <c r="F11" s="1057"/>
      <c r="G11" s="1057"/>
      <c r="H11" s="1060"/>
      <c r="I11" s="1060"/>
      <c r="J11" s="1060"/>
      <c r="K11" s="1060"/>
      <c r="L11" s="1060"/>
      <c r="M11" s="1060"/>
      <c r="N11" s="1064"/>
      <c r="O11" s="1065"/>
      <c r="P11" s="1065"/>
      <c r="Q11" s="1065"/>
      <c r="R11" s="1065"/>
      <c r="S11" s="1066"/>
      <c r="T11" s="49"/>
    </row>
    <row r="12" spans="1:21" ht="15" customHeight="1" x14ac:dyDescent="0.15">
      <c r="A12" s="265"/>
      <c r="B12" s="1067" t="s">
        <v>376</v>
      </c>
      <c r="C12" s="1068"/>
      <c r="D12" s="1068"/>
      <c r="E12" s="1068"/>
      <c r="F12" s="1068"/>
      <c r="G12" s="1068"/>
      <c r="H12" s="1068"/>
      <c r="I12" s="1068"/>
      <c r="J12" s="1068"/>
      <c r="K12" s="1068"/>
      <c r="L12" s="1068"/>
      <c r="M12" s="1069"/>
      <c r="N12" s="1064"/>
      <c r="O12" s="1065"/>
      <c r="P12" s="1065"/>
      <c r="Q12" s="1065"/>
      <c r="R12" s="1065"/>
      <c r="S12" s="1066"/>
      <c r="T12" s="49"/>
    </row>
    <row r="13" spans="1:21" ht="15" customHeight="1" x14ac:dyDescent="0.15">
      <c r="A13" s="265"/>
      <c r="B13" s="1070"/>
      <c r="C13" s="1071"/>
      <c r="D13" s="1071"/>
      <c r="E13" s="1071"/>
      <c r="F13" s="1071"/>
      <c r="G13" s="1071"/>
      <c r="H13" s="1071"/>
      <c r="I13" s="1071"/>
      <c r="J13" s="1071"/>
      <c r="K13" s="1071"/>
      <c r="L13" s="1071"/>
      <c r="M13" s="1072"/>
      <c r="N13" s="1064"/>
      <c r="O13" s="1065"/>
      <c r="P13" s="1065"/>
      <c r="Q13" s="1065"/>
      <c r="R13" s="1065"/>
      <c r="S13" s="1066"/>
      <c r="T13" s="49"/>
    </row>
    <row r="14" spans="1:21" ht="15" customHeight="1" x14ac:dyDescent="0.15">
      <c r="A14" s="265"/>
      <c r="B14" s="1070"/>
      <c r="C14" s="1071"/>
      <c r="D14" s="1071"/>
      <c r="E14" s="1071"/>
      <c r="F14" s="1071"/>
      <c r="G14" s="1071"/>
      <c r="H14" s="1071"/>
      <c r="I14" s="1071"/>
      <c r="J14" s="1071"/>
      <c r="K14" s="1071"/>
      <c r="L14" s="1071"/>
      <c r="M14" s="1072"/>
      <c r="N14" s="1064"/>
      <c r="O14" s="1065"/>
      <c r="P14" s="1065"/>
      <c r="Q14" s="1065"/>
      <c r="R14" s="1065"/>
      <c r="S14" s="1066"/>
      <c r="T14" s="49"/>
    </row>
    <row r="15" spans="1:21" ht="15" customHeight="1" x14ac:dyDescent="0.15">
      <c r="A15" s="265"/>
      <c r="B15" s="1070"/>
      <c r="C15" s="1071"/>
      <c r="D15" s="1071"/>
      <c r="E15" s="1071"/>
      <c r="F15" s="1071"/>
      <c r="G15" s="1071"/>
      <c r="H15" s="1071"/>
      <c r="I15" s="1071"/>
      <c r="J15" s="1071"/>
      <c r="K15" s="1071"/>
      <c r="L15" s="1071"/>
      <c r="M15" s="1072"/>
      <c r="N15" s="1064"/>
      <c r="O15" s="1065"/>
      <c r="P15" s="1065"/>
      <c r="Q15" s="1065"/>
      <c r="R15" s="1065"/>
      <c r="S15" s="1066"/>
      <c r="T15" s="49"/>
    </row>
    <row r="16" spans="1:21" ht="15" customHeight="1" x14ac:dyDescent="0.15">
      <c r="A16" s="1037" t="s">
        <v>160</v>
      </c>
      <c r="B16" s="1040"/>
      <c r="C16" s="1041"/>
      <c r="D16" s="1041"/>
      <c r="E16" s="1041"/>
      <c r="F16" s="1041"/>
      <c r="G16" s="1042"/>
      <c r="H16" s="1045"/>
      <c r="I16" s="1041"/>
      <c r="J16" s="1041"/>
      <c r="K16" s="1041"/>
      <c r="L16" s="1041"/>
      <c r="M16" s="1042"/>
      <c r="N16" s="1034" t="s">
        <v>452</v>
      </c>
      <c r="O16" s="1034"/>
      <c r="P16" s="707"/>
      <c r="Q16" s="1034" t="s">
        <v>455</v>
      </c>
      <c r="R16" s="1034"/>
      <c r="S16" s="708"/>
      <c r="T16" s="49"/>
      <c r="U16" s="49"/>
    </row>
    <row r="17" spans="1:21" ht="15" customHeight="1" x14ac:dyDescent="0.15">
      <c r="A17" s="1038"/>
      <c r="B17" s="906"/>
      <c r="C17" s="907"/>
      <c r="D17" s="907"/>
      <c r="E17" s="907"/>
      <c r="F17" s="907"/>
      <c r="G17" s="1043"/>
      <c r="H17" s="1046"/>
      <c r="I17" s="907"/>
      <c r="J17" s="907"/>
      <c r="K17" s="907"/>
      <c r="L17" s="907"/>
      <c r="M17" s="1043"/>
      <c r="N17" s="1033" t="s">
        <v>453</v>
      </c>
      <c r="O17" s="1033"/>
      <c r="P17" s="709"/>
      <c r="Q17" s="1033" t="s">
        <v>456</v>
      </c>
      <c r="R17" s="1033"/>
      <c r="S17" s="510"/>
      <c r="T17" s="49"/>
      <c r="U17" s="49"/>
    </row>
    <row r="18" spans="1:21" s="53" customFormat="1" ht="15" customHeight="1" x14ac:dyDescent="0.15">
      <c r="A18" s="1038"/>
      <c r="B18" s="906"/>
      <c r="C18" s="907"/>
      <c r="D18" s="907"/>
      <c r="E18" s="907"/>
      <c r="F18" s="907"/>
      <c r="G18" s="1043"/>
      <c r="H18" s="1046"/>
      <c r="I18" s="907"/>
      <c r="J18" s="907"/>
      <c r="K18" s="907"/>
      <c r="L18" s="907"/>
      <c r="M18" s="1043"/>
      <c r="N18" s="1033" t="s">
        <v>457</v>
      </c>
      <c r="O18" s="1033"/>
      <c r="P18" s="1033"/>
      <c r="Q18" s="1033"/>
      <c r="R18" s="1033"/>
      <c r="S18" s="510"/>
    </row>
    <row r="19" spans="1:21" s="53" customFormat="1" ht="15" customHeight="1" x14ac:dyDescent="0.15">
      <c r="A19" s="1038"/>
      <c r="B19" s="906"/>
      <c r="C19" s="907"/>
      <c r="D19" s="907"/>
      <c r="E19" s="907"/>
      <c r="F19" s="907"/>
      <c r="G19" s="1043"/>
      <c r="H19" s="1046"/>
      <c r="I19" s="907"/>
      <c r="J19" s="907"/>
      <c r="K19" s="907"/>
      <c r="L19" s="907"/>
      <c r="M19" s="1043"/>
      <c r="N19" s="1033" t="s">
        <v>458</v>
      </c>
      <c r="O19" s="1033"/>
      <c r="P19" s="1033"/>
      <c r="Q19" s="1033"/>
      <c r="R19" s="1033"/>
      <c r="S19" s="510"/>
    </row>
    <row r="20" spans="1:21" s="53" customFormat="1" ht="15" customHeight="1" x14ac:dyDescent="0.15">
      <c r="A20" s="1038"/>
      <c r="B20" s="906"/>
      <c r="C20" s="907"/>
      <c r="D20" s="907"/>
      <c r="E20" s="907"/>
      <c r="F20" s="907"/>
      <c r="G20" s="1043"/>
      <c r="H20" s="1046"/>
      <c r="I20" s="907"/>
      <c r="J20" s="907"/>
      <c r="K20" s="907"/>
      <c r="L20" s="907"/>
      <c r="M20" s="1043"/>
      <c r="N20" s="1035" t="s">
        <v>524</v>
      </c>
      <c r="O20" s="982"/>
      <c r="P20" s="982"/>
      <c r="Q20" s="982"/>
      <c r="R20" s="982"/>
      <c r="S20" s="985"/>
    </row>
    <row r="21" spans="1:21" s="53" customFormat="1" ht="15" customHeight="1" x14ac:dyDescent="0.15">
      <c r="A21" s="1038"/>
      <c r="B21" s="906"/>
      <c r="C21" s="907"/>
      <c r="D21" s="907"/>
      <c r="E21" s="907"/>
      <c r="F21" s="907"/>
      <c r="G21" s="1043"/>
      <c r="H21" s="1046"/>
      <c r="I21" s="907"/>
      <c r="J21" s="907"/>
      <c r="K21" s="907"/>
      <c r="L21" s="907"/>
      <c r="M21" s="1043"/>
      <c r="N21" s="1035"/>
      <c r="O21" s="982"/>
      <c r="P21" s="982"/>
      <c r="Q21" s="982"/>
      <c r="R21" s="982"/>
      <c r="S21" s="985"/>
    </row>
    <row r="22" spans="1:21" s="53" customFormat="1" ht="15" customHeight="1" x14ac:dyDescent="0.15">
      <c r="A22" s="1038"/>
      <c r="B22" s="906"/>
      <c r="C22" s="907"/>
      <c r="D22" s="907"/>
      <c r="E22" s="907"/>
      <c r="F22" s="907"/>
      <c r="G22" s="1043"/>
      <c r="H22" s="1046"/>
      <c r="I22" s="907"/>
      <c r="J22" s="907"/>
      <c r="K22" s="907"/>
      <c r="L22" s="907"/>
      <c r="M22" s="1043"/>
      <c r="N22" s="1035"/>
      <c r="O22" s="982"/>
      <c r="P22" s="982"/>
      <c r="Q22" s="982"/>
      <c r="R22" s="982"/>
      <c r="S22" s="985"/>
    </row>
    <row r="23" spans="1:21" s="53" customFormat="1" ht="15" customHeight="1" x14ac:dyDescent="0.15">
      <c r="A23" s="1038"/>
      <c r="B23" s="906"/>
      <c r="C23" s="907"/>
      <c r="D23" s="907"/>
      <c r="E23" s="907"/>
      <c r="F23" s="907"/>
      <c r="G23" s="1043"/>
      <c r="H23" s="1046"/>
      <c r="I23" s="907"/>
      <c r="J23" s="907"/>
      <c r="K23" s="907"/>
      <c r="L23" s="907"/>
      <c r="M23" s="1043"/>
      <c r="N23" s="1035"/>
      <c r="O23" s="982"/>
      <c r="P23" s="982"/>
      <c r="Q23" s="982"/>
      <c r="R23" s="982"/>
      <c r="S23" s="985"/>
    </row>
    <row r="24" spans="1:21" s="53" customFormat="1" ht="15" customHeight="1" x14ac:dyDescent="0.15">
      <c r="A24" s="1038"/>
      <c r="B24" s="906"/>
      <c r="C24" s="907"/>
      <c r="D24" s="907"/>
      <c r="E24" s="907"/>
      <c r="F24" s="907"/>
      <c r="G24" s="1043"/>
      <c r="H24" s="1046"/>
      <c r="I24" s="907"/>
      <c r="J24" s="907"/>
      <c r="K24" s="907"/>
      <c r="L24" s="907"/>
      <c r="M24" s="1043"/>
      <c r="N24" s="1035"/>
      <c r="O24" s="982"/>
      <c r="P24" s="982"/>
      <c r="Q24" s="982"/>
      <c r="R24" s="982"/>
      <c r="S24" s="985"/>
    </row>
    <row r="25" spans="1:21" s="53" customFormat="1" ht="15" customHeight="1" x14ac:dyDescent="0.15">
      <c r="A25" s="1038"/>
      <c r="B25" s="906"/>
      <c r="C25" s="907"/>
      <c r="D25" s="907"/>
      <c r="E25" s="907"/>
      <c r="F25" s="907"/>
      <c r="G25" s="1043"/>
      <c r="H25" s="1046"/>
      <c r="I25" s="907"/>
      <c r="J25" s="907"/>
      <c r="K25" s="907"/>
      <c r="L25" s="907"/>
      <c r="M25" s="1043"/>
      <c r="N25" s="1035"/>
      <c r="O25" s="982"/>
      <c r="P25" s="982"/>
      <c r="Q25" s="982"/>
      <c r="R25" s="982"/>
      <c r="S25" s="985"/>
    </row>
    <row r="26" spans="1:21" s="53" customFormat="1" ht="15" customHeight="1" x14ac:dyDescent="0.15">
      <c r="A26" s="1038"/>
      <c r="B26" s="906"/>
      <c r="C26" s="907"/>
      <c r="D26" s="907"/>
      <c r="E26" s="907"/>
      <c r="F26" s="907"/>
      <c r="G26" s="1043"/>
      <c r="H26" s="1046"/>
      <c r="I26" s="907"/>
      <c r="J26" s="907"/>
      <c r="K26" s="907"/>
      <c r="L26" s="907"/>
      <c r="M26" s="1043"/>
      <c r="N26" s="1035"/>
      <c r="O26" s="982"/>
      <c r="P26" s="982"/>
      <c r="Q26" s="982"/>
      <c r="R26" s="982"/>
      <c r="S26" s="985"/>
    </row>
    <row r="27" spans="1:21" s="53" customFormat="1" ht="15" customHeight="1" x14ac:dyDescent="0.15">
      <c r="A27" s="1038"/>
      <c r="B27" s="906"/>
      <c r="C27" s="907"/>
      <c r="D27" s="907"/>
      <c r="E27" s="907"/>
      <c r="F27" s="907"/>
      <c r="G27" s="1043"/>
      <c r="H27" s="1046"/>
      <c r="I27" s="907"/>
      <c r="J27" s="907"/>
      <c r="K27" s="907"/>
      <c r="L27" s="907"/>
      <c r="M27" s="1043"/>
      <c r="N27" s="1035"/>
      <c r="O27" s="982"/>
      <c r="P27" s="982"/>
      <c r="Q27" s="982"/>
      <c r="R27" s="982"/>
      <c r="S27" s="985"/>
    </row>
    <row r="28" spans="1:21" s="53" customFormat="1" ht="15" customHeight="1" x14ac:dyDescent="0.15">
      <c r="A28" s="1039"/>
      <c r="B28" s="915"/>
      <c r="C28" s="916"/>
      <c r="D28" s="916"/>
      <c r="E28" s="916"/>
      <c r="F28" s="916"/>
      <c r="G28" s="1044"/>
      <c r="H28" s="1047"/>
      <c r="I28" s="916"/>
      <c r="J28" s="916"/>
      <c r="K28" s="916"/>
      <c r="L28" s="916"/>
      <c r="M28" s="1044"/>
      <c r="N28" s="1036"/>
      <c r="O28" s="983"/>
      <c r="P28" s="983"/>
      <c r="Q28" s="983"/>
      <c r="R28" s="983"/>
      <c r="S28" s="986"/>
    </row>
    <row r="29" spans="1:21" s="53" customFormat="1" ht="15" customHeight="1" x14ac:dyDescent="0.15">
      <c r="A29" s="1037" t="s">
        <v>161</v>
      </c>
      <c r="B29" s="1040"/>
      <c r="C29" s="1041"/>
      <c r="D29" s="1041"/>
      <c r="E29" s="1041"/>
      <c r="F29" s="1041"/>
      <c r="G29" s="1042"/>
      <c r="H29" s="1045"/>
      <c r="I29" s="1041"/>
      <c r="J29" s="1041"/>
      <c r="K29" s="1041"/>
      <c r="L29" s="1041"/>
      <c r="M29" s="1042"/>
      <c r="N29" s="1034" t="s">
        <v>452</v>
      </c>
      <c r="O29" s="1034"/>
      <c r="P29" s="707"/>
      <c r="Q29" s="1034" t="s">
        <v>455</v>
      </c>
      <c r="R29" s="1034"/>
      <c r="S29" s="708"/>
    </row>
    <row r="30" spans="1:21" s="53" customFormat="1" ht="15" customHeight="1" x14ac:dyDescent="0.15">
      <c r="A30" s="1038"/>
      <c r="B30" s="906"/>
      <c r="C30" s="907"/>
      <c r="D30" s="907"/>
      <c r="E30" s="907"/>
      <c r="F30" s="907"/>
      <c r="G30" s="1043"/>
      <c r="H30" s="1046"/>
      <c r="I30" s="907"/>
      <c r="J30" s="907"/>
      <c r="K30" s="907"/>
      <c r="L30" s="907"/>
      <c r="M30" s="1043"/>
      <c r="N30" s="1033" t="s">
        <v>453</v>
      </c>
      <c r="O30" s="1033"/>
      <c r="P30" s="709"/>
      <c r="Q30" s="1033" t="s">
        <v>456</v>
      </c>
      <c r="R30" s="1033"/>
      <c r="S30" s="510"/>
    </row>
    <row r="31" spans="1:21" s="53" customFormat="1" ht="15" customHeight="1" x14ac:dyDescent="0.15">
      <c r="A31" s="1038"/>
      <c r="B31" s="906"/>
      <c r="C31" s="907"/>
      <c r="D31" s="907"/>
      <c r="E31" s="907"/>
      <c r="F31" s="907"/>
      <c r="G31" s="1043"/>
      <c r="H31" s="1046"/>
      <c r="I31" s="907"/>
      <c r="J31" s="907"/>
      <c r="K31" s="907"/>
      <c r="L31" s="907"/>
      <c r="M31" s="1043"/>
      <c r="N31" s="1033" t="s">
        <v>457</v>
      </c>
      <c r="O31" s="1033"/>
      <c r="P31" s="1033"/>
      <c r="Q31" s="1033"/>
      <c r="R31" s="1033"/>
      <c r="S31" s="510"/>
    </row>
    <row r="32" spans="1:21" s="53" customFormat="1" ht="15" customHeight="1" x14ac:dyDescent="0.15">
      <c r="A32" s="1038"/>
      <c r="B32" s="906"/>
      <c r="C32" s="907"/>
      <c r="D32" s="907"/>
      <c r="E32" s="907"/>
      <c r="F32" s="907"/>
      <c r="G32" s="1043"/>
      <c r="H32" s="1046"/>
      <c r="I32" s="907"/>
      <c r="J32" s="907"/>
      <c r="K32" s="907"/>
      <c r="L32" s="907"/>
      <c r="M32" s="1043"/>
      <c r="N32" s="1033" t="s">
        <v>458</v>
      </c>
      <c r="O32" s="1033"/>
      <c r="P32" s="1033"/>
      <c r="Q32" s="1033"/>
      <c r="R32" s="1033"/>
      <c r="S32" s="510"/>
    </row>
    <row r="33" spans="1:19" ht="15" customHeight="1" x14ac:dyDescent="0.15">
      <c r="A33" s="1038"/>
      <c r="B33" s="906"/>
      <c r="C33" s="907"/>
      <c r="D33" s="907"/>
      <c r="E33" s="907"/>
      <c r="F33" s="907"/>
      <c r="G33" s="1043"/>
      <c r="H33" s="1046"/>
      <c r="I33" s="907"/>
      <c r="J33" s="907"/>
      <c r="K33" s="907"/>
      <c r="L33" s="907"/>
      <c r="M33" s="1043"/>
      <c r="N33" s="1035" t="s">
        <v>523</v>
      </c>
      <c r="O33" s="982"/>
      <c r="P33" s="982"/>
      <c r="Q33" s="982"/>
      <c r="R33" s="982"/>
      <c r="S33" s="985"/>
    </row>
    <row r="34" spans="1:19" ht="15" customHeight="1" x14ac:dyDescent="0.15">
      <c r="A34" s="1038"/>
      <c r="B34" s="906"/>
      <c r="C34" s="907"/>
      <c r="D34" s="907"/>
      <c r="E34" s="907"/>
      <c r="F34" s="907"/>
      <c r="G34" s="1043"/>
      <c r="H34" s="1046"/>
      <c r="I34" s="907"/>
      <c r="J34" s="907"/>
      <c r="K34" s="907"/>
      <c r="L34" s="907"/>
      <c r="M34" s="1043"/>
      <c r="N34" s="1035"/>
      <c r="O34" s="982"/>
      <c r="P34" s="982"/>
      <c r="Q34" s="982"/>
      <c r="R34" s="982"/>
      <c r="S34" s="985"/>
    </row>
    <row r="35" spans="1:19" ht="15" customHeight="1" x14ac:dyDescent="0.15">
      <c r="A35" s="1038"/>
      <c r="B35" s="906"/>
      <c r="C35" s="907"/>
      <c r="D35" s="907"/>
      <c r="E35" s="907"/>
      <c r="F35" s="907"/>
      <c r="G35" s="1043"/>
      <c r="H35" s="1046"/>
      <c r="I35" s="907"/>
      <c r="J35" s="907"/>
      <c r="K35" s="907"/>
      <c r="L35" s="907"/>
      <c r="M35" s="1043"/>
      <c r="N35" s="1035"/>
      <c r="O35" s="982"/>
      <c r="P35" s="982"/>
      <c r="Q35" s="982"/>
      <c r="R35" s="982"/>
      <c r="S35" s="985"/>
    </row>
    <row r="36" spans="1:19" ht="15" customHeight="1" x14ac:dyDescent="0.15">
      <c r="A36" s="1038"/>
      <c r="B36" s="906"/>
      <c r="C36" s="907"/>
      <c r="D36" s="907"/>
      <c r="E36" s="907"/>
      <c r="F36" s="907"/>
      <c r="G36" s="1043"/>
      <c r="H36" s="1046"/>
      <c r="I36" s="907"/>
      <c r="J36" s="907"/>
      <c r="K36" s="907"/>
      <c r="L36" s="907"/>
      <c r="M36" s="1043"/>
      <c r="N36" s="1035"/>
      <c r="O36" s="982"/>
      <c r="P36" s="982"/>
      <c r="Q36" s="982"/>
      <c r="R36" s="982"/>
      <c r="S36" s="985"/>
    </row>
    <row r="37" spans="1:19" ht="15" customHeight="1" x14ac:dyDescent="0.15">
      <c r="A37" s="1038"/>
      <c r="B37" s="906"/>
      <c r="C37" s="907"/>
      <c r="D37" s="907"/>
      <c r="E37" s="907"/>
      <c r="F37" s="907"/>
      <c r="G37" s="1043"/>
      <c r="H37" s="1046"/>
      <c r="I37" s="907"/>
      <c r="J37" s="907"/>
      <c r="K37" s="907"/>
      <c r="L37" s="907"/>
      <c r="M37" s="1043"/>
      <c r="N37" s="1035"/>
      <c r="O37" s="982"/>
      <c r="P37" s="982"/>
      <c r="Q37" s="982"/>
      <c r="R37" s="982"/>
      <c r="S37" s="985"/>
    </row>
    <row r="38" spans="1:19" ht="15" customHeight="1" x14ac:dyDescent="0.15">
      <c r="A38" s="1038"/>
      <c r="B38" s="906"/>
      <c r="C38" s="907"/>
      <c r="D38" s="907"/>
      <c r="E38" s="907"/>
      <c r="F38" s="907"/>
      <c r="G38" s="1043"/>
      <c r="H38" s="1046"/>
      <c r="I38" s="907"/>
      <c r="J38" s="907"/>
      <c r="K38" s="907"/>
      <c r="L38" s="907"/>
      <c r="M38" s="1043"/>
      <c r="N38" s="1035"/>
      <c r="O38" s="982"/>
      <c r="P38" s="982"/>
      <c r="Q38" s="982"/>
      <c r="R38" s="982"/>
      <c r="S38" s="985"/>
    </row>
    <row r="39" spans="1:19" ht="15" customHeight="1" x14ac:dyDescent="0.15">
      <c r="A39" s="1038"/>
      <c r="B39" s="906"/>
      <c r="C39" s="907"/>
      <c r="D39" s="907"/>
      <c r="E39" s="907"/>
      <c r="F39" s="907"/>
      <c r="G39" s="1043"/>
      <c r="H39" s="1046"/>
      <c r="I39" s="907"/>
      <c r="J39" s="907"/>
      <c r="K39" s="907"/>
      <c r="L39" s="907"/>
      <c r="M39" s="1043"/>
      <c r="N39" s="1035"/>
      <c r="O39" s="982"/>
      <c r="P39" s="982"/>
      <c r="Q39" s="982"/>
      <c r="R39" s="982"/>
      <c r="S39" s="985"/>
    </row>
    <row r="40" spans="1:19" ht="15" customHeight="1" x14ac:dyDescent="0.15">
      <c r="A40" s="1038"/>
      <c r="B40" s="906"/>
      <c r="C40" s="907"/>
      <c r="D40" s="907"/>
      <c r="E40" s="907"/>
      <c r="F40" s="907"/>
      <c r="G40" s="1043"/>
      <c r="H40" s="1046"/>
      <c r="I40" s="907"/>
      <c r="J40" s="907"/>
      <c r="K40" s="907"/>
      <c r="L40" s="907"/>
      <c r="M40" s="1043"/>
      <c r="N40" s="1035"/>
      <c r="O40" s="982"/>
      <c r="P40" s="982"/>
      <c r="Q40" s="982"/>
      <c r="R40" s="982"/>
      <c r="S40" s="985"/>
    </row>
    <row r="41" spans="1:19" ht="15" customHeight="1" x14ac:dyDescent="0.15">
      <c r="A41" s="1039"/>
      <c r="B41" s="915"/>
      <c r="C41" s="916"/>
      <c r="D41" s="916"/>
      <c r="E41" s="916"/>
      <c r="F41" s="916"/>
      <c r="G41" s="1044"/>
      <c r="H41" s="1047"/>
      <c r="I41" s="916"/>
      <c r="J41" s="916"/>
      <c r="K41" s="916"/>
      <c r="L41" s="916"/>
      <c r="M41" s="1044"/>
      <c r="N41" s="1036"/>
      <c r="O41" s="983"/>
      <c r="P41" s="983"/>
      <c r="Q41" s="983"/>
      <c r="R41" s="983"/>
      <c r="S41" s="986"/>
    </row>
    <row r="42" spans="1:19" ht="15" customHeight="1" x14ac:dyDescent="0.15">
      <c r="A42" s="1037" t="s">
        <v>162</v>
      </c>
      <c r="B42" s="1040"/>
      <c r="C42" s="1041"/>
      <c r="D42" s="1041"/>
      <c r="E42" s="1041"/>
      <c r="F42" s="1041"/>
      <c r="G42" s="1042"/>
      <c r="H42" s="1045"/>
      <c r="I42" s="1041"/>
      <c r="J42" s="1041"/>
      <c r="K42" s="1041"/>
      <c r="L42" s="1041"/>
      <c r="M42" s="1042"/>
      <c r="N42" s="1034" t="s">
        <v>452</v>
      </c>
      <c r="O42" s="1034"/>
      <c r="P42" s="707"/>
      <c r="Q42" s="1034" t="s">
        <v>455</v>
      </c>
      <c r="R42" s="1034"/>
      <c r="S42" s="708"/>
    </row>
    <row r="43" spans="1:19" ht="15" customHeight="1" x14ac:dyDescent="0.15">
      <c r="A43" s="1038"/>
      <c r="B43" s="906"/>
      <c r="C43" s="907"/>
      <c r="D43" s="907"/>
      <c r="E43" s="907"/>
      <c r="F43" s="907"/>
      <c r="G43" s="1043"/>
      <c r="H43" s="1046"/>
      <c r="I43" s="907"/>
      <c r="J43" s="907"/>
      <c r="K43" s="907"/>
      <c r="L43" s="907"/>
      <c r="M43" s="1043"/>
      <c r="N43" s="1033" t="s">
        <v>453</v>
      </c>
      <c r="O43" s="1033"/>
      <c r="P43" s="709"/>
      <c r="Q43" s="1033" t="s">
        <v>456</v>
      </c>
      <c r="R43" s="1033"/>
      <c r="S43" s="510"/>
    </row>
    <row r="44" spans="1:19" ht="15" customHeight="1" x14ac:dyDescent="0.15">
      <c r="A44" s="1038"/>
      <c r="B44" s="906"/>
      <c r="C44" s="907"/>
      <c r="D44" s="907"/>
      <c r="E44" s="907"/>
      <c r="F44" s="907"/>
      <c r="G44" s="1043"/>
      <c r="H44" s="1046"/>
      <c r="I44" s="907"/>
      <c r="J44" s="907"/>
      <c r="K44" s="907"/>
      <c r="L44" s="907"/>
      <c r="M44" s="1043"/>
      <c r="N44" s="1033" t="s">
        <v>457</v>
      </c>
      <c r="O44" s="1033"/>
      <c r="P44" s="1033"/>
      <c r="Q44" s="1033"/>
      <c r="R44" s="1033"/>
      <c r="S44" s="510"/>
    </row>
    <row r="45" spans="1:19" ht="15" customHeight="1" x14ac:dyDescent="0.15">
      <c r="A45" s="1038"/>
      <c r="B45" s="906"/>
      <c r="C45" s="907"/>
      <c r="D45" s="907"/>
      <c r="E45" s="907"/>
      <c r="F45" s="907"/>
      <c r="G45" s="1043"/>
      <c r="H45" s="1046"/>
      <c r="I45" s="907"/>
      <c r="J45" s="907"/>
      <c r="K45" s="907"/>
      <c r="L45" s="907"/>
      <c r="M45" s="1043"/>
      <c r="N45" s="1033" t="s">
        <v>458</v>
      </c>
      <c r="O45" s="1033"/>
      <c r="P45" s="1033"/>
      <c r="Q45" s="1033"/>
      <c r="R45" s="1033"/>
      <c r="S45" s="510"/>
    </row>
    <row r="46" spans="1:19" ht="15" customHeight="1" x14ac:dyDescent="0.15">
      <c r="A46" s="1038"/>
      <c r="B46" s="906"/>
      <c r="C46" s="907"/>
      <c r="D46" s="907"/>
      <c r="E46" s="907"/>
      <c r="F46" s="907"/>
      <c r="G46" s="1043"/>
      <c r="H46" s="1046"/>
      <c r="I46" s="907"/>
      <c r="J46" s="907"/>
      <c r="K46" s="907"/>
      <c r="L46" s="907"/>
      <c r="M46" s="1043"/>
      <c r="N46" s="1035" t="s">
        <v>523</v>
      </c>
      <c r="O46" s="982"/>
      <c r="P46" s="982"/>
      <c r="Q46" s="982"/>
      <c r="R46" s="982"/>
      <c r="S46" s="985"/>
    </row>
    <row r="47" spans="1:19" s="53" customFormat="1" ht="15" customHeight="1" x14ac:dyDescent="0.15">
      <c r="A47" s="1038"/>
      <c r="B47" s="906"/>
      <c r="C47" s="907"/>
      <c r="D47" s="907"/>
      <c r="E47" s="907"/>
      <c r="F47" s="907"/>
      <c r="G47" s="1043"/>
      <c r="H47" s="1046"/>
      <c r="I47" s="907"/>
      <c r="J47" s="907"/>
      <c r="K47" s="907"/>
      <c r="L47" s="907"/>
      <c r="M47" s="1043"/>
      <c r="N47" s="1035"/>
      <c r="O47" s="982"/>
      <c r="P47" s="982"/>
      <c r="Q47" s="982"/>
      <c r="R47" s="982"/>
      <c r="S47" s="985"/>
    </row>
    <row r="48" spans="1:19" s="53" customFormat="1" ht="15" customHeight="1" x14ac:dyDescent="0.15">
      <c r="A48" s="1038"/>
      <c r="B48" s="906"/>
      <c r="C48" s="907"/>
      <c r="D48" s="907"/>
      <c r="E48" s="907"/>
      <c r="F48" s="907"/>
      <c r="G48" s="1043"/>
      <c r="H48" s="1046"/>
      <c r="I48" s="907"/>
      <c r="J48" s="907"/>
      <c r="K48" s="907"/>
      <c r="L48" s="907"/>
      <c r="M48" s="1043"/>
      <c r="N48" s="1035"/>
      <c r="O48" s="982"/>
      <c r="P48" s="982"/>
      <c r="Q48" s="982"/>
      <c r="R48" s="982"/>
      <c r="S48" s="985"/>
    </row>
    <row r="49" spans="1:19" s="53" customFormat="1" ht="15" customHeight="1" x14ac:dyDescent="0.15">
      <c r="A49" s="1038"/>
      <c r="B49" s="906"/>
      <c r="C49" s="907"/>
      <c r="D49" s="907"/>
      <c r="E49" s="907"/>
      <c r="F49" s="907"/>
      <c r="G49" s="1043"/>
      <c r="H49" s="1046"/>
      <c r="I49" s="907"/>
      <c r="J49" s="907"/>
      <c r="K49" s="907"/>
      <c r="L49" s="907"/>
      <c r="M49" s="1043"/>
      <c r="N49" s="1035"/>
      <c r="O49" s="982"/>
      <c r="P49" s="982"/>
      <c r="Q49" s="982"/>
      <c r="R49" s="982"/>
      <c r="S49" s="985"/>
    </row>
    <row r="50" spans="1:19" s="53" customFormat="1" ht="15" customHeight="1" x14ac:dyDescent="0.15">
      <c r="A50" s="1038"/>
      <c r="B50" s="906"/>
      <c r="C50" s="907"/>
      <c r="D50" s="907"/>
      <c r="E50" s="907"/>
      <c r="F50" s="907"/>
      <c r="G50" s="1043"/>
      <c r="H50" s="1046"/>
      <c r="I50" s="907"/>
      <c r="J50" s="907"/>
      <c r="K50" s="907"/>
      <c r="L50" s="907"/>
      <c r="M50" s="1043"/>
      <c r="N50" s="1035"/>
      <c r="O50" s="982"/>
      <c r="P50" s="982"/>
      <c r="Q50" s="982"/>
      <c r="R50" s="982"/>
      <c r="S50" s="985"/>
    </row>
    <row r="51" spans="1:19" s="53" customFormat="1" ht="15" customHeight="1" x14ac:dyDescent="0.15">
      <c r="A51" s="1038"/>
      <c r="B51" s="906"/>
      <c r="C51" s="907"/>
      <c r="D51" s="907"/>
      <c r="E51" s="907"/>
      <c r="F51" s="907"/>
      <c r="G51" s="1043"/>
      <c r="H51" s="1046"/>
      <c r="I51" s="907"/>
      <c r="J51" s="907"/>
      <c r="K51" s="907"/>
      <c r="L51" s="907"/>
      <c r="M51" s="1043"/>
      <c r="N51" s="1035"/>
      <c r="O51" s="982"/>
      <c r="P51" s="982"/>
      <c r="Q51" s="982"/>
      <c r="R51" s="982"/>
      <c r="S51" s="985"/>
    </row>
    <row r="52" spans="1:19" s="53" customFormat="1" ht="15" customHeight="1" x14ac:dyDescent="0.15">
      <c r="A52" s="1038"/>
      <c r="B52" s="906"/>
      <c r="C52" s="907"/>
      <c r="D52" s="907"/>
      <c r="E52" s="907"/>
      <c r="F52" s="907"/>
      <c r="G52" s="1043"/>
      <c r="H52" s="1046"/>
      <c r="I52" s="907"/>
      <c r="J52" s="907"/>
      <c r="K52" s="907"/>
      <c r="L52" s="907"/>
      <c r="M52" s="1043"/>
      <c r="N52" s="1035"/>
      <c r="O52" s="982"/>
      <c r="P52" s="982"/>
      <c r="Q52" s="982"/>
      <c r="R52" s="982"/>
      <c r="S52" s="985"/>
    </row>
    <row r="53" spans="1:19" s="53" customFormat="1" ht="15" customHeight="1" x14ac:dyDescent="0.15">
      <c r="A53" s="1038"/>
      <c r="B53" s="906"/>
      <c r="C53" s="907"/>
      <c r="D53" s="907"/>
      <c r="E53" s="907"/>
      <c r="F53" s="907"/>
      <c r="G53" s="1043"/>
      <c r="H53" s="1046"/>
      <c r="I53" s="907"/>
      <c r="J53" s="907"/>
      <c r="K53" s="907"/>
      <c r="L53" s="907"/>
      <c r="M53" s="1043"/>
      <c r="N53" s="1035"/>
      <c r="O53" s="982"/>
      <c r="P53" s="982"/>
      <c r="Q53" s="982"/>
      <c r="R53" s="982"/>
      <c r="S53" s="985"/>
    </row>
    <row r="54" spans="1:19" s="53" customFormat="1" ht="15" customHeight="1" x14ac:dyDescent="0.15">
      <c r="A54" s="1039"/>
      <c r="B54" s="915"/>
      <c r="C54" s="916"/>
      <c r="D54" s="916"/>
      <c r="E54" s="916"/>
      <c r="F54" s="916"/>
      <c r="G54" s="1044"/>
      <c r="H54" s="1047"/>
      <c r="I54" s="916"/>
      <c r="J54" s="916"/>
      <c r="K54" s="916"/>
      <c r="L54" s="916"/>
      <c r="M54" s="1044"/>
      <c r="N54" s="1036"/>
      <c r="O54" s="983"/>
      <c r="P54" s="983"/>
      <c r="Q54" s="983"/>
      <c r="R54" s="983"/>
      <c r="S54" s="986"/>
    </row>
  </sheetData>
  <sheetProtection algorithmName="SHA-512" hashValue="Q+yQYLkkaUN38FUNpSEhDL0/ZWfwzeuf1Gik/zmDpDaTUELLAv8uv6E8G2LTOmt3WypO4c8y78Cwn2WhzzTGIA==" saltValue="SdAUswimFZL3PzUWz/DFQg==" spinCount="100000" sheet="1" formatCells="0" formatRows="0" selectLockedCells="1"/>
  <mergeCells count="41">
    <mergeCell ref="A2:S2"/>
    <mergeCell ref="A3:S4"/>
    <mergeCell ref="A5:S8"/>
    <mergeCell ref="B10:G11"/>
    <mergeCell ref="H10:M11"/>
    <mergeCell ref="N10:S15"/>
    <mergeCell ref="B12:M15"/>
    <mergeCell ref="A9:S9"/>
    <mergeCell ref="A16:A28"/>
    <mergeCell ref="B16:G28"/>
    <mergeCell ref="H16:M28"/>
    <mergeCell ref="A29:A41"/>
    <mergeCell ref="B29:G41"/>
    <mergeCell ref="H29:M41"/>
    <mergeCell ref="A42:A54"/>
    <mergeCell ref="B42:G54"/>
    <mergeCell ref="H42:M54"/>
    <mergeCell ref="O33:S41"/>
    <mergeCell ref="N42:O42"/>
    <mergeCell ref="Q42:R42"/>
    <mergeCell ref="N43:O43"/>
    <mergeCell ref="Q43:R43"/>
    <mergeCell ref="N44:R44"/>
    <mergeCell ref="N45:R45"/>
    <mergeCell ref="N46:N54"/>
    <mergeCell ref="O46:S54"/>
    <mergeCell ref="N33:N41"/>
    <mergeCell ref="N16:O16"/>
    <mergeCell ref="N17:O17"/>
    <mergeCell ref="Q16:R16"/>
    <mergeCell ref="Q17:R17"/>
    <mergeCell ref="N18:R18"/>
    <mergeCell ref="N32:R32"/>
    <mergeCell ref="O20:S28"/>
    <mergeCell ref="N31:R31"/>
    <mergeCell ref="N19:R19"/>
    <mergeCell ref="N29:O29"/>
    <mergeCell ref="Q29:R29"/>
    <mergeCell ref="N30:O30"/>
    <mergeCell ref="Q30:R30"/>
    <mergeCell ref="N20:N28"/>
  </mergeCells>
  <phoneticPr fontId="1"/>
  <dataValidations count="4">
    <dataValidation allowBlank="1" showInputMessage="1" showErrorMessage="1" prompt="達成目標は１つ以上記入してください。（最大３つまで）・機能：備わっている働きや能力等の検証可能な内容・性能：基準や指標等の定量的な数値_x000a_を具体的に記入してください。" sqref="H16:M54"/>
    <dataValidation allowBlank="1" showInputMessage="1" showErrorMessage="1" prompt="・機能：備わっている働きや能力等の検証可能な内容_x000a_・性能：基準や指標等の定量的な数値_x000a_を具体的に記入してください。" sqref="B16:G54"/>
    <dataValidation allowBlank="1" showInputMessage="1" showErrorMessage="1" prompt="達成目標の達成を確認するための基準や指標、客観的な証明方法を記入してください。" sqref="Q16:Q17 N16:N20 O33 Q29:Q30 N29:N33 N46:O46 Q42:Q43 N42:N45 O20"/>
    <dataValidation type="list" allowBlank="1" showInputMessage="1" showErrorMessage="1" sqref="S16:S19 P16:P17 P29:P30 S29:S32 P42:P43 S42:S45">
      <formula1>"　,●"</formula1>
    </dataValidation>
  </dataValidations>
  <pageMargins left="0.59055118110236227" right="0.19685039370078741" top="0.39370078740157483" bottom="0.39370078740157483" header="0.19685039370078741" footer="0.19685039370078741"/>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ECC4495-2FEF-4F49-B554-D58248DBC2D1}">
            <xm:f>表紙!$C$28=表紙!$C$64</xm:f>
            <x14:dxf>
              <font>
                <color theme="0" tint="-0.24994659260841701"/>
              </font>
              <fill>
                <patternFill>
                  <bgColor theme="0" tint="-0.24994659260841701"/>
                </patternFill>
              </fill>
            </x14:dxf>
          </x14:cfRule>
          <xm:sqref>B16:S54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Z52"/>
  <sheetViews>
    <sheetView showGridLines="0" showWhiteSpace="0" view="pageBreakPreview" zoomScale="85" zoomScaleNormal="100" zoomScaleSheetLayoutView="85" zoomScalePageLayoutView="115" workbookViewId="0">
      <selection activeCell="F19" sqref="F19:S23"/>
    </sheetView>
  </sheetViews>
  <sheetFormatPr defaultColWidth="5" defaultRowHeight="18.75" x14ac:dyDescent="0.15"/>
  <cols>
    <col min="1" max="1" width="4.25" style="54" customWidth="1"/>
    <col min="2" max="5" width="5.25" style="60" customWidth="1"/>
    <col min="6" max="19" width="5" style="54"/>
    <col min="20" max="20" width="4.5" style="53" bestFit="1" customWidth="1"/>
    <col min="21" max="26" width="5" style="53"/>
    <col min="27" max="16384" width="5" style="54"/>
  </cols>
  <sheetData>
    <row r="1" spans="1:21" x14ac:dyDescent="0.15">
      <c r="A1" s="436" t="s">
        <v>575</v>
      </c>
    </row>
    <row r="2" spans="1:21" ht="19.5" customHeight="1" x14ac:dyDescent="0.15">
      <c r="A2" s="64" t="s">
        <v>328</v>
      </c>
      <c r="B2" s="54"/>
      <c r="C2" s="51"/>
      <c r="D2" s="51"/>
      <c r="E2" s="51"/>
      <c r="F2" s="51"/>
      <c r="G2" s="51"/>
      <c r="H2" s="51"/>
      <c r="I2" s="51"/>
      <c r="J2" s="51"/>
      <c r="K2" s="51"/>
      <c r="L2" s="51"/>
      <c r="N2" s="268"/>
      <c r="O2" s="268"/>
      <c r="P2" s="268"/>
      <c r="Q2" s="268"/>
      <c r="R2" s="268"/>
      <c r="S2" s="268"/>
      <c r="T2" s="49"/>
      <c r="U2" s="57"/>
    </row>
    <row r="3" spans="1:21" ht="19.5" x14ac:dyDescent="0.15">
      <c r="A3" s="1130" t="s">
        <v>382</v>
      </c>
      <c r="B3" s="1130"/>
      <c r="C3" s="1130"/>
      <c r="D3" s="1130"/>
      <c r="E3" s="1130"/>
      <c r="F3" s="1130"/>
      <c r="G3" s="1130"/>
      <c r="H3" s="1130"/>
      <c r="I3" s="1130"/>
      <c r="J3" s="1130"/>
      <c r="K3" s="1130"/>
      <c r="L3" s="1130"/>
      <c r="M3" s="1130"/>
      <c r="N3" s="1130"/>
      <c r="O3" s="1130"/>
      <c r="P3" s="1130"/>
      <c r="Q3" s="1130"/>
      <c r="R3" s="1130"/>
      <c r="S3" s="1130"/>
      <c r="T3" s="49"/>
      <c r="U3" s="57"/>
    </row>
    <row r="4" spans="1:21" ht="19.5" x14ac:dyDescent="0.15">
      <c r="A4" s="1131" t="s">
        <v>426</v>
      </c>
      <c r="B4" s="1132"/>
      <c r="C4" s="1132"/>
      <c r="D4" s="1132"/>
      <c r="E4" s="1132"/>
      <c r="F4" s="1132"/>
      <c r="G4" s="1132"/>
      <c r="H4" s="1132"/>
      <c r="I4" s="1132"/>
      <c r="J4" s="1132"/>
      <c r="K4" s="1132"/>
      <c r="L4" s="1132"/>
      <c r="M4" s="1132"/>
      <c r="N4" s="1132"/>
      <c r="O4" s="1132"/>
      <c r="P4" s="1132"/>
      <c r="Q4" s="1132"/>
      <c r="R4" s="1132"/>
      <c r="S4" s="1133"/>
      <c r="T4" s="49"/>
    </row>
    <row r="5" spans="1:21" ht="18.75" customHeight="1" x14ac:dyDescent="0.15">
      <c r="A5" s="1134" t="s">
        <v>160</v>
      </c>
      <c r="B5" s="1115" t="s">
        <v>383</v>
      </c>
      <c r="C5" s="1116"/>
      <c r="D5" s="1116"/>
      <c r="E5" s="1117"/>
      <c r="F5" s="1099"/>
      <c r="G5" s="1100"/>
      <c r="H5" s="1100"/>
      <c r="I5" s="1100"/>
      <c r="J5" s="1100"/>
      <c r="K5" s="1100"/>
      <c r="L5" s="1100"/>
      <c r="M5" s="1100"/>
      <c r="N5" s="1100"/>
      <c r="O5" s="1100"/>
      <c r="P5" s="1100"/>
      <c r="Q5" s="1100"/>
      <c r="R5" s="1100"/>
      <c r="S5" s="1101"/>
      <c r="T5" s="49"/>
    </row>
    <row r="6" spans="1:21" ht="18.75" customHeight="1" x14ac:dyDescent="0.15">
      <c r="A6" s="1108"/>
      <c r="B6" s="1118"/>
      <c r="C6" s="1119"/>
      <c r="D6" s="1119"/>
      <c r="E6" s="1120"/>
      <c r="F6" s="1102"/>
      <c r="G6" s="1103"/>
      <c r="H6" s="1103"/>
      <c r="I6" s="1103"/>
      <c r="J6" s="1103"/>
      <c r="K6" s="1103"/>
      <c r="L6" s="1103"/>
      <c r="M6" s="1103"/>
      <c r="N6" s="1103"/>
      <c r="O6" s="1103"/>
      <c r="P6" s="1103"/>
      <c r="Q6" s="1103"/>
      <c r="R6" s="1103"/>
      <c r="S6" s="1104"/>
    </row>
    <row r="7" spans="1:21" ht="15" customHeight="1" x14ac:dyDescent="0.15">
      <c r="A7" s="1108"/>
      <c r="B7" s="1121" t="s">
        <v>225</v>
      </c>
      <c r="C7" s="1122"/>
      <c r="D7" s="1122"/>
      <c r="E7" s="1123"/>
      <c r="F7" s="903"/>
      <c r="G7" s="904"/>
      <c r="H7" s="904"/>
      <c r="I7" s="904"/>
      <c r="J7" s="904"/>
      <c r="K7" s="904"/>
      <c r="L7" s="904"/>
      <c r="M7" s="904"/>
      <c r="N7" s="904"/>
      <c r="O7" s="904"/>
      <c r="P7" s="904"/>
      <c r="Q7" s="904"/>
      <c r="R7" s="904"/>
      <c r="S7" s="905"/>
    </row>
    <row r="8" spans="1:21" ht="15" customHeight="1" x14ac:dyDescent="0.15">
      <c r="A8" s="1108"/>
      <c r="B8" s="1124"/>
      <c r="C8" s="1125"/>
      <c r="D8" s="1125"/>
      <c r="E8" s="1126"/>
      <c r="F8" s="906"/>
      <c r="G8" s="907"/>
      <c r="H8" s="907"/>
      <c r="I8" s="907"/>
      <c r="J8" s="907"/>
      <c r="K8" s="907"/>
      <c r="L8" s="907"/>
      <c r="M8" s="907"/>
      <c r="N8" s="907"/>
      <c r="O8" s="907"/>
      <c r="P8" s="907"/>
      <c r="Q8" s="907"/>
      <c r="R8" s="907"/>
      <c r="S8" s="908"/>
    </row>
    <row r="9" spans="1:21" ht="15" customHeight="1" x14ac:dyDescent="0.15">
      <c r="A9" s="1108"/>
      <c r="B9" s="1124"/>
      <c r="C9" s="1125"/>
      <c r="D9" s="1125"/>
      <c r="E9" s="1126"/>
      <c r="F9" s="906"/>
      <c r="G9" s="907"/>
      <c r="H9" s="907"/>
      <c r="I9" s="907"/>
      <c r="J9" s="907"/>
      <c r="K9" s="907"/>
      <c r="L9" s="907"/>
      <c r="M9" s="907"/>
      <c r="N9" s="907"/>
      <c r="O9" s="907"/>
      <c r="P9" s="907"/>
      <c r="Q9" s="907"/>
      <c r="R9" s="907"/>
      <c r="S9" s="908"/>
    </row>
    <row r="10" spans="1:21" ht="15" customHeight="1" x14ac:dyDescent="0.15">
      <c r="A10" s="1108"/>
      <c r="B10" s="1124"/>
      <c r="C10" s="1125"/>
      <c r="D10" s="1125"/>
      <c r="E10" s="1126"/>
      <c r="F10" s="906"/>
      <c r="G10" s="907"/>
      <c r="H10" s="907"/>
      <c r="I10" s="907"/>
      <c r="J10" s="907"/>
      <c r="K10" s="907"/>
      <c r="L10" s="907"/>
      <c r="M10" s="907"/>
      <c r="N10" s="907"/>
      <c r="O10" s="907"/>
      <c r="P10" s="907"/>
      <c r="Q10" s="907"/>
      <c r="R10" s="907"/>
      <c r="S10" s="908"/>
    </row>
    <row r="11" spans="1:21" ht="15" customHeight="1" x14ac:dyDescent="0.15">
      <c r="A11" s="1108"/>
      <c r="B11" s="1124"/>
      <c r="C11" s="1125"/>
      <c r="D11" s="1125"/>
      <c r="E11" s="1126"/>
      <c r="F11" s="906"/>
      <c r="G11" s="907"/>
      <c r="H11" s="907"/>
      <c r="I11" s="907"/>
      <c r="J11" s="907"/>
      <c r="K11" s="907"/>
      <c r="L11" s="907"/>
      <c r="M11" s="907"/>
      <c r="N11" s="907"/>
      <c r="O11" s="907"/>
      <c r="P11" s="907"/>
      <c r="Q11" s="907"/>
      <c r="R11" s="907"/>
      <c r="S11" s="908"/>
    </row>
    <row r="12" spans="1:21" ht="18.75" customHeight="1" x14ac:dyDescent="0.15">
      <c r="A12" s="1108"/>
      <c r="B12" s="1127" t="s">
        <v>273</v>
      </c>
      <c r="C12" s="1128"/>
      <c r="D12" s="1128"/>
      <c r="E12" s="1129"/>
      <c r="F12" s="1092"/>
      <c r="G12" s="1093"/>
      <c r="H12" s="1093"/>
      <c r="I12" s="1093"/>
      <c r="J12" s="1093"/>
      <c r="K12" s="1094"/>
      <c r="L12" s="1105" t="s">
        <v>517</v>
      </c>
      <c r="M12" s="1106"/>
      <c r="N12" s="1106"/>
      <c r="O12" s="1106"/>
      <c r="P12" s="1106"/>
      <c r="Q12" s="1106"/>
      <c r="R12" s="1106"/>
      <c r="S12" s="1107"/>
    </row>
    <row r="13" spans="1:21" ht="18.75" customHeight="1" x14ac:dyDescent="0.15">
      <c r="A13" s="1108"/>
      <c r="B13" s="1127"/>
      <c r="C13" s="1128"/>
      <c r="D13" s="1128"/>
      <c r="E13" s="1129"/>
      <c r="F13" s="1092"/>
      <c r="G13" s="1093"/>
      <c r="H13" s="1093"/>
      <c r="I13" s="1093"/>
      <c r="J13" s="1093"/>
      <c r="K13" s="1094"/>
      <c r="L13" s="1082" t="s">
        <v>481</v>
      </c>
      <c r="M13" s="1083"/>
      <c r="N13" s="1083"/>
      <c r="O13" s="509"/>
      <c r="P13" s="1098" t="s">
        <v>482</v>
      </c>
      <c r="Q13" s="1083"/>
      <c r="R13" s="1083"/>
      <c r="S13" s="510"/>
    </row>
    <row r="14" spans="1:21" x14ac:dyDescent="0.15">
      <c r="A14" s="1108"/>
      <c r="B14" s="1127"/>
      <c r="C14" s="1128"/>
      <c r="D14" s="1128"/>
      <c r="E14" s="1129"/>
      <c r="F14" s="1092"/>
      <c r="G14" s="1093"/>
      <c r="H14" s="1093"/>
      <c r="I14" s="1093"/>
      <c r="J14" s="1093"/>
      <c r="K14" s="1094"/>
      <c r="L14" s="1082" t="s">
        <v>483</v>
      </c>
      <c r="M14" s="1083"/>
      <c r="N14" s="1083"/>
      <c r="O14" s="509"/>
      <c r="P14" s="1098" t="s">
        <v>457</v>
      </c>
      <c r="Q14" s="1083"/>
      <c r="R14" s="1083"/>
      <c r="S14" s="510"/>
    </row>
    <row r="15" spans="1:21" ht="12" customHeight="1" x14ac:dyDescent="0.15">
      <c r="A15" s="1108"/>
      <c r="B15" s="1109" t="s">
        <v>221</v>
      </c>
      <c r="C15" s="1110"/>
      <c r="D15" s="1110"/>
      <c r="E15" s="1111"/>
      <c r="F15" s="1092"/>
      <c r="G15" s="1093"/>
      <c r="H15" s="1093"/>
      <c r="I15" s="1093"/>
      <c r="J15" s="1093"/>
      <c r="K15" s="1094"/>
      <c r="L15" s="1082" t="s">
        <v>454</v>
      </c>
      <c r="M15" s="1083"/>
      <c r="N15" s="1084"/>
      <c r="O15" s="1088" t="s">
        <v>488</v>
      </c>
      <c r="P15" s="1088"/>
      <c r="Q15" s="1088"/>
      <c r="R15" s="1088"/>
      <c r="S15" s="1090"/>
    </row>
    <row r="16" spans="1:21" ht="12" customHeight="1" x14ac:dyDescent="0.15">
      <c r="A16" s="1108"/>
      <c r="B16" s="1112"/>
      <c r="C16" s="1113"/>
      <c r="D16" s="1113"/>
      <c r="E16" s="1114"/>
      <c r="F16" s="1095"/>
      <c r="G16" s="1096"/>
      <c r="H16" s="1096"/>
      <c r="I16" s="1096"/>
      <c r="J16" s="1096"/>
      <c r="K16" s="1097"/>
      <c r="L16" s="1085"/>
      <c r="M16" s="1086"/>
      <c r="N16" s="1087"/>
      <c r="O16" s="1089"/>
      <c r="P16" s="1089"/>
      <c r="Q16" s="1089"/>
      <c r="R16" s="1089"/>
      <c r="S16" s="1091"/>
    </row>
    <row r="17" spans="1:19" ht="19.5" customHeight="1" x14ac:dyDescent="0.15">
      <c r="A17" s="1108" t="s">
        <v>161</v>
      </c>
      <c r="B17" s="1115" t="s">
        <v>383</v>
      </c>
      <c r="C17" s="1116"/>
      <c r="D17" s="1116"/>
      <c r="E17" s="1117"/>
      <c r="F17" s="1099"/>
      <c r="G17" s="1100"/>
      <c r="H17" s="1100"/>
      <c r="I17" s="1100"/>
      <c r="J17" s="1100"/>
      <c r="K17" s="1100"/>
      <c r="L17" s="1100"/>
      <c r="M17" s="1100"/>
      <c r="N17" s="1100"/>
      <c r="O17" s="1100"/>
      <c r="P17" s="1100"/>
      <c r="Q17" s="1100"/>
      <c r="R17" s="1100"/>
      <c r="S17" s="1101"/>
    </row>
    <row r="18" spans="1:19" ht="19.5" customHeight="1" x14ac:dyDescent="0.15">
      <c r="A18" s="1108"/>
      <c r="B18" s="1118"/>
      <c r="C18" s="1119"/>
      <c r="D18" s="1119"/>
      <c r="E18" s="1120"/>
      <c r="F18" s="1102"/>
      <c r="G18" s="1103"/>
      <c r="H18" s="1103"/>
      <c r="I18" s="1103"/>
      <c r="J18" s="1103"/>
      <c r="K18" s="1103"/>
      <c r="L18" s="1103"/>
      <c r="M18" s="1103"/>
      <c r="N18" s="1103"/>
      <c r="O18" s="1103"/>
      <c r="P18" s="1103"/>
      <c r="Q18" s="1103"/>
      <c r="R18" s="1103"/>
      <c r="S18" s="1104"/>
    </row>
    <row r="19" spans="1:19" ht="15" customHeight="1" x14ac:dyDescent="0.15">
      <c r="A19" s="1108"/>
      <c r="B19" s="1121" t="s">
        <v>225</v>
      </c>
      <c r="C19" s="1122"/>
      <c r="D19" s="1122"/>
      <c r="E19" s="1123"/>
      <c r="F19" s="903"/>
      <c r="G19" s="904"/>
      <c r="H19" s="904"/>
      <c r="I19" s="904"/>
      <c r="J19" s="904"/>
      <c r="K19" s="904"/>
      <c r="L19" s="904"/>
      <c r="M19" s="904"/>
      <c r="N19" s="904"/>
      <c r="O19" s="904"/>
      <c r="P19" s="904"/>
      <c r="Q19" s="904"/>
      <c r="R19" s="904"/>
      <c r="S19" s="905"/>
    </row>
    <row r="20" spans="1:19" ht="15" customHeight="1" x14ac:dyDescent="0.15">
      <c r="A20" s="1108"/>
      <c r="B20" s="1124"/>
      <c r="C20" s="1125"/>
      <c r="D20" s="1125"/>
      <c r="E20" s="1126"/>
      <c r="F20" s="906"/>
      <c r="G20" s="907"/>
      <c r="H20" s="907"/>
      <c r="I20" s="907"/>
      <c r="J20" s="907"/>
      <c r="K20" s="907"/>
      <c r="L20" s="907"/>
      <c r="M20" s="907"/>
      <c r="N20" s="907"/>
      <c r="O20" s="907"/>
      <c r="P20" s="907"/>
      <c r="Q20" s="907"/>
      <c r="R20" s="907"/>
      <c r="S20" s="908"/>
    </row>
    <row r="21" spans="1:19" ht="15" customHeight="1" x14ac:dyDescent="0.15">
      <c r="A21" s="1108"/>
      <c r="B21" s="1124"/>
      <c r="C21" s="1125"/>
      <c r="D21" s="1125"/>
      <c r="E21" s="1126"/>
      <c r="F21" s="906"/>
      <c r="G21" s="907"/>
      <c r="H21" s="907"/>
      <c r="I21" s="907"/>
      <c r="J21" s="907"/>
      <c r="K21" s="907"/>
      <c r="L21" s="907"/>
      <c r="M21" s="907"/>
      <c r="N21" s="907"/>
      <c r="O21" s="907"/>
      <c r="P21" s="907"/>
      <c r="Q21" s="907"/>
      <c r="R21" s="907"/>
      <c r="S21" s="908"/>
    </row>
    <row r="22" spans="1:19" ht="15" customHeight="1" x14ac:dyDescent="0.15">
      <c r="A22" s="1108"/>
      <c r="B22" s="1124"/>
      <c r="C22" s="1125"/>
      <c r="D22" s="1125"/>
      <c r="E22" s="1126"/>
      <c r="F22" s="906"/>
      <c r="G22" s="907"/>
      <c r="H22" s="907"/>
      <c r="I22" s="907"/>
      <c r="J22" s="907"/>
      <c r="K22" s="907"/>
      <c r="L22" s="907"/>
      <c r="M22" s="907"/>
      <c r="N22" s="907"/>
      <c r="O22" s="907"/>
      <c r="P22" s="907"/>
      <c r="Q22" s="907"/>
      <c r="R22" s="907"/>
      <c r="S22" s="908"/>
    </row>
    <row r="23" spans="1:19" ht="15" customHeight="1" x14ac:dyDescent="0.15">
      <c r="A23" s="1108"/>
      <c r="B23" s="1124"/>
      <c r="C23" s="1125"/>
      <c r="D23" s="1125"/>
      <c r="E23" s="1126"/>
      <c r="F23" s="906"/>
      <c r="G23" s="907"/>
      <c r="H23" s="907"/>
      <c r="I23" s="907"/>
      <c r="J23" s="907"/>
      <c r="K23" s="907"/>
      <c r="L23" s="907"/>
      <c r="M23" s="907"/>
      <c r="N23" s="907"/>
      <c r="O23" s="907"/>
      <c r="P23" s="907"/>
      <c r="Q23" s="907"/>
      <c r="R23" s="907"/>
      <c r="S23" s="908"/>
    </row>
    <row r="24" spans="1:19" ht="18.75" customHeight="1" x14ac:dyDescent="0.15">
      <c r="A24" s="1108"/>
      <c r="B24" s="1127" t="s">
        <v>273</v>
      </c>
      <c r="C24" s="1128"/>
      <c r="D24" s="1128"/>
      <c r="E24" s="1129"/>
      <c r="F24" s="1092"/>
      <c r="G24" s="1093"/>
      <c r="H24" s="1093"/>
      <c r="I24" s="1093"/>
      <c r="J24" s="1093"/>
      <c r="K24" s="1094"/>
      <c r="L24" s="1105" t="s">
        <v>517</v>
      </c>
      <c r="M24" s="1106"/>
      <c r="N24" s="1106"/>
      <c r="O24" s="1106"/>
      <c r="P24" s="1106"/>
      <c r="Q24" s="1106"/>
      <c r="R24" s="1106"/>
      <c r="S24" s="1107"/>
    </row>
    <row r="25" spans="1:19" ht="18.75" customHeight="1" x14ac:dyDescent="0.15">
      <c r="A25" s="1108"/>
      <c r="B25" s="1127"/>
      <c r="C25" s="1128"/>
      <c r="D25" s="1128"/>
      <c r="E25" s="1129"/>
      <c r="F25" s="1092"/>
      <c r="G25" s="1093"/>
      <c r="H25" s="1093"/>
      <c r="I25" s="1093"/>
      <c r="J25" s="1093"/>
      <c r="K25" s="1094"/>
      <c r="L25" s="1082" t="s">
        <v>481</v>
      </c>
      <c r="M25" s="1083"/>
      <c r="N25" s="1083"/>
      <c r="O25" s="509"/>
      <c r="P25" s="1098" t="s">
        <v>482</v>
      </c>
      <c r="Q25" s="1083"/>
      <c r="R25" s="1083"/>
      <c r="S25" s="510"/>
    </row>
    <row r="26" spans="1:19" ht="18.75" customHeight="1" x14ac:dyDescent="0.15">
      <c r="A26" s="1108"/>
      <c r="B26" s="1127"/>
      <c r="C26" s="1128"/>
      <c r="D26" s="1128"/>
      <c r="E26" s="1129"/>
      <c r="F26" s="1092"/>
      <c r="G26" s="1093"/>
      <c r="H26" s="1093"/>
      <c r="I26" s="1093"/>
      <c r="J26" s="1093"/>
      <c r="K26" s="1094"/>
      <c r="L26" s="1082" t="s">
        <v>483</v>
      </c>
      <c r="M26" s="1083"/>
      <c r="N26" s="1083"/>
      <c r="O26" s="509"/>
      <c r="P26" s="1098" t="s">
        <v>457</v>
      </c>
      <c r="Q26" s="1083"/>
      <c r="R26" s="1083"/>
      <c r="S26" s="510"/>
    </row>
    <row r="27" spans="1:19" ht="12" customHeight="1" x14ac:dyDescent="0.15">
      <c r="A27" s="1108"/>
      <c r="B27" s="1109" t="s">
        <v>221</v>
      </c>
      <c r="C27" s="1110"/>
      <c r="D27" s="1110"/>
      <c r="E27" s="1111"/>
      <c r="F27" s="1092"/>
      <c r="G27" s="1093"/>
      <c r="H27" s="1093"/>
      <c r="I27" s="1093"/>
      <c r="J27" s="1093"/>
      <c r="K27" s="1094"/>
      <c r="L27" s="1082" t="s">
        <v>454</v>
      </c>
      <c r="M27" s="1083"/>
      <c r="N27" s="1084"/>
      <c r="O27" s="1088" t="s">
        <v>488</v>
      </c>
      <c r="P27" s="1088"/>
      <c r="Q27" s="1088"/>
      <c r="R27" s="1088"/>
      <c r="S27" s="1090"/>
    </row>
    <row r="28" spans="1:19" ht="12" customHeight="1" x14ac:dyDescent="0.15">
      <c r="A28" s="1108"/>
      <c r="B28" s="1112"/>
      <c r="C28" s="1113"/>
      <c r="D28" s="1113"/>
      <c r="E28" s="1114"/>
      <c r="F28" s="1095"/>
      <c r="G28" s="1096"/>
      <c r="H28" s="1096"/>
      <c r="I28" s="1096"/>
      <c r="J28" s="1096"/>
      <c r="K28" s="1097"/>
      <c r="L28" s="1085"/>
      <c r="M28" s="1086"/>
      <c r="N28" s="1087"/>
      <c r="O28" s="1089"/>
      <c r="P28" s="1089"/>
      <c r="Q28" s="1089"/>
      <c r="R28" s="1089"/>
      <c r="S28" s="1091"/>
    </row>
    <row r="29" spans="1:19" ht="18.75" customHeight="1" x14ac:dyDescent="0.15">
      <c r="A29" s="1108" t="s">
        <v>162</v>
      </c>
      <c r="B29" s="1115" t="s">
        <v>383</v>
      </c>
      <c r="C29" s="1116"/>
      <c r="D29" s="1116"/>
      <c r="E29" s="1117"/>
      <c r="F29" s="1099"/>
      <c r="G29" s="1100"/>
      <c r="H29" s="1100"/>
      <c r="I29" s="1100"/>
      <c r="J29" s="1100"/>
      <c r="K29" s="1100"/>
      <c r="L29" s="1100"/>
      <c r="M29" s="1100"/>
      <c r="N29" s="1100"/>
      <c r="O29" s="1100"/>
      <c r="P29" s="1100"/>
      <c r="Q29" s="1100"/>
      <c r="R29" s="1100"/>
      <c r="S29" s="1101"/>
    </row>
    <row r="30" spans="1:19" ht="18.75" customHeight="1" x14ac:dyDescent="0.15">
      <c r="A30" s="1108"/>
      <c r="B30" s="1118"/>
      <c r="C30" s="1119"/>
      <c r="D30" s="1119"/>
      <c r="E30" s="1120"/>
      <c r="F30" s="1102"/>
      <c r="G30" s="1103"/>
      <c r="H30" s="1103"/>
      <c r="I30" s="1103"/>
      <c r="J30" s="1103"/>
      <c r="K30" s="1103"/>
      <c r="L30" s="1103"/>
      <c r="M30" s="1103"/>
      <c r="N30" s="1103"/>
      <c r="O30" s="1103"/>
      <c r="P30" s="1103"/>
      <c r="Q30" s="1103"/>
      <c r="R30" s="1103"/>
      <c r="S30" s="1104"/>
    </row>
    <row r="31" spans="1:19" ht="15" customHeight="1" x14ac:dyDescent="0.15">
      <c r="A31" s="1108"/>
      <c r="B31" s="1121" t="s">
        <v>225</v>
      </c>
      <c r="C31" s="1122"/>
      <c r="D31" s="1122"/>
      <c r="E31" s="1123"/>
      <c r="F31" s="903"/>
      <c r="G31" s="904"/>
      <c r="H31" s="904"/>
      <c r="I31" s="904"/>
      <c r="J31" s="904"/>
      <c r="K31" s="904"/>
      <c r="L31" s="904"/>
      <c r="M31" s="904"/>
      <c r="N31" s="904"/>
      <c r="O31" s="904"/>
      <c r="P31" s="904"/>
      <c r="Q31" s="904"/>
      <c r="R31" s="904"/>
      <c r="S31" s="905"/>
    </row>
    <row r="32" spans="1:19" ht="15" customHeight="1" x14ac:dyDescent="0.15">
      <c r="A32" s="1108"/>
      <c r="B32" s="1124"/>
      <c r="C32" s="1125"/>
      <c r="D32" s="1125"/>
      <c r="E32" s="1126"/>
      <c r="F32" s="906"/>
      <c r="G32" s="907"/>
      <c r="H32" s="907"/>
      <c r="I32" s="907"/>
      <c r="J32" s="907"/>
      <c r="K32" s="907"/>
      <c r="L32" s="907"/>
      <c r="M32" s="907"/>
      <c r="N32" s="907"/>
      <c r="O32" s="907"/>
      <c r="P32" s="907"/>
      <c r="Q32" s="907"/>
      <c r="R32" s="907"/>
      <c r="S32" s="908"/>
    </row>
    <row r="33" spans="1:19" ht="15" customHeight="1" x14ac:dyDescent="0.15">
      <c r="A33" s="1108"/>
      <c r="B33" s="1124"/>
      <c r="C33" s="1125"/>
      <c r="D33" s="1125"/>
      <c r="E33" s="1126"/>
      <c r="F33" s="906"/>
      <c r="G33" s="907"/>
      <c r="H33" s="907"/>
      <c r="I33" s="907"/>
      <c r="J33" s="907"/>
      <c r="K33" s="907"/>
      <c r="L33" s="907"/>
      <c r="M33" s="907"/>
      <c r="N33" s="907"/>
      <c r="O33" s="907"/>
      <c r="P33" s="907"/>
      <c r="Q33" s="907"/>
      <c r="R33" s="907"/>
      <c r="S33" s="908"/>
    </row>
    <row r="34" spans="1:19" ht="15" customHeight="1" x14ac:dyDescent="0.15">
      <c r="A34" s="1108"/>
      <c r="B34" s="1124"/>
      <c r="C34" s="1125"/>
      <c r="D34" s="1125"/>
      <c r="E34" s="1126"/>
      <c r="F34" s="906"/>
      <c r="G34" s="907"/>
      <c r="H34" s="907"/>
      <c r="I34" s="907"/>
      <c r="J34" s="907"/>
      <c r="K34" s="907"/>
      <c r="L34" s="907"/>
      <c r="M34" s="907"/>
      <c r="N34" s="907"/>
      <c r="O34" s="907"/>
      <c r="P34" s="907"/>
      <c r="Q34" s="907"/>
      <c r="R34" s="907"/>
      <c r="S34" s="908"/>
    </row>
    <row r="35" spans="1:19" ht="15" customHeight="1" x14ac:dyDescent="0.15">
      <c r="A35" s="1108"/>
      <c r="B35" s="1124"/>
      <c r="C35" s="1125"/>
      <c r="D35" s="1125"/>
      <c r="E35" s="1126"/>
      <c r="F35" s="906"/>
      <c r="G35" s="907"/>
      <c r="H35" s="907"/>
      <c r="I35" s="907"/>
      <c r="J35" s="907"/>
      <c r="K35" s="907"/>
      <c r="L35" s="907"/>
      <c r="M35" s="907"/>
      <c r="N35" s="907"/>
      <c r="O35" s="907"/>
      <c r="P35" s="907"/>
      <c r="Q35" s="907"/>
      <c r="R35" s="907"/>
      <c r="S35" s="908"/>
    </row>
    <row r="36" spans="1:19" x14ac:dyDescent="0.15">
      <c r="A36" s="1108"/>
      <c r="B36" s="1127" t="s">
        <v>273</v>
      </c>
      <c r="C36" s="1128"/>
      <c r="D36" s="1128"/>
      <c r="E36" s="1129"/>
      <c r="F36" s="1092"/>
      <c r="G36" s="1093"/>
      <c r="H36" s="1093"/>
      <c r="I36" s="1093"/>
      <c r="J36" s="1093"/>
      <c r="K36" s="1094"/>
      <c r="L36" s="1105" t="s">
        <v>517</v>
      </c>
      <c r="M36" s="1106"/>
      <c r="N36" s="1106"/>
      <c r="O36" s="1106"/>
      <c r="P36" s="1106"/>
      <c r="Q36" s="1106"/>
      <c r="R36" s="1106"/>
      <c r="S36" s="1107"/>
    </row>
    <row r="37" spans="1:19" ht="18.75" customHeight="1" x14ac:dyDescent="0.15">
      <c r="A37" s="1108"/>
      <c r="B37" s="1127"/>
      <c r="C37" s="1128"/>
      <c r="D37" s="1128"/>
      <c r="E37" s="1129"/>
      <c r="F37" s="1092"/>
      <c r="G37" s="1093"/>
      <c r="H37" s="1093"/>
      <c r="I37" s="1093"/>
      <c r="J37" s="1093"/>
      <c r="K37" s="1094"/>
      <c r="L37" s="1082" t="s">
        <v>481</v>
      </c>
      <c r="M37" s="1083"/>
      <c r="N37" s="1083"/>
      <c r="O37" s="509"/>
      <c r="P37" s="1098" t="s">
        <v>482</v>
      </c>
      <c r="Q37" s="1083"/>
      <c r="R37" s="1083"/>
      <c r="S37" s="510"/>
    </row>
    <row r="38" spans="1:19" ht="18.75" customHeight="1" x14ac:dyDescent="0.15">
      <c r="A38" s="1108"/>
      <c r="B38" s="1127"/>
      <c r="C38" s="1128"/>
      <c r="D38" s="1128"/>
      <c r="E38" s="1129"/>
      <c r="F38" s="1092"/>
      <c r="G38" s="1093"/>
      <c r="H38" s="1093"/>
      <c r="I38" s="1093"/>
      <c r="J38" s="1093"/>
      <c r="K38" s="1094"/>
      <c r="L38" s="1082" t="s">
        <v>483</v>
      </c>
      <c r="M38" s="1083"/>
      <c r="N38" s="1083"/>
      <c r="O38" s="509"/>
      <c r="P38" s="1098" t="s">
        <v>457</v>
      </c>
      <c r="Q38" s="1083"/>
      <c r="R38" s="1083"/>
      <c r="S38" s="510"/>
    </row>
    <row r="39" spans="1:19" ht="12" customHeight="1" x14ac:dyDescent="0.15">
      <c r="A39" s="1108"/>
      <c r="B39" s="1109" t="s">
        <v>221</v>
      </c>
      <c r="C39" s="1110"/>
      <c r="D39" s="1110"/>
      <c r="E39" s="1111"/>
      <c r="F39" s="1092"/>
      <c r="G39" s="1093"/>
      <c r="H39" s="1093"/>
      <c r="I39" s="1093"/>
      <c r="J39" s="1093"/>
      <c r="K39" s="1094"/>
      <c r="L39" s="1082" t="s">
        <v>454</v>
      </c>
      <c r="M39" s="1083"/>
      <c r="N39" s="1084"/>
      <c r="O39" s="1088" t="s">
        <v>488</v>
      </c>
      <c r="P39" s="1088"/>
      <c r="Q39" s="1088"/>
      <c r="R39" s="1088"/>
      <c r="S39" s="1090"/>
    </row>
    <row r="40" spans="1:19" ht="12" customHeight="1" x14ac:dyDescent="0.15">
      <c r="A40" s="1108"/>
      <c r="B40" s="1112"/>
      <c r="C40" s="1113"/>
      <c r="D40" s="1113"/>
      <c r="E40" s="1114"/>
      <c r="F40" s="1095"/>
      <c r="G40" s="1096"/>
      <c r="H40" s="1096"/>
      <c r="I40" s="1096"/>
      <c r="J40" s="1096"/>
      <c r="K40" s="1097"/>
      <c r="L40" s="1085"/>
      <c r="M40" s="1086"/>
      <c r="N40" s="1087"/>
      <c r="O40" s="1089"/>
      <c r="P40" s="1089"/>
      <c r="Q40" s="1089"/>
      <c r="R40" s="1089"/>
      <c r="S40" s="1091"/>
    </row>
    <row r="41" spans="1:19" ht="19.5" customHeight="1" x14ac:dyDescent="0.15">
      <c r="A41" s="1108" t="s">
        <v>384</v>
      </c>
      <c r="B41" s="1115" t="s">
        <v>383</v>
      </c>
      <c r="C41" s="1116"/>
      <c r="D41" s="1116"/>
      <c r="E41" s="1117"/>
      <c r="F41" s="1099"/>
      <c r="G41" s="1100"/>
      <c r="H41" s="1100"/>
      <c r="I41" s="1100"/>
      <c r="J41" s="1100"/>
      <c r="K41" s="1100"/>
      <c r="L41" s="1100"/>
      <c r="M41" s="1100"/>
      <c r="N41" s="1100"/>
      <c r="O41" s="1100"/>
      <c r="P41" s="1100"/>
      <c r="Q41" s="1100"/>
      <c r="R41" s="1100"/>
      <c r="S41" s="1101"/>
    </row>
    <row r="42" spans="1:19" ht="19.5" customHeight="1" x14ac:dyDescent="0.15">
      <c r="A42" s="1108"/>
      <c r="B42" s="1118"/>
      <c r="C42" s="1119"/>
      <c r="D42" s="1119"/>
      <c r="E42" s="1120"/>
      <c r="F42" s="1102"/>
      <c r="G42" s="1103"/>
      <c r="H42" s="1103"/>
      <c r="I42" s="1103"/>
      <c r="J42" s="1103"/>
      <c r="K42" s="1103"/>
      <c r="L42" s="1103"/>
      <c r="M42" s="1103"/>
      <c r="N42" s="1103"/>
      <c r="O42" s="1103"/>
      <c r="P42" s="1103"/>
      <c r="Q42" s="1103"/>
      <c r="R42" s="1103"/>
      <c r="S42" s="1104"/>
    </row>
    <row r="43" spans="1:19" ht="15" customHeight="1" x14ac:dyDescent="0.15">
      <c r="A43" s="1108"/>
      <c r="B43" s="1121" t="s">
        <v>225</v>
      </c>
      <c r="C43" s="1122"/>
      <c r="D43" s="1122"/>
      <c r="E43" s="1123"/>
      <c r="F43" s="903"/>
      <c r="G43" s="904"/>
      <c r="H43" s="904"/>
      <c r="I43" s="904"/>
      <c r="J43" s="904"/>
      <c r="K43" s="904"/>
      <c r="L43" s="904"/>
      <c r="M43" s="904"/>
      <c r="N43" s="904"/>
      <c r="O43" s="904"/>
      <c r="P43" s="904"/>
      <c r="Q43" s="904"/>
      <c r="R43" s="904"/>
      <c r="S43" s="905"/>
    </row>
    <row r="44" spans="1:19" ht="15" customHeight="1" x14ac:dyDescent="0.15">
      <c r="A44" s="1108"/>
      <c r="B44" s="1124"/>
      <c r="C44" s="1125"/>
      <c r="D44" s="1125"/>
      <c r="E44" s="1126"/>
      <c r="F44" s="906"/>
      <c r="G44" s="907"/>
      <c r="H44" s="907"/>
      <c r="I44" s="907"/>
      <c r="J44" s="907"/>
      <c r="K44" s="907"/>
      <c r="L44" s="907"/>
      <c r="M44" s="907"/>
      <c r="N44" s="907"/>
      <c r="O44" s="907"/>
      <c r="P44" s="907"/>
      <c r="Q44" s="907"/>
      <c r="R44" s="907"/>
      <c r="S44" s="908"/>
    </row>
    <row r="45" spans="1:19" ht="15" customHeight="1" x14ac:dyDescent="0.15">
      <c r="A45" s="1108"/>
      <c r="B45" s="1124"/>
      <c r="C45" s="1125"/>
      <c r="D45" s="1125"/>
      <c r="E45" s="1126"/>
      <c r="F45" s="906"/>
      <c r="G45" s="907"/>
      <c r="H45" s="907"/>
      <c r="I45" s="907"/>
      <c r="J45" s="907"/>
      <c r="K45" s="907"/>
      <c r="L45" s="907"/>
      <c r="M45" s="907"/>
      <c r="N45" s="907"/>
      <c r="O45" s="907"/>
      <c r="P45" s="907"/>
      <c r="Q45" s="907"/>
      <c r="R45" s="907"/>
      <c r="S45" s="908"/>
    </row>
    <row r="46" spans="1:19" ht="15" customHeight="1" x14ac:dyDescent="0.15">
      <c r="A46" s="1108"/>
      <c r="B46" s="1124"/>
      <c r="C46" s="1125"/>
      <c r="D46" s="1125"/>
      <c r="E46" s="1126"/>
      <c r="F46" s="906"/>
      <c r="G46" s="907"/>
      <c r="H46" s="907"/>
      <c r="I46" s="907"/>
      <c r="J46" s="907"/>
      <c r="K46" s="907"/>
      <c r="L46" s="907"/>
      <c r="M46" s="907"/>
      <c r="N46" s="907"/>
      <c r="O46" s="907"/>
      <c r="P46" s="907"/>
      <c r="Q46" s="907"/>
      <c r="R46" s="907"/>
      <c r="S46" s="908"/>
    </row>
    <row r="47" spans="1:19" ht="15" customHeight="1" x14ac:dyDescent="0.15">
      <c r="A47" s="1108"/>
      <c r="B47" s="1124"/>
      <c r="C47" s="1125"/>
      <c r="D47" s="1125"/>
      <c r="E47" s="1126"/>
      <c r="F47" s="906"/>
      <c r="G47" s="907"/>
      <c r="H47" s="907"/>
      <c r="I47" s="907"/>
      <c r="J47" s="907"/>
      <c r="K47" s="907"/>
      <c r="L47" s="907"/>
      <c r="M47" s="907"/>
      <c r="N47" s="907"/>
      <c r="O47" s="907"/>
      <c r="P47" s="907"/>
      <c r="Q47" s="907"/>
      <c r="R47" s="907"/>
      <c r="S47" s="908"/>
    </row>
    <row r="48" spans="1:19" x14ac:dyDescent="0.15">
      <c r="A48" s="1108"/>
      <c r="B48" s="1127" t="s">
        <v>273</v>
      </c>
      <c r="C48" s="1128"/>
      <c r="D48" s="1128"/>
      <c r="E48" s="1129"/>
      <c r="F48" s="1092"/>
      <c r="G48" s="1093"/>
      <c r="H48" s="1093"/>
      <c r="I48" s="1093"/>
      <c r="J48" s="1093"/>
      <c r="K48" s="1094"/>
      <c r="L48" s="1105" t="s">
        <v>517</v>
      </c>
      <c r="M48" s="1106"/>
      <c r="N48" s="1106"/>
      <c r="O48" s="1106"/>
      <c r="P48" s="1106"/>
      <c r="Q48" s="1106"/>
      <c r="R48" s="1106"/>
      <c r="S48" s="1107"/>
    </row>
    <row r="49" spans="1:19" ht="18.75" customHeight="1" x14ac:dyDescent="0.15">
      <c r="A49" s="1108"/>
      <c r="B49" s="1127"/>
      <c r="C49" s="1128"/>
      <c r="D49" s="1128"/>
      <c r="E49" s="1129"/>
      <c r="F49" s="1092"/>
      <c r="G49" s="1093"/>
      <c r="H49" s="1093"/>
      <c r="I49" s="1093"/>
      <c r="J49" s="1093"/>
      <c r="K49" s="1094"/>
      <c r="L49" s="1082" t="s">
        <v>481</v>
      </c>
      <c r="M49" s="1083"/>
      <c r="N49" s="1083"/>
      <c r="O49" s="509"/>
      <c r="P49" s="1098" t="s">
        <v>482</v>
      </c>
      <c r="Q49" s="1083"/>
      <c r="R49" s="1083"/>
      <c r="S49" s="510"/>
    </row>
    <row r="50" spans="1:19" ht="18.75" customHeight="1" x14ac:dyDescent="0.15">
      <c r="A50" s="1108"/>
      <c r="B50" s="1127"/>
      <c r="C50" s="1128"/>
      <c r="D50" s="1128"/>
      <c r="E50" s="1129"/>
      <c r="F50" s="1092"/>
      <c r="G50" s="1093"/>
      <c r="H50" s="1093"/>
      <c r="I50" s="1093"/>
      <c r="J50" s="1093"/>
      <c r="K50" s="1094"/>
      <c r="L50" s="1082" t="s">
        <v>483</v>
      </c>
      <c r="M50" s="1083"/>
      <c r="N50" s="1083"/>
      <c r="O50" s="509"/>
      <c r="P50" s="1098" t="s">
        <v>457</v>
      </c>
      <c r="Q50" s="1083"/>
      <c r="R50" s="1083"/>
      <c r="S50" s="510"/>
    </row>
    <row r="51" spans="1:19" ht="12" customHeight="1" x14ac:dyDescent="0.15">
      <c r="A51" s="1108"/>
      <c r="B51" s="1109" t="s">
        <v>221</v>
      </c>
      <c r="C51" s="1110"/>
      <c r="D51" s="1110"/>
      <c r="E51" s="1111"/>
      <c r="F51" s="1076"/>
      <c r="G51" s="1077"/>
      <c r="H51" s="1077"/>
      <c r="I51" s="1077"/>
      <c r="J51" s="1077"/>
      <c r="K51" s="1078"/>
      <c r="L51" s="1082" t="s">
        <v>454</v>
      </c>
      <c r="M51" s="1083"/>
      <c r="N51" s="1084"/>
      <c r="O51" s="1088" t="s">
        <v>488</v>
      </c>
      <c r="P51" s="1088"/>
      <c r="Q51" s="1088"/>
      <c r="R51" s="1088"/>
      <c r="S51" s="1090"/>
    </row>
    <row r="52" spans="1:19" ht="12" customHeight="1" x14ac:dyDescent="0.15">
      <c r="A52" s="1108"/>
      <c r="B52" s="1112"/>
      <c r="C52" s="1113"/>
      <c r="D52" s="1113"/>
      <c r="E52" s="1114"/>
      <c r="F52" s="1079"/>
      <c r="G52" s="1080"/>
      <c r="H52" s="1080"/>
      <c r="I52" s="1080"/>
      <c r="J52" s="1080"/>
      <c r="K52" s="1081"/>
      <c r="L52" s="1085"/>
      <c r="M52" s="1086"/>
      <c r="N52" s="1087"/>
      <c r="O52" s="1089"/>
      <c r="P52" s="1089"/>
      <c r="Q52" s="1089"/>
      <c r="R52" s="1089"/>
      <c r="S52" s="1091"/>
    </row>
  </sheetData>
  <sheetProtection algorithmName="SHA-512" hashValue="OVCb+4S+qvpfOXj0ZsNSrmg4+99wyyD+EFbFluYh6lrzaQQIqJEBpAYQNFcNNXtRLkn+78DdwpBTNR1nMYb5Hw==" saltValue="89rxMWOHJqmGCpoyik5blw==" spinCount="100000" sheet="1" formatCells="0" formatRows="0" selectLockedCells="1"/>
  <mergeCells count="70">
    <mergeCell ref="B19:E23"/>
    <mergeCell ref="F19:S23"/>
    <mergeCell ref="B24:E26"/>
    <mergeCell ref="F24:K26"/>
    <mergeCell ref="L24:S24"/>
    <mergeCell ref="P25:R25"/>
    <mergeCell ref="L26:N26"/>
    <mergeCell ref="P26:R26"/>
    <mergeCell ref="B12:E14"/>
    <mergeCell ref="F12:K14"/>
    <mergeCell ref="L12:S12"/>
    <mergeCell ref="F7:S11"/>
    <mergeCell ref="L14:N14"/>
    <mergeCell ref="P14:R14"/>
    <mergeCell ref="B27:E28"/>
    <mergeCell ref="A3:S3"/>
    <mergeCell ref="A4:S4"/>
    <mergeCell ref="A5:A16"/>
    <mergeCell ref="A17:A28"/>
    <mergeCell ref="B15:E16"/>
    <mergeCell ref="B17:E18"/>
    <mergeCell ref="F17:S18"/>
    <mergeCell ref="B5:E6"/>
    <mergeCell ref="F5:S6"/>
    <mergeCell ref="L13:N13"/>
    <mergeCell ref="P13:R13"/>
    <mergeCell ref="S15:S16"/>
    <mergeCell ref="F15:K16"/>
    <mergeCell ref="L25:N25"/>
    <mergeCell ref="B7:E11"/>
    <mergeCell ref="A41:A52"/>
    <mergeCell ref="B51:E52"/>
    <mergeCell ref="B39:E40"/>
    <mergeCell ref="B41:E42"/>
    <mergeCell ref="A29:A40"/>
    <mergeCell ref="B29:E30"/>
    <mergeCell ref="B31:E35"/>
    <mergeCell ref="B36:E38"/>
    <mergeCell ref="B43:E47"/>
    <mergeCell ref="B48:E50"/>
    <mergeCell ref="L15:N16"/>
    <mergeCell ref="O15:R16"/>
    <mergeCell ref="S27:S28"/>
    <mergeCell ref="L37:N37"/>
    <mergeCell ref="P37:R37"/>
    <mergeCell ref="F29:S30"/>
    <mergeCell ref="F27:K28"/>
    <mergeCell ref="L27:N28"/>
    <mergeCell ref="O27:R28"/>
    <mergeCell ref="F31:S35"/>
    <mergeCell ref="F36:K38"/>
    <mergeCell ref="L36:S36"/>
    <mergeCell ref="L38:N38"/>
    <mergeCell ref="P38:R38"/>
    <mergeCell ref="F51:K52"/>
    <mergeCell ref="L51:N52"/>
    <mergeCell ref="O51:R52"/>
    <mergeCell ref="S51:S52"/>
    <mergeCell ref="F39:K40"/>
    <mergeCell ref="L39:N40"/>
    <mergeCell ref="O39:R40"/>
    <mergeCell ref="S39:S40"/>
    <mergeCell ref="L49:N49"/>
    <mergeCell ref="P49:R49"/>
    <mergeCell ref="L50:N50"/>
    <mergeCell ref="P50:R50"/>
    <mergeCell ref="F41:S42"/>
    <mergeCell ref="F43:S47"/>
    <mergeCell ref="F48:K50"/>
    <mergeCell ref="L48:S48"/>
  </mergeCells>
  <phoneticPr fontId="1"/>
  <dataValidations count="1">
    <dataValidation type="list" allowBlank="1" showInputMessage="1" showErrorMessage="1" sqref="O25 O25:O26 S25:S28 O13:O14 S13:S16 O37:O38 S37:S40 O49:O50 S49:S52">
      <formula1>"　,●"</formula1>
    </dataValidation>
  </dataValidations>
  <pageMargins left="0.59055118110236227" right="0.19685039370078741" top="0.39370078740157483" bottom="0.39370078740157483" header="0.19685039370078741" footer="0.19685039370078741"/>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243B1483-FCE4-4D69-884F-1E967559753F}">
            <xm:f>表紙!$C$28=表紙!$C$63</xm:f>
            <x14:dxf>
              <font>
                <color theme="0" tint="-0.24994659260841701"/>
              </font>
              <fill>
                <patternFill>
                  <bgColor theme="0" tint="-0.24994659260841701"/>
                </patternFill>
              </fill>
            </x14:dxf>
          </x14:cfRule>
          <xm:sqref>F5:S52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43</vt:i4>
      </vt:variant>
    </vt:vector>
  </HeadingPairs>
  <TitlesOfParts>
    <vt:vector size="71" baseType="lpstr">
      <vt:lpstr>表紙</vt:lpstr>
      <vt:lpstr>申請事業者の概要(別紙１)</vt:lpstr>
      <vt:lpstr>利用状況(別紙２)</vt:lpstr>
      <vt:lpstr>役員株主名簿(別紙３)</vt:lpstr>
      <vt:lpstr>申請事業・製品改良の計画(別紙４)</vt:lpstr>
      <vt:lpstr>製品改良実施内容(別紙５)</vt:lpstr>
      <vt:lpstr>規格認証の計画(別紙６)</vt:lpstr>
      <vt:lpstr>達成目標&lt;製品改良&gt;(別紙７)</vt:lpstr>
      <vt:lpstr>達成目標&lt;規格認証&gt;(別紙８)</vt:lpstr>
      <vt:lpstr>実施体制(別紙９)</vt:lpstr>
      <vt:lpstr>スケジュール(別紙10)</vt:lpstr>
      <vt:lpstr>市場性(別紙11)</vt:lpstr>
      <vt:lpstr>支出明細＜原材料・改良＞(別紙12)</vt:lpstr>
      <vt:lpstr>支出明細＜機械工具・改良＞(別紙13)</vt:lpstr>
      <vt:lpstr>計画書＜機械工具・改良＞(別紙14)</vt:lpstr>
      <vt:lpstr>支出明細＜委託専門家・改良＞(別紙15)</vt:lpstr>
      <vt:lpstr>計画書＜委託専門家・改良＞(別紙16)</vt:lpstr>
      <vt:lpstr>支出明細＜産業財産権・改良＞(別紙17)</vt:lpstr>
      <vt:lpstr>人件費早見表・改良(別紙18)</vt:lpstr>
      <vt:lpstr>支出明細＜人件費・改良＞(別紙19)</vt:lpstr>
      <vt:lpstr>支出明細＜賃借料・改良＞(別紙20)</vt:lpstr>
      <vt:lpstr>計画書＜賃借料・改良＞(別紙21)</vt:lpstr>
      <vt:lpstr>支出明細＜原材料・規格認証＞(別紙22)</vt:lpstr>
      <vt:lpstr>支出明細＜機械工具・規格認証＞(別紙23)</vt:lpstr>
      <vt:lpstr>計画書＜機械工具・規格認証＞(別紙24)</vt:lpstr>
      <vt:lpstr>支払明細＜委託専門家・規格認証＞(別紙25)</vt:lpstr>
      <vt:lpstr>計画書＜委託専門家・規格認証＞(別紙26)</vt:lpstr>
      <vt:lpstr>資金計画(別紙27)</vt:lpstr>
      <vt:lpstr>'支出明細＜委託専門家・改良＞(別紙15)'!_9．資金支出明細</vt:lpstr>
      <vt:lpstr>'支出明細＜機械工具・改良＞(別紙13)'!_9．資金支出明細</vt:lpstr>
      <vt:lpstr>'支出明細＜機械工具・規格認証＞(別紙23)'!_9．資金支出明細</vt:lpstr>
      <vt:lpstr>'支出明細＜原材料・改良＞(別紙12)'!_9．資金支出明細</vt:lpstr>
      <vt:lpstr>'支出明細＜原材料・規格認証＞(別紙22)'!_9．資金支出明細</vt:lpstr>
      <vt:lpstr>'支出明細＜賃借料・改良＞(別紙20)'!_9．資金支出明細</vt:lpstr>
      <vt:lpstr>'支払明細＜委託専門家・規格認証＞(別紙25)'!_9．資金支出明細</vt:lpstr>
      <vt:lpstr>'役員株主名簿(別紙３)'!_ftn1</vt:lpstr>
      <vt:lpstr>'スケジュール(別紙10)'!Print_Area</vt:lpstr>
      <vt:lpstr>'規格認証の計画(別紙６)'!Print_Area</vt:lpstr>
      <vt:lpstr>'計画書＜委託専門家・改良＞(別紙16)'!Print_Area</vt:lpstr>
      <vt:lpstr>'計画書＜委託専門家・規格認証＞(別紙26)'!Print_Area</vt:lpstr>
      <vt:lpstr>'計画書＜機械工具・改良＞(別紙14)'!Print_Area</vt:lpstr>
      <vt:lpstr>'計画書＜機械工具・規格認証＞(別紙24)'!Print_Area</vt:lpstr>
      <vt:lpstr>'計画書＜賃借料・改良＞(別紙21)'!Print_Area</vt:lpstr>
      <vt:lpstr>'市場性(別紙11)'!Print_Area</vt:lpstr>
      <vt:lpstr>'支出明細＜委託専門家・改良＞(別紙15)'!Print_Area</vt:lpstr>
      <vt:lpstr>'支出明細＜機械工具・改良＞(別紙13)'!Print_Area</vt:lpstr>
      <vt:lpstr>'支出明細＜機械工具・規格認証＞(別紙23)'!Print_Area</vt:lpstr>
      <vt:lpstr>'支出明細＜原材料・改良＞(別紙12)'!Print_Area</vt:lpstr>
      <vt:lpstr>'支出明細＜原材料・規格認証＞(別紙22)'!Print_Area</vt:lpstr>
      <vt:lpstr>'支出明細＜産業財産権・改良＞(別紙17)'!Print_Area</vt:lpstr>
      <vt:lpstr>'支出明細＜人件費・改良＞(別紙19)'!Print_Area</vt:lpstr>
      <vt:lpstr>'支出明細＜賃借料・改良＞(別紙20)'!Print_Area</vt:lpstr>
      <vt:lpstr>'支払明細＜委託専門家・規格認証＞(別紙25)'!Print_Area</vt:lpstr>
      <vt:lpstr>'資金計画(別紙27)'!Print_Area</vt:lpstr>
      <vt:lpstr>'実施体制(別紙９)'!Print_Area</vt:lpstr>
      <vt:lpstr>'申請事業・製品改良の計画(別紙４)'!Print_Area</vt:lpstr>
      <vt:lpstr>'申請事業者の概要(別紙１)'!Print_Area</vt:lpstr>
      <vt:lpstr>'人件費早見表・改良(別紙18)'!Print_Area</vt:lpstr>
      <vt:lpstr>'製品改良実施内容(別紙５)'!Print_Area</vt:lpstr>
      <vt:lpstr>'達成目標&lt;規格認証&gt;(別紙８)'!Print_Area</vt:lpstr>
      <vt:lpstr>'達成目標&lt;製品改良&gt;(別紙７)'!Print_Area</vt:lpstr>
      <vt:lpstr>表紙!Print_Area</vt:lpstr>
      <vt:lpstr>'役員株主名簿(別紙３)'!Print_Area</vt:lpstr>
      <vt:lpstr>'利用状況(別紙２)'!Print_Area</vt:lpstr>
      <vt:lpstr>'スケジュール(別紙10)'!Print_Titles</vt:lpstr>
      <vt:lpstr>'支出明細＜原材料・改良＞(別紙12)'!Print_Titles</vt:lpstr>
      <vt:lpstr>'支出明細＜原材料・規格認証＞(別紙22)'!Print_Titles</vt:lpstr>
      <vt:lpstr>'申請事業者の概要(別紙１)'!サービス業</vt:lpstr>
      <vt:lpstr>'申請事業者の概要(別紙１)'!卸売業</vt:lpstr>
      <vt:lpstr>'申請事業者の概要(別紙１)'!小売業</vt:lpstr>
      <vt:lpstr>'申請事業者の概要(別紙１)'!製造業その他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2022-08-09T05:08:29Z</dcterms:modified>
</cp:coreProperties>
</file>