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7"/>
  <workbookPr defaultThemeVersion="166925"/>
  <mc:AlternateContent xmlns:mc="http://schemas.openxmlformats.org/markup-compatibility/2006">
    <mc:Choice Requires="x15">
      <x15ac:absPath xmlns:x15ac="http://schemas.microsoft.com/office/spreadsheetml/2010/11/ac" url="C:\Users\itosh\Desktop\JMAC資料一式\★申請様式一式\"/>
    </mc:Choice>
  </mc:AlternateContent>
  <xr:revisionPtr revIDLastSave="0" documentId="13_ncr:1_{25048F60-940D-4B17-AC85-887AF2704E59}" xr6:coauthVersionLast="47" xr6:coauthVersionMax="47" xr10:uidLastSave="{00000000-0000-0000-0000-000000000000}"/>
  <bookViews>
    <workbookView xWindow="-108" yWindow="-108" windowWidth="23256" windowHeight="12576" tabRatio="881"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Sheet1" sheetId="17" state="hidden" r:id="rId7"/>
    <sheet name="別添２－２　人件費計算根拠" sheetId="11" r:id="rId8"/>
    <sheet name="等級単価一覧表" sheetId="16" r:id="rId9"/>
  </sheets>
  <externalReferences>
    <externalReference r:id="rId10"/>
    <externalReference r:id="rId11"/>
  </externalReferences>
  <definedNames>
    <definedName name="_xlnm._FilterDatabase" localSheetId="7"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事業者基本情報'!$A$1:$C$34</definedName>
    <definedName name="_xlnm.Print_Area" localSheetId="2">'別添２　支出計画書'!$A$1:$E$35</definedName>
    <definedName name="_xlnm.Print_Area" localSheetId="5">'別添２－１人件費単価計算書'!$B$2:$H$75</definedName>
    <definedName name="_xlnm.Print_Area" localSheetId="7">'別添２－２　人件費計算根拠'!$A$1:$E$31</definedName>
    <definedName name="_xlnm.Print_Area" localSheetId="3">'様式第１　交付申請書'!$A$1:$G$36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17" l="1"/>
  <c r="B37" i="17"/>
  <c r="B30" i="17"/>
  <c r="B31" i="17"/>
  <c r="B32" i="17"/>
  <c r="B33" i="17"/>
  <c r="B34" i="17"/>
  <c r="B35" i="17"/>
  <c r="B36" i="17"/>
  <c r="B29" i="17"/>
  <c r="B28" i="17"/>
  <c r="B27" i="17"/>
  <c r="B20" i="17"/>
  <c r="B21" i="17"/>
  <c r="B22" i="17"/>
  <c r="B23" i="17"/>
  <c r="B24" i="17"/>
  <c r="B25" i="17"/>
  <c r="B26" i="17"/>
  <c r="B19" i="17"/>
  <c r="B18" i="17"/>
  <c r="B4" i="17"/>
  <c r="B5" i="17"/>
  <c r="B6" i="17"/>
  <c r="B7" i="17"/>
  <c r="B8" i="17"/>
  <c r="B9" i="17"/>
  <c r="B10" i="17"/>
  <c r="B11" i="17"/>
  <c r="B12" i="17"/>
  <c r="B13" i="17"/>
  <c r="B14" i="17"/>
  <c r="B15" i="17"/>
  <c r="B16" i="17"/>
  <c r="B17" i="17"/>
  <c r="B3" i="17"/>
  <c r="B2" i="17"/>
  <c r="D42" i="9"/>
  <c r="D43" i="9"/>
  <c r="D44" i="9"/>
  <c r="D45" i="9"/>
  <c r="D46" i="9"/>
  <c r="D47" i="9"/>
  <c r="D48" i="9"/>
  <c r="D49" i="9"/>
  <c r="D50" i="9"/>
  <c r="D41" i="9"/>
  <c r="C29" i="11"/>
  <c r="P14" i="4"/>
  <c r="C9" i="11" l="1"/>
  <c r="C10" i="11"/>
  <c r="C11" i="11"/>
  <c r="C12" i="11"/>
  <c r="C13" i="11"/>
  <c r="C14" i="11"/>
  <c r="C15" i="11"/>
  <c r="C16" i="11"/>
  <c r="C17" i="11"/>
  <c r="C18" i="11"/>
  <c r="C19" i="11"/>
  <c r="C20" i="11"/>
  <c r="C21" i="11"/>
  <c r="C22" i="11"/>
  <c r="C23" i="11"/>
  <c r="C24" i="11"/>
  <c r="C25" i="11"/>
  <c r="C26" i="11"/>
  <c r="C27" i="11"/>
  <c r="C28" i="11"/>
  <c r="C30" i="11"/>
  <c r="C31" i="11"/>
  <c r="C8" i="11"/>
  <c r="E16" i="9"/>
  <c r="E12" i="4"/>
  <c r="E11" i="4"/>
  <c r="E10" i="4"/>
  <c r="E9" i="4"/>
  <c r="E8" i="11" l="1"/>
  <c r="E58" i="9"/>
  <c r="E43" i="9"/>
  <c r="E44" i="9"/>
  <c r="E45" i="9"/>
  <c r="E46" i="9"/>
  <c r="E47" i="9"/>
  <c r="E48" i="9"/>
  <c r="E49" i="9"/>
  <c r="E50" i="9"/>
  <c r="E17" i="9"/>
  <c r="E18" i="9"/>
  <c r="E19" i="9"/>
  <c r="E20" i="9"/>
  <c r="E21" i="9"/>
  <c r="E22" i="9"/>
  <c r="E23" i="9"/>
  <c r="E24" i="9"/>
  <c r="E25" i="9"/>
  <c r="E26" i="9"/>
  <c r="E27" i="9"/>
  <c r="E28" i="9"/>
  <c r="E29" i="9"/>
  <c r="E30" i="9"/>
  <c r="E31" i="9"/>
  <c r="E32"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E41" i="9"/>
  <c r="A41" i="9"/>
  <c r="A32" i="9"/>
  <c r="A31" i="9"/>
  <c r="A30" i="9"/>
  <c r="A29" i="9"/>
  <c r="A28" i="9"/>
  <c r="A27" i="9"/>
  <c r="A26" i="9"/>
  <c r="A25" i="9"/>
  <c r="A24" i="9"/>
  <c r="A23" i="9"/>
  <c r="A22" i="9"/>
  <c r="A21" i="9"/>
  <c r="A20" i="9"/>
  <c r="A19" i="9"/>
  <c r="A18" i="9"/>
  <c r="A17" i="9"/>
  <c r="A16" i="9"/>
  <c r="J28" i="5"/>
  <c r="P15" i="4"/>
  <c r="P13" i="4"/>
  <c r="P12" i="4"/>
  <c r="P11" i="4"/>
  <c r="P10" i="4"/>
  <c r="B7" i="4" l="1"/>
  <c r="A7" i="4"/>
  <c r="E30" i="5" s="1"/>
  <c r="D31" i="5"/>
  <c r="E31" i="5" l="1"/>
  <c r="I28" i="5"/>
  <c r="F30" i="5" s="1"/>
  <c r="F31" i="5" s="1"/>
  <c r="E9" i="11"/>
  <c r="E6" i="11" s="1"/>
</calcChain>
</file>

<file path=xl/sharedStrings.xml><?xml version="1.0" encoding="utf-8"?>
<sst xmlns="http://schemas.openxmlformats.org/spreadsheetml/2006/main" count="351" uniqueCount="219">
  <si>
    <t xml:space="preserve">令和3年度補正　産業保安高度化推進事業費補助金
</t>
    <phoneticPr fontId="6"/>
  </si>
  <si>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</si>
  <si>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</si>
  <si>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</si>
  <si>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</si>
  <si>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</si>
  <si>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</si>
  <si>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</si>
  <si>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</si>
  <si>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支出計画書</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</si>
  <si>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</si>
  <si>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</si>
  <si>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</si>
  <si>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</si>
  <si>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</si>
  <si>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</si>
  <si>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</si>
  <si>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交付申請書</t>
    <rPh sb="0" eb="2">
      <t>コウフ</t>
    </rPh>
    <rPh sb="2" eb="5">
      <t>シンセイショ</t>
    </rPh>
    <phoneticPr fontId="9"/>
  </si>
  <si>
    <t>指定
（様式第１）</t>
    <phoneticPr fontId="6"/>
  </si>
  <si>
    <t>⑤</t>
    <phoneticPr fontId="6"/>
  </si>
  <si>
    <t>補助事業概要説明書</t>
    <rPh sb="0" eb="2">
      <t>ホジョ</t>
    </rPh>
    <rPh sb="2" eb="4">
      <t>ジギョウ</t>
    </rPh>
    <rPh sb="4" eb="6">
      <t>ガイヨウ</t>
    </rPh>
    <rPh sb="6" eb="9">
      <t>セツメイショ</t>
    </rPh>
    <phoneticPr fontId="9"/>
  </si>
  <si>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</si>
  <si>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</si>
  <si>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</si>
  <si>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</si>
  <si>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</si>
  <si>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</si>
  <si>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</si>
  <si>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</si>
  <si>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</si>
  <si>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</si>
  <si>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</si>
  <si>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【人件費が含まれる場合のみ】
人件費計算根拠</t>
    <phoneticPr fontId="6"/>
  </si>
  <si>
    <t>指定
（別添２-２）</t>
    <rPh sb="0" eb="2">
      <t>シテイ</t>
    </rPh>
    <rPh sb="4" eb="6">
      <t>ベッテン</t>
    </rPh>
    <phoneticPr fontId="9"/>
  </si>
  <si>
    <t>⑨</t>
    <phoneticPr fontId="6"/>
  </si>
  <si>
    <t>直近年度の会計に関する報告書</t>
    <phoneticPr fontId="6"/>
  </si>
  <si>
    <t>自由</t>
    <rPh sb="0" eb="2">
      <t>ジユウ</t>
    </rPh>
    <phoneticPr fontId="6"/>
  </si>
  <si>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</si>
  <si>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⑩</t>
    <phoneticPr fontId="6"/>
  </si>
  <si>
    <t>2012年4月以降の工事計画書又はコリンズ※の登録内容確認書（工事実績）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9"/>
  </si>
  <si>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rPh sb="58" eb="59">
      <t>ウツ</t>
    </rPh>
    <rPh sb="61" eb="63">
      <t>テイシュツ</t>
    </rPh>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</si>
  <si>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</si>
  <si>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</si>
  <si>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（別添１）</t>
    <rPh sb="1" eb="3">
      <t>ベッテン</t>
    </rPh>
    <phoneticPr fontId="6"/>
  </si>
  <si>
    <t>事業者情報</t>
    <rPh sb="0" eb="3">
      <t>ジギョウシャ</t>
    </rPh>
    <rPh sb="3" eb="5">
      <t>ジョウホウ</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</si>
  <si>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</si>
  <si>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</si>
  <si>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</si>
  <si>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</si>
  <si>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</si>
  <si>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</si>
  <si>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</si>
  <si>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</si>
  <si>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</si>
  <si>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</si>
  <si>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</si>
  <si>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事業者担当者情報</t>
    <rPh sb="0" eb="3">
      <t>ジギョウシャ</t>
    </rPh>
    <rPh sb="3" eb="6">
      <t>タントウシャ</t>
    </rPh>
    <rPh sb="6" eb="8">
      <t>ジョウホウ</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</si>
  <si>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</si>
  <si>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</si>
  <si>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</si>
  <si>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</si>
  <si>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</si>
  <si>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</si>
  <si>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</si>
  <si>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</si>
  <si>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</si>
  <si>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</si>
  <si>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</si>
  <si>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</si>
  <si>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</si>
  <si>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</si>
  <si>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</si>
  <si>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</si>
  <si>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</si>
  <si>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</si>
  <si>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</si>
  <si>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</si>
  <si>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</si>
  <si>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</si>
  <si>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</si>
  <si>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</si>
  <si>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</si>
  <si>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</si>
  <si>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</si>
  <si>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類型</t>
    <rPh sb="0" eb="2">
      <t>ルイケイ</t>
    </rPh>
    <phoneticPr fontId="6"/>
  </si>
  <si>
    <t>事業者区分</t>
    <rPh sb="0" eb="3">
      <t>ジギョウシャ</t>
    </rPh>
    <rPh sb="3" eb="5">
      <t>クブン</t>
    </rPh>
    <phoneticPr fontId="6"/>
  </si>
  <si>
    <t>事業者名</t>
    <rPh sb="0" eb="3">
      <t>ジギョウシャ</t>
    </rPh>
    <rPh sb="3" eb="4">
      <t>メイ</t>
    </rPh>
    <phoneticPr fontId="6"/>
  </si>
  <si>
    <t>←類型・事業者区分を選択すると補助率・上限額が自動反映されます。</t>
    <rPh sb="1" eb="3">
      <t>ルイケイ</t>
    </rPh>
    <rPh sb="4" eb="7">
      <t>ジギョウシャ</t>
    </rPh>
    <rPh sb="7" eb="9">
      <t>クブン</t>
    </rPh>
    <rPh sb="10" eb="12">
      <t>センタク</t>
    </rPh>
    <rPh sb="15" eb="18">
      <t>ホジョリツ</t>
    </rPh>
    <rPh sb="19" eb="21">
      <t>ジョウゲン</t>
    </rPh>
    <rPh sb="21" eb="22">
      <t>ガク</t>
    </rPh>
    <rPh sb="23" eb="25">
      <t>ジドウ</t>
    </rPh>
    <rPh sb="25" eb="27">
      <t>ハンエイ</t>
    </rPh>
    <phoneticPr fontId="6"/>
  </si>
  <si>
    <t>A</t>
  </si>
  <si>
    <t>中小企業</t>
    <rPh sb="0" eb="2">
      <t>チュウショウ</t>
    </rPh>
    <rPh sb="2" eb="4">
      <t>キギョウ</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</si>
  <si>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</si>
  <si>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</si>
  <si>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</si>
  <si>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</si>
  <si>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作業列</t>
    <rPh sb="0" eb="2">
      <t>サギョウ</t>
    </rPh>
    <rPh sb="2" eb="3">
      <t>レツ</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</si>
  <si>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</si>
  <si>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</si>
  <si>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</si>
  <si>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</si>
  <si>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3.人件費</t>
    <rPh sb="2" eb="5">
      <t>ジンケンヒ</t>
    </rPh>
    <phoneticPr fontId="6"/>
  </si>
  <si>
    <t>地方公共団体</t>
    <rPh sb="0" eb="6">
      <t>チホウコウキョウダンタイ</t>
    </rPh>
    <phoneticPr fontId="6"/>
  </si>
  <si>
    <t>4.その他諸経費</t>
    <phoneticPr fontId="6"/>
  </si>
  <si>
    <t>B</t>
    <phoneticPr fontId="6"/>
  </si>
  <si>
    <t>費用総計（円）</t>
    <phoneticPr fontId="6"/>
  </si>
  <si>
    <t>C</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</si>
  <si>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</si>
  <si>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</si>
  <si>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</si>
  <si>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</si>
  <si>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</si>
  <si>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</si>
  <si>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</si>
  <si>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</si>
  <si>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</si>
  <si>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2022年●月●日</t>
    <rPh sb="4" eb="5">
      <t>ネン</t>
    </rPh>
    <rPh sb="6" eb="7">
      <t>ガツ</t>
    </rPh>
    <rPh sb="8" eb="9">
      <t>ニチ</t>
    </rPh>
    <phoneticPr fontId="6"/>
  </si>
  <si>
    <t>株式会社日本能率協会コンサルティング</t>
    <rPh sb="0" eb="10">
      <t>カブシキガイシャニホンノウリツキョウカイ</t>
    </rPh>
    <phoneticPr fontId="6"/>
  </si>
  <si>
    <t>　　代表取締役社長　殿</t>
    <rPh sb="2" eb="9">
      <t>ダイヒョウトリシマリヤクシャチョウ</t>
    </rPh>
    <phoneticPr fontId="6"/>
  </si>
  <si>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</si>
  <si>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</si>
  <si>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</si>
  <si>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</si>
  <si>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</si>
  <si>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令和３年度補正 産業保安高度化推進事業費補助金
交付申請書</t>
    <rPh sb="5" eb="7">
      <t>ホセイ</t>
    </rPh>
    <rPh sb="8" eb="10">
      <t>サンギョウ</t>
    </rPh>
    <rPh sb="10" eb="12">
      <t>ホアン</t>
    </rPh>
    <rPh sb="12" eb="15">
      <t>コウドカ</t>
    </rPh>
    <rPh sb="15" eb="17">
      <t>スイシン</t>
    </rPh>
    <rPh sb="17" eb="19">
      <t>ジギョウ</t>
    </rPh>
    <rPh sb="19" eb="20">
      <t>ヒ</t>
    </rPh>
    <rPh sb="20" eb="23">
      <t>ホジョキン</t>
    </rPh>
    <phoneticPr fontId="6"/>
  </si>
  <si>
    <r>
      <t>　令和３年度補正 産業保安高度化推進事業費補助金交付規程（以下「交付規程」という。）第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6" eb="8">
      <t>ホセイ</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</si>
  <si>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</si>
  <si>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</si>
  <si>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</si>
  <si>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</si>
  <si>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</si>
  <si>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r>
      <t>←事業完了日は補助期間内（</t>
    </r>
    <r>
      <rPr>
        <sz val="12"/>
        <color rgb="FFFF0000"/>
        <rFont val="ＭＳ Ｐ明朝"/>
        <family val="1"/>
        <charset val="128"/>
      </rPr>
      <t>2023年2月28日</t>
    </r>
    <r>
      <rPr>
        <sz val="12"/>
        <rFont val="ＭＳ Ｐ明朝"/>
        <family val="1"/>
        <charset val="128"/>
      </rPr>
      <t>まで）に設定すること。</t>
    </r>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</si>
  <si>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</si>
  <si>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</si>
  <si>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</si>
  <si>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</si>
  <si>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</si>
  <si>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</si>
  <si>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</si>
  <si>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</si>
  <si>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産業保安高度化推進事業費</t>
    <phoneticPr fontId="6"/>
  </si>
  <si>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</si>
  <si>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</si>
  <si>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</si>
  <si>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</si>
  <si>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（2） その他JMACが指示する書面</t>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</si>
  <si>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</si>
  <si>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</si>
  <si>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</si>
  <si>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</si>
  <si>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</si>
  <si>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</si>
  <si>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</si>
  <si>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</si>
  <si>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</si>
  <si>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</si>
  <si>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</si>
  <si>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</si>
  <si>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</si>
  <si>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</si>
  <si>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</si>
  <si>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</si>
  <si>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</si>
  <si>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</si>
  <si>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</si>
  <si>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</si>
  <si>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</si>
  <si>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</si>
  <si>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</si>
  <si>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記</t>
    <rPh sb="0" eb="1">
      <t>キ</t>
    </rPh>
    <phoneticPr fontId="6"/>
  </si>
  <si>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</si>
  <si>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</si>
  <si>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</si>
  <si>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</si>
  <si>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</si>
  <si>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</si>
  <si>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</si>
  <si>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</si>
  <si>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</si>
  <si>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</si>
  <si>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</si>
  <si>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　　https://www.meti.go.jp/information_2/downloadfiles/R4kenpo.pdf</t>
    <phoneticPr fontId="6"/>
  </si>
  <si>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</si>
  <si>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</si>
  <si>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</si>
  <si>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</si>
  <si>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</si>
  <si>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</si>
  <si>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</si>
  <si>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</si>
  <si>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</si>
  <si>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</si>
  <si>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</si>
  <si>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</si>
  <si>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</si>
  <si>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</si>
  <si>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</si>
  <si>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</si>
  <si>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</si>
  <si>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</si>
  <si>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</si>
  <si>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</si>
  <si>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</si>
  <si>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</si>
  <si>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</si>
  <si>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</si>
  <si>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</si>
  <si>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</si>
  <si>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Gothic"/>
        <family val="3"/>
      </rPr>
      <t>別    表</t>
    </r>
  </si>
  <si>
    <t>等級単価一覧表  令和４年度適用</t>
    <phoneticPr fontId="6"/>
  </si>
  <si>
    <r>
      <rPr>
        <sz val="6"/>
        <rFont val="MS Gothic"/>
        <family val="3"/>
      </rPr>
      <t>健保等級適用者</t>
    </r>
  </si>
  <si>
    <r>
      <rPr>
        <sz val="7.5"/>
        <rFont val="MS Gothic"/>
        <family val="3"/>
      </rPr>
      <t>労務費単価(円／時間)</t>
    </r>
  </si>
  <si>
    <r>
      <rPr>
        <sz val="6"/>
        <rFont val="MS Gothic"/>
        <family val="3"/>
      </rPr>
      <t xml:space="preserve">健保等級適用者以外
</t>
    </r>
    <r>
      <rPr>
        <sz val="6"/>
        <rFont val="MS Gothic"/>
        <family val="3"/>
      </rPr>
      <t>（年俸制・月給制）</t>
    </r>
  </si>
  <si>
    <r>
      <rPr>
        <sz val="7.5"/>
        <rFont val="MS PGothic"/>
        <family val="2"/>
      </rPr>
      <t xml:space="preserve">労務費単価
</t>
    </r>
    <r>
      <rPr>
        <sz val="7.5"/>
        <rFont val="MS PGothic"/>
        <family val="2"/>
      </rPr>
      <t>(円／時間）</t>
    </r>
  </si>
  <si>
    <r>
      <rPr>
        <sz val="6"/>
        <rFont val="MS Gothic"/>
        <family val="3"/>
      </rPr>
      <t>等       級</t>
    </r>
  </si>
  <si>
    <r>
      <rPr>
        <sz val="6"/>
        <rFont val="MS Gothic"/>
        <family val="3"/>
      </rPr>
      <t>報酬月額</t>
    </r>
  </si>
  <si>
    <r>
      <rPr>
        <sz val="7"/>
        <rFont val="MS PGothic"/>
        <family val="2"/>
      </rPr>
      <t xml:space="preserve">Ａ．賞与なし、
</t>
    </r>
    <r>
      <rPr>
        <sz val="7"/>
        <rFont val="MS PGothic"/>
        <family val="2"/>
      </rPr>
      <t>年４回以上</t>
    </r>
  </si>
  <si>
    <r>
      <rPr>
        <sz val="7"/>
        <rFont val="MS PGothic"/>
        <family val="2"/>
      </rPr>
      <t>Ｂ．賞与１回～３回</t>
    </r>
  </si>
  <si>
    <r>
      <rPr>
        <sz val="6"/>
        <rFont val="MS Gothic"/>
        <family val="3"/>
      </rPr>
      <t>月給範囲額</t>
    </r>
  </si>
  <si>
    <r>
      <rPr>
        <sz val="6"/>
        <rFont val="MS PGothic"/>
        <family val="2"/>
      </rPr>
      <t>以上        ～        未満</t>
    </r>
  </si>
  <si>
    <r>
      <rPr>
        <sz val="6"/>
        <rFont val="MS Gothic"/>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</si>
</sst>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6">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s>
  <fills count="8">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3">
    <xf numFmtId="0" fontId="0" fillId="0" borderId="0" xfId="0">
      <alignment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0" xfId="0" applyFont="1">
      <alignment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8" fillId="2" borderId="6" xfId="3" applyFont="1" applyFill="1" applyBorder="1" applyAlignment="1">
      <alignment horizontal="center" vertical="center"/>
    </xf>
    <xf numFmtId="0" fontId="10"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0" fillId="0" borderId="8" xfId="3" applyFont="1" applyBorder="1" applyAlignment="1">
      <alignment horizontal="center" vertical="center"/>
    </xf>
    <xf numFmtId="0" fontId="3" fillId="0" borderId="5" xfId="3" applyFont="1" applyBorder="1" applyAlignment="1">
      <alignment vertical="center" wrapText="1"/>
    </xf>
    <xf numFmtId="0" fontId="11"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4" fillId="0" borderId="7" xfId="2" applyFont="1" applyBorder="1" applyAlignment="1" applyProtection="1">
      <alignment horizontal="left" vertical="center" wrapText="1"/>
    </xf>
    <xf numFmtId="0" fontId="2" fillId="0" borderId="5" xfId="3" applyFont="1" applyBorder="1" applyAlignment="1">
      <alignment horizontal="left" vertical="center" wrapText="1"/>
    </xf>
    <xf numFmtId="0" fontId="10" fillId="0" borderId="9" xfId="3" applyFont="1" applyBorder="1" applyAlignment="1">
      <alignment horizontal="center" vertical="center"/>
    </xf>
    <xf numFmtId="0" fontId="11" fillId="0" borderId="10" xfId="3" applyFont="1" applyBorder="1" applyAlignment="1">
      <alignment horizontal="left" vertical="center" wrapText="1"/>
    </xf>
    <xf numFmtId="0" fontId="3" fillId="0" borderId="10" xfId="3" applyFont="1" applyBorder="1" applyAlignment="1">
      <alignment horizontal="center" vertical="center"/>
    </xf>
    <xf numFmtId="0" fontId="3" fillId="0" borderId="10" xfId="3" applyFont="1" applyBorder="1" applyAlignment="1">
      <alignment horizontal="left" vertical="center" wrapText="1"/>
    </xf>
    <xf numFmtId="0" fontId="2" fillId="0" borderId="11" xfId="0" applyFont="1" applyBorder="1">
      <alignment vertical="center"/>
    </xf>
    <xf numFmtId="0" fontId="2" fillId="0" borderId="14" xfId="0" applyFont="1" applyBorder="1" applyAlignment="1">
      <alignment horizontal="left" vertical="center" indent="1"/>
    </xf>
    <xf numFmtId="0" fontId="2" fillId="0" borderId="16" xfId="0" applyFont="1" applyBorder="1" applyAlignment="1">
      <alignment horizontal="left" vertical="center" indent="1"/>
    </xf>
    <xf numFmtId="0" fontId="2" fillId="0" borderId="12" xfId="0" applyFont="1" applyBorder="1">
      <alignment vertical="center"/>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1"/>
    </xf>
    <xf numFmtId="0" fontId="2" fillId="0" borderId="24" xfId="0" applyFont="1" applyBorder="1" applyAlignment="1">
      <alignment horizontal="left" vertical="center" indent="2"/>
    </xf>
    <xf numFmtId="0" fontId="2" fillId="0" borderId="27" xfId="0" applyFont="1" applyBorder="1">
      <alignment vertical="center"/>
    </xf>
    <xf numFmtId="0" fontId="2" fillId="0" borderId="0" xfId="0" applyFont="1" applyAlignment="1">
      <alignment horizontal="left" vertical="center" indent="3"/>
    </xf>
    <xf numFmtId="0" fontId="2" fillId="0" borderId="0" xfId="0" applyFont="1" applyAlignment="1">
      <alignment horizontal="lef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7" fillId="5" borderId="5" xfId="4" applyFont="1" applyFill="1" applyBorder="1" applyAlignment="1">
      <alignment horizontal="center" vertical="center"/>
    </xf>
    <xf numFmtId="0" fontId="18" fillId="4" borderId="0" xfId="4" applyFont="1" applyFill="1">
      <alignment vertical="center"/>
    </xf>
    <xf numFmtId="0" fontId="20" fillId="4" borderId="0" xfId="4" applyFont="1" applyFill="1">
      <alignment vertical="center"/>
    </xf>
    <xf numFmtId="0" fontId="22" fillId="5" borderId="5" xfId="5" applyFont="1" applyFill="1" applyBorder="1" applyAlignment="1">
      <alignment horizontal="center" vertical="center"/>
    </xf>
    <xf numFmtId="12" fontId="23"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4" fillId="4" borderId="0" xfId="0" applyFont="1" applyFill="1">
      <alignment vertical="center"/>
    </xf>
    <xf numFmtId="0" fontId="25" fillId="0" borderId="30" xfId="0" applyFont="1" applyBorder="1">
      <alignment vertical="center"/>
    </xf>
    <xf numFmtId="0" fontId="25" fillId="5" borderId="6" xfId="0" applyFont="1" applyFill="1" applyBorder="1">
      <alignment vertical="center"/>
    </xf>
    <xf numFmtId="38" fontId="25" fillId="6" borderId="5"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6"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31" xfId="0" applyFont="1" applyFill="1" applyBorder="1">
      <alignment vertical="center"/>
    </xf>
    <xf numFmtId="38" fontId="25" fillId="6" borderId="32" xfId="1" applyFont="1" applyFill="1" applyBorder="1" applyProtection="1">
      <alignment vertical="center"/>
    </xf>
    <xf numFmtId="0" fontId="26" fillId="0" borderId="30" xfId="0" applyFont="1" applyBorder="1" applyAlignment="1">
      <alignment horizontal="right" vertical="center"/>
    </xf>
    <xf numFmtId="0" fontId="25" fillId="5" borderId="33" xfId="0" applyFont="1" applyFill="1" applyBorder="1" applyAlignment="1">
      <alignment horizontal="right" vertical="center"/>
    </xf>
    <xf numFmtId="38" fontId="27" fillId="6" borderId="7" xfId="1" applyFont="1" applyFill="1" applyBorder="1" applyProtection="1">
      <alignment vertical="center"/>
    </xf>
    <xf numFmtId="38" fontId="24" fillId="4" borderId="0" xfId="1" applyFont="1" applyFill="1" applyProtection="1">
      <alignment vertical="center"/>
    </xf>
    <xf numFmtId="0" fontId="25" fillId="5" borderId="5" xfId="0" applyFont="1" applyFill="1" applyBorder="1" applyAlignment="1">
      <alignment horizontal="center" vertical="center"/>
    </xf>
    <xf numFmtId="0" fontId="25" fillId="5" borderId="5" xfId="0" applyFont="1" applyFill="1" applyBorder="1">
      <alignment vertical="center"/>
    </xf>
    <xf numFmtId="38" fontId="25" fillId="5" borderId="5" xfId="1" applyFont="1" applyFill="1" applyBorder="1" applyProtection="1">
      <alignment vertical="center"/>
    </xf>
    <xf numFmtId="0" fontId="24" fillId="4" borderId="34" xfId="0" applyFont="1" applyFill="1" applyBorder="1" applyAlignment="1" applyProtection="1">
      <alignment horizontal="center" vertical="center" wrapText="1"/>
      <protection locked="0"/>
    </xf>
    <xf numFmtId="38" fontId="28" fillId="0" borderId="35"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5"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6" xfId="0" applyFont="1" applyFill="1" applyBorder="1" applyAlignment="1" applyProtection="1">
      <alignment horizontal="center" vertical="center" wrapText="1"/>
      <protection locked="0"/>
    </xf>
    <xf numFmtId="0" fontId="24" fillId="4" borderId="37" xfId="0" applyFont="1" applyFill="1" applyBorder="1" applyAlignment="1" applyProtection="1">
      <alignment horizontal="center" vertical="center" wrapText="1"/>
      <protection locked="0"/>
    </xf>
    <xf numFmtId="0" fontId="24" fillId="4" borderId="38" xfId="0" applyFont="1" applyFill="1" applyBorder="1" applyAlignment="1" applyProtection="1">
      <alignment horizontal="center" vertical="center" wrapText="1"/>
      <protection locked="0"/>
    </xf>
    <xf numFmtId="38" fontId="28" fillId="0" borderId="38"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0"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5"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2" xfId="4" applyFont="1" applyFill="1" applyBorder="1">
      <alignment vertical="center"/>
    </xf>
    <xf numFmtId="0" fontId="16" fillId="0" borderId="0" xfId="4" applyFont="1" applyAlignment="1">
      <alignment vertical="center" wrapText="1"/>
    </xf>
    <xf numFmtId="38" fontId="28" fillId="6" borderId="5"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4"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11" xfId="1" applyFont="1" applyFill="1" applyBorder="1" applyProtection="1">
      <alignment vertical="center"/>
    </xf>
    <xf numFmtId="0" fontId="28" fillId="4" borderId="0" xfId="0" applyFont="1" applyFill="1">
      <alignment vertical="center"/>
    </xf>
    <xf numFmtId="38" fontId="17" fillId="5" borderId="5" xfId="1" applyFont="1" applyFill="1" applyBorder="1" applyAlignment="1">
      <alignment horizontal="right" vertical="center"/>
    </xf>
    <xf numFmtId="38" fontId="17" fillId="6" borderId="5" xfId="1" applyFont="1" applyFill="1" applyBorder="1" applyProtection="1">
      <alignment vertical="center"/>
    </xf>
    <xf numFmtId="0" fontId="17" fillId="5" borderId="5" xfId="0" applyFont="1" applyFill="1" applyBorder="1" applyAlignment="1">
      <alignment vertical="center" wrapText="1"/>
    </xf>
    <xf numFmtId="38" fontId="17" fillId="5" borderId="5" xfId="1" applyFont="1" applyFill="1" applyBorder="1" applyAlignment="1">
      <alignment vertical="center" wrapText="1"/>
    </xf>
    <xf numFmtId="38" fontId="28" fillId="6" borderId="34" xfId="1" applyFont="1" applyFill="1" applyBorder="1" applyProtection="1">
      <alignment vertical="center"/>
    </xf>
    <xf numFmtId="0" fontId="34" fillId="4" borderId="0" xfId="0" applyFont="1" applyFill="1" applyProtection="1">
      <alignment vertical="center"/>
      <protection locked="0"/>
    </xf>
    <xf numFmtId="38" fontId="28" fillId="6" borderId="35"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8" xfId="1" applyFont="1" applyFill="1" applyBorder="1" applyProtection="1">
      <alignment vertical="center"/>
    </xf>
    <xf numFmtId="38" fontId="34" fillId="4" borderId="0" xfId="1" applyFont="1" applyFill="1" applyProtection="1">
      <alignment vertical="center"/>
      <protection locked="0"/>
    </xf>
    <xf numFmtId="38" fontId="47" fillId="0" borderId="35"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41"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0" fontId="46" fillId="4" borderId="5" xfId="0" applyFont="1" applyFill="1" applyBorder="1" applyAlignment="1" applyProtection="1">
      <alignment horizontal="center" vertical="center"/>
      <protection locked="0"/>
    </xf>
    <xf numFmtId="38" fontId="47" fillId="0" borderId="35" xfId="4" applyNumberFormat="1" applyFont="1" applyBorder="1" applyAlignment="1">
      <alignment vertical="center" wrapText="1" shrinkToFit="1"/>
    </xf>
    <xf numFmtId="38" fontId="47" fillId="0" borderId="36" xfId="4" applyNumberFormat="1" applyFont="1" applyBorder="1" applyAlignment="1">
      <alignment vertical="center" wrapText="1" shrinkToFit="1"/>
    </xf>
    <xf numFmtId="38" fontId="47" fillId="0" borderId="38" xfId="4" applyNumberFormat="1" applyFont="1" applyBorder="1" applyAlignment="1" applyProtection="1">
      <alignment vertical="center" wrapText="1" shrinkToFit="1"/>
      <protection locked="0"/>
    </xf>
    <xf numFmtId="0" fontId="48" fillId="0" borderId="0" xfId="4" applyFont="1">
      <alignment vertical="center"/>
    </xf>
    <xf numFmtId="38" fontId="3" fillId="0" borderId="5" xfId="1"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50" fillId="0" borderId="0" xfId="7" applyAlignment="1">
      <alignment horizontal="left" vertical="top"/>
    </xf>
    <xf numFmtId="3" fontId="51" fillId="0" borderId="46" xfId="7" applyNumberFormat="1" applyFont="1" applyBorder="1" applyAlignment="1">
      <alignment horizontal="center" vertical="top" shrinkToFit="1"/>
    </xf>
    <xf numFmtId="0" fontId="50" fillId="0" borderId="47" xfId="7" applyBorder="1" applyAlignment="1">
      <alignment horizontal="left" vertical="center" wrapText="1"/>
    </xf>
    <xf numFmtId="0" fontId="52" fillId="0" borderId="48" xfId="7" applyFont="1" applyBorder="1" applyAlignment="1">
      <alignment horizontal="center" vertical="top" wrapText="1"/>
    </xf>
    <xf numFmtId="3" fontId="54" fillId="0" borderId="49" xfId="7" applyNumberFormat="1" applyFont="1" applyBorder="1" applyAlignment="1">
      <alignment horizontal="center" vertical="top" shrinkToFit="1"/>
    </xf>
    <xf numFmtId="0" fontId="52" fillId="0" borderId="48" xfId="7" applyFont="1" applyBorder="1" applyAlignment="1">
      <alignment horizontal="left" vertical="top" wrapText="1" indent="1"/>
    </xf>
    <xf numFmtId="3" fontId="55" fillId="0" borderId="49" xfId="7" applyNumberFormat="1" applyFont="1" applyBorder="1" applyAlignment="1">
      <alignment horizontal="right" vertical="top" indent="1" shrinkToFit="1"/>
    </xf>
    <xf numFmtId="3" fontId="55" fillId="0" borderId="46" xfId="7" applyNumberFormat="1" applyFont="1" applyBorder="1" applyAlignment="1">
      <alignment horizontal="right" vertical="top" shrinkToFit="1"/>
    </xf>
    <xf numFmtId="1" fontId="54" fillId="0" borderId="46" xfId="7" applyNumberFormat="1" applyFont="1" applyBorder="1" applyAlignment="1">
      <alignment horizontal="center" vertical="top" shrinkToFit="1"/>
    </xf>
    <xf numFmtId="3" fontId="54" fillId="0" borderId="47" xfId="7" applyNumberFormat="1" applyFont="1" applyBorder="1" applyAlignment="1">
      <alignment horizontal="center" vertical="top" shrinkToFit="1"/>
    </xf>
    <xf numFmtId="3" fontId="55" fillId="0" borderId="47" xfId="7" applyNumberFormat="1" applyFont="1" applyBorder="1" applyAlignment="1">
      <alignment horizontal="right" vertical="top" shrinkToFit="1"/>
    </xf>
    <xf numFmtId="1" fontId="51" fillId="0" borderId="46" xfId="7" applyNumberFormat="1" applyFont="1" applyBorder="1" applyAlignment="1">
      <alignment horizontal="center" vertical="top" shrinkToFit="1"/>
    </xf>
    <xf numFmtId="0" fontId="50" fillId="0" borderId="49" xfId="7" applyBorder="1" applyAlignment="1">
      <alignment horizontal="left" vertical="center" wrapText="1"/>
    </xf>
    <xf numFmtId="0" fontId="50" fillId="0" borderId="46" xfId="7" applyBorder="1" applyAlignment="1">
      <alignment horizontal="left" vertical="center" wrapText="1"/>
    </xf>
    <xf numFmtId="0" fontId="52" fillId="0" borderId="46"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4" borderId="5" xfId="0" applyFont="1" applyFill="1" applyBorder="1" applyAlignment="1" applyProtection="1">
      <alignment horizontal="center" vertical="center"/>
      <protection locked="0"/>
    </xf>
    <xf numFmtId="38" fontId="47" fillId="7" borderId="35" xfId="4" applyNumberFormat="1" applyFont="1" applyFill="1" applyBorder="1" applyAlignment="1">
      <alignment vertical="center" wrapText="1" shrinkToFit="1"/>
    </xf>
    <xf numFmtId="176" fontId="3" fillId="0" borderId="0" xfId="4" applyNumberFormat="1" applyFont="1" applyAlignment="1" applyProtection="1">
      <alignment horizontal="left" vertical="center"/>
      <protection locked="0"/>
    </xf>
    <xf numFmtId="0" fontId="49" fillId="0" borderId="5" xfId="0" applyFont="1" applyBorder="1" applyAlignment="1">
      <alignment vertical="center" wrapText="1"/>
    </xf>
    <xf numFmtId="0" fontId="3" fillId="0" borderId="0" xfId="0" applyFont="1">
      <alignment vertical="center"/>
    </xf>
    <xf numFmtId="0" fontId="3" fillId="0" borderId="13" xfId="0" applyFont="1" applyBorder="1" applyAlignment="1">
      <alignment horizontal="left" vertical="center" indent="1"/>
    </xf>
    <xf numFmtId="0" fontId="3" fillId="0" borderId="17" xfId="0" applyFont="1" applyBorder="1" applyAlignment="1">
      <alignment horizontal="left" vertical="center" wrapText="1" indent="1"/>
    </xf>
    <xf numFmtId="177" fontId="3" fillId="0" borderId="13" xfId="0" applyNumberFormat="1" applyFont="1" applyBorder="1" applyAlignment="1">
      <alignment horizontal="left" vertical="center" indent="1"/>
    </xf>
    <xf numFmtId="178" fontId="3" fillId="0" borderId="13" xfId="0" applyNumberFormat="1" applyFont="1" applyBorder="1" applyAlignment="1">
      <alignment horizontal="left" vertical="center" indent="1"/>
    </xf>
    <xf numFmtId="0" fontId="3" fillId="0" borderId="19" xfId="0" applyFont="1" applyBorder="1" applyAlignment="1">
      <alignment horizontal="left" vertical="center" indent="1"/>
    </xf>
    <xf numFmtId="0" fontId="3" fillId="0" borderId="21" xfId="0" applyFont="1" applyBorder="1" applyAlignment="1">
      <alignment horizontal="left" vertical="center" indent="1"/>
    </xf>
    <xf numFmtId="0" fontId="3" fillId="0" borderId="23" xfId="0" applyFont="1" applyBorder="1" applyAlignment="1">
      <alignment horizontal="left" vertical="center" indent="1"/>
    </xf>
    <xf numFmtId="0" fontId="3" fillId="0" borderId="24" xfId="0" applyFont="1" applyBorder="1" applyAlignment="1">
      <alignment horizontal="left" vertical="center" indent="1"/>
    </xf>
    <xf numFmtId="0" fontId="3" fillId="0" borderId="24" xfId="0" applyFont="1" applyBorder="1" applyAlignment="1">
      <alignment horizontal="left" vertical="center" wrapText="1" indent="1"/>
    </xf>
    <xf numFmtId="0" fontId="3" fillId="0" borderId="28" xfId="0" applyFont="1" applyBorder="1" applyAlignment="1">
      <alignment horizontal="left" vertical="center" indent="3"/>
    </xf>
    <xf numFmtId="0" fontId="3" fillId="0" borderId="19" xfId="0" applyFont="1" applyBorder="1" applyAlignment="1">
      <alignment horizontal="left" vertical="center"/>
    </xf>
    <xf numFmtId="0" fontId="3" fillId="0" borderId="29" xfId="0" applyFont="1" applyBorder="1" applyAlignment="1">
      <alignment horizontal="left" vertical="center" indent="3"/>
    </xf>
    <xf numFmtId="0" fontId="3" fillId="0" borderId="23" xfId="0" applyFont="1" applyBorder="1" applyAlignment="1">
      <alignment horizontal="left" vertical="center"/>
    </xf>
    <xf numFmtId="0" fontId="3" fillId="0" borderId="6" xfId="0" applyFont="1" applyBorder="1" applyAlignment="1">
      <alignment horizontal="left" vertical="center" indent="3"/>
    </xf>
    <xf numFmtId="0" fontId="3" fillId="0" borderId="13" xfId="0" applyFont="1" applyBorder="1" applyAlignment="1">
      <alignment horizontal="left" vertical="center"/>
    </xf>
    <xf numFmtId="0" fontId="28" fillId="0" borderId="42" xfId="4" applyFont="1" applyBorder="1" applyAlignment="1">
      <alignment vertical="center" shrinkToFit="1"/>
    </xf>
    <xf numFmtId="38" fontId="28" fillId="0" borderId="42" xfId="4" applyNumberFormat="1" applyFont="1" applyBorder="1" applyAlignment="1">
      <alignment vertical="center" shrinkToFit="1"/>
    </xf>
    <xf numFmtId="0" fontId="28" fillId="0" borderId="5" xfId="4" applyFont="1" applyBorder="1" applyAlignment="1">
      <alignment vertical="center" shrinkToFit="1"/>
    </xf>
    <xf numFmtId="38" fontId="28" fillId="0" borderId="7" xfId="4" applyNumberFormat="1" applyFont="1" applyBorder="1" applyAlignment="1">
      <alignment vertical="center" shrinkToFit="1"/>
    </xf>
    <xf numFmtId="0" fontId="28" fillId="0" borderId="5" xfId="4" applyFont="1" applyBorder="1" applyAlignment="1" applyProtection="1">
      <alignment vertical="center" shrinkToFit="1"/>
      <protection locked="0"/>
    </xf>
    <xf numFmtId="38" fontId="28" fillId="0" borderId="5" xfId="4" applyNumberFormat="1" applyFont="1" applyBorder="1" applyAlignment="1" applyProtection="1">
      <alignment vertical="center" shrinkToFit="1"/>
      <protection locked="0"/>
    </xf>
    <xf numFmtId="38" fontId="28" fillId="0" borderId="5" xfId="4" applyNumberFormat="1" applyFont="1" applyBorder="1" applyAlignment="1">
      <alignment vertical="center" shrinkToFit="1"/>
    </xf>
    <xf numFmtId="38" fontId="20" fillId="4" borderId="11" xfId="1" applyFont="1" applyFill="1" applyBorder="1" applyProtection="1">
      <alignment vertical="center"/>
    </xf>
    <xf numFmtId="38" fontId="28" fillId="0" borderId="34" xfId="4" applyNumberFormat="1" applyFont="1" applyBorder="1" applyAlignment="1" applyProtection="1">
      <alignment vertical="center" wrapText="1" shrinkToFit="1"/>
      <protection locked="0"/>
    </xf>
    <xf numFmtId="38" fontId="28" fillId="0" borderId="34" xfId="4" applyNumberFormat="1" applyFont="1" applyBorder="1" applyAlignment="1" applyProtection="1">
      <alignment vertical="center" shrinkToFit="1"/>
      <protection locked="0"/>
    </xf>
    <xf numFmtId="38" fontId="28" fillId="0" borderId="35" xfId="4" applyNumberFormat="1" applyFont="1" applyBorder="1" applyAlignment="1" applyProtection="1">
      <alignment vertical="center" shrinkToFit="1"/>
      <protection locked="0"/>
    </xf>
    <xf numFmtId="38" fontId="28" fillId="0" borderId="38" xfId="4" applyNumberFormat="1" applyFont="1" applyBorder="1" applyAlignment="1" applyProtection="1">
      <alignment vertical="center" shrinkToFit="1"/>
      <protection locked="0"/>
    </xf>
    <xf numFmtId="0" fontId="2" fillId="0" borderId="0" xfId="4" applyFont="1">
      <alignment vertical="center"/>
    </xf>
    <xf numFmtId="0" fontId="4" fillId="0" borderId="5" xfId="2" applyFont="1" applyFill="1" applyBorder="1" applyAlignment="1">
      <alignment vertical="center" wrapText="1"/>
    </xf>
    <xf numFmtId="0" fontId="4" fillId="0" borderId="0" xfId="2" applyFont="1" applyFill="1" applyAlignment="1">
      <alignment vertical="center" wrapText="1"/>
    </xf>
    <xf numFmtId="0" fontId="65" fillId="0" borderId="1" xfId="0" applyFont="1" applyBorder="1" applyAlignment="1">
      <alignment horizontal="left" vertical="center"/>
    </xf>
    <xf numFmtId="0" fontId="4" fillId="0" borderId="5" xfId="2" applyFont="1" applyBorder="1" applyAlignment="1" applyProtection="1">
      <alignment vertical="center" wrapText="1"/>
    </xf>
    <xf numFmtId="0" fontId="4" fillId="0" borderId="7" xfId="2" applyFont="1" applyFill="1" applyBorder="1" applyAlignment="1">
      <alignment vertical="center" wrapText="1"/>
    </xf>
    <xf numFmtId="0" fontId="4" fillId="0" borderId="7" xfId="2" applyFont="1" applyBorder="1" applyAlignment="1">
      <alignment vertical="center" wrapText="1"/>
    </xf>
    <xf numFmtId="38" fontId="28" fillId="6" borderId="42" xfId="4" applyNumberFormat="1" applyFont="1" applyFill="1" applyBorder="1" applyAlignment="1">
      <alignment vertical="center" wrapText="1"/>
    </xf>
    <xf numFmtId="0" fontId="0" fillId="0" borderId="5" xfId="0" applyBorder="1">
      <alignment vertical="center"/>
    </xf>
    <xf numFmtId="0" fontId="10" fillId="0" borderId="54" xfId="3" applyFont="1" applyBorder="1" applyAlignment="1">
      <alignment horizontal="center" vertical="center"/>
    </xf>
    <xf numFmtId="0" fontId="3" fillId="0" borderId="4" xfId="3" applyFont="1" applyBorder="1" applyAlignment="1">
      <alignment horizontal="center" vertical="center" wrapText="1"/>
    </xf>
    <xf numFmtId="0" fontId="2" fillId="0" borderId="4" xfId="3" applyFont="1" applyBorder="1" applyAlignment="1">
      <alignment horizontal="left" vertical="center" wrapText="1"/>
    </xf>
    <xf numFmtId="0" fontId="11" fillId="0" borderId="5"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12" fillId="3" borderId="4" xfId="0" applyFont="1" applyFill="1" applyBorder="1" applyAlignment="1">
      <alignment horizontal="center" vertical="center" textRotation="255"/>
    </xf>
    <xf numFmtId="0" fontId="12" fillId="3" borderId="15" xfId="0" applyFont="1" applyFill="1" applyBorder="1" applyAlignment="1">
      <alignment horizontal="center" vertical="center" textRotation="255"/>
    </xf>
    <xf numFmtId="0" fontId="12" fillId="3" borderId="7" xfId="0" applyFont="1" applyFill="1" applyBorder="1" applyAlignment="1">
      <alignment horizontal="center" vertical="center" textRotation="255"/>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3" fillId="0" borderId="6" xfId="0" applyFont="1" applyBorder="1" applyAlignment="1">
      <alignment horizontal="left" vertical="center" wrapText="1"/>
    </xf>
    <xf numFmtId="0" fontId="8" fillId="2" borderId="6"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2" fillId="0" borderId="16"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17" fillId="5" borderId="6" xfId="4" applyFont="1" applyFill="1" applyBorder="1" applyAlignment="1">
      <alignment horizontal="left" vertical="center" wrapText="1"/>
    </xf>
    <xf numFmtId="0" fontId="17" fillId="5" borderId="13" xfId="4" applyFont="1" applyFill="1" applyBorder="1" applyAlignment="1">
      <alignment horizontal="left" vertical="center" wrapText="1"/>
    </xf>
    <xf numFmtId="0" fontId="19" fillId="0" borderId="6" xfId="4" applyFont="1" applyBorder="1" applyAlignment="1">
      <alignment horizontal="left" vertical="center" wrapText="1"/>
    </xf>
    <xf numFmtId="0" fontId="19" fillId="0" borderId="13" xfId="4" applyFont="1" applyBorder="1" applyAlignment="1">
      <alignment horizontal="left" vertical="center" wrapText="1"/>
    </xf>
    <xf numFmtId="0" fontId="29" fillId="4" borderId="0" xfId="0" applyFont="1" applyFill="1" applyAlignment="1">
      <alignment horizontal="left" vertical="center" wrapText="1"/>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2"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2" fillId="0" borderId="39" xfId="0" applyFont="1" applyBorder="1" applyAlignment="1">
      <alignment horizontal="left" vertical="center" wrapText="1"/>
    </xf>
    <xf numFmtId="0" fontId="2" fillId="0" borderId="0" xfId="0" applyFont="1" applyAlignment="1">
      <alignment horizontal="left" vertical="center"/>
    </xf>
    <xf numFmtId="0" fontId="2" fillId="0" borderId="3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38" fontId="28" fillId="0" borderId="6" xfId="4" applyNumberFormat="1" applyFont="1" applyBorder="1" applyAlignment="1" applyProtection="1">
      <alignment vertical="center" wrapText="1"/>
      <protection locked="0"/>
    </xf>
    <xf numFmtId="38" fontId="28" fillId="0" borderId="12" xfId="4" applyNumberFormat="1" applyFont="1" applyBorder="1" applyAlignment="1" applyProtection="1">
      <alignment vertical="center" wrapText="1"/>
      <protection locked="0"/>
    </xf>
    <xf numFmtId="38" fontId="28" fillId="0" borderId="13"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19" fillId="4" borderId="0" xfId="1" applyFont="1" applyFill="1" applyBorder="1" applyAlignment="1" applyProtection="1">
      <alignment vertical="top" wrapText="1"/>
    </xf>
    <xf numFmtId="38" fontId="19" fillId="0" borderId="12" xfId="1" applyFont="1" applyBorder="1" applyAlignment="1" applyProtection="1">
      <alignment horizontal="left" vertical="center" shrinkToFit="1"/>
    </xf>
    <xf numFmtId="38" fontId="19" fillId="0" borderId="11" xfId="1" applyFont="1" applyBorder="1" applyAlignment="1" applyProtection="1">
      <alignment vertical="center" shrinkToFit="1"/>
    </xf>
    <xf numFmtId="0" fontId="39" fillId="0" borderId="0" xfId="4" applyFont="1" applyAlignment="1">
      <alignment horizontal="center" vertical="center"/>
    </xf>
    <xf numFmtId="38" fontId="28" fillId="0" borderId="43" xfId="4" applyNumberFormat="1" applyFont="1" applyBorder="1" applyAlignment="1">
      <alignment horizontal="left" vertical="center" wrapText="1"/>
    </xf>
    <xf numFmtId="38" fontId="28" fillId="0" borderId="44" xfId="4" applyNumberFormat="1" applyFont="1" applyBorder="1" applyAlignment="1">
      <alignment horizontal="left" vertical="center" wrapText="1"/>
    </xf>
    <xf numFmtId="38" fontId="28" fillId="0" borderId="45" xfId="4" applyNumberFormat="1" applyFont="1" applyBorder="1" applyAlignment="1">
      <alignment horizontal="left" vertical="center" wrapText="1"/>
    </xf>
    <xf numFmtId="38" fontId="28" fillId="0" borderId="6" xfId="4" applyNumberFormat="1" applyFont="1" applyBorder="1" applyAlignment="1">
      <alignment vertical="center" wrapText="1"/>
    </xf>
    <xf numFmtId="38" fontId="28" fillId="0" borderId="12" xfId="4" applyNumberFormat="1" applyFont="1" applyBorder="1" applyAlignment="1">
      <alignment vertical="center" wrapText="1"/>
    </xf>
    <xf numFmtId="38" fontId="28" fillId="0" borderId="13" xfId="4" applyNumberFormat="1" applyFont="1" applyBorder="1" applyAlignment="1">
      <alignment vertical="center" wrapText="1"/>
    </xf>
    <xf numFmtId="38" fontId="28" fillId="0" borderId="5"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2" xfId="4" applyFont="1" applyFill="1" applyBorder="1" applyAlignment="1">
      <alignment vertical="center" wrapText="1"/>
    </xf>
    <xf numFmtId="0" fontId="28" fillId="5" borderId="31" xfId="4" applyFont="1" applyFill="1" applyBorder="1" applyAlignment="1">
      <alignment vertical="center" wrapText="1"/>
    </xf>
    <xf numFmtId="38" fontId="28" fillId="0" borderId="7" xfId="4" applyNumberFormat="1" applyFont="1" applyBorder="1" applyAlignment="1">
      <alignment vertical="center" wrapText="1"/>
    </xf>
    <xf numFmtId="38" fontId="28" fillId="0" borderId="5" xfId="4" applyNumberFormat="1" applyFont="1" applyBorder="1" applyAlignment="1">
      <alignment vertical="center" wrapText="1"/>
    </xf>
    <xf numFmtId="0" fontId="20" fillId="0" borderId="0" xfId="4" applyFont="1" applyAlignment="1">
      <alignment vertical="center" wrapText="1"/>
    </xf>
    <xf numFmtId="0" fontId="3" fillId="5" borderId="32" xfId="4" applyFont="1" applyFill="1" applyBorder="1" applyAlignment="1">
      <alignment vertical="center" wrapText="1"/>
    </xf>
    <xf numFmtId="0" fontId="3" fillId="5" borderId="31" xfId="4" applyFont="1" applyFill="1" applyBorder="1" applyAlignment="1">
      <alignment vertical="center" wrapText="1"/>
    </xf>
    <xf numFmtId="0" fontId="20" fillId="4" borderId="39"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9" xfId="7" applyFont="1" applyBorder="1" applyAlignment="1">
      <alignment horizontal="left" vertical="top" wrapText="1" indent="3"/>
    </xf>
    <xf numFmtId="0" fontId="56" fillId="0" borderId="48" xfId="7" applyFont="1" applyBorder="1" applyAlignment="1">
      <alignment horizontal="left" vertical="top" wrapText="1" indent="3"/>
    </xf>
    <xf numFmtId="0" fontId="56" fillId="0" borderId="47" xfId="7" applyFont="1" applyBorder="1" applyAlignment="1">
      <alignment horizontal="left" vertical="top" wrapText="1" indent="3"/>
    </xf>
    <xf numFmtId="0" fontId="64" fillId="0" borderId="53" xfId="7" applyFont="1" applyBorder="1" applyAlignment="1">
      <alignment horizontal="center" vertical="top" wrapText="1"/>
    </xf>
    <xf numFmtId="0" fontId="63" fillId="0" borderId="53" xfId="7" applyFont="1" applyBorder="1" applyAlignment="1">
      <alignment horizontal="center" vertical="top" wrapText="1"/>
    </xf>
    <xf numFmtId="0" fontId="52" fillId="0" borderId="49" xfId="7" applyFont="1" applyBorder="1" applyAlignment="1">
      <alignment horizontal="center" vertical="top" wrapText="1"/>
    </xf>
    <xf numFmtId="0" fontId="52" fillId="0" borderId="48" xfId="7" applyFont="1" applyBorder="1" applyAlignment="1">
      <alignment horizontal="center" vertical="top" wrapText="1"/>
    </xf>
    <xf numFmtId="0" fontId="52" fillId="0" borderId="47" xfId="7" applyFont="1" applyBorder="1" applyAlignment="1">
      <alignment horizontal="center" vertical="top" wrapText="1"/>
    </xf>
    <xf numFmtId="0" fontId="61" fillId="0" borderId="49" xfId="7" applyFont="1" applyBorder="1" applyAlignment="1">
      <alignment horizontal="left" vertical="top" wrapText="1"/>
    </xf>
    <xf numFmtId="0" fontId="61" fillId="0" borderId="47" xfId="7" applyFont="1" applyBorder="1" applyAlignment="1">
      <alignment horizontal="left" vertical="top" wrapText="1"/>
    </xf>
    <xf numFmtId="0" fontId="50" fillId="0" borderId="49" xfId="7" applyBorder="1" applyAlignment="1">
      <alignment horizontal="left" vertical="top" wrapText="1" indent="3"/>
    </xf>
    <xf numFmtId="0" fontId="50" fillId="0" borderId="48" xfId="7" applyBorder="1" applyAlignment="1">
      <alignment horizontal="left" vertical="top" wrapText="1" indent="3"/>
    </xf>
    <xf numFmtId="0" fontId="50" fillId="0" borderId="47" xfId="7" applyBorder="1" applyAlignment="1">
      <alignment horizontal="left" vertical="top" wrapText="1" indent="3"/>
    </xf>
    <xf numFmtId="0" fontId="50" fillId="0" borderId="52" xfId="7" applyBorder="1" applyAlignment="1">
      <alignment horizontal="left" vertical="top" wrapText="1"/>
    </xf>
    <xf numFmtId="0" fontId="50" fillId="0" borderId="51" xfId="7" applyBorder="1" applyAlignment="1">
      <alignment horizontal="left" vertical="top" wrapText="1"/>
    </xf>
    <xf numFmtId="0" fontId="50" fillId="0" borderId="50" xfId="7" applyBorder="1" applyAlignment="1">
      <alignment horizontal="left" vertical="top" wrapText="1"/>
    </xf>
    <xf numFmtId="0" fontId="52" fillId="0" borderId="52" xfId="7" applyFont="1" applyBorder="1" applyAlignment="1">
      <alignment horizontal="left" vertical="center" wrapText="1"/>
    </xf>
    <xf numFmtId="0" fontId="52" fillId="0" borderId="50" xfId="7" applyFont="1" applyBorder="1" applyAlignment="1">
      <alignment horizontal="left" vertical="center" wrapText="1"/>
    </xf>
    <xf numFmtId="0" fontId="58" fillId="0" borderId="52" xfId="7" applyFont="1" applyBorder="1" applyAlignment="1">
      <alignment horizontal="left" vertical="top" wrapText="1"/>
    </xf>
    <xf numFmtId="0" fontId="58" fillId="0" borderId="50" xfId="7" applyFont="1" applyBorder="1" applyAlignment="1">
      <alignment horizontal="left" vertical="top" wrapText="1"/>
    </xf>
    <xf numFmtId="0" fontId="28" fillId="5" borderId="31" xfId="4" applyFont="1" applyFill="1" applyBorder="1" applyAlignment="1">
      <alignment vertical="center"/>
    </xf>
    <xf numFmtId="0" fontId="28" fillId="5" borderId="40" xfId="4" applyFont="1" applyFill="1" applyBorder="1" applyAlignment="1">
      <alignment vertical="center"/>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7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198120</xdr:colOff>
          <xdr:row>29</xdr:row>
          <xdr:rowOff>7620</xdr:rowOff>
        </xdr:from>
        <xdr:to>
          <xdr:col>1</xdr:col>
          <xdr:colOff>594360</xdr:colOff>
          <xdr:row>29</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30</xdr:row>
          <xdr:rowOff>22860</xdr:rowOff>
        </xdr:from>
        <xdr:to>
          <xdr:col>1</xdr:col>
          <xdr:colOff>594360</xdr:colOff>
          <xdr:row>31</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23</xdr:row>
          <xdr:rowOff>22860</xdr:rowOff>
        </xdr:from>
        <xdr:to>
          <xdr:col>2</xdr:col>
          <xdr:colOff>556260</xdr:colOff>
          <xdr:row>24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32</xdr:row>
          <xdr:rowOff>480060</xdr:rowOff>
        </xdr:from>
        <xdr:to>
          <xdr:col>1</xdr:col>
          <xdr:colOff>541020</xdr:colOff>
          <xdr:row>33</xdr:row>
          <xdr:rowOff>480060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32</xdr:row>
          <xdr:rowOff>22860</xdr:rowOff>
        </xdr:from>
        <xdr:to>
          <xdr:col>1</xdr:col>
          <xdr:colOff>609600</xdr:colOff>
          <xdr:row>33</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8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800-000003000000}"/>
            </a:ext>
          </a:extLst>
        </xdr:cNvPr>
        <xdr:cNvGrpSpPr/>
      </xdr:nvGrpSpPr>
      <xdr:grpSpPr>
        <a:xfrm>
          <a:off x="5516290" y="733449"/>
          <a:ext cx="200025" cy="77470"/>
          <a:chOff x="0" y="0"/>
          <a:chExt cx="200025" cy="7747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8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800-000006000000}"/>
            </a:ext>
          </a:extLst>
        </xdr:cNvPr>
        <xdr:cNvGrpSpPr/>
      </xdr:nvGrpSpPr>
      <xdr:grpSpPr>
        <a:xfrm>
          <a:off x="460292" y="712326"/>
          <a:ext cx="1972310" cy="87630"/>
          <a:chOff x="0" y="0"/>
          <a:chExt cx="1972310" cy="8763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8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arashij/Desktop/JMAC/8.&#12304;R2_3&#27425;&#35036;&#27491;SH&#12305;&#30003;&#35531;&#27096;&#24335;&#19968;&#24335;&#65288;&#20849;&#21516;&#30003;&#35531;&#12539;&#12467;&#12531;&#12477;&#12540;&#12471;&#12450;&#12512;&#30003;&#3553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omoy/Desktop/9.&#12304;R2_3&#27425;&#35036;&#27491;SH&#12305;&#30003;&#35531;&#27096;&#24335;&#19968;&#24335;&#65288;&#21336;&#29420;&#30003;&#355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幹事社、コンソーシアム参加事業者】"/>
      <sheetName val="別添１　事業者基本情報【共同申請参加事業者】"/>
      <sheetName val="別添２　支出計画書"/>
      <sheetName val="様式第１　交付申請書【コンソーシアム申請用】"/>
      <sheetName val="様式第１　交付申請書【共同申請用】"/>
      <sheetName val="別添　役員名簿【幹事社、コンソーシアム参加事業者】"/>
      <sheetName val="別添　役員名簿【共同申請参加事業者】"/>
      <sheetName val="別添２－１人件費単価計算書【幹事社、コンソーシアム参加事業者】"/>
      <sheetName val="別添２－1　人件費単価計算書【共同申請参加事業者】"/>
      <sheetName val="別添２－２　人件費計算根拠【幹事社、コンソーシアム参加事業者】"/>
      <sheetName val="別添２－２　人件費計算根拠【共同申請参加事業者】"/>
      <sheetName val="別添３-１　コンソーシアム登録申請書"/>
      <sheetName val="別添３-２　コンソーシアム参加確認書"/>
      <sheetName val="健保等級単価一覧表"/>
      <sheetName val="プルダウン"/>
    </sheetNames>
    <sheetDataSet>
      <sheetData sheetId="0"/>
      <sheetData sheetId="1"/>
      <sheetData sheetId="2"/>
      <sheetData sheetId="3">
        <row r="7">
          <cell r="B7" t="str">
            <v/>
          </cell>
        </row>
      </sheetData>
      <sheetData sheetId="4"/>
      <sheetData sheetId="5"/>
      <sheetData sheetId="6"/>
      <sheetData sheetId="7"/>
      <sheetData sheetId="8"/>
      <sheetData sheetId="9">
        <row r="16">
          <cell r="E16" t="str">
            <v/>
          </cell>
        </row>
      </sheetData>
      <sheetData sheetId="10"/>
      <sheetData sheetId="11"/>
      <sheetData sheetId="12"/>
      <sheetData sheetId="13"/>
      <sheetData sheetId="14">
        <row r="1">
          <cell r="B1" t="str">
            <v>等級</v>
          </cell>
        </row>
      </sheetData>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
      <sheetName val="別添１　事業者基本情報"/>
      <sheetName val="別添２　支出計画書"/>
      <sheetName val="様式第１　交付申請書"/>
      <sheetName val="別添　役員名簿"/>
      <sheetName val="別添２－１人件費単価計算書"/>
      <sheetName val="別添２－２　人件費計算根拠"/>
      <sheetName val="健保等級単価一覧表"/>
      <sheetName val="プルダウン"/>
    </sheetNames>
    <sheetDataSet>
      <sheetData sheetId="0" refreshError="1"/>
      <sheetData sheetId="1" refreshError="1"/>
      <sheetData sheetId="2" refreshError="1"/>
      <sheetData sheetId="3" refreshError="1"/>
      <sheetData sheetId="4" refreshError="1"/>
      <sheetData sheetId="5"/>
      <sheetData sheetId="6" refreshError="1"/>
      <sheetData sheetId="7">
        <row r="1">
          <cell r="B1" t="str">
            <v>等級</v>
          </cell>
          <cell r="C1" t="str">
            <v>単価A</v>
          </cell>
          <cell r="D1" t="str">
            <v>単価B</v>
          </cell>
        </row>
        <row r="2">
          <cell r="B2">
            <v>1</v>
          </cell>
          <cell r="C2">
            <v>360</v>
          </cell>
          <cell r="D2">
            <v>480</v>
          </cell>
        </row>
        <row r="3">
          <cell r="B3">
            <v>2</v>
          </cell>
          <cell r="C3">
            <v>420</v>
          </cell>
          <cell r="D3">
            <v>560</v>
          </cell>
        </row>
        <row r="4">
          <cell r="B4">
            <v>3</v>
          </cell>
          <cell r="C4">
            <v>480</v>
          </cell>
          <cell r="D4">
            <v>650</v>
          </cell>
        </row>
        <row r="5">
          <cell r="B5">
            <v>4</v>
          </cell>
          <cell r="C5">
            <v>540</v>
          </cell>
          <cell r="D5">
            <v>730</v>
          </cell>
        </row>
        <row r="6">
          <cell r="B6">
            <v>5</v>
          </cell>
          <cell r="C6">
            <v>610</v>
          </cell>
          <cell r="D6">
            <v>810</v>
          </cell>
        </row>
        <row r="7">
          <cell r="B7">
            <v>6</v>
          </cell>
          <cell r="C7">
            <v>640</v>
          </cell>
          <cell r="D7">
            <v>860</v>
          </cell>
        </row>
        <row r="8">
          <cell r="B8">
            <v>7</v>
          </cell>
          <cell r="C8">
            <v>680</v>
          </cell>
          <cell r="D8">
            <v>910</v>
          </cell>
        </row>
        <row r="9">
          <cell r="B9">
            <v>8</v>
          </cell>
          <cell r="C9">
            <v>730</v>
          </cell>
          <cell r="D9">
            <v>980</v>
          </cell>
        </row>
        <row r="10">
          <cell r="B10">
            <v>9</v>
          </cell>
          <cell r="C10">
            <v>780</v>
          </cell>
          <cell r="D10">
            <v>1050</v>
          </cell>
        </row>
        <row r="11">
          <cell r="B11">
            <v>10</v>
          </cell>
          <cell r="C11">
            <v>830</v>
          </cell>
          <cell r="D11">
            <v>1110</v>
          </cell>
        </row>
        <row r="12">
          <cell r="B12">
            <v>11</v>
          </cell>
          <cell r="C12">
            <v>880</v>
          </cell>
          <cell r="D12">
            <v>1180</v>
          </cell>
        </row>
        <row r="13">
          <cell r="B13">
            <v>12</v>
          </cell>
          <cell r="C13">
            <v>930</v>
          </cell>
          <cell r="D13">
            <v>1250</v>
          </cell>
        </row>
        <row r="14">
          <cell r="B14">
            <v>13</v>
          </cell>
          <cell r="C14">
            <v>990</v>
          </cell>
          <cell r="D14">
            <v>1330</v>
          </cell>
        </row>
        <row r="15">
          <cell r="B15">
            <v>14</v>
          </cell>
          <cell r="C15">
            <v>1050</v>
          </cell>
          <cell r="D15">
            <v>1420</v>
          </cell>
        </row>
        <row r="16">
          <cell r="B16">
            <v>15</v>
          </cell>
          <cell r="C16">
            <v>1120</v>
          </cell>
          <cell r="D16">
            <v>1500</v>
          </cell>
        </row>
        <row r="17">
          <cell r="B17">
            <v>16</v>
          </cell>
          <cell r="C17">
            <v>1180</v>
          </cell>
          <cell r="D17">
            <v>1580</v>
          </cell>
        </row>
        <row r="18">
          <cell r="B18">
            <v>17</v>
          </cell>
          <cell r="C18">
            <v>1240</v>
          </cell>
          <cell r="D18">
            <v>1670</v>
          </cell>
        </row>
        <row r="19">
          <cell r="B19">
            <v>18</v>
          </cell>
          <cell r="C19">
            <v>1370</v>
          </cell>
          <cell r="D19">
            <v>1830</v>
          </cell>
        </row>
        <row r="20">
          <cell r="B20">
            <v>19</v>
          </cell>
          <cell r="C20">
            <v>1490</v>
          </cell>
          <cell r="D20">
            <v>2000</v>
          </cell>
        </row>
        <row r="21">
          <cell r="B21">
            <v>20</v>
          </cell>
          <cell r="C21">
            <v>1620</v>
          </cell>
          <cell r="D21">
            <v>2170</v>
          </cell>
        </row>
        <row r="22">
          <cell r="B22">
            <v>21</v>
          </cell>
          <cell r="C22">
            <v>1740</v>
          </cell>
          <cell r="D22">
            <v>2330</v>
          </cell>
        </row>
        <row r="23">
          <cell r="B23">
            <v>22</v>
          </cell>
          <cell r="C23">
            <v>1870</v>
          </cell>
          <cell r="D23">
            <v>2500</v>
          </cell>
        </row>
        <row r="24">
          <cell r="B24">
            <v>23</v>
          </cell>
          <cell r="C24">
            <v>1990</v>
          </cell>
          <cell r="D24">
            <v>2670</v>
          </cell>
        </row>
        <row r="25">
          <cell r="B25">
            <v>24</v>
          </cell>
          <cell r="C25">
            <v>2110</v>
          </cell>
          <cell r="D25">
            <v>2840</v>
          </cell>
        </row>
        <row r="26">
          <cell r="B26">
            <v>25</v>
          </cell>
          <cell r="C26">
            <v>2240</v>
          </cell>
          <cell r="D26">
            <v>3000</v>
          </cell>
        </row>
        <row r="27">
          <cell r="B27">
            <v>26</v>
          </cell>
          <cell r="C27">
            <v>2360</v>
          </cell>
          <cell r="D27">
            <v>3170</v>
          </cell>
        </row>
        <row r="28">
          <cell r="B28">
            <v>27</v>
          </cell>
          <cell r="C28">
            <v>2550</v>
          </cell>
          <cell r="D28">
            <v>3420</v>
          </cell>
        </row>
        <row r="29">
          <cell r="B29">
            <v>28</v>
          </cell>
          <cell r="C29">
            <v>2740</v>
          </cell>
          <cell r="D29">
            <v>3670</v>
          </cell>
        </row>
        <row r="30">
          <cell r="B30">
            <v>29</v>
          </cell>
          <cell r="C30">
            <v>2930</v>
          </cell>
          <cell r="D30">
            <v>3920</v>
          </cell>
        </row>
        <row r="31">
          <cell r="B31">
            <v>30</v>
          </cell>
          <cell r="C31">
            <v>3110</v>
          </cell>
          <cell r="D31">
            <v>4170</v>
          </cell>
        </row>
        <row r="32">
          <cell r="B32">
            <v>31</v>
          </cell>
          <cell r="C32">
            <v>3300</v>
          </cell>
          <cell r="D32">
            <v>4420</v>
          </cell>
        </row>
        <row r="33">
          <cell r="B33">
            <v>32</v>
          </cell>
          <cell r="C33">
            <v>3490</v>
          </cell>
          <cell r="D33">
            <v>4670</v>
          </cell>
        </row>
        <row r="34">
          <cell r="B34">
            <v>33</v>
          </cell>
          <cell r="C34">
            <v>3670</v>
          </cell>
          <cell r="D34">
            <v>4920</v>
          </cell>
        </row>
        <row r="35">
          <cell r="B35">
            <v>34</v>
          </cell>
          <cell r="C35">
            <v>3860</v>
          </cell>
          <cell r="D35">
            <v>5170</v>
          </cell>
        </row>
        <row r="36">
          <cell r="B36">
            <v>35</v>
          </cell>
          <cell r="C36">
            <v>4050</v>
          </cell>
          <cell r="D36">
            <v>5430</v>
          </cell>
        </row>
        <row r="37">
          <cell r="B37">
            <v>36</v>
          </cell>
          <cell r="C37">
            <v>4230</v>
          </cell>
          <cell r="D37">
            <v>5680</v>
          </cell>
        </row>
        <row r="38">
          <cell r="B38">
            <v>37</v>
          </cell>
          <cell r="C38">
            <v>4420</v>
          </cell>
          <cell r="D38">
            <v>5930</v>
          </cell>
        </row>
        <row r="39">
          <cell r="B39">
            <v>38</v>
          </cell>
          <cell r="C39">
            <v>4670</v>
          </cell>
          <cell r="D39">
            <v>6260</v>
          </cell>
        </row>
        <row r="40">
          <cell r="B40">
            <v>39</v>
          </cell>
          <cell r="C40">
            <v>4920</v>
          </cell>
          <cell r="D40">
            <v>6590</v>
          </cell>
        </row>
        <row r="41">
          <cell r="B41">
            <v>40</v>
          </cell>
          <cell r="C41">
            <v>5170</v>
          </cell>
          <cell r="D41">
            <v>6930</v>
          </cell>
        </row>
        <row r="42">
          <cell r="B42">
            <v>41</v>
          </cell>
          <cell r="C42">
            <v>5480</v>
          </cell>
          <cell r="D42">
            <v>7350</v>
          </cell>
        </row>
        <row r="43">
          <cell r="B43">
            <v>42</v>
          </cell>
          <cell r="C43">
            <v>5790</v>
          </cell>
          <cell r="D43">
            <v>7760</v>
          </cell>
        </row>
        <row r="44">
          <cell r="B44">
            <v>43</v>
          </cell>
          <cell r="C44">
            <v>6100</v>
          </cell>
          <cell r="D44">
            <v>8180</v>
          </cell>
        </row>
        <row r="45">
          <cell r="B45">
            <v>44</v>
          </cell>
          <cell r="C45">
            <v>6420</v>
          </cell>
          <cell r="D45">
            <v>8600</v>
          </cell>
        </row>
        <row r="46">
          <cell r="B46">
            <v>45</v>
          </cell>
          <cell r="C46">
            <v>6790</v>
          </cell>
          <cell r="D46">
            <v>9100</v>
          </cell>
        </row>
        <row r="47">
          <cell r="B47">
            <v>46</v>
          </cell>
          <cell r="C47">
            <v>7160</v>
          </cell>
          <cell r="D47">
            <v>9600</v>
          </cell>
        </row>
        <row r="48">
          <cell r="B48">
            <v>47</v>
          </cell>
          <cell r="C48">
            <v>7540</v>
          </cell>
          <cell r="D48">
            <v>10100</v>
          </cell>
        </row>
        <row r="49">
          <cell r="B49">
            <v>48</v>
          </cell>
          <cell r="C49">
            <v>7910</v>
          </cell>
          <cell r="D49">
            <v>10600</v>
          </cell>
        </row>
        <row r="50">
          <cell r="B50">
            <v>49</v>
          </cell>
          <cell r="C50">
            <v>8290</v>
          </cell>
          <cell r="D50">
            <v>11110</v>
          </cell>
        </row>
        <row r="51">
          <cell r="B51">
            <v>50</v>
          </cell>
          <cell r="C51">
            <v>8660</v>
          </cell>
          <cell r="D51">
            <v>11610</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tabSelected="1" view="pageBreakPreview" zoomScale="80" zoomScaleNormal="85" zoomScaleSheetLayoutView="80" workbookViewId="0"/>
  </sheetViews>
  <sheetFormatPr defaultColWidth="8.25" defaultRowHeight="13.15"/>
  <cols>
    <col min="1" max="1" width="4.625" style="3" customWidth="1"/>
    <col min="2" max="2" width="27.625" style="3" bestFit="1" customWidth="1"/>
    <col min="3" max="3" width="10.25" style="3" customWidth="1"/>
    <col min="4" max="4" width="62.25" style="3" customWidth="1"/>
    <col min="5" max="16384" width="8.25" style="3"/>
  </cols>
  <sheetData>
    <row r="1" spans="1:4" ht="30" customHeight="1">
      <c r="A1" s="210" t="s">
        <v>0</v>
      </c>
      <c r="B1" s="1"/>
      <c r="C1" s="1"/>
      <c r="D1" s="2"/>
    </row>
    <row r="2" spans="1:4" ht="53.65" customHeight="1">
      <c r="A2" s="4" t="s">
        <v>1</v>
      </c>
      <c r="B2" s="5" t="s">
        <v>2</v>
      </c>
      <c r="C2" s="6" t="s">
        <v>3</v>
      </c>
      <c r="D2" s="7" t="s">
        <v>4</v>
      </c>
    </row>
    <row r="3" spans="1:4" ht="70.5" customHeight="1">
      <c r="A3" s="8" t="s">
        <v>5</v>
      </c>
      <c r="B3" s="211" t="s">
        <v>6</v>
      </c>
      <c r="C3" s="9" t="s">
        <v>7</v>
      </c>
      <c r="D3" s="10"/>
    </row>
    <row r="4" spans="1:4" ht="71.650000000000006" customHeight="1">
      <c r="A4" s="11" t="s">
        <v>8</v>
      </c>
      <c r="B4" s="212" t="s">
        <v>9</v>
      </c>
      <c r="C4" s="9" t="s">
        <v>10</v>
      </c>
      <c r="D4" s="12" t="s">
        <v>11</v>
      </c>
    </row>
    <row r="5" spans="1:4" ht="71.650000000000006" customHeight="1">
      <c r="A5" s="8" t="s">
        <v>12</v>
      </c>
      <c r="B5" s="13" t="s">
        <v>13</v>
      </c>
      <c r="C5" s="14" t="s">
        <v>14</v>
      </c>
      <c r="D5" s="10" t="s">
        <v>15</v>
      </c>
    </row>
    <row r="6" spans="1:4" ht="51" customHeight="1">
      <c r="A6" s="11" t="s">
        <v>16</v>
      </c>
      <c r="B6" s="213" t="s">
        <v>17</v>
      </c>
      <c r="C6" s="15" t="s">
        <v>18</v>
      </c>
      <c r="D6" s="16"/>
    </row>
    <row r="7" spans="1:4" ht="70.150000000000006" customHeight="1">
      <c r="A7" s="8" t="s">
        <v>19</v>
      </c>
      <c r="B7" s="13" t="s">
        <v>20</v>
      </c>
      <c r="C7" s="9" t="s">
        <v>21</v>
      </c>
      <c r="D7" s="10" t="s">
        <v>22</v>
      </c>
    </row>
    <row r="8" spans="1:4" ht="67.150000000000006" customHeight="1">
      <c r="A8" s="8" t="s">
        <v>23</v>
      </c>
      <c r="B8" s="17" t="s">
        <v>24</v>
      </c>
      <c r="C8" s="9" t="s">
        <v>25</v>
      </c>
      <c r="D8" s="10" t="s">
        <v>26</v>
      </c>
    </row>
    <row r="9" spans="1:4" ht="70.5" customHeight="1">
      <c r="A9" s="8" t="s">
        <v>27</v>
      </c>
      <c r="B9" s="208" t="s">
        <v>28</v>
      </c>
      <c r="C9" s="9" t="s">
        <v>29</v>
      </c>
      <c r="D9" s="18" t="s">
        <v>30</v>
      </c>
    </row>
    <row r="10" spans="1:4" ht="72" customHeight="1">
      <c r="A10" s="8" t="s">
        <v>31</v>
      </c>
      <c r="B10" s="209" t="s">
        <v>32</v>
      </c>
      <c r="C10" s="9" t="s">
        <v>33</v>
      </c>
      <c r="D10" s="18" t="s">
        <v>30</v>
      </c>
    </row>
    <row r="11" spans="1:4" ht="72" customHeight="1">
      <c r="A11" s="216" t="s">
        <v>34</v>
      </c>
      <c r="B11" s="219" t="s">
        <v>35</v>
      </c>
      <c r="C11" s="217" t="s">
        <v>36</v>
      </c>
      <c r="D11" s="218" t="s">
        <v>37</v>
      </c>
    </row>
    <row r="12" spans="1:4" ht="70.900000000000006" customHeight="1" thickBot="1">
      <c r="A12" s="19" t="s">
        <v>38</v>
      </c>
      <c r="B12" s="20" t="s">
        <v>39</v>
      </c>
      <c r="C12" s="21" t="s">
        <v>14</v>
      </c>
      <c r="D12" s="22" t="s">
        <v>40</v>
      </c>
    </row>
    <row r="13" spans="1:4" ht="19.149999999999999" customHeight="1">
      <c r="A13" s="3" t="s">
        <v>41</v>
      </c>
      <c r="B13" s="220"/>
      <c r="C13" s="221"/>
      <c r="D13" s="222"/>
    </row>
    <row r="14" spans="1:4" ht="19.149999999999999" customHeight="1">
      <c r="A14" s="3" t="s">
        <v>42</v>
      </c>
      <c r="B14" s="220"/>
      <c r="C14" s="221"/>
      <c r="D14" s="222"/>
    </row>
    <row r="15" spans="1:4" ht="19.5" customHeight="1"/>
  </sheetData>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5"/>
  <sheetViews>
    <sheetView showGridLines="0" view="pageBreakPreview" zoomScale="85" zoomScaleNormal="86" zoomScaleSheetLayoutView="85" workbookViewId="0"/>
  </sheetViews>
  <sheetFormatPr defaultColWidth="8.25" defaultRowHeight="24" customHeight="1"/>
  <cols>
    <col min="1" max="1" width="9.25" style="3" customWidth="1"/>
    <col min="2" max="2" width="38.25" style="3" customWidth="1"/>
    <col min="3" max="3" width="50.25" style="3" customWidth="1"/>
    <col min="4" max="16384" width="8.25" style="3"/>
  </cols>
  <sheetData>
    <row r="1" spans="1:4" ht="13.5" customHeight="1">
      <c r="A1" s="23" t="s">
        <v>43</v>
      </c>
    </row>
    <row r="2" spans="1:4" ht="22.5" customHeight="1">
      <c r="A2" s="229" t="s">
        <v>44</v>
      </c>
      <c r="B2" s="230"/>
      <c r="C2" s="231"/>
    </row>
    <row r="3" spans="1:4" ht="21" customHeight="1">
      <c r="A3" s="223" t="s">
        <v>45</v>
      </c>
      <c r="B3" s="24" t="s">
        <v>46</v>
      </c>
      <c r="C3" s="180"/>
      <c r="D3" s="3" t="s">
        <v>47</v>
      </c>
    </row>
    <row r="4" spans="1:4" ht="46.5" customHeight="1">
      <c r="A4" s="224"/>
      <c r="B4" s="25" t="s">
        <v>48</v>
      </c>
      <c r="C4" s="181"/>
      <c r="D4" s="3" t="s">
        <v>47</v>
      </c>
    </row>
    <row r="5" spans="1:4" ht="24" customHeight="1">
      <c r="A5" s="224"/>
      <c r="B5" s="24" t="s">
        <v>49</v>
      </c>
      <c r="C5" s="180"/>
      <c r="D5" s="3" t="s">
        <v>50</v>
      </c>
    </row>
    <row r="6" spans="1:4" ht="22.5" customHeight="1">
      <c r="A6" s="224"/>
      <c r="B6" s="24" t="s">
        <v>51</v>
      </c>
      <c r="C6" s="180"/>
      <c r="D6" s="3" t="s">
        <v>50</v>
      </c>
    </row>
    <row r="7" spans="1:4" ht="22.5" customHeight="1">
      <c r="A7" s="224"/>
      <c r="B7" s="24" t="s">
        <v>52</v>
      </c>
      <c r="C7" s="182"/>
      <c r="D7" s="3" t="s">
        <v>53</v>
      </c>
    </row>
    <row r="8" spans="1:4" ht="22.9" customHeight="1">
      <c r="A8" s="225"/>
      <c r="B8" s="24" t="s">
        <v>54</v>
      </c>
      <c r="C8" s="183"/>
      <c r="D8" s="3" t="s">
        <v>55</v>
      </c>
    </row>
    <row r="9" spans="1:4" ht="7.5" customHeight="1">
      <c r="A9" s="26"/>
      <c r="C9" s="26"/>
    </row>
    <row r="10" spans="1:4" ht="23.65" customHeight="1">
      <c r="A10" s="229" t="s">
        <v>56</v>
      </c>
      <c r="B10" s="230"/>
      <c r="C10" s="231"/>
    </row>
    <row r="11" spans="1:4" ht="21.4" customHeight="1">
      <c r="A11" s="223" t="s">
        <v>57</v>
      </c>
      <c r="B11" s="24" t="s">
        <v>58</v>
      </c>
      <c r="C11" s="180"/>
    </row>
    <row r="12" spans="1:4" ht="22.9" customHeight="1">
      <c r="A12" s="224"/>
      <c r="B12" s="27" t="s">
        <v>59</v>
      </c>
      <c r="C12" s="184"/>
      <c r="D12" s="3" t="s">
        <v>60</v>
      </c>
    </row>
    <row r="13" spans="1:4" ht="22.5" customHeight="1">
      <c r="A13" s="224"/>
      <c r="B13" s="28" t="s">
        <v>61</v>
      </c>
      <c r="C13" s="185"/>
    </row>
    <row r="14" spans="1:4" ht="22.5" customHeight="1">
      <c r="A14" s="224"/>
      <c r="B14" s="28" t="s">
        <v>62</v>
      </c>
      <c r="C14" s="185"/>
      <c r="D14" s="3" t="s">
        <v>63</v>
      </c>
    </row>
    <row r="15" spans="1:4" ht="22.9" customHeight="1">
      <c r="A15" s="224"/>
      <c r="B15" s="29" t="s">
        <v>64</v>
      </c>
      <c r="C15" s="186"/>
    </row>
    <row r="16" spans="1:4" ht="22.5" customHeight="1">
      <c r="A16" s="224"/>
      <c r="B16" s="27" t="s">
        <v>65</v>
      </c>
      <c r="C16" s="184"/>
    </row>
    <row r="17" spans="1:4" ht="21.4" customHeight="1">
      <c r="A17" s="224"/>
      <c r="B17" s="28" t="s">
        <v>66</v>
      </c>
      <c r="C17" s="185"/>
    </row>
    <row r="18" spans="1:4" ht="22.9" customHeight="1">
      <c r="A18" s="224"/>
      <c r="B18" s="28" t="s">
        <v>67</v>
      </c>
      <c r="C18" s="185"/>
      <c r="D18" s="3" t="s">
        <v>63</v>
      </c>
    </row>
    <row r="19" spans="1:4" ht="22.5" customHeight="1">
      <c r="A19" s="224"/>
      <c r="B19" s="29" t="s">
        <v>68</v>
      </c>
      <c r="C19" s="186"/>
    </row>
    <row r="20" spans="1:4" ht="22.5" customHeight="1">
      <c r="A20" s="224"/>
      <c r="B20" s="27" t="s">
        <v>69</v>
      </c>
      <c r="C20" s="184"/>
    </row>
    <row r="21" spans="1:4" ht="22.5" customHeight="1">
      <c r="A21" s="224"/>
      <c r="B21" s="28" t="s">
        <v>70</v>
      </c>
      <c r="C21" s="185"/>
    </row>
    <row r="22" spans="1:4" ht="22.5" customHeight="1">
      <c r="A22" s="224"/>
      <c r="B22" s="28" t="s">
        <v>71</v>
      </c>
      <c r="C22" s="185"/>
      <c r="D22" s="3" t="s">
        <v>63</v>
      </c>
    </row>
    <row r="23" spans="1:4" ht="22.5" customHeight="1">
      <c r="A23" s="224"/>
      <c r="B23" s="29" t="s">
        <v>72</v>
      </c>
      <c r="C23" s="186"/>
    </row>
    <row r="24" spans="1:4" ht="22.5" customHeight="1">
      <c r="A24" s="224"/>
      <c r="B24" s="232" t="s">
        <v>73</v>
      </c>
      <c r="C24" s="30" t="s">
        <v>74</v>
      </c>
    </row>
    <row r="25" spans="1:4" ht="22.9" customHeight="1">
      <c r="A25" s="224"/>
      <c r="B25" s="233"/>
      <c r="C25" s="187"/>
      <c r="D25" s="3" t="s">
        <v>75</v>
      </c>
    </row>
    <row r="26" spans="1:4" ht="38.65" customHeight="1">
      <c r="A26" s="225"/>
      <c r="B26" s="234"/>
      <c r="C26" s="188"/>
    </row>
    <row r="27" spans="1:4" ht="7.5" customHeight="1">
      <c r="A27" s="31"/>
      <c r="C27" s="179"/>
    </row>
    <row r="28" spans="1:4" ht="10.15" customHeight="1">
      <c r="A28" s="23"/>
      <c r="C28" s="179"/>
    </row>
    <row r="29" spans="1:4" ht="38.65" customHeight="1">
      <c r="A29" s="223" t="s">
        <v>76</v>
      </c>
      <c r="B29" s="226" t="s">
        <v>77</v>
      </c>
      <c r="C29" s="227"/>
    </row>
    <row r="30" spans="1:4" ht="38.65" customHeight="1">
      <c r="A30" s="224"/>
      <c r="B30" s="189" t="s">
        <v>78</v>
      </c>
      <c r="C30" s="190"/>
    </row>
    <row r="31" spans="1:4" ht="38.65" customHeight="1">
      <c r="A31" s="224"/>
      <c r="B31" s="191" t="s">
        <v>79</v>
      </c>
      <c r="C31" s="192"/>
    </row>
    <row r="32" spans="1:4" ht="67.900000000000006" customHeight="1">
      <c r="A32" s="224"/>
      <c r="B32" s="228" t="s">
        <v>80</v>
      </c>
      <c r="C32" s="227"/>
    </row>
    <row r="33" spans="1:3" ht="38.65" customHeight="1">
      <c r="A33" s="224"/>
      <c r="B33" s="193" t="s">
        <v>81</v>
      </c>
      <c r="C33" s="194"/>
    </row>
    <row r="34" spans="1:3" ht="38.65" customHeight="1">
      <c r="A34" s="225"/>
      <c r="B34" s="193" t="s">
        <v>82</v>
      </c>
      <c r="C34" s="194"/>
    </row>
    <row r="35" spans="1:3" ht="24" customHeight="1">
      <c r="A35"/>
      <c r="B35" s="32"/>
      <c r="C35" s="33"/>
    </row>
  </sheetData>
  <mergeCells count="8">
    <mergeCell ref="A29:A34"/>
    <mergeCell ref="B29:C29"/>
    <mergeCell ref="B32:C32"/>
    <mergeCell ref="A2:C2"/>
    <mergeCell ref="A3:A8"/>
    <mergeCell ref="A10:C10"/>
    <mergeCell ref="A11:A26"/>
    <mergeCell ref="B24:B26"/>
  </mergeCells>
  <phoneticPr fontId="6"/>
  <conditionalFormatting sqref="C3:C8">
    <cfRule type="cellIs" dxfId="77" priority="2" operator="equal">
      <formula>""</formula>
    </cfRule>
  </conditionalFormatting>
  <conditionalFormatting sqref="C11:C23">
    <cfRule type="cellIs" dxfId="76" priority="1" operator="equal">
      <formula>""</formula>
    </cfRule>
  </conditionalFormatting>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198120</xdr:colOff>
                    <xdr:row>29</xdr:row>
                    <xdr:rowOff>7620</xdr:rowOff>
                  </from>
                  <to>
                    <xdr:col>1</xdr:col>
                    <xdr:colOff>594360</xdr:colOff>
                    <xdr:row>29</xdr:row>
                    <xdr:rowOff>480060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213360</xdr:colOff>
                    <xdr:row>30</xdr:row>
                    <xdr:rowOff>22860</xdr:rowOff>
                  </from>
                  <to>
                    <xdr:col>1</xdr:col>
                    <xdr:colOff>594360</xdr:colOff>
                    <xdr:row>31</xdr:row>
                    <xdr:rowOff>22860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121920</xdr:colOff>
                    <xdr:row>23</xdr:row>
                    <xdr:rowOff>22860</xdr:rowOff>
                  </from>
                  <to>
                    <xdr:col>2</xdr:col>
                    <xdr:colOff>556260</xdr:colOff>
                    <xdr:row>24</xdr:row>
                    <xdr:rowOff>22860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251460</xdr:colOff>
                    <xdr:row>32</xdr:row>
                    <xdr:rowOff>480060</xdr:rowOff>
                  </from>
                  <to>
                    <xdr:col>1</xdr:col>
                    <xdr:colOff>541020</xdr:colOff>
                    <xdr:row>33</xdr:row>
                    <xdr:rowOff>480060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220980</xdr:colOff>
                    <xdr:row>32</xdr:row>
                    <xdr:rowOff>22860</xdr:rowOff>
                  </from>
                  <to>
                    <xdr:col>1</xdr:col>
                    <xdr:colOff>609600</xdr:colOff>
                    <xdr:row>33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W65"/>
  <sheetViews>
    <sheetView view="pageBreakPreview" zoomScale="70" zoomScaleNormal="65" zoomScaleSheetLayoutView="70" workbookViewId="0">
      <selection activeCell="D20" sqref="D20"/>
    </sheetView>
  </sheetViews>
  <sheetFormatPr defaultColWidth="8.25" defaultRowHeight="13.15"/>
  <cols>
    <col min="1" max="1" width="6.75" style="48" customWidth="1"/>
    <col min="2" max="2" width="28.625" style="48" customWidth="1"/>
    <col min="3" max="3" width="41.25" style="48" customWidth="1"/>
    <col min="4" max="4" width="45.75" style="48" customWidth="1"/>
    <col min="5" max="5" width="18.875" style="72" customWidth="1"/>
    <col min="6" max="15" width="8.25" style="48"/>
    <col min="16" max="16" width="6.75" style="48" hidden="1" customWidth="1"/>
    <col min="17" max="17" width="10.5" style="48" hidden="1" customWidth="1"/>
    <col min="18" max="18" width="8.75" style="48" hidden="1" customWidth="1"/>
    <col min="19" max="19" width="6.625" style="48" hidden="1" customWidth="1"/>
    <col min="20" max="20" width="9.875" style="48" hidden="1" customWidth="1"/>
    <col min="21" max="21" width="8.875" style="48" hidden="1" customWidth="1"/>
    <col min="22" max="22" width="10.125" style="48" hidden="1" customWidth="1"/>
    <col min="23" max="23" width="8.375" style="48" hidden="1" customWidth="1"/>
    <col min="24" max="16384" width="8.25" style="48"/>
  </cols>
  <sheetData>
    <row r="1" spans="1:23" s="37" customFormat="1" ht="27" customHeight="1">
      <c r="A1" s="34" t="s">
        <v>83</v>
      </c>
      <c r="B1" s="35"/>
      <c r="C1" s="35"/>
      <c r="D1" s="35"/>
      <c r="E1" s="36"/>
    </row>
    <row r="2" spans="1:23" s="37" customFormat="1" ht="6.75" customHeight="1">
      <c r="A2" s="34"/>
      <c r="B2" s="35"/>
      <c r="C2" s="35"/>
      <c r="D2" s="35"/>
      <c r="E2" s="36"/>
    </row>
    <row r="3" spans="1:23" s="37" customFormat="1" ht="22.5" customHeight="1">
      <c r="A3" s="38" t="s">
        <v>84</v>
      </c>
      <c r="B3" s="38" t="s">
        <v>85</v>
      </c>
      <c r="C3" s="235" t="s">
        <v>86</v>
      </c>
      <c r="D3" s="236"/>
      <c r="E3" s="36"/>
      <c r="F3" s="39" t="s">
        <v>87</v>
      </c>
    </row>
    <row r="4" spans="1:23" s="37" customFormat="1" ht="37.15" customHeight="1">
      <c r="A4" s="149" t="s">
        <v>88</v>
      </c>
      <c r="B4" s="175" t="s">
        <v>89</v>
      </c>
      <c r="C4" s="237">
        <f>'別添１　事業者基本情報'!C3</f>
        <v>0</v>
      </c>
      <c r="D4" s="238"/>
      <c r="E4" s="36"/>
      <c r="F4" s="40" t="s">
        <v>90</v>
      </c>
    </row>
    <row r="5" spans="1:23" s="37" customFormat="1" ht="7.9" customHeight="1">
      <c r="A5" s="34"/>
      <c r="B5" s="35"/>
      <c r="C5" s="35"/>
      <c r="D5" s="35"/>
      <c r="E5" s="36"/>
    </row>
    <row r="6" spans="1:23" s="37" customFormat="1" ht="24" customHeight="1">
      <c r="A6" s="41" t="s">
        <v>91</v>
      </c>
      <c r="B6" s="41" t="s">
        <v>92</v>
      </c>
      <c r="C6" s="35"/>
      <c r="D6" s="35"/>
      <c r="E6" s="36"/>
    </row>
    <row r="7" spans="1:23" s="37" customFormat="1" ht="40.15" customHeight="1">
      <c r="A7" s="42">
        <f>IFERROR(VLOOKUP(A4&amp;B4,P10:T17,4,0),"")</f>
        <v>0.66666666666666663</v>
      </c>
      <c r="B7" s="43">
        <f>IFERROR(VLOOKUP(A4&amp;B4,P10:T17,5,0),"")</f>
        <v>50000000</v>
      </c>
      <c r="C7" s="35"/>
      <c r="D7" s="35"/>
      <c r="E7" s="36"/>
    </row>
    <row r="8" spans="1:23" s="37" customFormat="1" ht="13.35" customHeight="1">
      <c r="A8" s="34"/>
      <c r="B8" s="35"/>
      <c r="C8" s="35"/>
      <c r="D8" s="35"/>
      <c r="E8" s="36"/>
    </row>
    <row r="9" spans="1:23" ht="36.4" customHeight="1">
      <c r="A9" s="44"/>
      <c r="B9" s="44"/>
      <c r="C9" s="45"/>
      <c r="D9" s="46" t="s">
        <v>93</v>
      </c>
      <c r="E9" s="47">
        <f>SUMIF($B$16:$B$65,D9,$E$16:$E$65)</f>
        <v>0</v>
      </c>
      <c r="G9" s="49"/>
      <c r="H9" s="49"/>
      <c r="I9" s="49"/>
      <c r="P9" s="50" t="s">
        <v>94</v>
      </c>
      <c r="Q9" s="50" t="s">
        <v>84</v>
      </c>
      <c r="R9" s="50" t="s">
        <v>95</v>
      </c>
      <c r="S9" s="50" t="s">
        <v>91</v>
      </c>
      <c r="T9" s="50" t="s">
        <v>96</v>
      </c>
      <c r="U9" s="50"/>
      <c r="V9" s="50"/>
      <c r="W9" s="50"/>
    </row>
    <row r="10" spans="1:23" ht="34.9" customHeight="1">
      <c r="A10" s="44"/>
      <c r="B10" s="44"/>
      <c r="C10" s="45"/>
      <c r="D10" s="51" t="s">
        <v>97</v>
      </c>
      <c r="E10" s="47">
        <f>SUMIF($B$16:$B$65,D10,$E$16:$E$65)</f>
        <v>0</v>
      </c>
      <c r="G10" s="49"/>
      <c r="H10" s="49"/>
      <c r="I10" s="49"/>
      <c r="P10" s="50" t="str">
        <f>Q10&amp;R10</f>
        <v>A中小企業</v>
      </c>
      <c r="Q10" s="50" t="s">
        <v>98</v>
      </c>
      <c r="R10" s="50" t="s">
        <v>89</v>
      </c>
      <c r="S10" s="52">
        <v>0.66666666666666663</v>
      </c>
      <c r="T10" s="53">
        <v>50000000</v>
      </c>
      <c r="U10" s="50"/>
      <c r="V10" s="50"/>
      <c r="W10" s="50"/>
    </row>
    <row r="11" spans="1:23" ht="36.4" customHeight="1">
      <c r="A11" s="44"/>
      <c r="B11" s="44"/>
      <c r="C11" s="45"/>
      <c r="D11" s="46" t="s">
        <v>99</v>
      </c>
      <c r="E11" s="47">
        <f>SUMIF($B$16:$B$65,D11,$E$16:$E$65)</f>
        <v>0</v>
      </c>
      <c r="P11" s="50" t="str">
        <f t="shared" ref="P11:P15" si="0">Q11&amp;R11</f>
        <v>A地方公共団体</v>
      </c>
      <c r="Q11" s="50" t="s">
        <v>98</v>
      </c>
      <c r="R11" s="50" t="s">
        <v>100</v>
      </c>
      <c r="S11" s="52">
        <v>0.66666666666666663</v>
      </c>
      <c r="T11" s="53">
        <v>50000000</v>
      </c>
      <c r="U11" s="50"/>
      <c r="V11" s="50"/>
      <c r="W11" s="50"/>
    </row>
    <row r="12" spans="1:23" ht="36" customHeight="1" thickBot="1">
      <c r="A12" s="44"/>
      <c r="B12" s="44"/>
      <c r="C12" s="45"/>
      <c r="D12" s="54" t="s">
        <v>101</v>
      </c>
      <c r="E12" s="55">
        <f>SUMIF($B$16:$B$65,D12,$E$16:$E$65)</f>
        <v>0</v>
      </c>
      <c r="P12" s="50" t="str">
        <f t="shared" si="0"/>
        <v>B中小企業</v>
      </c>
      <c r="Q12" s="50" t="s">
        <v>102</v>
      </c>
      <c r="R12" s="50" t="s">
        <v>89</v>
      </c>
      <c r="S12" s="52">
        <v>0.66666666666666663</v>
      </c>
      <c r="T12" s="53">
        <v>50000000</v>
      </c>
      <c r="U12" s="50"/>
      <c r="V12" s="50" t="s">
        <v>98</v>
      </c>
      <c r="W12" s="50" t="s">
        <v>89</v>
      </c>
    </row>
    <row r="13" spans="1:23" ht="37.5" customHeight="1" thickTop="1">
      <c r="A13" s="44"/>
      <c r="B13" s="44"/>
      <c r="C13" s="56"/>
      <c r="D13" s="57" t="s">
        <v>103</v>
      </c>
      <c r="E13" s="58">
        <f>SUM(E9:E12)</f>
        <v>0</v>
      </c>
      <c r="P13" s="50" t="str">
        <f t="shared" si="0"/>
        <v>B地方公共団体</v>
      </c>
      <c r="Q13" s="50" t="s">
        <v>102</v>
      </c>
      <c r="R13" s="50" t="s">
        <v>100</v>
      </c>
      <c r="S13" s="52">
        <v>0.66666666666666663</v>
      </c>
      <c r="T13" s="53">
        <v>50000000</v>
      </c>
      <c r="U13" s="50"/>
      <c r="V13" s="50" t="s">
        <v>102</v>
      </c>
      <c r="W13" s="50" t="s">
        <v>100</v>
      </c>
    </row>
    <row r="14" spans="1:23">
      <c r="A14" s="44"/>
      <c r="B14" s="44"/>
      <c r="C14" s="44"/>
      <c r="D14" s="44"/>
      <c r="E14" s="59"/>
      <c r="P14" s="50" t="str">
        <f>Q14&amp;R14</f>
        <v>C中小企業</v>
      </c>
      <c r="Q14" s="50" t="s">
        <v>104</v>
      </c>
      <c r="R14" s="50" t="s">
        <v>89</v>
      </c>
      <c r="S14" s="52">
        <v>0.66666666666666663</v>
      </c>
      <c r="T14" s="53">
        <v>40000000</v>
      </c>
      <c r="U14" s="50"/>
      <c r="V14" s="50" t="s">
        <v>104</v>
      </c>
      <c r="W14" s="50"/>
    </row>
    <row r="15" spans="1:23" ht="43.15" customHeight="1">
      <c r="A15" s="60" t="s">
        <v>105</v>
      </c>
      <c r="B15" s="61" t="s">
        <v>106</v>
      </c>
      <c r="C15" s="61" t="s">
        <v>107</v>
      </c>
      <c r="D15" s="61" t="s">
        <v>108</v>
      </c>
      <c r="E15" s="62" t="s">
        <v>109</v>
      </c>
      <c r="P15" s="50" t="str">
        <f t="shared" si="0"/>
        <v>C地方公共団体</v>
      </c>
      <c r="Q15" s="50" t="s">
        <v>104</v>
      </c>
      <c r="R15" s="50" t="s">
        <v>100</v>
      </c>
      <c r="S15" s="52">
        <v>0.66666666666666663</v>
      </c>
      <c r="T15" s="53">
        <v>40000000</v>
      </c>
      <c r="U15" s="50"/>
      <c r="V15" s="50"/>
      <c r="W15" s="50"/>
    </row>
    <row r="16" spans="1:23" ht="40.5" customHeight="1">
      <c r="A16" s="63">
        <v>1</v>
      </c>
      <c r="B16" s="64"/>
      <c r="C16" s="150"/>
      <c r="D16" s="150"/>
      <c r="E16" s="176"/>
      <c r="F16" s="65" t="s">
        <v>110</v>
      </c>
      <c r="P16" s="50"/>
      <c r="Q16" s="50"/>
      <c r="R16" s="50"/>
      <c r="S16" s="52"/>
      <c r="T16" s="53"/>
      <c r="U16" s="50"/>
      <c r="V16" s="50"/>
      <c r="W16" s="50"/>
    </row>
    <row r="17" spans="1:23" ht="40.15" customHeight="1">
      <c r="A17" s="66">
        <v>2</v>
      </c>
      <c r="B17" s="64"/>
      <c r="C17" s="150"/>
      <c r="D17" s="150"/>
      <c r="E17" s="150"/>
      <c r="F17" s="67" t="s">
        <v>111</v>
      </c>
      <c r="P17" s="50"/>
      <c r="Q17" s="50"/>
      <c r="R17" s="50"/>
      <c r="S17" s="52"/>
      <c r="T17" s="53"/>
      <c r="U17" s="50"/>
      <c r="V17" s="50"/>
      <c r="W17" s="50"/>
    </row>
    <row r="18" spans="1:23" ht="41.65" customHeight="1">
      <c r="A18" s="66">
        <v>3</v>
      </c>
      <c r="B18" s="64"/>
      <c r="C18" s="150"/>
      <c r="D18" s="150"/>
      <c r="E18" s="150"/>
      <c r="F18" s="239" t="s">
        <v>112</v>
      </c>
      <c r="G18" s="239"/>
      <c r="H18" s="239"/>
      <c r="I18" s="239"/>
      <c r="J18" s="239"/>
      <c r="K18" s="239"/>
    </row>
    <row r="19" spans="1:23" ht="40.5" customHeight="1">
      <c r="A19" s="66">
        <v>4</v>
      </c>
      <c r="B19" s="64"/>
      <c r="C19" s="150"/>
      <c r="D19" s="150"/>
      <c r="E19" s="150"/>
      <c r="F19" s="239"/>
      <c r="G19" s="239"/>
      <c r="H19" s="239"/>
      <c r="I19" s="239"/>
      <c r="J19" s="239"/>
      <c r="K19" s="239"/>
    </row>
    <row r="20" spans="1:23" ht="41.65" customHeight="1">
      <c r="A20" s="68">
        <v>5</v>
      </c>
      <c r="B20" s="64"/>
      <c r="C20" s="151"/>
      <c r="D20" s="151"/>
      <c r="E20" s="150"/>
    </row>
    <row r="21" spans="1:23" ht="40.15" customHeight="1">
      <c r="A21" s="66">
        <v>6</v>
      </c>
      <c r="B21" s="64"/>
      <c r="C21" s="150"/>
      <c r="D21" s="150"/>
      <c r="E21" s="150"/>
    </row>
    <row r="22" spans="1:23" ht="40.5" customHeight="1">
      <c r="A22" s="66">
        <v>7</v>
      </c>
      <c r="B22" s="64"/>
      <c r="C22" s="150"/>
      <c r="D22" s="150"/>
      <c r="E22" s="150"/>
    </row>
    <row r="23" spans="1:23" ht="40.5" customHeight="1">
      <c r="A23" s="66">
        <v>8</v>
      </c>
      <c r="B23" s="64"/>
      <c r="C23" s="150"/>
      <c r="D23" s="150"/>
      <c r="E23" s="150"/>
    </row>
    <row r="24" spans="1:23" ht="42" customHeight="1">
      <c r="A24" s="66">
        <v>9</v>
      </c>
      <c r="B24" s="64"/>
      <c r="C24" s="64"/>
      <c r="D24" s="64"/>
      <c r="E24" s="64"/>
    </row>
    <row r="25" spans="1:23" ht="40.15" customHeight="1">
      <c r="A25" s="68">
        <v>10</v>
      </c>
      <c r="B25" s="64"/>
      <c r="C25" s="64"/>
      <c r="D25" s="64"/>
      <c r="E25" s="64"/>
    </row>
    <row r="26" spans="1:23" ht="40.15" customHeight="1">
      <c r="A26" s="66">
        <v>11</v>
      </c>
      <c r="B26" s="64"/>
      <c r="C26" s="64"/>
      <c r="D26" s="64"/>
      <c r="E26" s="64"/>
    </row>
    <row r="27" spans="1:23" ht="41.65" customHeight="1">
      <c r="A27" s="66">
        <v>12</v>
      </c>
      <c r="B27" s="64"/>
      <c r="C27" s="64"/>
      <c r="D27" s="64"/>
      <c r="E27" s="64"/>
    </row>
    <row r="28" spans="1:23" ht="40.15" customHeight="1">
      <c r="A28" s="66">
        <v>13</v>
      </c>
      <c r="B28" s="64"/>
      <c r="C28" s="64"/>
      <c r="D28" s="64"/>
      <c r="E28" s="64"/>
    </row>
    <row r="29" spans="1:23" ht="40.15" customHeight="1">
      <c r="A29" s="66">
        <v>14</v>
      </c>
      <c r="B29" s="64"/>
      <c r="C29" s="64"/>
      <c r="D29" s="64"/>
      <c r="E29" s="64"/>
    </row>
    <row r="30" spans="1:23" ht="41.65" customHeight="1">
      <c r="A30" s="66">
        <v>15</v>
      </c>
      <c r="B30" s="64"/>
      <c r="C30" s="64"/>
      <c r="D30" s="64"/>
      <c r="E30" s="64"/>
    </row>
    <row r="31" spans="1:23" ht="40.5" customHeight="1">
      <c r="A31" s="66">
        <v>16</v>
      </c>
      <c r="B31" s="64"/>
      <c r="C31" s="64"/>
      <c r="D31" s="64"/>
      <c r="E31" s="64"/>
    </row>
    <row r="32" spans="1:23" ht="41.65" customHeight="1">
      <c r="A32" s="66">
        <v>17</v>
      </c>
      <c r="B32" s="64"/>
      <c r="C32" s="64"/>
      <c r="D32" s="64"/>
      <c r="E32" s="64"/>
    </row>
    <row r="33" spans="1:5" ht="41.65" customHeight="1">
      <c r="A33" s="66">
        <v>18</v>
      </c>
      <c r="B33" s="64"/>
      <c r="C33" s="64"/>
      <c r="D33" s="64"/>
      <c r="E33" s="64"/>
    </row>
    <row r="34" spans="1:5" ht="40.15" customHeight="1">
      <c r="A34" s="66">
        <v>19</v>
      </c>
      <c r="B34" s="64"/>
      <c r="C34" s="64"/>
      <c r="D34" s="64"/>
      <c r="E34" s="64"/>
    </row>
    <row r="35" spans="1:5" ht="40.9" customHeight="1">
      <c r="A35" s="66">
        <v>20</v>
      </c>
      <c r="B35" s="64"/>
      <c r="C35" s="64"/>
      <c r="D35" s="64"/>
      <c r="E35" s="64"/>
    </row>
    <row r="36" spans="1:5" ht="37.5" customHeight="1">
      <c r="A36" s="66">
        <v>21</v>
      </c>
      <c r="B36" s="64"/>
      <c r="C36" s="64"/>
      <c r="D36" s="64"/>
      <c r="E36" s="64"/>
    </row>
    <row r="37" spans="1:5" ht="37.5" customHeight="1">
      <c r="A37" s="66">
        <v>22</v>
      </c>
      <c r="B37" s="64"/>
      <c r="C37" s="64"/>
      <c r="D37" s="64"/>
      <c r="E37" s="64"/>
    </row>
    <row r="38" spans="1:5" ht="37.5" customHeight="1">
      <c r="A38" s="66">
        <v>23</v>
      </c>
      <c r="B38" s="64"/>
      <c r="C38" s="64"/>
      <c r="D38" s="64"/>
      <c r="E38" s="64"/>
    </row>
    <row r="39" spans="1:5" ht="37.5" customHeight="1">
      <c r="A39" s="66">
        <v>24</v>
      </c>
      <c r="B39" s="64"/>
      <c r="C39" s="64"/>
      <c r="D39" s="64"/>
      <c r="E39" s="64"/>
    </row>
    <row r="40" spans="1:5" ht="37.5" customHeight="1">
      <c r="A40" s="66">
        <v>25</v>
      </c>
      <c r="B40" s="64"/>
      <c r="C40" s="64"/>
      <c r="D40" s="64"/>
      <c r="E40" s="64"/>
    </row>
    <row r="41" spans="1:5" ht="37.5" customHeight="1">
      <c r="A41" s="66">
        <v>26</v>
      </c>
      <c r="B41" s="64"/>
      <c r="C41" s="64"/>
      <c r="D41" s="64"/>
      <c r="E41" s="64"/>
    </row>
    <row r="42" spans="1:5" ht="37.5" customHeight="1">
      <c r="A42" s="66">
        <v>27</v>
      </c>
      <c r="B42" s="64"/>
      <c r="C42" s="64"/>
      <c r="D42" s="64"/>
      <c r="E42" s="64"/>
    </row>
    <row r="43" spans="1:5" ht="37.5" customHeight="1">
      <c r="A43" s="66">
        <v>28</v>
      </c>
      <c r="B43" s="64"/>
      <c r="C43" s="64"/>
      <c r="D43" s="64"/>
      <c r="E43" s="64"/>
    </row>
    <row r="44" spans="1:5" ht="37.5" customHeight="1">
      <c r="A44" s="66">
        <v>29</v>
      </c>
      <c r="B44" s="64"/>
      <c r="C44" s="64"/>
      <c r="D44" s="64"/>
      <c r="E44" s="64"/>
    </row>
    <row r="45" spans="1:5" ht="37.5" customHeight="1">
      <c r="A45" s="66">
        <v>30</v>
      </c>
      <c r="B45" s="64"/>
      <c r="C45" s="64"/>
      <c r="D45" s="64"/>
      <c r="E45" s="64"/>
    </row>
    <row r="46" spans="1:5" ht="37.5" customHeight="1">
      <c r="A46" s="66">
        <v>31</v>
      </c>
      <c r="B46" s="64"/>
      <c r="C46" s="64"/>
      <c r="D46" s="64"/>
      <c r="E46" s="64"/>
    </row>
    <row r="47" spans="1:5" ht="37.5" customHeight="1">
      <c r="A47" s="66">
        <v>32</v>
      </c>
      <c r="B47" s="64"/>
      <c r="C47" s="64"/>
      <c r="D47" s="64"/>
      <c r="E47" s="64"/>
    </row>
    <row r="48" spans="1:5" ht="37.5" customHeight="1">
      <c r="A48" s="66">
        <v>33</v>
      </c>
      <c r="B48" s="64"/>
      <c r="C48" s="64"/>
      <c r="D48" s="64"/>
      <c r="E48" s="64"/>
    </row>
    <row r="49" spans="1:5" ht="37.5" customHeight="1">
      <c r="A49" s="66">
        <v>34</v>
      </c>
      <c r="B49" s="64"/>
      <c r="C49" s="64"/>
      <c r="D49" s="64"/>
      <c r="E49" s="64"/>
    </row>
    <row r="50" spans="1:5" ht="37.5" customHeight="1">
      <c r="A50" s="66">
        <v>35</v>
      </c>
      <c r="B50" s="64"/>
      <c r="C50" s="64"/>
      <c r="D50" s="64"/>
      <c r="E50" s="64"/>
    </row>
    <row r="51" spans="1:5" ht="37.5" customHeight="1">
      <c r="A51" s="66">
        <v>36</v>
      </c>
      <c r="B51" s="64"/>
      <c r="C51" s="64"/>
      <c r="D51" s="64"/>
      <c r="E51" s="64"/>
    </row>
    <row r="52" spans="1:5" ht="37.5" customHeight="1">
      <c r="A52" s="66">
        <v>37</v>
      </c>
      <c r="B52" s="64"/>
      <c r="C52" s="64"/>
      <c r="D52" s="64"/>
      <c r="E52" s="64"/>
    </row>
    <row r="53" spans="1:5" ht="37.5" customHeight="1">
      <c r="A53" s="66">
        <v>38</v>
      </c>
      <c r="B53" s="64"/>
      <c r="C53" s="64"/>
      <c r="D53" s="64"/>
      <c r="E53" s="64"/>
    </row>
    <row r="54" spans="1:5" ht="37.5" customHeight="1">
      <c r="A54" s="66">
        <v>39</v>
      </c>
      <c r="B54" s="64"/>
      <c r="C54" s="64"/>
      <c r="D54" s="64"/>
      <c r="E54" s="64"/>
    </row>
    <row r="55" spans="1:5" ht="37.5" customHeight="1">
      <c r="A55" s="66">
        <v>40</v>
      </c>
      <c r="B55" s="64"/>
      <c r="C55" s="64"/>
      <c r="D55" s="64"/>
      <c r="E55" s="64"/>
    </row>
    <row r="56" spans="1:5" ht="37.5" customHeight="1">
      <c r="A56" s="66">
        <v>41</v>
      </c>
      <c r="B56" s="64"/>
      <c r="C56" s="64"/>
      <c r="D56" s="64"/>
      <c r="E56" s="64"/>
    </row>
    <row r="57" spans="1:5" ht="37.5" customHeight="1">
      <c r="A57" s="66">
        <v>42</v>
      </c>
      <c r="B57" s="64"/>
      <c r="C57" s="64"/>
      <c r="D57" s="64"/>
      <c r="E57" s="64"/>
    </row>
    <row r="58" spans="1:5" ht="37.5" customHeight="1">
      <c r="A58" s="66">
        <v>43</v>
      </c>
      <c r="B58" s="64"/>
      <c r="C58" s="64"/>
      <c r="D58" s="64"/>
      <c r="E58" s="64"/>
    </row>
    <row r="59" spans="1:5" ht="37.5" customHeight="1">
      <c r="A59" s="66">
        <v>44</v>
      </c>
      <c r="B59" s="64"/>
      <c r="C59" s="64"/>
      <c r="D59" s="64"/>
      <c r="E59" s="64"/>
    </row>
    <row r="60" spans="1:5" ht="37.5" customHeight="1">
      <c r="A60" s="66">
        <v>45</v>
      </c>
      <c r="B60" s="64"/>
      <c r="C60" s="64"/>
      <c r="D60" s="64"/>
      <c r="E60" s="64"/>
    </row>
    <row r="61" spans="1:5" ht="37.5" customHeight="1">
      <c r="A61" s="69">
        <v>46</v>
      </c>
      <c r="B61" s="64"/>
      <c r="C61" s="64"/>
      <c r="D61" s="64"/>
      <c r="E61" s="64"/>
    </row>
    <row r="62" spans="1:5" ht="37.5" customHeight="1">
      <c r="A62" s="66">
        <v>47</v>
      </c>
      <c r="B62" s="64"/>
      <c r="C62" s="64"/>
      <c r="D62" s="64"/>
      <c r="E62" s="64"/>
    </row>
    <row r="63" spans="1:5" ht="37.5" customHeight="1">
      <c r="A63" s="66">
        <v>48</v>
      </c>
      <c r="B63" s="64"/>
      <c r="C63" s="64"/>
      <c r="D63" s="64"/>
      <c r="E63" s="64"/>
    </row>
    <row r="64" spans="1:5" ht="37.5" customHeight="1">
      <c r="A64" s="66">
        <v>49</v>
      </c>
      <c r="B64" s="64"/>
      <c r="C64" s="64"/>
      <c r="D64" s="64"/>
      <c r="E64" s="64"/>
    </row>
    <row r="65" spans="1:5" ht="37.5" customHeight="1">
      <c r="A65" s="70">
        <v>50</v>
      </c>
      <c r="B65" s="71"/>
      <c r="C65" s="71"/>
      <c r="D65" s="71"/>
      <c r="E65" s="71"/>
    </row>
  </sheetData>
  <mergeCells count="3">
    <mergeCell ref="C3:D3"/>
    <mergeCell ref="C4:D4"/>
    <mergeCell ref="F18:K19"/>
  </mergeCells>
  <phoneticPr fontId="6"/>
  <conditionalFormatting sqref="B61 D61:E61">
    <cfRule type="cellIs" dxfId="75" priority="78" operator="equal">
      <formula>""</formula>
    </cfRule>
  </conditionalFormatting>
  <conditionalFormatting sqref="B62:B65 D62:E65">
    <cfRule type="cellIs" dxfId="74" priority="77" operator="equal">
      <formula>""</formula>
    </cfRule>
  </conditionalFormatting>
  <conditionalFormatting sqref="B42:B45 D42:E45">
    <cfRule type="cellIs" dxfId="73" priority="75" operator="equal">
      <formula>""</formula>
    </cfRule>
  </conditionalFormatting>
  <conditionalFormatting sqref="B41 D41:E41">
    <cfRule type="cellIs" dxfId="72" priority="76" operator="equal">
      <formula>""</formula>
    </cfRule>
  </conditionalFormatting>
  <conditionalFormatting sqref="B37:B40 D37:E40">
    <cfRule type="cellIs" dxfId="71" priority="73" operator="equal">
      <formula>""</formula>
    </cfRule>
  </conditionalFormatting>
  <conditionalFormatting sqref="B36 D36:E36">
    <cfRule type="cellIs" dxfId="70" priority="74" operator="equal">
      <formula>""</formula>
    </cfRule>
  </conditionalFormatting>
  <conditionalFormatting sqref="B47:B50 D47:E50">
    <cfRule type="cellIs" dxfId="69" priority="65" operator="equal">
      <formula>""</formula>
    </cfRule>
  </conditionalFormatting>
  <conditionalFormatting sqref="B46 D46:E46">
    <cfRule type="cellIs" dxfId="68" priority="66" operator="equal">
      <formula>""</formula>
    </cfRule>
  </conditionalFormatting>
  <conditionalFormatting sqref="B52:B55 D52:E55">
    <cfRule type="cellIs" dxfId="67" priority="63" operator="equal">
      <formula>""</formula>
    </cfRule>
  </conditionalFormatting>
  <conditionalFormatting sqref="B51 D51:E51">
    <cfRule type="cellIs" dxfId="66" priority="64" operator="equal">
      <formula>""</formula>
    </cfRule>
  </conditionalFormatting>
  <conditionalFormatting sqref="C52:C55">
    <cfRule type="cellIs" dxfId="65" priority="45" operator="equal">
      <formula>""</formula>
    </cfRule>
  </conditionalFormatting>
  <conditionalFormatting sqref="C46">
    <cfRule type="cellIs" dxfId="64" priority="48" operator="equal">
      <formula>""</formula>
    </cfRule>
  </conditionalFormatting>
  <conditionalFormatting sqref="C47:C50">
    <cfRule type="cellIs" dxfId="63" priority="47" operator="equal">
      <formula>""</formula>
    </cfRule>
  </conditionalFormatting>
  <conditionalFormatting sqref="B57:B60 D57:E60">
    <cfRule type="cellIs" dxfId="62" priority="61" operator="equal">
      <formula>""</formula>
    </cfRule>
  </conditionalFormatting>
  <conditionalFormatting sqref="B56 D56:E56">
    <cfRule type="cellIs" dxfId="61" priority="62" operator="equal">
      <formula>""</formula>
    </cfRule>
  </conditionalFormatting>
  <conditionalFormatting sqref="C51">
    <cfRule type="cellIs" dxfId="60" priority="46" operator="equal">
      <formula>""</formula>
    </cfRule>
  </conditionalFormatting>
  <conditionalFormatting sqref="C56">
    <cfRule type="cellIs" dxfId="59" priority="44" operator="equal">
      <formula>""</formula>
    </cfRule>
  </conditionalFormatting>
  <conditionalFormatting sqref="C57:C60">
    <cfRule type="cellIs" dxfId="58" priority="43" operator="equal">
      <formula>""</formula>
    </cfRule>
  </conditionalFormatting>
  <conditionalFormatting sqref="C61">
    <cfRule type="cellIs" dxfId="57" priority="60" operator="equal">
      <formula>""</formula>
    </cfRule>
  </conditionalFormatting>
  <conditionalFormatting sqref="C62:C65">
    <cfRule type="cellIs" dxfId="56" priority="59" operator="equal">
      <formula>""</formula>
    </cfRule>
  </conditionalFormatting>
  <conditionalFormatting sqref="C42:C45">
    <cfRule type="cellIs" dxfId="55" priority="57" operator="equal">
      <formula>""</formula>
    </cfRule>
  </conditionalFormatting>
  <conditionalFormatting sqref="C41">
    <cfRule type="cellIs" dxfId="54" priority="58" operator="equal">
      <formula>""</formula>
    </cfRule>
  </conditionalFormatting>
  <conditionalFormatting sqref="C37:C40">
    <cfRule type="cellIs" dxfId="53" priority="55" operator="equal">
      <formula>""</formula>
    </cfRule>
  </conditionalFormatting>
  <conditionalFormatting sqref="C36">
    <cfRule type="cellIs" dxfId="52" priority="56" operator="equal">
      <formula>""</formula>
    </cfRule>
  </conditionalFormatting>
  <conditionalFormatting sqref="A4:B4">
    <cfRule type="cellIs" dxfId="51" priority="41" operator="equal">
      <formula>""</formula>
    </cfRule>
  </conditionalFormatting>
  <conditionalFormatting sqref="E24:E35">
    <cfRule type="cellIs" dxfId="50" priority="31" operator="equal">
      <formula>""</formula>
    </cfRule>
  </conditionalFormatting>
  <conditionalFormatting sqref="D32:D35">
    <cfRule type="cellIs" dxfId="49" priority="29" operator="equal">
      <formula>""</formula>
    </cfRule>
  </conditionalFormatting>
  <conditionalFormatting sqref="D31">
    <cfRule type="cellIs" dxfId="48" priority="30" operator="equal">
      <formula>""</formula>
    </cfRule>
  </conditionalFormatting>
  <conditionalFormatting sqref="D27:D30">
    <cfRule type="cellIs" dxfId="47" priority="27" operator="equal">
      <formula>""</formula>
    </cfRule>
  </conditionalFormatting>
  <conditionalFormatting sqref="D26">
    <cfRule type="cellIs" dxfId="46" priority="28" operator="equal">
      <formula>""</formula>
    </cfRule>
  </conditionalFormatting>
  <conditionalFormatting sqref="D24:D25">
    <cfRule type="cellIs" dxfId="45" priority="26" operator="equal">
      <formula>""</formula>
    </cfRule>
  </conditionalFormatting>
  <conditionalFormatting sqref="C32:C35">
    <cfRule type="cellIs" dxfId="44" priority="24" operator="equal">
      <formula>""</formula>
    </cfRule>
  </conditionalFormatting>
  <conditionalFormatting sqref="C31">
    <cfRule type="cellIs" dxfId="43" priority="25" operator="equal">
      <formula>""</formula>
    </cfRule>
  </conditionalFormatting>
  <conditionalFormatting sqref="C27:C30">
    <cfRule type="cellIs" dxfId="42" priority="22" operator="equal">
      <formula>""</formula>
    </cfRule>
  </conditionalFormatting>
  <conditionalFormatting sqref="C26">
    <cfRule type="cellIs" dxfId="41" priority="23" operator="equal">
      <formula>""</formula>
    </cfRule>
  </conditionalFormatting>
  <conditionalFormatting sqref="C24:C25">
    <cfRule type="cellIs" dxfId="40" priority="21" operator="equal">
      <formula>""</formula>
    </cfRule>
  </conditionalFormatting>
  <conditionalFormatting sqref="C23">
    <cfRule type="cellIs" dxfId="39" priority="20" operator="equal">
      <formula>""</formula>
    </cfRule>
  </conditionalFormatting>
  <conditionalFormatting sqref="C16:C20">
    <cfRule type="cellIs" dxfId="38" priority="19" operator="equal">
      <formula>""</formula>
    </cfRule>
  </conditionalFormatting>
  <conditionalFormatting sqref="C22">
    <cfRule type="cellIs" dxfId="37" priority="17" operator="equal">
      <formula>""</formula>
    </cfRule>
  </conditionalFormatting>
  <conditionalFormatting sqref="C21">
    <cfRule type="cellIs" dxfId="36" priority="18" operator="equal">
      <formula>""</formula>
    </cfRule>
  </conditionalFormatting>
  <conditionalFormatting sqref="D23">
    <cfRule type="cellIs" dxfId="35" priority="16" operator="equal">
      <formula>""</formula>
    </cfRule>
  </conditionalFormatting>
  <conditionalFormatting sqref="D16:D20">
    <cfRule type="cellIs" dxfId="34" priority="15" operator="equal">
      <formula>""</formula>
    </cfRule>
  </conditionalFormatting>
  <conditionalFormatting sqref="D22">
    <cfRule type="cellIs" dxfId="33" priority="13" operator="equal">
      <formula>""</formula>
    </cfRule>
  </conditionalFormatting>
  <conditionalFormatting sqref="D21">
    <cfRule type="cellIs" dxfId="32" priority="14" operator="equal">
      <formula>""</formula>
    </cfRule>
  </conditionalFormatting>
  <conditionalFormatting sqref="E23">
    <cfRule type="cellIs" dxfId="31" priority="12" operator="equal">
      <formula>""</formula>
    </cfRule>
  </conditionalFormatting>
  <conditionalFormatting sqref="E16:E20">
    <cfRule type="cellIs" dxfId="30" priority="11" operator="equal">
      <formula>""</formula>
    </cfRule>
  </conditionalFormatting>
  <conditionalFormatting sqref="E22">
    <cfRule type="cellIs" dxfId="29" priority="9" operator="equal">
      <formula>""</formula>
    </cfRule>
  </conditionalFormatting>
  <conditionalFormatting sqref="E21">
    <cfRule type="cellIs" dxfId="28" priority="10" operator="equal">
      <formula>""</formula>
    </cfRule>
  </conditionalFormatting>
  <conditionalFormatting sqref="B17">
    <cfRule type="cellIs" dxfId="27" priority="6" operator="equal">
      <formula>""</formula>
    </cfRule>
  </conditionalFormatting>
  <conditionalFormatting sqref="B18:B23">
    <cfRule type="cellIs" dxfId="26" priority="5" operator="equal">
      <formula>""</formula>
    </cfRule>
  </conditionalFormatting>
  <conditionalFormatting sqref="B24:B35">
    <cfRule type="cellIs" dxfId="25" priority="4" operator="equal">
      <formula>""</formula>
    </cfRule>
  </conditionalFormatting>
  <conditionalFormatting sqref="B16">
    <cfRule type="cellIs" dxfId="24" priority="1" operator="equal">
      <formula>""</formula>
    </cfRule>
  </conditionalFormatting>
  <dataValidations count="5">
    <dataValidation type="list" allowBlank="1" showInputMessage="1" showErrorMessage="1" sqref="B4" xr:uid="{0BB6D619-EA14-44BC-B28B-72160B35E0D4}">
      <formula1>$W$12:$W$13</formula1>
    </dataValidation>
    <dataValidation type="list" allowBlank="1" showInputMessage="1" showErrorMessage="1" sqref="A4" xr:uid="{ECE49CD3-125C-4DDC-8902-6DD083551C59}">
      <formula1>$V$12:$V$14</formula1>
    </dataValidation>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75" defaultRowHeight="14.45"/>
  <cols>
    <col min="1" max="1" width="6.25" style="75" customWidth="1"/>
    <col min="2" max="2" width="14.75" style="75" customWidth="1"/>
    <col min="3" max="3" width="14.5" style="75" customWidth="1"/>
    <col min="4" max="4" width="14.75" style="75" customWidth="1"/>
    <col min="5" max="5" width="8.25" style="75" customWidth="1"/>
    <col min="6" max="6" width="14.625" style="75" customWidth="1"/>
    <col min="7" max="7" width="16.125" style="75" customWidth="1"/>
    <col min="8" max="16384" width="13.75" style="75"/>
  </cols>
  <sheetData>
    <row r="1" spans="1:13">
      <c r="A1" s="73" t="s">
        <v>113</v>
      </c>
      <c r="B1" s="73"/>
      <c r="C1" s="73"/>
      <c r="D1" s="73"/>
      <c r="E1" s="73"/>
      <c r="F1" s="244"/>
      <c r="G1" s="244"/>
      <c r="H1" s="74"/>
    </row>
    <row r="2" spans="1:13" ht="14.65" customHeight="1">
      <c r="A2" s="73"/>
      <c r="B2" s="73"/>
      <c r="C2" s="73"/>
      <c r="D2" s="73"/>
      <c r="E2" s="73"/>
      <c r="F2" s="245" t="s">
        <v>114</v>
      </c>
      <c r="G2" s="245"/>
      <c r="H2" s="76"/>
    </row>
    <row r="3" spans="1:13">
      <c r="A3" s="73"/>
      <c r="B3" s="73"/>
      <c r="C3" s="73"/>
      <c r="D3" s="73"/>
      <c r="E3" s="73"/>
      <c r="F3" s="77"/>
      <c r="G3" s="77"/>
      <c r="H3" s="76"/>
    </row>
    <row r="4" spans="1:13" ht="15" customHeight="1">
      <c r="A4" s="207" t="s">
        <v>115</v>
      </c>
      <c r="B4" s="153"/>
      <c r="C4" s="153"/>
      <c r="D4" s="73"/>
      <c r="E4" s="73"/>
      <c r="F4" s="73"/>
      <c r="G4" s="77"/>
      <c r="H4" s="76"/>
    </row>
    <row r="5" spans="1:13" ht="14.65" customHeight="1">
      <c r="A5" s="73" t="s">
        <v>116</v>
      </c>
      <c r="B5" s="153"/>
      <c r="C5" s="153"/>
      <c r="D5" s="73"/>
      <c r="E5" s="73"/>
      <c r="F5" s="73"/>
      <c r="G5" s="77"/>
      <c r="H5" s="77"/>
    </row>
    <row r="6" spans="1:13" ht="14.65" customHeight="1">
      <c r="A6" s="73"/>
      <c r="B6" s="73"/>
      <c r="C6" s="73"/>
      <c r="D6" s="73"/>
      <c r="E6" s="73"/>
      <c r="F6" s="73"/>
      <c r="G6" s="77"/>
      <c r="H6" s="77"/>
    </row>
    <row r="7" spans="1:13" ht="52.5" customHeight="1">
      <c r="A7" s="73"/>
      <c r="B7" s="73"/>
      <c r="C7" s="246"/>
      <c r="D7" s="246"/>
      <c r="E7" s="78" t="s">
        <v>117</v>
      </c>
      <c r="F7" s="247">
        <f>'別添１　事業者基本情報'!C4</f>
        <v>0</v>
      </c>
      <c r="G7" s="247"/>
      <c r="H7" s="79"/>
    </row>
    <row r="8" spans="1:13" ht="14.65" customHeight="1">
      <c r="A8" s="73"/>
      <c r="B8" s="73"/>
      <c r="C8" s="73"/>
      <c r="D8" s="73"/>
      <c r="E8" s="77" t="s">
        <v>118</v>
      </c>
      <c r="F8" s="80">
        <f>'別添１　事業者基本情報'!C3</f>
        <v>0</v>
      </c>
      <c r="G8" s="130"/>
      <c r="H8" s="80"/>
      <c r="I8" s="75" t="s">
        <v>119</v>
      </c>
    </row>
    <row r="9" spans="1:13" ht="14.65" customHeight="1">
      <c r="A9" s="73"/>
      <c r="B9" s="73"/>
      <c r="C9" s="73"/>
      <c r="D9" s="73"/>
      <c r="E9" s="77" t="s">
        <v>120</v>
      </c>
      <c r="F9" s="80">
        <f>'別添１　事業者基本情報'!C5</f>
        <v>0</v>
      </c>
      <c r="G9" s="130"/>
      <c r="H9" s="80"/>
    </row>
    <row r="10" spans="1:13">
      <c r="A10" s="73"/>
      <c r="B10" s="73"/>
      <c r="C10" s="73"/>
      <c r="D10" s="73"/>
      <c r="E10" s="77" t="s">
        <v>121</v>
      </c>
      <c r="F10" s="80">
        <f>'別添１　事業者基本情報'!C6</f>
        <v>0</v>
      </c>
      <c r="G10" s="131"/>
      <c r="H10" s="81"/>
    </row>
    <row r="11" spans="1:13" ht="14.65" customHeight="1">
      <c r="A11" s="73"/>
      <c r="B11" s="73"/>
      <c r="C11" s="73"/>
      <c r="D11" s="73"/>
      <c r="E11" s="73"/>
      <c r="F11" s="73"/>
      <c r="G11" s="81"/>
      <c r="H11" s="81"/>
      <c r="I11" s="248"/>
      <c r="J11" s="249"/>
      <c r="K11" s="249"/>
      <c r="L11" s="249"/>
      <c r="M11" s="249"/>
    </row>
    <row r="12" spans="1:13" ht="15.4" customHeight="1">
      <c r="A12" s="73"/>
      <c r="B12" s="73"/>
      <c r="C12" s="73"/>
      <c r="D12" s="73"/>
      <c r="E12" s="73"/>
      <c r="F12" s="73"/>
      <c r="G12" s="81"/>
      <c r="H12" s="81"/>
      <c r="I12" s="249"/>
      <c r="J12" s="249"/>
      <c r="K12" s="249"/>
      <c r="L12" s="249"/>
      <c r="M12" s="249"/>
    </row>
    <row r="13" spans="1:13" ht="14.65" customHeight="1">
      <c r="A13" s="73"/>
      <c r="B13" s="73"/>
      <c r="C13" s="73"/>
      <c r="D13" s="73"/>
      <c r="E13" s="73"/>
      <c r="F13" s="73"/>
      <c r="G13" s="77"/>
      <c r="H13" s="77"/>
    </row>
    <row r="14" spans="1:13" ht="31.15" customHeight="1">
      <c r="A14" s="240" t="s">
        <v>122</v>
      </c>
      <c r="B14" s="240"/>
      <c r="C14" s="240"/>
      <c r="D14" s="240"/>
      <c r="E14" s="240"/>
      <c r="F14" s="240"/>
      <c r="G14" s="240"/>
      <c r="H14" s="82"/>
    </row>
    <row r="15" spans="1:13" ht="91.5" customHeight="1">
      <c r="A15" s="241" t="s">
        <v>123</v>
      </c>
      <c r="B15" s="241"/>
      <c r="C15" s="241"/>
      <c r="D15" s="241"/>
      <c r="E15" s="241"/>
      <c r="F15" s="241"/>
      <c r="G15" s="241"/>
      <c r="H15" s="83"/>
    </row>
    <row r="16" spans="1:13" ht="15.4" customHeight="1">
      <c r="A16" s="73"/>
      <c r="B16" s="73"/>
      <c r="C16" s="73"/>
      <c r="D16" s="73"/>
      <c r="E16" s="73"/>
      <c r="F16" s="73"/>
      <c r="G16" s="73"/>
      <c r="H16" s="73"/>
    </row>
    <row r="17" spans="1:10" ht="15.4" customHeight="1">
      <c r="A17" s="242"/>
      <c r="B17" s="242"/>
      <c r="C17" s="242"/>
      <c r="D17" s="242"/>
      <c r="E17" s="242"/>
      <c r="F17" s="242"/>
      <c r="G17" s="242"/>
      <c r="H17" s="81"/>
    </row>
    <row r="18" spans="1:10" ht="13.5" customHeight="1">
      <c r="A18" s="73"/>
      <c r="B18" s="73"/>
      <c r="C18" s="73"/>
      <c r="D18" s="73"/>
      <c r="E18" s="73"/>
      <c r="F18" s="73"/>
      <c r="G18" s="73"/>
      <c r="H18" s="73"/>
    </row>
    <row r="19" spans="1:10" ht="13.9" customHeight="1">
      <c r="A19" s="73"/>
      <c r="B19" s="73"/>
      <c r="C19" s="73"/>
      <c r="D19" s="73"/>
      <c r="E19" s="73"/>
      <c r="F19" s="73"/>
      <c r="G19" s="73"/>
      <c r="H19" s="73"/>
    </row>
    <row r="20" spans="1:10" ht="13.9" customHeight="1">
      <c r="A20" s="73" t="s">
        <v>124</v>
      </c>
      <c r="B20" s="73"/>
      <c r="C20" s="73"/>
      <c r="D20" s="73"/>
      <c r="E20" s="73"/>
      <c r="F20" s="73"/>
      <c r="G20" s="73"/>
      <c r="H20" s="73"/>
    </row>
    <row r="21" spans="1:10" ht="43.15" customHeight="1">
      <c r="A21" s="73"/>
      <c r="B21" s="243"/>
      <c r="C21" s="243"/>
      <c r="D21" s="243"/>
      <c r="E21" s="243"/>
      <c r="F21" s="243"/>
      <c r="G21" s="73"/>
      <c r="H21" s="73"/>
    </row>
    <row r="22" spans="1:10" ht="13.5" customHeight="1">
      <c r="A22" s="73" t="s">
        <v>125</v>
      </c>
      <c r="B22" s="73"/>
      <c r="C22" s="73"/>
      <c r="D22" s="73"/>
      <c r="E22" s="73"/>
      <c r="F22" s="73"/>
      <c r="G22" s="73"/>
      <c r="H22" s="73"/>
    </row>
    <row r="23" spans="1:10" ht="41.65" customHeight="1">
      <c r="A23" s="73"/>
      <c r="B23" s="73" t="s">
        <v>126</v>
      </c>
      <c r="C23" s="73"/>
      <c r="D23" s="73"/>
      <c r="E23" s="73"/>
      <c r="F23" s="73"/>
      <c r="G23" s="73"/>
      <c r="H23" s="73"/>
    </row>
    <row r="24" spans="1:10">
      <c r="A24" s="73" t="s">
        <v>127</v>
      </c>
      <c r="B24" s="73"/>
      <c r="C24" s="73"/>
      <c r="D24" s="73"/>
      <c r="E24" s="73"/>
      <c r="F24" s="73"/>
      <c r="G24" s="73"/>
      <c r="H24" s="73"/>
    </row>
    <row r="25" spans="1:10" ht="42" customHeight="1">
      <c r="A25" s="73"/>
      <c r="B25" s="73" t="s">
        <v>128</v>
      </c>
      <c r="C25" s="177"/>
      <c r="D25" s="73"/>
      <c r="E25" s="73"/>
      <c r="F25" s="73"/>
      <c r="G25" s="73"/>
      <c r="H25" s="73"/>
      <c r="I25" s="75" t="s">
        <v>129</v>
      </c>
    </row>
    <row r="26" spans="1:10" ht="13.5" customHeight="1">
      <c r="A26" s="73" t="s">
        <v>130</v>
      </c>
      <c r="B26" s="73"/>
      <c r="C26" s="73"/>
      <c r="D26" s="73"/>
      <c r="E26" s="73"/>
      <c r="F26" s="73"/>
      <c r="G26" s="73"/>
      <c r="H26" s="73"/>
    </row>
    <row r="27" spans="1:10" ht="16.149999999999999" customHeight="1">
      <c r="A27" s="73"/>
      <c r="B27" s="73"/>
      <c r="C27" s="73"/>
      <c r="D27" s="73"/>
      <c r="E27" s="73"/>
      <c r="F27" s="73"/>
      <c r="G27" s="73"/>
      <c r="H27" s="73"/>
      <c r="I27" s="84"/>
      <c r="J27" s="84" t="s">
        <v>131</v>
      </c>
    </row>
    <row r="28" spans="1:10" ht="13.5" customHeight="1">
      <c r="A28" s="73"/>
      <c r="B28" s="73"/>
      <c r="C28" s="73"/>
      <c r="D28" s="73"/>
      <c r="E28" s="73"/>
      <c r="F28" s="77" t="s">
        <v>132</v>
      </c>
      <c r="G28" s="77"/>
      <c r="H28" s="77"/>
      <c r="I28" s="85">
        <f>IFERROR(ROUNDDOWN(D30*E30,0),"")</f>
        <v>0</v>
      </c>
      <c r="J28" s="86" t="str">
        <f>'[1]別添２　支出計画書'!B7</f>
        <v/>
      </c>
    </row>
    <row r="29" spans="1:10" ht="49.15" customHeight="1">
      <c r="A29" s="87"/>
      <c r="B29" s="88" t="s">
        <v>133</v>
      </c>
      <c r="C29" s="89" t="s">
        <v>134</v>
      </c>
      <c r="D29" s="89" t="s">
        <v>135</v>
      </c>
      <c r="E29" s="89" t="s">
        <v>136</v>
      </c>
      <c r="F29" s="89" t="s">
        <v>137</v>
      </c>
      <c r="G29" s="87"/>
      <c r="H29" s="87"/>
      <c r="I29" s="90"/>
    </row>
    <row r="30" spans="1:10" ht="74.650000000000006" customHeight="1">
      <c r="A30" s="87"/>
      <c r="B30" s="88" t="s">
        <v>138</v>
      </c>
      <c r="C30" s="91">
        <f>$D$30</f>
        <v>0</v>
      </c>
      <c r="D30" s="154">
        <f>'別添２　支出計画書'!$E$13</f>
        <v>0</v>
      </c>
      <c r="E30" s="92">
        <f>'別添２　支出計画書'!A7</f>
        <v>0.66666666666666663</v>
      </c>
      <c r="F30" s="91">
        <f>IFERROR(IF(I28&lt;J28,I28,J28),"")</f>
        <v>0</v>
      </c>
      <c r="G30" s="87"/>
      <c r="H30" s="87"/>
      <c r="I30" s="75" t="s">
        <v>139</v>
      </c>
    </row>
    <row r="31" spans="1:10" ht="50.65" customHeight="1">
      <c r="A31" s="87"/>
      <c r="B31" s="88" t="s">
        <v>140</v>
      </c>
      <c r="C31" s="91">
        <f>$C$30</f>
        <v>0</v>
      </c>
      <c r="D31" s="91">
        <f>$D$30</f>
        <v>0</v>
      </c>
      <c r="E31" s="92">
        <f>$E$30</f>
        <v>0.66666666666666663</v>
      </c>
      <c r="F31" s="91">
        <f>$F$30</f>
        <v>0</v>
      </c>
      <c r="G31" s="87"/>
      <c r="H31" s="87"/>
    </row>
    <row r="32" spans="1:10" ht="15.4" customHeight="1">
      <c r="A32" s="73" t="s">
        <v>141</v>
      </c>
      <c r="B32" s="73"/>
      <c r="C32" s="73"/>
      <c r="D32" s="73"/>
      <c r="E32" s="73"/>
      <c r="F32" s="73"/>
      <c r="G32" s="73"/>
      <c r="H32" s="73"/>
    </row>
    <row r="33" spans="1:8">
      <c r="A33" s="93" t="s">
        <v>142</v>
      </c>
      <c r="B33" s="73"/>
      <c r="C33" s="73"/>
      <c r="D33" s="73"/>
      <c r="E33" s="73"/>
      <c r="F33" s="73"/>
      <c r="G33" s="73"/>
      <c r="H33" s="73"/>
    </row>
    <row r="34" spans="1:8" ht="13.5" customHeight="1">
      <c r="A34" s="93" t="s">
        <v>143</v>
      </c>
      <c r="B34" s="73"/>
      <c r="C34" s="73"/>
      <c r="D34" s="73"/>
      <c r="E34" s="73"/>
      <c r="F34" s="73"/>
      <c r="G34" s="73"/>
      <c r="H34" s="73"/>
    </row>
    <row r="35" spans="1:8" ht="13.5" customHeight="1">
      <c r="A35" s="73" t="s">
        <v>144</v>
      </c>
      <c r="B35" s="73"/>
      <c r="C35" s="73"/>
      <c r="D35" s="73"/>
      <c r="E35" s="73"/>
      <c r="F35" s="73"/>
      <c r="G35" s="73"/>
      <c r="H35" s="73"/>
    </row>
    <row r="36" spans="1:8" ht="16.149999999999999" customHeight="1">
      <c r="A36" s="93" t="s">
        <v>145</v>
      </c>
      <c r="B36" s="73"/>
      <c r="C36" s="73"/>
      <c r="D36" s="73"/>
      <c r="E36" s="73"/>
      <c r="F36" s="73"/>
      <c r="G36" s="73"/>
      <c r="H36" s="73"/>
    </row>
  </sheetData>
  <mergeCells count="9">
    <mergeCell ref="I11:M12"/>
    <mergeCell ref="A14:G14"/>
    <mergeCell ref="A15:G15"/>
    <mergeCell ref="A17:G17"/>
    <mergeCell ref="B21:F21"/>
    <mergeCell ref="F1:G1"/>
    <mergeCell ref="F2:G2"/>
    <mergeCell ref="C7:D7"/>
    <mergeCell ref="F7:G7"/>
  </mergeCells>
  <phoneticPr fontId="6"/>
  <conditionalFormatting sqref="F2">
    <cfRule type="cellIs" dxfId="23" priority="5" operator="equal">
      <formula>""</formula>
    </cfRule>
  </conditionalFormatting>
  <conditionalFormatting sqref="B21">
    <cfRule type="cellIs" dxfId="22" priority="4" operator="equal">
      <formula>""</formula>
    </cfRule>
  </conditionalFormatting>
  <conditionalFormatting sqref="B23">
    <cfRule type="cellIs" dxfId="21" priority="3" operator="equal">
      <formula>""</formula>
    </cfRule>
  </conditionalFormatting>
  <conditionalFormatting sqref="C25">
    <cfRule type="cellIs" dxfId="20" priority="2" operator="equal">
      <formula>""</formula>
    </cfRule>
  </conditionalFormatting>
  <conditionalFormatting sqref="F8">
    <cfRule type="cellIs" dxfId="19" priority="1" operator="equal">
      <formula>""</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25" defaultRowHeight="13.15"/>
  <cols>
    <col min="1" max="2" width="15.5" style="3" customWidth="1"/>
    <col min="3" max="7" width="4.75" style="3" customWidth="1"/>
    <col min="8" max="9" width="15.5" style="3" customWidth="1"/>
    <col min="10" max="16384" width="8.25" style="3"/>
  </cols>
  <sheetData>
    <row r="1" spans="1:13">
      <c r="A1" s="3" t="s">
        <v>146</v>
      </c>
    </row>
    <row r="3" spans="1:13">
      <c r="A3" s="3" t="s">
        <v>147</v>
      </c>
    </row>
    <row r="4" spans="1:13">
      <c r="A4" s="254" t="s">
        <v>148</v>
      </c>
      <c r="B4" s="254" t="s">
        <v>149</v>
      </c>
      <c r="C4" s="254" t="s">
        <v>150</v>
      </c>
      <c r="D4" s="254"/>
      <c r="E4" s="254"/>
      <c r="F4" s="254"/>
      <c r="G4" s="254" t="s">
        <v>151</v>
      </c>
      <c r="H4" s="254" t="s">
        <v>46</v>
      </c>
      <c r="I4" s="254" t="s">
        <v>152</v>
      </c>
    </row>
    <row r="5" spans="1:13">
      <c r="A5" s="254"/>
      <c r="B5" s="254"/>
      <c r="C5" s="94" t="s">
        <v>153</v>
      </c>
      <c r="D5" s="94" t="s">
        <v>154</v>
      </c>
      <c r="E5" s="94" t="s">
        <v>155</v>
      </c>
      <c r="F5" s="94" t="s">
        <v>156</v>
      </c>
      <c r="G5" s="254"/>
      <c r="H5" s="254"/>
      <c r="I5" s="254"/>
    </row>
    <row r="6" spans="1:13" ht="22.5" customHeight="1">
      <c r="A6" s="155"/>
      <c r="B6" s="178"/>
      <c r="C6" s="157"/>
      <c r="D6" s="157"/>
      <c r="E6" s="157"/>
      <c r="F6" s="157"/>
      <c r="G6" s="157"/>
      <c r="H6" s="178"/>
      <c r="I6" s="178"/>
      <c r="J6" s="250" t="s">
        <v>157</v>
      </c>
      <c r="K6" s="251"/>
      <c r="L6" s="251"/>
      <c r="M6" s="251"/>
    </row>
    <row r="7" spans="1:13" ht="22.5" customHeight="1">
      <c r="A7" s="155"/>
      <c r="B7" s="178"/>
      <c r="C7" s="157"/>
      <c r="D7" s="157"/>
      <c r="E7" s="157"/>
      <c r="F7" s="157"/>
      <c r="G7" s="157"/>
      <c r="H7" s="178"/>
      <c r="I7" s="178"/>
      <c r="J7" s="252"/>
      <c r="K7" s="251"/>
      <c r="L7" s="251"/>
      <c r="M7" s="251"/>
    </row>
    <row r="8" spans="1:13" ht="22.5" customHeight="1">
      <c r="A8" s="155"/>
      <c r="B8" s="178"/>
      <c r="C8" s="157"/>
      <c r="D8" s="157"/>
      <c r="E8" s="157"/>
      <c r="F8" s="157"/>
      <c r="G8" s="157"/>
      <c r="H8" s="178"/>
      <c r="I8" s="178"/>
    </row>
    <row r="9" spans="1:13" ht="22.5" customHeight="1">
      <c r="A9" s="155"/>
      <c r="B9" s="155"/>
      <c r="C9" s="156"/>
      <c r="D9" s="157"/>
      <c r="E9" s="157"/>
      <c r="F9" s="157"/>
      <c r="G9" s="156"/>
      <c r="H9" s="155"/>
      <c r="I9" s="155"/>
    </row>
    <row r="10" spans="1:13" ht="22.5" customHeight="1">
      <c r="A10" s="155"/>
      <c r="B10" s="155"/>
      <c r="C10" s="156"/>
      <c r="D10" s="157"/>
      <c r="E10" s="157"/>
      <c r="F10" s="157"/>
      <c r="G10" s="156"/>
      <c r="H10" s="155"/>
      <c r="I10" s="155"/>
    </row>
    <row r="11" spans="1:13" ht="22.5" customHeight="1">
      <c r="A11" s="155"/>
      <c r="B11" s="155"/>
      <c r="C11" s="156"/>
      <c r="D11" s="157"/>
      <c r="E11" s="157"/>
      <c r="F11" s="157"/>
      <c r="G11" s="156"/>
      <c r="H11" s="155"/>
      <c r="I11" s="155"/>
    </row>
    <row r="12" spans="1:13" ht="22.5" customHeight="1">
      <c r="A12" s="155"/>
      <c r="B12" s="155"/>
      <c r="C12" s="156"/>
      <c r="D12" s="157"/>
      <c r="E12" s="157"/>
      <c r="F12" s="157"/>
      <c r="G12" s="156"/>
      <c r="H12" s="155"/>
      <c r="I12" s="155"/>
    </row>
    <row r="13" spans="1:13" ht="22.5" customHeight="1">
      <c r="A13" s="155"/>
      <c r="B13" s="155"/>
      <c r="C13" s="156"/>
      <c r="D13" s="157"/>
      <c r="E13" s="157"/>
      <c r="F13" s="157"/>
      <c r="G13" s="156"/>
      <c r="H13" s="155"/>
      <c r="I13" s="155"/>
    </row>
    <row r="14" spans="1:13" ht="22.5" customHeight="1">
      <c r="A14" s="155"/>
      <c r="B14" s="155"/>
      <c r="C14" s="156"/>
      <c r="D14" s="157"/>
      <c r="E14" s="157"/>
      <c r="F14" s="157"/>
      <c r="G14" s="156"/>
      <c r="H14" s="155"/>
      <c r="I14" s="155"/>
    </row>
    <row r="15" spans="1:13" ht="22.5" customHeight="1">
      <c r="A15" s="155"/>
      <c r="B15" s="155"/>
      <c r="C15" s="156"/>
      <c r="D15" s="157"/>
      <c r="E15" s="157"/>
      <c r="F15" s="157"/>
      <c r="G15" s="156"/>
      <c r="H15" s="155"/>
      <c r="I15" s="155"/>
    </row>
    <row r="16" spans="1:13" ht="22.5" customHeight="1">
      <c r="A16" s="155"/>
      <c r="B16" s="155"/>
      <c r="C16" s="156"/>
      <c r="D16" s="157"/>
      <c r="E16" s="157"/>
      <c r="F16" s="157"/>
      <c r="G16" s="156"/>
      <c r="H16" s="155"/>
      <c r="I16" s="155"/>
    </row>
    <row r="17" spans="1:9" ht="22.5" customHeight="1">
      <c r="A17" s="155"/>
      <c r="B17" s="155"/>
      <c r="C17" s="156"/>
      <c r="D17" s="157"/>
      <c r="E17" s="157"/>
      <c r="F17" s="157"/>
      <c r="G17" s="156"/>
      <c r="H17" s="155"/>
      <c r="I17" s="155"/>
    </row>
    <row r="18" spans="1:9" ht="22.5" customHeight="1">
      <c r="A18" s="155"/>
      <c r="B18" s="155"/>
      <c r="C18" s="156"/>
      <c r="D18" s="157"/>
      <c r="E18" s="157"/>
      <c r="F18" s="157"/>
      <c r="G18" s="156"/>
      <c r="H18" s="155"/>
      <c r="I18" s="155"/>
    </row>
    <row r="19" spans="1:9" ht="22.5" customHeight="1">
      <c r="A19" s="155"/>
      <c r="B19" s="155"/>
      <c r="C19" s="156"/>
      <c r="D19" s="157"/>
      <c r="E19" s="157"/>
      <c r="F19" s="157"/>
      <c r="G19" s="156"/>
      <c r="H19" s="155"/>
      <c r="I19" s="155"/>
    </row>
    <row r="20" spans="1:9" ht="22.5" customHeight="1">
      <c r="A20" s="155"/>
      <c r="B20" s="155"/>
      <c r="C20" s="156"/>
      <c r="D20" s="157"/>
      <c r="E20" s="157"/>
      <c r="F20" s="157"/>
      <c r="G20" s="156"/>
      <c r="H20" s="155"/>
      <c r="I20" s="155"/>
    </row>
    <row r="21" spans="1:9" ht="22.5" customHeight="1">
      <c r="A21" s="155"/>
      <c r="B21" s="155"/>
      <c r="C21" s="156"/>
      <c r="D21" s="157"/>
      <c r="E21" s="157"/>
      <c r="F21" s="157"/>
      <c r="G21" s="156"/>
      <c r="H21" s="155"/>
      <c r="I21" s="155"/>
    </row>
    <row r="22" spans="1:9" ht="22.5" customHeight="1">
      <c r="A22" s="155"/>
      <c r="B22" s="155"/>
      <c r="C22" s="156"/>
      <c r="D22" s="157"/>
      <c r="E22" s="157"/>
      <c r="F22" s="157"/>
      <c r="G22" s="156"/>
      <c r="H22" s="155"/>
      <c r="I22" s="155"/>
    </row>
    <row r="23" spans="1:9" ht="22.5" customHeight="1">
      <c r="A23" s="155"/>
      <c r="B23" s="155"/>
      <c r="C23" s="156"/>
      <c r="D23" s="157"/>
      <c r="E23" s="157"/>
      <c r="F23" s="157"/>
      <c r="G23" s="156"/>
      <c r="H23" s="155"/>
      <c r="I23" s="155"/>
    </row>
    <row r="24" spans="1:9" ht="22.5" customHeight="1">
      <c r="A24" s="155"/>
      <c r="B24" s="155"/>
      <c r="C24" s="156"/>
      <c r="D24" s="157"/>
      <c r="E24" s="157"/>
      <c r="F24" s="157"/>
      <c r="G24" s="156"/>
      <c r="H24" s="155"/>
      <c r="I24" s="155"/>
    </row>
    <row r="25" spans="1:9" ht="22.5" customHeight="1">
      <c r="A25" s="155"/>
      <c r="B25" s="155"/>
      <c r="C25" s="156"/>
      <c r="D25" s="157"/>
      <c r="E25" s="157"/>
      <c r="F25" s="157"/>
      <c r="G25" s="156"/>
      <c r="H25" s="155"/>
      <c r="I25" s="155"/>
    </row>
    <row r="26" spans="1:9" ht="22.5" customHeight="1">
      <c r="A26" s="155"/>
      <c r="B26" s="155"/>
      <c r="C26" s="156"/>
      <c r="D26" s="157"/>
      <c r="E26" s="157"/>
      <c r="F26" s="157"/>
      <c r="G26" s="156"/>
      <c r="H26" s="155"/>
      <c r="I26" s="155"/>
    </row>
    <row r="27" spans="1:9" ht="22.5" customHeight="1">
      <c r="A27" s="155"/>
      <c r="B27" s="155"/>
      <c r="C27" s="156"/>
      <c r="D27" s="157"/>
      <c r="E27" s="157"/>
      <c r="F27" s="157"/>
      <c r="G27" s="156"/>
      <c r="H27" s="155"/>
      <c r="I27" s="155"/>
    </row>
    <row r="28" spans="1:9" ht="22.5" customHeight="1">
      <c r="A28" s="155"/>
      <c r="B28" s="155"/>
      <c r="C28" s="156"/>
      <c r="D28" s="157"/>
      <c r="E28" s="157"/>
      <c r="F28" s="157"/>
      <c r="G28" s="156"/>
      <c r="H28" s="155"/>
      <c r="I28" s="155"/>
    </row>
    <row r="29" spans="1:9" ht="22.5" customHeight="1">
      <c r="A29" s="155"/>
      <c r="B29" s="155"/>
      <c r="C29" s="156"/>
      <c r="D29" s="157"/>
      <c r="E29" s="157"/>
      <c r="F29" s="157"/>
      <c r="G29" s="156"/>
      <c r="H29" s="155"/>
      <c r="I29" s="155"/>
    </row>
    <row r="30" spans="1:9" ht="22.5" customHeight="1">
      <c r="A30" s="155"/>
      <c r="B30" s="155"/>
      <c r="C30" s="156"/>
      <c r="D30" s="157"/>
      <c r="E30" s="157"/>
      <c r="F30" s="157"/>
      <c r="G30" s="156"/>
      <c r="H30" s="155"/>
      <c r="I30" s="155"/>
    </row>
    <row r="31" spans="1:9" ht="22.5" customHeight="1">
      <c r="A31" s="155"/>
      <c r="B31" s="155"/>
      <c r="C31" s="156"/>
      <c r="D31" s="157"/>
      <c r="E31" s="157"/>
      <c r="F31" s="157"/>
      <c r="G31" s="156"/>
      <c r="H31" s="155"/>
      <c r="I31" s="155"/>
    </row>
    <row r="32" spans="1:9">
      <c r="A32" s="179"/>
      <c r="B32" s="179"/>
      <c r="C32" s="179"/>
      <c r="D32" s="179"/>
      <c r="E32" s="179"/>
      <c r="F32" s="179"/>
      <c r="G32" s="179"/>
      <c r="H32" s="179"/>
      <c r="I32" s="179"/>
    </row>
    <row r="33" spans="1:9">
      <c r="A33" s="179" t="s">
        <v>158</v>
      </c>
      <c r="B33" s="179"/>
      <c r="C33" s="179"/>
      <c r="D33" s="179"/>
      <c r="E33" s="179"/>
      <c r="F33" s="179"/>
      <c r="G33" s="179"/>
      <c r="H33" s="179"/>
      <c r="I33" s="179"/>
    </row>
    <row r="34" spans="1:9" ht="13.5" customHeight="1">
      <c r="A34" s="253" t="s">
        <v>159</v>
      </c>
      <c r="B34" s="253"/>
      <c r="C34" s="253"/>
      <c r="D34" s="253"/>
      <c r="E34" s="253"/>
      <c r="F34" s="253"/>
      <c r="G34" s="253"/>
      <c r="H34" s="253"/>
      <c r="I34" s="253"/>
    </row>
    <row r="35" spans="1:9">
      <c r="A35" s="253"/>
      <c r="B35" s="253"/>
      <c r="C35" s="253"/>
      <c r="D35" s="253"/>
      <c r="E35" s="253"/>
      <c r="F35" s="253"/>
      <c r="G35" s="253"/>
      <c r="H35" s="253"/>
      <c r="I35" s="253"/>
    </row>
    <row r="36" spans="1:9">
      <c r="A36" s="253"/>
      <c r="B36" s="253"/>
      <c r="C36" s="253"/>
      <c r="D36" s="253"/>
      <c r="E36" s="253"/>
      <c r="F36" s="253"/>
      <c r="G36" s="253"/>
      <c r="H36" s="253"/>
      <c r="I36" s="253"/>
    </row>
    <row r="37" spans="1:9">
      <c r="A37" s="253"/>
      <c r="B37" s="253"/>
      <c r="C37" s="253"/>
      <c r="D37" s="253"/>
      <c r="E37" s="253"/>
      <c r="F37" s="253"/>
      <c r="G37" s="253"/>
      <c r="H37" s="253"/>
      <c r="I37" s="253"/>
    </row>
    <row r="38" spans="1:9">
      <c r="A38" s="253"/>
      <c r="B38" s="253"/>
      <c r="C38" s="253"/>
      <c r="D38" s="253"/>
      <c r="E38" s="253"/>
      <c r="F38" s="253"/>
      <c r="G38" s="253"/>
      <c r="H38" s="253"/>
      <c r="I38" s="253"/>
    </row>
    <row r="39" spans="1:9">
      <c r="A39" s="253"/>
      <c r="B39" s="253"/>
      <c r="C39" s="253"/>
      <c r="D39" s="253"/>
      <c r="E39" s="253"/>
      <c r="F39" s="253"/>
      <c r="G39" s="253"/>
      <c r="H39" s="253"/>
      <c r="I39" s="253"/>
    </row>
  </sheetData>
  <mergeCells count="8">
    <mergeCell ref="J6:M7"/>
    <mergeCell ref="A34:I39"/>
    <mergeCell ref="A4:A5"/>
    <mergeCell ref="B4:B5"/>
    <mergeCell ref="C4:F4"/>
    <mergeCell ref="G4:G5"/>
    <mergeCell ref="H4:H5"/>
    <mergeCell ref="I4:I5"/>
  </mergeCells>
  <phoneticPr fontId="6"/>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heetViews>
  <sheetFormatPr defaultColWidth="8.25" defaultRowHeight="12"/>
  <cols>
    <col min="1" max="1" width="3.25" style="95" customWidth="1"/>
    <col min="2" max="2" width="23.5" style="95" customWidth="1"/>
    <col min="3" max="3" width="15.125" style="95" customWidth="1"/>
    <col min="4" max="4" width="14.25" style="95" customWidth="1"/>
    <col min="5" max="5" width="15.5" style="95" customWidth="1"/>
    <col min="6" max="6" width="21.5" style="95" customWidth="1"/>
    <col min="7" max="7" width="18.25" style="95" customWidth="1"/>
    <col min="8" max="8" width="31.25" style="95" customWidth="1"/>
    <col min="9" max="9" width="2.75" style="95" customWidth="1"/>
    <col min="10" max="10" width="8.25" style="96"/>
    <col min="11" max="16384" width="8.25" style="95"/>
  </cols>
  <sheetData>
    <row r="1" spans="1:11" ht="45" customHeight="1"/>
    <row r="2" spans="1:11" ht="19.5" customHeight="1">
      <c r="B2" s="143" t="s">
        <v>160</v>
      </c>
      <c r="C2" s="133"/>
      <c r="D2" s="133"/>
      <c r="E2" s="133"/>
      <c r="F2" s="133"/>
      <c r="G2" s="133"/>
      <c r="H2" s="144" t="s">
        <v>161</v>
      </c>
    </row>
    <row r="3" spans="1:11" ht="7.5" customHeight="1">
      <c r="B3" s="133"/>
      <c r="C3" s="133"/>
      <c r="D3" s="133"/>
      <c r="E3" s="133"/>
      <c r="F3" s="133"/>
      <c r="G3" s="133"/>
      <c r="H3" s="145"/>
    </row>
    <row r="4" spans="1:11" ht="25.9">
      <c r="B4" s="258" t="s">
        <v>162</v>
      </c>
      <c r="C4" s="258"/>
      <c r="D4" s="258"/>
      <c r="E4" s="258"/>
      <c r="F4" s="258"/>
      <c r="G4" s="258"/>
      <c r="H4" s="258"/>
    </row>
    <row r="5" spans="1:11" ht="17.25" customHeight="1">
      <c r="B5" s="134"/>
      <c r="C5" s="259"/>
      <c r="D5" s="259"/>
      <c r="E5" s="259"/>
      <c r="F5" s="259"/>
      <c r="G5" s="259"/>
      <c r="H5" s="134"/>
    </row>
    <row r="6" spans="1:11" ht="33" customHeight="1">
      <c r="B6" s="146" t="s">
        <v>163</v>
      </c>
      <c r="C6" s="134"/>
      <c r="D6" s="134"/>
      <c r="E6" s="134"/>
      <c r="F6" s="134"/>
      <c r="G6" s="134"/>
      <c r="H6" s="134"/>
    </row>
    <row r="7" spans="1:11" ht="42.75" customHeight="1">
      <c r="E7" s="96"/>
      <c r="F7" s="135" t="s">
        <v>164</v>
      </c>
      <c r="G7" s="260">
        <f>'別添１　事業者基本情報'!C4</f>
        <v>0</v>
      </c>
      <c r="H7" s="260"/>
      <c r="J7" s="97" t="s">
        <v>119</v>
      </c>
      <c r="K7" s="98"/>
    </row>
    <row r="8" spans="1:11" ht="35.25" customHeight="1">
      <c r="C8" s="136"/>
      <c r="E8" s="96"/>
      <c r="F8" s="137" t="s">
        <v>165</v>
      </c>
      <c r="G8" s="261">
        <f>'別添１　事業者基本情報'!C3</f>
        <v>0</v>
      </c>
      <c r="H8" s="261"/>
      <c r="J8" s="97"/>
      <c r="K8" s="98"/>
    </row>
    <row r="9" spans="1:11" ht="35.25" customHeight="1">
      <c r="C9" s="136"/>
      <c r="E9" s="96"/>
      <c r="F9" s="137" t="s">
        <v>166</v>
      </c>
      <c r="G9" s="262"/>
      <c r="H9" s="262"/>
      <c r="K9" s="98"/>
    </row>
    <row r="10" spans="1:11" ht="48" customHeight="1">
      <c r="C10" s="136"/>
      <c r="F10" s="138"/>
      <c r="G10" s="139"/>
      <c r="H10" s="147"/>
      <c r="J10" s="97"/>
      <c r="K10" s="98"/>
    </row>
    <row r="11" spans="1:11" ht="23.45">
      <c r="B11" s="263" t="s">
        <v>167</v>
      </c>
      <c r="C11" s="263"/>
      <c r="D11" s="263"/>
      <c r="E11" s="263"/>
      <c r="F11" s="263"/>
      <c r="G11" s="263"/>
      <c r="H11" s="263"/>
      <c r="J11" s="97"/>
      <c r="K11" s="98"/>
    </row>
    <row r="12" spans="1:11" ht="19.149999999999999">
      <c r="C12" s="136"/>
      <c r="F12" s="138"/>
      <c r="G12" s="140"/>
      <c r="H12" s="139"/>
      <c r="J12" s="97" t="s">
        <v>168</v>
      </c>
      <c r="K12" s="98"/>
    </row>
    <row r="13" spans="1:11" ht="19.5" customHeight="1">
      <c r="B13" s="148" t="s">
        <v>169</v>
      </c>
      <c r="E13" s="141"/>
      <c r="J13" s="97"/>
      <c r="K13" s="98"/>
    </row>
    <row r="14" spans="1:11" ht="9.75" customHeight="1">
      <c r="J14" s="97"/>
      <c r="K14" s="98"/>
    </row>
    <row r="15" spans="1:11" ht="19.5" customHeight="1" thickBot="1">
      <c r="B15" s="132" t="s">
        <v>170</v>
      </c>
      <c r="C15" s="99" t="s">
        <v>171</v>
      </c>
      <c r="D15" s="99" t="s">
        <v>172</v>
      </c>
      <c r="E15" s="99" t="s">
        <v>173</v>
      </c>
      <c r="F15" s="301" t="s">
        <v>4</v>
      </c>
      <c r="G15" s="302"/>
      <c r="H15" s="302"/>
      <c r="J15" s="97"/>
      <c r="K15" s="98"/>
    </row>
    <row r="16" spans="1:11" s="103" customFormat="1" ht="19.5" customHeight="1" thickTop="1">
      <c r="A16" s="100" t="str">
        <f>IF(COUNTA(B16)&lt;1,"",COUNTA($B$16:B16))</f>
        <v/>
      </c>
      <c r="B16" s="203"/>
      <c r="C16" s="196"/>
      <c r="D16" s="196"/>
      <c r="E16" s="101" t="str">
        <f>IF(OR(C16="",D16=""),"",IF(AND(D16&lt;4,0&lt;D16),VLOOKUP($C16,[2]健保等級単価一覧表!$B:$D,3,FALSE),(VLOOKUP($C16,[2]健保等級単価一覧表!$B:$D,2,FALSE))))</f>
        <v/>
      </c>
      <c r="F16" s="264"/>
      <c r="G16" s="265"/>
      <c r="H16" s="266"/>
      <c r="I16" s="95"/>
      <c r="J16" s="97" t="s">
        <v>174</v>
      </c>
      <c r="K16" s="102"/>
    </row>
    <row r="17" spans="1:11" s="103" customFormat="1" ht="19.5" customHeight="1">
      <c r="A17" s="100" t="str">
        <f>IF(COUNTA(B17)&lt;1,"",COUNTA($B$16:B17))</f>
        <v/>
      </c>
      <c r="B17" s="200"/>
      <c r="C17" s="198"/>
      <c r="D17" s="198"/>
      <c r="E17" s="101" t="str">
        <f>IF(OR(C17="",D17=""),"",IF(AND(D17&lt;4,0&lt;D17),VLOOKUP($C17,等級単価一覧表!$A:$K,11,FALSE)))</f>
        <v/>
      </c>
      <c r="F17" s="267"/>
      <c r="G17" s="268"/>
      <c r="H17" s="269"/>
      <c r="J17" s="104" t="s">
        <v>175</v>
      </c>
      <c r="K17" s="102"/>
    </row>
    <row r="18" spans="1:11" s="103" customFormat="1" ht="19.5" customHeight="1">
      <c r="A18" s="100" t="str">
        <f>IF(COUNTA(B18)&lt;1,"",COUNTA($B$16:B18))</f>
        <v/>
      </c>
      <c r="B18" s="203"/>
      <c r="C18" s="198"/>
      <c r="D18" s="198"/>
      <c r="E18" s="101" t="str">
        <f>IF(OR(C18="",D18=""),"",IF(AND(D18&lt;4,0&lt;D18),VLOOKUP($C18,等級単価一覧表!$A:$K,11,FALSE)))</f>
        <v/>
      </c>
      <c r="F18" s="255"/>
      <c r="G18" s="256"/>
      <c r="H18" s="257"/>
      <c r="J18" s="105"/>
      <c r="K18" s="102"/>
    </row>
    <row r="19" spans="1:11" s="103" customFormat="1" ht="19.5" customHeight="1">
      <c r="A19" s="100" t="str">
        <f>IF(COUNTA(B19)&lt;1,"",COUNTA($B$16:B19))</f>
        <v/>
      </c>
      <c r="B19" s="199"/>
      <c r="C19" s="200"/>
      <c r="D19" s="200"/>
      <c r="E19" s="101" t="str">
        <f>IF(OR(C19="",D19=""),"",IF(AND(D19&lt;4,0&lt;D19),VLOOKUP($C19,等級単価一覧表!$A:$K,11,FALSE)))</f>
        <v/>
      </c>
      <c r="F19" s="255"/>
      <c r="G19" s="256"/>
      <c r="H19" s="257"/>
      <c r="J19" s="106" t="s">
        <v>176</v>
      </c>
      <c r="K19" s="102"/>
    </row>
    <row r="20" spans="1:11" s="103" customFormat="1" ht="19.5" customHeight="1">
      <c r="A20" s="100" t="str">
        <f>IF(COUNTA(B20)&lt;1,"",COUNTA($B$16:B20))</f>
        <v/>
      </c>
      <c r="B20" s="199"/>
      <c r="C20" s="200"/>
      <c r="D20" s="200"/>
      <c r="E20" s="101" t="str">
        <f>IF(OR(C20="",D20=""),"",IF(AND(D20&lt;4,0&lt;D20),VLOOKUP($C20,等級単価一覧表!$A:$K,11,FALSE)))</f>
        <v/>
      </c>
      <c r="F20" s="255"/>
      <c r="G20" s="256"/>
      <c r="H20" s="257"/>
      <c r="J20" s="105"/>
      <c r="K20" s="102"/>
    </row>
    <row r="21" spans="1:11" s="103" customFormat="1" ht="19.5" customHeight="1">
      <c r="A21" s="100" t="str">
        <f>IF(COUNTA(B21)&lt;1,"",COUNTA($B$16:B21))</f>
        <v/>
      </c>
      <c r="B21" s="199"/>
      <c r="C21" s="200"/>
      <c r="D21" s="200"/>
      <c r="E21" s="101" t="str">
        <f>IF(OR(C21="",D21=""),"",IF(AND(D21&lt;4,0&lt;D21),VLOOKUP($C21,等級単価一覧表!$A:$K,11,FALSE)))</f>
        <v/>
      </c>
      <c r="F21" s="255"/>
      <c r="G21" s="256"/>
      <c r="H21" s="257"/>
      <c r="J21" s="105"/>
      <c r="K21" s="102"/>
    </row>
    <row r="22" spans="1:11" s="103" customFormat="1" ht="19.5" customHeight="1">
      <c r="A22" s="100" t="str">
        <f>IF(COUNTA(B22)&lt;1,"",COUNTA($B$16:B22))</f>
        <v/>
      </c>
      <c r="B22" s="199"/>
      <c r="C22" s="200"/>
      <c r="D22" s="200"/>
      <c r="E22" s="101" t="str">
        <f>IF(OR(C22="",D22=""),"",IF(AND(D22&lt;4,0&lt;D22),VLOOKUP($C22,等級単価一覧表!$A:$K,11,FALSE)))</f>
        <v/>
      </c>
      <c r="F22" s="270"/>
      <c r="G22" s="270"/>
      <c r="H22" s="270"/>
      <c r="J22" s="105"/>
      <c r="K22" s="102"/>
    </row>
    <row r="23" spans="1:11" s="103" customFormat="1" ht="19.5" customHeight="1">
      <c r="A23" s="100" t="str">
        <f>IF(COUNTA(B23)&lt;1,"",COUNTA($B$16:B23))</f>
        <v/>
      </c>
      <c r="B23" s="199"/>
      <c r="C23" s="200"/>
      <c r="D23" s="200"/>
      <c r="E23" s="101" t="str">
        <f>IF(OR(C23="",D23=""),"",IF(AND(D23&lt;4,0&lt;D23),VLOOKUP($C23,等級単価一覧表!$A:$K,11,FALSE)))</f>
        <v/>
      </c>
      <c r="F23" s="270"/>
      <c r="G23" s="270"/>
      <c r="H23" s="270"/>
      <c r="J23" s="105"/>
      <c r="K23" s="102"/>
    </row>
    <row r="24" spans="1:11" s="103" customFormat="1" ht="19.5" customHeight="1">
      <c r="A24" s="100" t="str">
        <f>IF(COUNTA(B24)&lt;1,"",COUNTA($B$16:B24))</f>
        <v/>
      </c>
      <c r="B24" s="199"/>
      <c r="C24" s="200"/>
      <c r="D24" s="200"/>
      <c r="E24" s="101" t="str">
        <f>IF(OR(C24="",D24=""),"",IF(AND(D24&lt;4,0&lt;D24),VLOOKUP($C24,等級単価一覧表!$A:$K,11,FALSE)))</f>
        <v/>
      </c>
      <c r="F24" s="270"/>
      <c r="G24" s="270"/>
      <c r="H24" s="270"/>
      <c r="J24" s="105"/>
      <c r="K24" s="102"/>
    </row>
    <row r="25" spans="1:11" s="103" customFormat="1" ht="19.5" customHeight="1">
      <c r="A25" s="100" t="str">
        <f>IF(COUNTA(B25)&lt;1,"",COUNTA($B$16:B25))</f>
        <v/>
      </c>
      <c r="B25" s="199"/>
      <c r="C25" s="200"/>
      <c r="D25" s="200"/>
      <c r="E25" s="101" t="str">
        <f>IF(OR(C25="",D25=""),"",IF(AND(D25&lt;4,0&lt;D25),VLOOKUP($C25,等級単価一覧表!$A:$K,11,FALSE)))</f>
        <v/>
      </c>
      <c r="F25" s="270"/>
      <c r="G25" s="270"/>
      <c r="H25" s="270"/>
      <c r="J25" s="105"/>
      <c r="K25" s="102"/>
    </row>
    <row r="26" spans="1:11" s="103" customFormat="1" ht="19.5" customHeight="1">
      <c r="A26" s="100" t="str">
        <f>IF(COUNTA(B26)&lt;1,"",COUNTA($B$16:B26))</f>
        <v/>
      </c>
      <c r="B26" s="199"/>
      <c r="C26" s="200"/>
      <c r="D26" s="200"/>
      <c r="E26" s="101" t="str">
        <f>IF(OR(C26="",D26=""),"",IF(AND(D26&lt;4,0&lt;D26),VLOOKUP($C26,等級単価一覧表!$A:$K,11,FALSE)))</f>
        <v/>
      </c>
      <c r="F26" s="270"/>
      <c r="G26" s="270"/>
      <c r="H26" s="270"/>
      <c r="J26" s="105"/>
      <c r="K26" s="102"/>
    </row>
    <row r="27" spans="1:11" s="103" customFormat="1" ht="19.5" customHeight="1">
      <c r="A27" s="100" t="str">
        <f>IF(COUNTA(B27)&lt;1,"",COUNTA($B$16:B27))</f>
        <v/>
      </c>
      <c r="B27" s="199"/>
      <c r="C27" s="200"/>
      <c r="D27" s="200"/>
      <c r="E27" s="101" t="str">
        <f>IF(OR(C27="",D27=""),"",IF(AND(D27&lt;4,0&lt;D27),VLOOKUP($C27,等級単価一覧表!$A:$K,11,FALSE)))</f>
        <v/>
      </c>
      <c r="F27" s="270"/>
      <c r="G27" s="270"/>
      <c r="H27" s="270"/>
      <c r="J27" s="105"/>
      <c r="K27" s="102"/>
    </row>
    <row r="28" spans="1:11" s="103" customFormat="1" ht="19.5" customHeight="1">
      <c r="A28" s="100" t="str">
        <f>IF(COUNTA(B28)&lt;1,"",COUNTA($B$16:B28))</f>
        <v/>
      </c>
      <c r="B28" s="199"/>
      <c r="C28" s="200"/>
      <c r="D28" s="200"/>
      <c r="E28" s="101" t="str">
        <f>IF(OR(C28="",D28=""),"",IF(AND(D28&lt;4,0&lt;D28),VLOOKUP($C28,等級単価一覧表!$A:$K,11,FALSE)))</f>
        <v/>
      </c>
      <c r="F28" s="270"/>
      <c r="G28" s="270"/>
      <c r="H28" s="270"/>
      <c r="J28" s="105"/>
      <c r="K28" s="102"/>
    </row>
    <row r="29" spans="1:11" s="103" customFormat="1" ht="19.5" customHeight="1">
      <c r="A29" s="100" t="str">
        <f>IF(COUNTA(B29)&lt;1,"",COUNTA($B$16:B29))</f>
        <v/>
      </c>
      <c r="B29" s="199"/>
      <c r="C29" s="200"/>
      <c r="D29" s="200"/>
      <c r="E29" s="101" t="str">
        <f>IF(OR(C29="",D29=""),"",IF(AND(D29&lt;4,0&lt;D29),VLOOKUP($C29,等級単価一覧表!$A:$K,11,FALSE)))</f>
        <v/>
      </c>
      <c r="F29" s="270"/>
      <c r="G29" s="270"/>
      <c r="H29" s="270"/>
      <c r="J29" s="105"/>
      <c r="K29" s="102"/>
    </row>
    <row r="30" spans="1:11" s="103" customFormat="1" ht="19.5" customHeight="1">
      <c r="A30" s="100" t="str">
        <f>IF(COUNTA(B30)&lt;1,"",COUNTA($B$16:B30))</f>
        <v/>
      </c>
      <c r="B30" s="199"/>
      <c r="C30" s="200"/>
      <c r="D30" s="200"/>
      <c r="E30" s="101" t="str">
        <f>IF(OR(C30="",D30=""),"",IF(AND(D30&lt;4,0&lt;D30),VLOOKUP($C30,等級単価一覧表!$A:$K,11,FALSE)))</f>
        <v/>
      </c>
      <c r="F30" s="255"/>
      <c r="G30" s="256"/>
      <c r="H30" s="257"/>
      <c r="J30" s="105"/>
      <c r="K30" s="102"/>
    </row>
    <row r="31" spans="1:11" s="103" customFormat="1" ht="19.5" customHeight="1">
      <c r="A31" s="100" t="str">
        <f>IF(COUNTA(B31)&lt;1,"",COUNTA($B$16:B31))</f>
        <v/>
      </c>
      <c r="B31" s="199"/>
      <c r="C31" s="200"/>
      <c r="D31" s="200"/>
      <c r="E31" s="101" t="str">
        <f>IF(OR(C31="",D31=""),"",IF(AND(D31&lt;4,0&lt;D31),VLOOKUP($C31,等級単価一覧表!$A:$K,11,FALSE)))</f>
        <v/>
      </c>
      <c r="F31" s="255"/>
      <c r="G31" s="256"/>
      <c r="H31" s="257"/>
      <c r="J31" s="105"/>
      <c r="K31" s="102"/>
    </row>
    <row r="32" spans="1:11" s="103" customFormat="1" ht="19.5" customHeight="1">
      <c r="A32" s="100" t="str">
        <f>IF(COUNTA(B32)&lt;1,"",COUNTA($B$16:B32))</f>
        <v/>
      </c>
      <c r="B32" s="199"/>
      <c r="C32" s="200"/>
      <c r="D32" s="200"/>
      <c r="E32" s="101" t="str">
        <f>IF(OR(C32="",D32=""),"",IF(AND(D32&lt;4,0&lt;D32),VLOOKUP($C32,等級単価一覧表!$A:$K,11,FALSE)))</f>
        <v/>
      </c>
      <c r="F32" s="255"/>
      <c r="G32" s="256"/>
      <c r="H32" s="257"/>
      <c r="J32" s="105"/>
      <c r="K32" s="102"/>
    </row>
    <row r="33" spans="1:11" ht="7.5" customHeight="1">
      <c r="J33" s="97"/>
      <c r="K33" s="98"/>
    </row>
    <row r="34" spans="1:11" ht="19.5" customHeight="1">
      <c r="B34" s="97" t="s">
        <v>177</v>
      </c>
      <c r="C34" s="97"/>
      <c r="D34" s="97"/>
      <c r="E34" s="97"/>
      <c r="F34" s="97"/>
      <c r="G34" s="142"/>
      <c r="H34" s="96"/>
      <c r="J34" s="97"/>
      <c r="K34" s="98"/>
    </row>
    <row r="35" spans="1:11" ht="14.45">
      <c r="B35" s="271" t="s">
        <v>178</v>
      </c>
      <c r="C35" s="271"/>
      <c r="D35" s="271"/>
      <c r="E35" s="271"/>
      <c r="F35" s="271"/>
      <c r="G35" s="96"/>
      <c r="H35" s="96"/>
      <c r="J35" s="97"/>
      <c r="K35" s="98"/>
    </row>
    <row r="36" spans="1:11" ht="14.45">
      <c r="B36" s="97" t="s">
        <v>179</v>
      </c>
      <c r="C36" s="97"/>
      <c r="D36" s="97"/>
      <c r="E36" s="97"/>
      <c r="F36" s="97"/>
      <c r="G36" s="96"/>
      <c r="H36" s="96"/>
      <c r="J36" s="97"/>
      <c r="K36" s="98"/>
    </row>
    <row r="37" spans="1:11" ht="19.5" customHeight="1">
      <c r="B37" s="96"/>
      <c r="C37" s="96"/>
      <c r="D37" s="96"/>
      <c r="E37" s="96"/>
      <c r="F37" s="96"/>
      <c r="G37" s="96"/>
      <c r="H37" s="96"/>
      <c r="J37" s="97"/>
      <c r="K37" s="98"/>
    </row>
    <row r="38" spans="1:11" ht="19.5" customHeight="1">
      <c r="B38" s="148" t="s">
        <v>180</v>
      </c>
      <c r="C38" s="96"/>
      <c r="D38" s="96"/>
      <c r="E38" s="96"/>
      <c r="F38" s="96"/>
      <c r="G38" s="96"/>
      <c r="H38" s="96"/>
      <c r="J38" s="97"/>
      <c r="K38" s="98"/>
    </row>
    <row r="39" spans="1:11" ht="9.75" customHeight="1">
      <c r="B39" s="97"/>
      <c r="C39" s="96"/>
      <c r="D39" s="96"/>
      <c r="E39" s="96"/>
      <c r="F39" s="96"/>
      <c r="G39" s="96"/>
      <c r="H39" s="96"/>
      <c r="J39" s="97"/>
      <c r="K39" s="98"/>
    </row>
    <row r="40" spans="1:11" ht="19.5" customHeight="1" thickBot="1">
      <c r="B40" s="132" t="s">
        <v>170</v>
      </c>
      <c r="C40" s="99" t="s">
        <v>181</v>
      </c>
      <c r="D40" s="107" t="s">
        <v>171</v>
      </c>
      <c r="E40" s="99" t="s">
        <v>173</v>
      </c>
      <c r="F40" s="272" t="s">
        <v>182</v>
      </c>
      <c r="G40" s="272"/>
      <c r="H40" s="273"/>
      <c r="J40" s="104" t="s">
        <v>183</v>
      </c>
      <c r="K40" s="98"/>
    </row>
    <row r="41" spans="1:11" s="103" customFormat="1" ht="19.5" customHeight="1" thickTop="1">
      <c r="A41" s="100" t="str">
        <f>IF(COUNTA(B41)&lt;1,"",COUNTA($B$16:$B$32)+COUNTA($B$41:B41))</f>
        <v/>
      </c>
      <c r="B41" s="195"/>
      <c r="C41" s="196"/>
      <c r="D41" s="214" t="str">
        <f>IF(C41="","",VLOOKUP(C41,等級単価一覧表!$C$6:$M$55,10))</f>
        <v/>
      </c>
      <c r="E41" s="101" t="str">
        <f>IF(D41="","",VLOOKUP(D41,等級単価一覧表!$A:$K,11,FALSE))</f>
        <v/>
      </c>
      <c r="F41" s="274"/>
      <c r="G41" s="274"/>
      <c r="H41" s="274"/>
      <c r="I41" s="95"/>
      <c r="J41" s="97" t="s">
        <v>184</v>
      </c>
      <c r="K41" s="102"/>
    </row>
    <row r="42" spans="1:11" s="103" customFormat="1" ht="19.5" customHeight="1">
      <c r="A42" s="100" t="str">
        <f>IF(COUNTA(B42)&lt;1,"",COUNTA($B$16:$B$32)+COUNTA($B$41:B42))</f>
        <v/>
      </c>
      <c r="B42" s="197"/>
      <c r="C42" s="198"/>
      <c r="D42" s="101" t="str">
        <f>IF(C42="","",VLOOKUP(C42,等級単価一覧表!$C$6:$M$55,10))</f>
        <v/>
      </c>
      <c r="E42" s="101" t="str">
        <f>IF(D42="","",VLOOKUP(D42,等級単価一覧表!$A:$K,11,FALSE))</f>
        <v/>
      </c>
      <c r="F42" s="275"/>
      <c r="G42" s="275"/>
      <c r="H42" s="275"/>
      <c r="J42" s="97"/>
      <c r="K42" s="102"/>
    </row>
    <row r="43" spans="1:11" s="103" customFormat="1" ht="19.5" customHeight="1">
      <c r="A43" s="100" t="str">
        <f>IF(COUNTA(B43)&lt;1,"",COUNTA($B$16:$B$32)+COUNTA($B$41:B43))</f>
        <v/>
      </c>
      <c r="B43" s="199"/>
      <c r="C43" s="200"/>
      <c r="D43" s="101" t="str">
        <f>IF(C43="","",VLOOKUP(C43,等級単価一覧表!$C$6:$M$55,10))</f>
        <v/>
      </c>
      <c r="E43" s="101" t="str">
        <f>IF(D43="","",VLOOKUP(D43,等級単価一覧表!$A:$K,11,FALSE))</f>
        <v/>
      </c>
      <c r="F43" s="270"/>
      <c r="G43" s="270"/>
      <c r="H43" s="270"/>
      <c r="J43" s="105"/>
      <c r="K43" s="102"/>
    </row>
    <row r="44" spans="1:11" s="103" customFormat="1" ht="19.5" customHeight="1">
      <c r="A44" s="100" t="str">
        <f>IF(COUNTA(B44)&lt;1,"",COUNTA($B$16:$B$32)+COUNTA($B$41:B44))</f>
        <v/>
      </c>
      <c r="B44" s="199"/>
      <c r="C44" s="200"/>
      <c r="D44" s="101" t="str">
        <f>IF(C44="","",VLOOKUP(C44,等級単価一覧表!$C$6:$M$55,10))</f>
        <v/>
      </c>
      <c r="E44" s="101" t="str">
        <f>IF(D44="","",VLOOKUP(D44,等級単価一覧表!$A:$K,11,FALSE))</f>
        <v/>
      </c>
      <c r="F44" s="270"/>
      <c r="G44" s="270"/>
      <c r="H44" s="270"/>
      <c r="J44" s="105"/>
      <c r="K44" s="102"/>
    </row>
    <row r="45" spans="1:11" s="103" customFormat="1" ht="19.5" customHeight="1">
      <c r="A45" s="100" t="str">
        <f>IF(COUNTA(B45)&lt;1,"",COUNTA($B$16:$B$32)+COUNTA($B$41:B45))</f>
        <v/>
      </c>
      <c r="B45" s="199"/>
      <c r="C45" s="200"/>
      <c r="D45" s="101" t="str">
        <f>IF(C45="","",VLOOKUP(C45,等級単価一覧表!$C$6:$M$55,10))</f>
        <v/>
      </c>
      <c r="E45" s="101" t="str">
        <f>IF(D45="","",VLOOKUP(D45,等級単価一覧表!$A:$K,11,FALSE))</f>
        <v/>
      </c>
      <c r="F45" s="270"/>
      <c r="G45" s="270"/>
      <c r="H45" s="270"/>
      <c r="J45" s="105"/>
      <c r="K45" s="102"/>
    </row>
    <row r="46" spans="1:11" s="103" customFormat="1" ht="19.5" customHeight="1">
      <c r="A46" s="100" t="str">
        <f>IF(COUNTA(B46)&lt;1,"",COUNTA($B$16:$B$32)+COUNTA($B$41:B46))</f>
        <v/>
      </c>
      <c r="B46" s="199"/>
      <c r="C46" s="200"/>
      <c r="D46" s="101" t="str">
        <f>IF(C46="","",VLOOKUP(C46,等級単価一覧表!$C$6:$M$55,10))</f>
        <v/>
      </c>
      <c r="E46" s="101" t="str">
        <f>IF(D46="","",VLOOKUP(D46,等級単価一覧表!$A:$K,11,FALSE))</f>
        <v/>
      </c>
      <c r="F46" s="270"/>
      <c r="G46" s="270"/>
      <c r="H46" s="270"/>
      <c r="J46" s="105"/>
      <c r="K46" s="102"/>
    </row>
    <row r="47" spans="1:11" s="103" customFormat="1" ht="19.5" customHeight="1">
      <c r="A47" s="100" t="str">
        <f>IF(COUNTA(B47)&lt;1,"",COUNTA($B$16:$B$32)+COUNTA($B$41:B47))</f>
        <v/>
      </c>
      <c r="B47" s="199"/>
      <c r="C47" s="200"/>
      <c r="D47" s="101" t="str">
        <f>IF(C47="","",VLOOKUP(C47,等級単価一覧表!$C$6:$M$55,10))</f>
        <v/>
      </c>
      <c r="E47" s="101" t="str">
        <f>IF(D47="","",VLOOKUP(D47,等級単価一覧表!$A:$K,11,FALSE))</f>
        <v/>
      </c>
      <c r="F47" s="270"/>
      <c r="G47" s="270"/>
      <c r="H47" s="270"/>
      <c r="J47" s="105"/>
      <c r="K47" s="102"/>
    </row>
    <row r="48" spans="1:11" s="103" customFormat="1" ht="19.5" customHeight="1">
      <c r="A48" s="100" t="str">
        <f>IF(COUNTA(B48)&lt;1,"",COUNTA($B$16:$B$32)+COUNTA($B$41:B48))</f>
        <v/>
      </c>
      <c r="B48" s="199"/>
      <c r="C48" s="200"/>
      <c r="D48" s="101" t="str">
        <f>IF(C48="","",VLOOKUP(C48,等級単価一覧表!$C$6:$M$55,10))</f>
        <v/>
      </c>
      <c r="E48" s="101" t="str">
        <f>IF(D48="","",VLOOKUP(D48,等級単価一覧表!$A:$K,11,FALSE))</f>
        <v/>
      </c>
      <c r="F48" s="270"/>
      <c r="G48" s="270"/>
      <c r="H48" s="270"/>
      <c r="J48" s="105"/>
      <c r="K48" s="102"/>
    </row>
    <row r="49" spans="1:11" s="103" customFormat="1" ht="19.5" customHeight="1">
      <c r="A49" s="100" t="str">
        <f>IF(COUNTA(B49)&lt;1,"",COUNTA($B$16:$B$32)+COUNTA($B$41:B49))</f>
        <v/>
      </c>
      <c r="B49" s="199"/>
      <c r="C49" s="200"/>
      <c r="D49" s="101" t="str">
        <f>IF(C49="","",VLOOKUP(C49,等級単価一覧表!$C$6:$M$55,10))</f>
        <v/>
      </c>
      <c r="E49" s="101" t="str">
        <f>IF(D49="","",VLOOKUP(D49,等級単価一覧表!$A:$K,11,FALSE))</f>
        <v/>
      </c>
      <c r="F49" s="270"/>
      <c r="G49" s="270"/>
      <c r="H49" s="270"/>
      <c r="J49" s="105"/>
      <c r="K49" s="102"/>
    </row>
    <row r="50" spans="1:11" s="103" customFormat="1" ht="19.5" customHeight="1">
      <c r="A50" s="100" t="str">
        <f>IF(COUNTA(B50)&lt;1,"",COUNTA($B$16:$B$32)+COUNTA($B$41:B50))</f>
        <v/>
      </c>
      <c r="B50" s="199"/>
      <c r="C50" s="200"/>
      <c r="D50" s="101" t="str">
        <f>IF(C50="","",VLOOKUP(C50,等級単価一覧表!$C$6:$M$55,10))</f>
        <v/>
      </c>
      <c r="E50" s="101" t="str">
        <f>IF(D50="","",VLOOKUP(D50,等級単価一覧表!$A:$K,11,FALSE))</f>
        <v/>
      </c>
      <c r="F50" s="270"/>
      <c r="G50" s="270"/>
      <c r="H50" s="270"/>
      <c r="J50" s="105"/>
      <c r="K50" s="102"/>
    </row>
    <row r="51" spans="1:11" ht="19.5" customHeight="1">
      <c r="J51" s="97"/>
      <c r="K51" s="98"/>
    </row>
    <row r="52" spans="1:11" ht="14.45">
      <c r="B52" s="97" t="s">
        <v>185</v>
      </c>
      <c r="C52" s="96"/>
      <c r="D52" s="96"/>
      <c r="E52" s="96"/>
      <c r="F52" s="96"/>
      <c r="G52" s="96"/>
      <c r="H52" s="96"/>
      <c r="J52" s="97"/>
      <c r="K52" s="98"/>
    </row>
    <row r="53" spans="1:11" ht="14.45">
      <c r="B53" s="97" t="s">
        <v>186</v>
      </c>
      <c r="C53" s="96"/>
      <c r="D53" s="96"/>
      <c r="E53" s="96"/>
      <c r="F53" s="96"/>
      <c r="G53" s="96"/>
      <c r="H53" s="96"/>
      <c r="J53" s="97"/>
      <c r="K53" s="98"/>
    </row>
    <row r="54" spans="1:11" ht="19.5" customHeight="1">
      <c r="J54" s="97"/>
      <c r="K54" s="98"/>
    </row>
    <row r="55" spans="1:11" ht="19.5" customHeight="1">
      <c r="B55" s="148" t="s">
        <v>187</v>
      </c>
      <c r="C55" s="96"/>
      <c r="D55" s="96"/>
      <c r="E55" s="96"/>
      <c r="F55" s="96"/>
      <c r="G55" s="96"/>
      <c r="H55" s="96"/>
      <c r="J55" s="97"/>
      <c r="K55" s="98"/>
    </row>
    <row r="56" spans="1:11" ht="9.75" customHeight="1">
      <c r="B56" s="97"/>
      <c r="C56" s="96"/>
      <c r="D56" s="96"/>
      <c r="E56" s="96"/>
      <c r="F56" s="96"/>
      <c r="G56" s="96"/>
      <c r="H56" s="96"/>
      <c r="J56" s="97"/>
      <c r="K56" s="98"/>
    </row>
    <row r="57" spans="1:11" ht="19.5" customHeight="1" thickBot="1">
      <c r="B57" s="132" t="s">
        <v>170</v>
      </c>
      <c r="C57" s="99" t="s">
        <v>188</v>
      </c>
      <c r="D57" s="99" t="s">
        <v>189</v>
      </c>
      <c r="E57" s="99" t="s">
        <v>190</v>
      </c>
      <c r="F57" s="277" t="s">
        <v>4</v>
      </c>
      <c r="G57" s="277"/>
      <c r="H57" s="278"/>
      <c r="J57" s="104" t="s">
        <v>183</v>
      </c>
      <c r="K57" s="98"/>
    </row>
    <row r="58" spans="1:11" ht="19.5" customHeight="1" thickTop="1">
      <c r="A58" s="100" t="str">
        <f>IF(COUNTA(B58)&lt;1,"",COUNTA($B$16:$B$32)+COUNTA($B$41:$B$50)+COUNTA($B$58:B58))</f>
        <v/>
      </c>
      <c r="B58" s="197"/>
      <c r="C58" s="201"/>
      <c r="D58" s="201"/>
      <c r="E58" s="101" t="str">
        <f>IF(D58="","",INT(C58/D58))</f>
        <v/>
      </c>
      <c r="F58" s="274"/>
      <c r="G58" s="274"/>
      <c r="H58" s="274"/>
      <c r="J58" s="97" t="s">
        <v>191</v>
      </c>
      <c r="K58" s="98"/>
    </row>
    <row r="59" spans="1:11" ht="19.5" customHeight="1">
      <c r="A59" s="100" t="str">
        <f>IF(COUNTA(B59)&lt;1,"",COUNTA($B$16:$B$32)+COUNTA($B$41:$B$50)+COUNTA($B$58:B59))</f>
        <v/>
      </c>
      <c r="B59" s="197"/>
      <c r="C59" s="201"/>
      <c r="D59" s="201"/>
      <c r="E59" s="101" t="str">
        <f t="shared" ref="E59:E67" si="0">IF(D59="","",INT(C59/D59))</f>
        <v/>
      </c>
      <c r="F59" s="275"/>
      <c r="G59" s="275"/>
      <c r="H59" s="275"/>
      <c r="J59" s="97"/>
      <c r="K59" s="98"/>
    </row>
    <row r="60" spans="1:11" ht="19.5" customHeight="1">
      <c r="A60" s="100" t="str">
        <f>IF(COUNTA(B60)&lt;1,"",COUNTA($B$16:$B$32)+COUNTA($B$41:$B$50)+COUNTA($B$58:B60))</f>
        <v/>
      </c>
      <c r="B60" s="199"/>
      <c r="C60" s="200"/>
      <c r="D60" s="200"/>
      <c r="E60" s="101" t="str">
        <f t="shared" si="0"/>
        <v/>
      </c>
      <c r="F60" s="270"/>
      <c r="G60" s="270"/>
      <c r="H60" s="270"/>
      <c r="J60" s="97"/>
      <c r="K60" s="98"/>
    </row>
    <row r="61" spans="1:11" ht="19.5" customHeight="1">
      <c r="A61" s="100" t="str">
        <f>IF(COUNTA(B61)&lt;1,"",COUNTA($B$16:$B$32)+COUNTA($B$41:$B$50)+COUNTA($B$58:B61))</f>
        <v/>
      </c>
      <c r="B61" s="199"/>
      <c r="C61" s="200"/>
      <c r="D61" s="200"/>
      <c r="E61" s="101" t="str">
        <f t="shared" si="0"/>
        <v/>
      </c>
      <c r="F61" s="270"/>
      <c r="G61" s="270"/>
      <c r="H61" s="270"/>
      <c r="J61" s="97"/>
      <c r="K61" s="98"/>
    </row>
    <row r="62" spans="1:11" ht="19.5" customHeight="1">
      <c r="A62" s="100" t="str">
        <f>IF(COUNTA(B62)&lt;1,"",COUNTA($B$16:$B$32)+COUNTA($B$41:$B$50)+COUNTA($B$58:B62))</f>
        <v/>
      </c>
      <c r="B62" s="199"/>
      <c r="C62" s="200"/>
      <c r="D62" s="200"/>
      <c r="E62" s="101" t="str">
        <f t="shared" si="0"/>
        <v/>
      </c>
      <c r="F62" s="270"/>
      <c r="G62" s="270"/>
      <c r="H62" s="270"/>
      <c r="J62" s="97"/>
      <c r="K62" s="98"/>
    </row>
    <row r="63" spans="1:11" ht="19.5" customHeight="1">
      <c r="A63" s="100" t="str">
        <f>IF(COUNTA(B63)&lt;1,"",COUNTA($B$16:$B$32)+COUNTA($B$41:$B$50)+COUNTA($B$58:B63))</f>
        <v/>
      </c>
      <c r="B63" s="199"/>
      <c r="C63" s="200"/>
      <c r="D63" s="200"/>
      <c r="E63" s="101" t="str">
        <f t="shared" si="0"/>
        <v/>
      </c>
      <c r="F63" s="270"/>
      <c r="G63" s="270"/>
      <c r="H63" s="270"/>
      <c r="J63" s="97"/>
      <c r="K63" s="98"/>
    </row>
    <row r="64" spans="1:11" ht="19.5" customHeight="1">
      <c r="A64" s="100" t="str">
        <f>IF(COUNTA(B64)&lt;1,"",COUNTA($B$16:$B$32)+COUNTA($B$41:$B$50)+COUNTA($B$58:B64))</f>
        <v/>
      </c>
      <c r="B64" s="199"/>
      <c r="C64" s="200"/>
      <c r="D64" s="200"/>
      <c r="E64" s="101" t="str">
        <f t="shared" si="0"/>
        <v/>
      </c>
      <c r="F64" s="270"/>
      <c r="G64" s="270"/>
      <c r="H64" s="270"/>
      <c r="J64" s="97"/>
      <c r="K64" s="98"/>
    </row>
    <row r="65" spans="1:11" ht="19.5" customHeight="1">
      <c r="A65" s="100" t="str">
        <f>IF(COUNTA(B65)&lt;1,"",COUNTA($B$16:$B$32)+COUNTA($B$41:$B$50)+COUNTA($B$58:B65))</f>
        <v/>
      </c>
      <c r="B65" s="199"/>
      <c r="C65" s="200"/>
      <c r="D65" s="200"/>
      <c r="E65" s="101" t="str">
        <f t="shared" si="0"/>
        <v/>
      </c>
      <c r="F65" s="270"/>
      <c r="G65" s="270"/>
      <c r="H65" s="270"/>
      <c r="J65" s="97"/>
      <c r="K65" s="98"/>
    </row>
    <row r="66" spans="1:11" ht="19.5" customHeight="1">
      <c r="A66" s="100" t="str">
        <f>IF(COUNTA(B66)&lt;1,"",COUNTA($B$16:$B$32)+COUNTA($B$41:$B$50)+COUNTA($B$58:B66))</f>
        <v/>
      </c>
      <c r="B66" s="199"/>
      <c r="C66" s="200"/>
      <c r="D66" s="200"/>
      <c r="E66" s="101" t="str">
        <f t="shared" si="0"/>
        <v/>
      </c>
      <c r="F66" s="270"/>
      <c r="G66" s="270"/>
      <c r="H66" s="270"/>
      <c r="J66" s="97"/>
      <c r="K66" s="98"/>
    </row>
    <row r="67" spans="1:11" ht="19.5" customHeight="1">
      <c r="A67" s="100" t="str">
        <f>IF(COUNTA(B67)&lt;1,"",COUNTA($B$16:$B$32)+COUNTA($B$41:$B$50)+COUNTA($B$58:B67))</f>
        <v/>
      </c>
      <c r="B67" s="199"/>
      <c r="C67" s="200"/>
      <c r="D67" s="200"/>
      <c r="E67" s="101" t="str">
        <f t="shared" si="0"/>
        <v/>
      </c>
      <c r="F67" s="270"/>
      <c r="G67" s="270"/>
      <c r="H67" s="270"/>
      <c r="J67" s="97"/>
      <c r="K67" s="98"/>
    </row>
    <row r="68" spans="1:11" ht="14.45">
      <c r="J68" s="97"/>
      <c r="K68" s="98"/>
    </row>
    <row r="69" spans="1:11" ht="50.65" customHeight="1">
      <c r="B69" s="276" t="s">
        <v>192</v>
      </c>
      <c r="C69" s="276"/>
      <c r="D69" s="276"/>
      <c r="E69" s="276"/>
      <c r="F69" s="276"/>
      <c r="G69" s="276"/>
      <c r="H69" s="276"/>
      <c r="J69" s="97"/>
      <c r="K69" s="98"/>
    </row>
    <row r="70" spans="1:11" ht="19.5" customHeight="1">
      <c r="B70" s="97" t="s">
        <v>193</v>
      </c>
      <c r="C70" s="97"/>
      <c r="D70" s="97"/>
      <c r="E70" s="97"/>
      <c r="F70" s="97"/>
      <c r="G70" s="97"/>
      <c r="H70" s="97"/>
      <c r="J70" s="97"/>
      <c r="K70" s="98"/>
    </row>
    <row r="71" spans="1:11" ht="19.5" customHeight="1">
      <c r="A71" s="108"/>
      <c r="B71" s="97" t="s">
        <v>194</v>
      </c>
      <c r="C71" s="97"/>
      <c r="D71" s="97"/>
      <c r="E71" s="97"/>
      <c r="F71" s="97"/>
      <c r="G71" s="97"/>
      <c r="H71" s="97"/>
      <c r="J71" s="97"/>
      <c r="K71" s="98"/>
    </row>
    <row r="72" spans="1:11" ht="14.45">
      <c r="A72" s="108"/>
      <c r="B72" s="97" t="s">
        <v>195</v>
      </c>
      <c r="C72" s="97"/>
      <c r="D72" s="97"/>
      <c r="E72" s="97"/>
      <c r="F72" s="97"/>
      <c r="G72" s="97"/>
      <c r="H72" s="97"/>
      <c r="J72" s="97"/>
      <c r="K72" s="98"/>
    </row>
    <row r="73" spans="1:11" ht="14.45">
      <c r="A73" s="108"/>
      <c r="B73" s="97"/>
      <c r="C73" s="97"/>
      <c r="D73" s="97"/>
      <c r="E73" s="97"/>
      <c r="F73" s="97"/>
      <c r="G73" s="97"/>
      <c r="H73" s="97"/>
      <c r="J73" s="97"/>
      <c r="K73" s="98"/>
    </row>
    <row r="74" spans="1:11" ht="14.45">
      <c r="A74" s="108"/>
      <c r="B74" s="97" t="s">
        <v>196</v>
      </c>
      <c r="C74" s="97"/>
      <c r="D74" s="97"/>
      <c r="E74" s="97"/>
      <c r="F74" s="97"/>
      <c r="G74" s="97"/>
      <c r="H74" s="97"/>
      <c r="J74" s="97"/>
      <c r="K74" s="98"/>
    </row>
    <row r="75" spans="1:11" ht="14.45">
      <c r="A75" s="108"/>
      <c r="B75" s="98"/>
      <c r="C75" s="98"/>
      <c r="D75" s="98"/>
      <c r="E75" s="98"/>
      <c r="F75" s="98"/>
      <c r="G75" s="98"/>
      <c r="H75" s="98"/>
      <c r="J75" s="97"/>
      <c r="K75" s="98"/>
    </row>
    <row r="76" spans="1:11" ht="16.149999999999999">
      <c r="B76" s="109"/>
      <c r="C76" s="109"/>
      <c r="D76" s="109"/>
      <c r="E76" s="109"/>
      <c r="F76" s="109"/>
      <c r="G76" s="109"/>
      <c r="H76" s="109"/>
    </row>
    <row r="77" spans="1:11" ht="16.149999999999999">
      <c r="B77" s="109"/>
      <c r="C77" s="110"/>
      <c r="D77" s="110"/>
      <c r="E77" s="110"/>
      <c r="F77" s="111"/>
      <c r="G77" s="111"/>
      <c r="H77" s="109"/>
    </row>
    <row r="78" spans="1:11" ht="32.25" customHeight="1">
      <c r="C78" s="108"/>
      <c r="D78" s="108"/>
    </row>
    <row r="79" spans="1:11" ht="3" customHeight="1">
      <c r="C79" s="108"/>
      <c r="D79" s="108"/>
    </row>
    <row r="80" spans="1:11" ht="32.25" customHeight="1"/>
    <row r="81" spans="2:2" ht="3" customHeight="1"/>
    <row r="82" spans="2:2" ht="32.25" customHeight="1"/>
    <row r="84" spans="2:2" ht="16.149999999999999">
      <c r="B84" s="112"/>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6"/>
  <conditionalFormatting sqref="G9:H9">
    <cfRule type="cellIs" dxfId="18" priority="20" operator="equal">
      <formula>""</formula>
    </cfRule>
  </conditionalFormatting>
  <conditionalFormatting sqref="B19:D32">
    <cfRule type="cellIs" dxfId="17" priority="19" operator="equal">
      <formula>""</formula>
    </cfRule>
  </conditionalFormatting>
  <conditionalFormatting sqref="C16:D17">
    <cfRule type="cellIs" dxfId="16" priority="17" operator="equal">
      <formula>""</formula>
    </cfRule>
  </conditionalFormatting>
  <conditionalFormatting sqref="F18:H32">
    <cfRule type="cellIs" dxfId="15" priority="16" operator="equal">
      <formula>""</formula>
    </cfRule>
  </conditionalFormatting>
  <conditionalFormatting sqref="F16:H17">
    <cfRule type="cellIs" dxfId="14" priority="15" operator="equal">
      <formula>""</formula>
    </cfRule>
  </conditionalFormatting>
  <conditionalFormatting sqref="B43:C50">
    <cfRule type="cellIs" dxfId="13" priority="14" operator="equal">
      <formula>""</formula>
    </cfRule>
  </conditionalFormatting>
  <conditionalFormatting sqref="B41:C42">
    <cfRule type="cellIs" dxfId="12" priority="13" operator="equal">
      <formula>""</formula>
    </cfRule>
  </conditionalFormatting>
  <conditionalFormatting sqref="F43:H50">
    <cfRule type="cellIs" dxfId="11" priority="12" operator="equal">
      <formula>""</formula>
    </cfRule>
  </conditionalFormatting>
  <conditionalFormatting sqref="F41:H42">
    <cfRule type="cellIs" dxfId="10" priority="11" operator="equal">
      <formula>""</formula>
    </cfRule>
  </conditionalFormatting>
  <conditionalFormatting sqref="B60:D67">
    <cfRule type="cellIs" dxfId="9" priority="10" operator="equal">
      <formula>""</formula>
    </cfRule>
  </conditionalFormatting>
  <conditionalFormatting sqref="B58:D59">
    <cfRule type="cellIs" dxfId="8" priority="9" operator="equal">
      <formula>""</formula>
    </cfRule>
  </conditionalFormatting>
  <conditionalFormatting sqref="F60:H67">
    <cfRule type="cellIs" dxfId="7" priority="8" operator="equal">
      <formula>""</formula>
    </cfRule>
  </conditionalFormatting>
  <conditionalFormatting sqref="F58:H59">
    <cfRule type="cellIs" dxfId="6" priority="7" operator="equal">
      <formula>""</formula>
    </cfRule>
  </conditionalFormatting>
  <conditionalFormatting sqref="C18:D18">
    <cfRule type="cellIs" dxfId="5" priority="4" operator="equal">
      <formula>""</formula>
    </cfRule>
  </conditionalFormatting>
  <conditionalFormatting sqref="B16">
    <cfRule type="cellIs" dxfId="4" priority="3" operator="equal">
      <formula>""</formula>
    </cfRule>
  </conditionalFormatting>
  <conditionalFormatting sqref="B17">
    <cfRule type="cellIs" dxfId="3" priority="2" operator="equal">
      <formula>""</formula>
    </cfRule>
  </conditionalFormatting>
  <conditionalFormatting sqref="B18">
    <cfRule type="cellIs" dxfId="2" priority="1"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2520-35DB-4969-A9FC-9BE0900546FF}">
  <sheetPr>
    <tabColor rgb="FFFFFF00"/>
  </sheetPr>
  <dimension ref="A2:B38"/>
  <sheetViews>
    <sheetView workbookViewId="0">
      <selection activeCell="E9" sqref="E9"/>
    </sheetView>
  </sheetViews>
  <sheetFormatPr defaultRowHeight="18"/>
  <cols>
    <col min="1" max="1" width="9.375" customWidth="1"/>
    <col min="2" max="2" width="17.25" customWidth="1"/>
  </cols>
  <sheetData>
    <row r="2" spans="1:2">
      <c r="A2">
        <v>1</v>
      </c>
      <c r="B2" s="215" t="str">
        <f>IF('別添２－１人件費単価計算書'!B16="","",'別添２－１人件費単価計算書'!B16)</f>
        <v/>
      </c>
    </row>
    <row r="3" spans="1:2">
      <c r="B3" s="215" t="str">
        <f>IF('別添２－１人件費単価計算書'!B17="","",'別添２－１人件費単価計算書'!B17)</f>
        <v/>
      </c>
    </row>
    <row r="4" spans="1:2">
      <c r="B4" s="215" t="str">
        <f>IF('別添２－１人件費単価計算書'!B18="","",'別添２－１人件費単価計算書'!B18)</f>
        <v/>
      </c>
    </row>
    <row r="5" spans="1:2">
      <c r="B5" s="215" t="str">
        <f>IF('別添２－１人件費単価計算書'!B19="","",'別添２－１人件費単価計算書'!B19)</f>
        <v/>
      </c>
    </row>
    <row r="6" spans="1:2">
      <c r="B6" s="215" t="str">
        <f>IF('別添２－１人件費単価計算書'!B20="","",'別添２－１人件費単価計算書'!B20)</f>
        <v/>
      </c>
    </row>
    <row r="7" spans="1:2">
      <c r="B7" s="215" t="str">
        <f>IF('別添２－１人件費単価計算書'!B21="","",'別添２－１人件費単価計算書'!B21)</f>
        <v/>
      </c>
    </row>
    <row r="8" spans="1:2">
      <c r="B8" s="215" t="str">
        <f>IF('別添２－１人件費単価計算書'!B22="","",'別添２－１人件費単価計算書'!B22)</f>
        <v/>
      </c>
    </row>
    <row r="9" spans="1:2">
      <c r="B9" s="215" t="str">
        <f>IF('別添２－１人件費単価計算書'!B23="","",'別添２－１人件費単価計算書'!B23)</f>
        <v/>
      </c>
    </row>
    <row r="10" spans="1:2">
      <c r="B10" s="215" t="str">
        <f>IF('別添２－１人件費単価計算書'!B24="","",'別添２－１人件費単価計算書'!B24)</f>
        <v/>
      </c>
    </row>
    <row r="11" spans="1:2">
      <c r="B11" s="215" t="str">
        <f>IF('別添２－１人件費単価計算書'!B25="","",'別添２－１人件費単価計算書'!B25)</f>
        <v/>
      </c>
    </row>
    <row r="12" spans="1:2">
      <c r="B12" s="215" t="str">
        <f>IF('別添２－１人件費単価計算書'!B26="","",'別添２－１人件費単価計算書'!B26)</f>
        <v/>
      </c>
    </row>
    <row r="13" spans="1:2">
      <c r="B13" s="215" t="str">
        <f>IF('別添２－１人件費単価計算書'!B27="","",'別添２－１人件費単価計算書'!B27)</f>
        <v/>
      </c>
    </row>
    <row r="14" spans="1:2">
      <c r="B14" s="215" t="str">
        <f>IF('別添２－１人件費単価計算書'!B28="","",'別添２－１人件費単価計算書'!B28)</f>
        <v/>
      </c>
    </row>
    <row r="15" spans="1:2">
      <c r="B15" s="215" t="str">
        <f>IF('別添２－１人件費単価計算書'!B29="","",'別添２－１人件費単価計算書'!B29)</f>
        <v/>
      </c>
    </row>
    <row r="16" spans="1:2">
      <c r="B16" s="215" t="str">
        <f>IF('別添２－１人件費単価計算書'!B30="","",'別添２－１人件費単価計算書'!B30)</f>
        <v/>
      </c>
    </row>
    <row r="17" spans="1:2">
      <c r="B17" s="215" t="str">
        <f>IF('別添２－１人件費単価計算書'!B31="","",'別添２－１人件費単価計算書'!B31)</f>
        <v/>
      </c>
    </row>
    <row r="18" spans="1:2">
      <c r="B18" s="215" t="str">
        <f>IF('別添２－１人件費単価計算書'!B32="","",'別添２－１人件費単価計算書'!B32)</f>
        <v/>
      </c>
    </row>
    <row r="19" spans="1:2">
      <c r="A19">
        <v>2</v>
      </c>
      <c r="B19" s="215" t="str">
        <f>IF('別添２－１人件費単価計算書'!B41="","",'別添２－１人件費単価計算書'!B41)</f>
        <v/>
      </c>
    </row>
    <row r="20" spans="1:2">
      <c r="B20" s="215" t="str">
        <f>IF('別添２－１人件費単価計算書'!B42="","",'別添２－１人件費単価計算書'!B42)</f>
        <v/>
      </c>
    </row>
    <row r="21" spans="1:2">
      <c r="B21" s="215" t="str">
        <f>IF('別添２－１人件費単価計算書'!B43="","",'別添２－１人件費単価計算書'!B43)</f>
        <v/>
      </c>
    </row>
    <row r="22" spans="1:2">
      <c r="B22" s="215" t="str">
        <f>IF('別添２－１人件費単価計算書'!B44="","",'別添２－１人件費単価計算書'!B44)</f>
        <v/>
      </c>
    </row>
    <row r="23" spans="1:2">
      <c r="B23" s="215" t="str">
        <f>IF('別添２－１人件費単価計算書'!B45="","",'別添２－１人件費単価計算書'!B45)</f>
        <v/>
      </c>
    </row>
    <row r="24" spans="1:2">
      <c r="B24" s="215" t="str">
        <f>IF('別添２－１人件費単価計算書'!B46="","",'別添２－１人件費単価計算書'!B46)</f>
        <v/>
      </c>
    </row>
    <row r="25" spans="1:2">
      <c r="B25" s="215" t="str">
        <f>IF('別添２－１人件費単価計算書'!B47="","",'別添２－１人件費単価計算書'!B47)</f>
        <v/>
      </c>
    </row>
    <row r="26" spans="1:2">
      <c r="B26" s="215" t="str">
        <f>IF('別添２－１人件費単価計算書'!B48="","",'別添２－１人件費単価計算書'!B48)</f>
        <v/>
      </c>
    </row>
    <row r="27" spans="1:2">
      <c r="B27" s="215" t="str">
        <f>IF('別添２－１人件費単価計算書'!B49="","",'別添２－１人件費単価計算書'!B49)</f>
        <v/>
      </c>
    </row>
    <row r="28" spans="1:2">
      <c r="B28" s="215" t="str">
        <f>IF('別添２－１人件費単価計算書'!B50="","",'別添２－１人件費単価計算書'!B50)</f>
        <v/>
      </c>
    </row>
    <row r="29" spans="1:2">
      <c r="A29">
        <v>3</v>
      </c>
      <c r="B29" s="215" t="str">
        <f>IF('別添２－１人件費単価計算書'!B58="","",'別添２－１人件費単価計算書'!B58)</f>
        <v/>
      </c>
    </row>
    <row r="30" spans="1:2">
      <c r="B30" s="215" t="str">
        <f>IF('別添２－１人件費単価計算書'!B59="","",'別添２－１人件費単価計算書'!B59)</f>
        <v/>
      </c>
    </row>
    <row r="31" spans="1:2">
      <c r="B31" s="215" t="str">
        <f>IF('別添２－１人件費単価計算書'!B60="","",'別添２－１人件費単価計算書'!B60)</f>
        <v/>
      </c>
    </row>
    <row r="32" spans="1:2">
      <c r="B32" s="215" t="str">
        <f>IF('別添２－１人件費単価計算書'!B61="","",'別添２－１人件費単価計算書'!B61)</f>
        <v/>
      </c>
    </row>
    <row r="33" spans="2:2">
      <c r="B33" s="215" t="str">
        <f>IF('別添２－１人件費単価計算書'!B62="","",'別添２－１人件費単価計算書'!B62)</f>
        <v/>
      </c>
    </row>
    <row r="34" spans="2:2">
      <c r="B34" s="215" t="str">
        <f>IF('別添２－１人件費単価計算書'!B63="","",'別添２－１人件費単価計算書'!B63)</f>
        <v/>
      </c>
    </row>
    <row r="35" spans="2:2">
      <c r="B35" s="215" t="str">
        <f>IF('別添２－１人件費単価計算書'!B64="","",'別添２－１人件費単価計算書'!B64)</f>
        <v/>
      </c>
    </row>
    <row r="36" spans="2:2">
      <c r="B36" s="215" t="str">
        <f>IF('別添２－１人件費単価計算書'!B65="","",'別添２－１人件費単価計算書'!B65)</f>
        <v/>
      </c>
    </row>
    <row r="37" spans="2:2">
      <c r="B37" s="215" t="str">
        <f>IF('別添２－１人件費単価計算書'!B66="","",'別添２－１人件費単価計算書'!B66)</f>
        <v/>
      </c>
    </row>
    <row r="38" spans="2:2">
      <c r="B38" s="215" t="str">
        <f>IF('別添２－１人件費単価計算書'!B67="","",'別添２－１人件費単価計算書'!B67)</f>
        <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election activeCell="B8" sqref="B8"/>
    </sheetView>
  </sheetViews>
  <sheetFormatPr defaultColWidth="8.25" defaultRowHeight="18"/>
  <cols>
    <col min="1" max="1" width="35.75" style="124" customWidth="1"/>
    <col min="2" max="2" width="15.75" style="124" customWidth="1"/>
    <col min="3" max="3" width="17.75" style="124" customWidth="1"/>
    <col min="4" max="4" width="17.75" style="128" customWidth="1"/>
    <col min="5" max="5" width="17.75" style="124" customWidth="1"/>
    <col min="6" max="16384" width="8.25" style="124"/>
  </cols>
  <sheetData>
    <row r="1" spans="1:12" s="114" customFormat="1" ht="33.75" customHeight="1">
      <c r="A1" s="113" t="s">
        <v>197</v>
      </c>
      <c r="D1" s="115"/>
      <c r="E1" s="115"/>
    </row>
    <row r="2" spans="1:12" s="114" customFormat="1" ht="33.75" customHeight="1">
      <c r="A2" s="113"/>
      <c r="D2" s="115"/>
      <c r="E2" s="115"/>
    </row>
    <row r="3" spans="1:12" s="114" customFormat="1" ht="33.75" customHeight="1">
      <c r="A3" s="113"/>
      <c r="C3" s="116" t="s">
        <v>198</v>
      </c>
      <c r="D3" s="202">
        <f>'別添１　事業者基本情報'!C3</f>
        <v>0</v>
      </c>
      <c r="E3" s="117"/>
      <c r="F3" s="118" t="s">
        <v>119</v>
      </c>
    </row>
    <row r="4" spans="1:12" s="114" customFormat="1" ht="33.75" customHeight="1">
      <c r="A4" s="113"/>
      <c r="D4" s="115"/>
      <c r="E4" s="115"/>
    </row>
    <row r="5" spans="1:12" s="114" customFormat="1" ht="33.75" customHeight="1">
      <c r="E5" s="115"/>
    </row>
    <row r="6" spans="1:12" s="114" customFormat="1" ht="33.75" customHeight="1">
      <c r="D6" s="119" t="s">
        <v>199</v>
      </c>
      <c r="E6" s="120">
        <f>SUM(E8:E31)</f>
        <v>0</v>
      </c>
    </row>
    <row r="7" spans="1:12" s="114" customFormat="1" ht="30" customHeight="1">
      <c r="A7" s="121" t="s">
        <v>200</v>
      </c>
      <c r="B7" s="121" t="s">
        <v>201</v>
      </c>
      <c r="C7" s="121" t="s">
        <v>202</v>
      </c>
      <c r="D7" s="122" t="s">
        <v>203</v>
      </c>
      <c r="E7" s="122" t="s">
        <v>204</v>
      </c>
    </row>
    <row r="8" spans="1:12" ht="39" customHeight="1">
      <c r="A8" s="203"/>
      <c r="B8" s="203"/>
      <c r="C8" s="123" t="str">
        <f>IFERROR(VLOOKUP(B8,'別添２－１人件費単価計算書'!$B$16:$H$75,4,FALSE),"")</f>
        <v/>
      </c>
      <c r="D8" s="204"/>
      <c r="E8" s="123" t="str">
        <f>IFERROR(C8*D8,"")</f>
        <v/>
      </c>
      <c r="F8" s="279" t="s">
        <v>205</v>
      </c>
      <c r="G8" s="280"/>
      <c r="H8" s="280"/>
      <c r="I8" s="280"/>
      <c r="J8" s="280"/>
      <c r="K8" s="280"/>
      <c r="L8" s="280"/>
    </row>
    <row r="9" spans="1:12" ht="39" customHeight="1">
      <c r="A9" s="64"/>
      <c r="B9" s="203"/>
      <c r="C9" s="123" t="str">
        <f>IFERROR(VLOOKUP(B9,'別添２－１人件費単価計算書'!$B$16:$H$75,4,FALSE),"")</f>
        <v/>
      </c>
      <c r="D9" s="205"/>
      <c r="E9" s="125" t="str">
        <f t="shared" ref="E9:E31" si="0">IFERROR(C9*D9,"")</f>
        <v/>
      </c>
      <c r="F9" s="279"/>
      <c r="G9" s="280"/>
      <c r="H9" s="280"/>
      <c r="I9" s="280"/>
      <c r="J9" s="280"/>
      <c r="K9" s="280"/>
      <c r="L9" s="280"/>
    </row>
    <row r="10" spans="1:12" ht="39" customHeight="1">
      <c r="A10" s="129"/>
      <c r="B10" s="203"/>
      <c r="C10" s="123" t="str">
        <f>IFERROR(VLOOKUP(B10,'別添２－１人件費単価計算書'!$B$16:$H$75,4,FALSE),"")</f>
        <v/>
      </c>
      <c r="D10" s="205"/>
      <c r="E10" s="125" t="str">
        <f t="shared" si="0"/>
        <v/>
      </c>
    </row>
    <row r="11" spans="1:12" ht="39" customHeight="1">
      <c r="A11" s="129"/>
      <c r="B11" s="203"/>
      <c r="C11" s="123" t="str">
        <f>IFERROR(VLOOKUP(B11,'別添２－１人件費単価計算書'!$B$16:$H$75,4,FALSE),"")</f>
        <v/>
      </c>
      <c r="D11" s="205"/>
      <c r="E11" s="125" t="str">
        <f t="shared" si="0"/>
        <v/>
      </c>
    </row>
    <row r="12" spans="1:12" ht="39" customHeight="1">
      <c r="A12" s="129"/>
      <c r="B12" s="203"/>
      <c r="C12" s="123" t="str">
        <f>IFERROR(VLOOKUP(B12,'別添２－１人件費単価計算書'!$B$16:$H$75,4,FALSE),"")</f>
        <v/>
      </c>
      <c r="D12" s="205"/>
      <c r="E12" s="125" t="str">
        <f t="shared" si="0"/>
        <v/>
      </c>
    </row>
    <row r="13" spans="1:12" ht="39" customHeight="1">
      <c r="A13" s="129"/>
      <c r="B13" s="203"/>
      <c r="C13" s="123" t="str">
        <f>IFERROR(VLOOKUP(B13,'別添２－１人件費単価計算書'!$B$16:$H$75,4,FALSE),"")</f>
        <v/>
      </c>
      <c r="D13" s="205"/>
      <c r="E13" s="125" t="str">
        <f t="shared" si="0"/>
        <v/>
      </c>
      <c r="G13" s="126"/>
    </row>
    <row r="14" spans="1:12" ht="39" customHeight="1">
      <c r="A14" s="129"/>
      <c r="B14" s="203"/>
      <c r="C14" s="123" t="str">
        <f>IFERROR(VLOOKUP(B14,'別添２－１人件費単価計算書'!$B$16:$H$75,4,FALSE),"")</f>
        <v/>
      </c>
      <c r="D14" s="205"/>
      <c r="E14" s="125" t="str">
        <f t="shared" si="0"/>
        <v/>
      </c>
    </row>
    <row r="15" spans="1:12" ht="39" customHeight="1">
      <c r="A15" s="129"/>
      <c r="B15" s="203"/>
      <c r="C15" s="123" t="str">
        <f>IFERROR(VLOOKUP(B15,'別添２－１人件費単価計算書'!$B$16:$H$75,4,FALSE),"")</f>
        <v/>
      </c>
      <c r="D15" s="205"/>
      <c r="E15" s="125" t="str">
        <f t="shared" si="0"/>
        <v/>
      </c>
    </row>
    <row r="16" spans="1:12" ht="39" customHeight="1">
      <c r="A16" s="129"/>
      <c r="B16" s="203"/>
      <c r="C16" s="123" t="str">
        <f>IFERROR(VLOOKUP(B16,'別添２－１人件費単価計算書'!$B$16:$H$75,4,FALSE),"")</f>
        <v/>
      </c>
      <c r="D16" s="205"/>
      <c r="E16" s="125" t="str">
        <f t="shared" si="0"/>
        <v/>
      </c>
    </row>
    <row r="17" spans="1:5" ht="39" customHeight="1">
      <c r="A17" s="129"/>
      <c r="B17" s="203"/>
      <c r="C17" s="123" t="str">
        <f>IFERROR(VLOOKUP(B17,'別添２－１人件費単価計算書'!$B$16:$H$75,4,FALSE),"")</f>
        <v/>
      </c>
      <c r="D17" s="205"/>
      <c r="E17" s="125" t="str">
        <f t="shared" si="0"/>
        <v/>
      </c>
    </row>
    <row r="18" spans="1:5" ht="39" customHeight="1">
      <c r="A18" s="129"/>
      <c r="B18" s="203"/>
      <c r="C18" s="123" t="str">
        <f>IFERROR(VLOOKUP(B18,'別添２－１人件費単価計算書'!$B$16:$H$75,4,FALSE),"")</f>
        <v/>
      </c>
      <c r="D18" s="205"/>
      <c r="E18" s="125" t="str">
        <f t="shared" si="0"/>
        <v/>
      </c>
    </row>
    <row r="19" spans="1:5" ht="39" customHeight="1">
      <c r="A19" s="129"/>
      <c r="B19" s="203"/>
      <c r="C19" s="123" t="str">
        <f>IFERROR(VLOOKUP(B19,'別添２－１人件費単価計算書'!$B$16:$H$75,4,FALSE),"")</f>
        <v/>
      </c>
      <c r="D19" s="205"/>
      <c r="E19" s="125" t="str">
        <f t="shared" si="0"/>
        <v/>
      </c>
    </row>
    <row r="20" spans="1:5" ht="39" customHeight="1">
      <c r="A20" s="129"/>
      <c r="B20" s="203"/>
      <c r="C20" s="123" t="str">
        <f>IFERROR(VLOOKUP(B20,'別添２－１人件費単価計算書'!$B$16:$H$75,4,FALSE),"")</f>
        <v/>
      </c>
      <c r="D20" s="205"/>
      <c r="E20" s="125" t="str">
        <f t="shared" si="0"/>
        <v/>
      </c>
    </row>
    <row r="21" spans="1:5" ht="39" customHeight="1">
      <c r="A21" s="129"/>
      <c r="B21" s="203"/>
      <c r="C21" s="123" t="str">
        <f>IFERROR(VLOOKUP(B21,'別添２－１人件費単価計算書'!$B$16:$H$75,4,FALSE),"")</f>
        <v/>
      </c>
      <c r="D21" s="205"/>
      <c r="E21" s="125" t="str">
        <f t="shared" si="0"/>
        <v/>
      </c>
    </row>
    <row r="22" spans="1:5" ht="39" customHeight="1">
      <c r="A22" s="129"/>
      <c r="B22" s="203"/>
      <c r="C22" s="123" t="str">
        <f>IFERROR(VLOOKUP(B22,'別添２－１人件費単価計算書'!$B$16:$H$75,4,FALSE),"")</f>
        <v/>
      </c>
      <c r="D22" s="205"/>
      <c r="E22" s="125" t="str">
        <f t="shared" si="0"/>
        <v/>
      </c>
    </row>
    <row r="23" spans="1:5" ht="39" customHeight="1">
      <c r="A23" s="129"/>
      <c r="B23" s="203"/>
      <c r="C23" s="123" t="str">
        <f>IFERROR(VLOOKUP(B23,'別添２－１人件費単価計算書'!$B$16:$H$75,4,FALSE),"")</f>
        <v/>
      </c>
      <c r="D23" s="205"/>
      <c r="E23" s="125" t="str">
        <f t="shared" si="0"/>
        <v/>
      </c>
    </row>
    <row r="24" spans="1:5" ht="39" customHeight="1">
      <c r="A24" s="129"/>
      <c r="B24" s="203"/>
      <c r="C24" s="123" t="str">
        <f>IFERROR(VLOOKUP(B24,'別添２－１人件費単価計算書'!$B$16:$H$75,4,FALSE),"")</f>
        <v/>
      </c>
      <c r="D24" s="205"/>
      <c r="E24" s="125" t="str">
        <f t="shared" si="0"/>
        <v/>
      </c>
    </row>
    <row r="25" spans="1:5" ht="39" customHeight="1">
      <c r="A25" s="129"/>
      <c r="B25" s="203"/>
      <c r="C25" s="123" t="str">
        <f>IFERROR(VLOOKUP(B25,'別添２－１人件費単価計算書'!$B$16:$H$75,4,FALSE),"")</f>
        <v/>
      </c>
      <c r="D25" s="205"/>
      <c r="E25" s="125" t="str">
        <f t="shared" si="0"/>
        <v/>
      </c>
    </row>
    <row r="26" spans="1:5" ht="39" customHeight="1">
      <c r="A26" s="129"/>
      <c r="B26" s="203"/>
      <c r="C26" s="123" t="str">
        <f>IFERROR(VLOOKUP(B26,'別添２－１人件費単価計算書'!$B$16:$H$75,4,FALSE),"")</f>
        <v/>
      </c>
      <c r="D26" s="205"/>
      <c r="E26" s="125" t="str">
        <f t="shared" si="0"/>
        <v/>
      </c>
    </row>
    <row r="27" spans="1:5" ht="39" customHeight="1">
      <c r="A27" s="129"/>
      <c r="B27" s="203"/>
      <c r="C27" s="123" t="str">
        <f>IFERROR(VLOOKUP(B27,'別添２－１人件費単価計算書'!$B$16:$H$75,4,FALSE),"")</f>
        <v/>
      </c>
      <c r="D27" s="205"/>
      <c r="E27" s="125" t="str">
        <f t="shared" si="0"/>
        <v/>
      </c>
    </row>
    <row r="28" spans="1:5" ht="39" customHeight="1">
      <c r="A28" s="129"/>
      <c r="B28" s="203"/>
      <c r="C28" s="123" t="str">
        <f>IFERROR(VLOOKUP(B28,'別添２－１人件費単価計算書'!$B$16:$H$75,4,FALSE),"")</f>
        <v/>
      </c>
      <c r="D28" s="205"/>
      <c r="E28" s="125" t="str">
        <f t="shared" si="0"/>
        <v/>
      </c>
    </row>
    <row r="29" spans="1:5" ht="39" customHeight="1">
      <c r="A29" s="129"/>
      <c r="B29" s="203"/>
      <c r="C29" s="123" t="str">
        <f>IFERROR(VLOOKUP(B29,'別添２－１人件費単価計算書'!$B$16:$H$75,4,FALSE),"")</f>
        <v/>
      </c>
      <c r="D29" s="205"/>
      <c r="E29" s="125" t="str">
        <f t="shared" si="0"/>
        <v/>
      </c>
    </row>
    <row r="30" spans="1:5" ht="39" customHeight="1">
      <c r="A30" s="129"/>
      <c r="B30" s="203"/>
      <c r="C30" s="123" t="str">
        <f>IFERROR(VLOOKUP(B30,'別添２－１人件費単価計算書'!$B$16:$H$75,4,FALSE),"")</f>
        <v/>
      </c>
      <c r="D30" s="205"/>
      <c r="E30" s="125" t="str">
        <f t="shared" si="0"/>
        <v/>
      </c>
    </row>
    <row r="31" spans="1:5" ht="39" customHeight="1">
      <c r="A31" s="152"/>
      <c r="B31" s="203"/>
      <c r="C31" s="123" t="str">
        <f>IFERROR(VLOOKUP(B31,'別添２－１人件費単価計算書'!$B$16:$H$75,4,FALSE),"")</f>
        <v/>
      </c>
      <c r="D31" s="206"/>
      <c r="E31" s="127" t="str">
        <f t="shared" si="0"/>
        <v/>
      </c>
    </row>
  </sheetData>
  <mergeCells count="1">
    <mergeCell ref="F8:L9"/>
  </mergeCells>
  <phoneticPr fontId="6"/>
  <conditionalFormatting sqref="D8:D31 A8:A31">
    <cfRule type="cellIs" dxfId="1" priority="10" operator="equal">
      <formula>""</formula>
    </cfRule>
  </conditionalFormatting>
  <conditionalFormatting sqref="B8:B31">
    <cfRule type="cellIs" dxfId="0" priority="7"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CCC5EAF-43FA-4F1E-B266-C41E8D0CBB84}">
          <x14:formula1>
            <xm:f>Sheet1!$B$1:$B$38</xm:f>
          </x14:formula1>
          <xm:sqref>B8:B31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topLeftCell="A13" workbookViewId="0">
      <selection activeCell="C6" sqref="C6"/>
    </sheetView>
  </sheetViews>
  <sheetFormatPr defaultColWidth="8.75" defaultRowHeight="13.15"/>
  <cols>
    <col min="1" max="1" width="7.625" style="158" customWidth="1"/>
    <col min="2" max="2" width="7.375" style="158" customWidth="1"/>
    <col min="3" max="3" width="9.25" style="158" customWidth="1"/>
    <col min="4" max="4" width="6" style="158" customWidth="1"/>
    <col min="5" max="5" width="7.75" style="158" customWidth="1"/>
    <col min="6" max="7" width="7.625" style="158" customWidth="1"/>
    <col min="8" max="8" width="9" style="158" customWidth="1"/>
    <col min="9" max="9" width="5.375" style="158" customWidth="1"/>
    <col min="10" max="10" width="8.75" style="158" customWidth="1"/>
    <col min="11" max="11" width="7.625" style="158" customWidth="1"/>
    <col min="12" max="12" width="0" style="158" hidden="1" customWidth="1"/>
    <col min="13" max="16384" width="8.75" style="158"/>
  </cols>
  <sheetData>
    <row r="1" spans="1:12" ht="15" customHeight="1">
      <c r="A1" s="174"/>
      <c r="B1" s="174"/>
      <c r="C1" s="174"/>
      <c r="D1" s="174"/>
      <c r="E1" s="174"/>
      <c r="F1" s="174"/>
      <c r="G1" s="174"/>
      <c r="H1" s="174"/>
      <c r="I1" s="174"/>
      <c r="J1" s="174"/>
      <c r="K1" s="173" t="s">
        <v>206</v>
      </c>
    </row>
    <row r="2" spans="1:12" ht="28.5" customHeight="1">
      <c r="A2" s="284" t="s">
        <v>207</v>
      </c>
      <c r="B2" s="285"/>
      <c r="C2" s="285"/>
      <c r="D2" s="285"/>
      <c r="E2" s="285"/>
      <c r="F2" s="285"/>
      <c r="G2" s="285"/>
      <c r="H2" s="285"/>
      <c r="I2" s="285"/>
      <c r="J2" s="285"/>
      <c r="K2" s="285"/>
    </row>
    <row r="3" spans="1:12" ht="20.65" customHeight="1">
      <c r="A3" s="286" t="s">
        <v>208</v>
      </c>
      <c r="B3" s="287"/>
      <c r="C3" s="287"/>
      <c r="D3" s="287"/>
      <c r="E3" s="288"/>
      <c r="F3" s="289" t="s">
        <v>209</v>
      </c>
      <c r="G3" s="290"/>
      <c r="H3" s="291" t="s">
        <v>210</v>
      </c>
      <c r="I3" s="292"/>
      <c r="J3" s="293"/>
      <c r="K3" s="294" t="s">
        <v>211</v>
      </c>
    </row>
    <row r="4" spans="1:12" ht="13.9" customHeight="1">
      <c r="A4" s="297" t="s">
        <v>212</v>
      </c>
      <c r="B4" s="172" t="s">
        <v>213</v>
      </c>
      <c r="C4" s="286" t="s">
        <v>213</v>
      </c>
      <c r="D4" s="287"/>
      <c r="E4" s="288"/>
      <c r="F4" s="294" t="s">
        <v>214</v>
      </c>
      <c r="G4" s="299" t="s">
        <v>215</v>
      </c>
      <c r="H4" s="286" t="s">
        <v>216</v>
      </c>
      <c r="I4" s="287"/>
      <c r="J4" s="288"/>
      <c r="K4" s="295"/>
    </row>
    <row r="5" spans="1:12" ht="13.5" customHeight="1">
      <c r="A5" s="298"/>
      <c r="B5" s="171"/>
      <c r="C5" s="281" t="s">
        <v>217</v>
      </c>
      <c r="D5" s="282"/>
      <c r="E5" s="283"/>
      <c r="F5" s="296"/>
      <c r="G5" s="300"/>
      <c r="H5" s="281" t="s">
        <v>217</v>
      </c>
      <c r="I5" s="282"/>
      <c r="J5" s="283"/>
      <c r="K5" s="296"/>
    </row>
    <row r="6" spans="1:12" ht="13.9" customHeight="1">
      <c r="A6" s="166">
        <v>1</v>
      </c>
      <c r="B6" s="165">
        <v>58000</v>
      </c>
      <c r="C6" s="164">
        <v>0</v>
      </c>
      <c r="D6" s="163" t="s">
        <v>218</v>
      </c>
      <c r="E6" s="168">
        <v>63000</v>
      </c>
      <c r="F6" s="169">
        <v>360</v>
      </c>
      <c r="G6" s="169">
        <v>480</v>
      </c>
      <c r="H6" s="170"/>
      <c r="I6" s="161" t="s">
        <v>218</v>
      </c>
      <c r="J6" s="167">
        <v>84420</v>
      </c>
      <c r="K6" s="169">
        <v>480</v>
      </c>
      <c r="L6" s="158">
        <v>1</v>
      </c>
    </row>
    <row r="7" spans="1:12" ht="13.9" customHeight="1">
      <c r="A7" s="166">
        <v>2</v>
      </c>
      <c r="B7" s="165">
        <v>68000</v>
      </c>
      <c r="C7" s="164">
        <v>63000</v>
      </c>
      <c r="D7" s="163" t="s">
        <v>218</v>
      </c>
      <c r="E7" s="168">
        <v>73000</v>
      </c>
      <c r="F7" s="169">
        <v>420</v>
      </c>
      <c r="G7" s="169">
        <v>560</v>
      </c>
      <c r="H7" s="162">
        <v>84420</v>
      </c>
      <c r="I7" s="161" t="s">
        <v>218</v>
      </c>
      <c r="J7" s="167">
        <v>97820</v>
      </c>
      <c r="K7" s="169">
        <v>560</v>
      </c>
      <c r="L7" s="158">
        <v>2</v>
      </c>
    </row>
    <row r="8" spans="1:12" ht="13.9" customHeight="1">
      <c r="A8" s="166">
        <v>3</v>
      </c>
      <c r="B8" s="165">
        <v>78000</v>
      </c>
      <c r="C8" s="164">
        <v>73000</v>
      </c>
      <c r="D8" s="163" t="s">
        <v>218</v>
      </c>
      <c r="E8" s="168">
        <v>83000</v>
      </c>
      <c r="F8" s="169">
        <v>480</v>
      </c>
      <c r="G8" s="169">
        <v>650</v>
      </c>
      <c r="H8" s="162">
        <v>97820</v>
      </c>
      <c r="I8" s="161" t="s">
        <v>218</v>
      </c>
      <c r="J8" s="167">
        <v>111220</v>
      </c>
      <c r="K8" s="169">
        <v>650</v>
      </c>
      <c r="L8" s="158">
        <v>3</v>
      </c>
    </row>
    <row r="9" spans="1:12" ht="13.9" customHeight="1">
      <c r="A9" s="166">
        <v>4</v>
      </c>
      <c r="B9" s="165">
        <v>88000</v>
      </c>
      <c r="C9" s="164">
        <v>83000</v>
      </c>
      <c r="D9" s="163" t="s">
        <v>218</v>
      </c>
      <c r="E9" s="168">
        <v>93000</v>
      </c>
      <c r="F9" s="169">
        <v>540</v>
      </c>
      <c r="G9" s="169">
        <v>730</v>
      </c>
      <c r="H9" s="162">
        <v>111220</v>
      </c>
      <c r="I9" s="161" t="s">
        <v>218</v>
      </c>
      <c r="J9" s="167">
        <v>124620</v>
      </c>
      <c r="K9" s="169">
        <v>730</v>
      </c>
      <c r="L9" s="158">
        <v>4</v>
      </c>
    </row>
    <row r="10" spans="1:12" ht="13.9" customHeight="1">
      <c r="A10" s="166">
        <v>5</v>
      </c>
      <c r="B10" s="165">
        <v>98000</v>
      </c>
      <c r="C10" s="164">
        <v>93000</v>
      </c>
      <c r="D10" s="163" t="s">
        <v>218</v>
      </c>
      <c r="E10" s="168">
        <v>101000</v>
      </c>
      <c r="F10" s="169">
        <v>610</v>
      </c>
      <c r="G10" s="169">
        <v>810</v>
      </c>
      <c r="H10" s="162">
        <v>124620</v>
      </c>
      <c r="I10" s="161" t="s">
        <v>218</v>
      </c>
      <c r="J10" s="167">
        <v>135340</v>
      </c>
      <c r="K10" s="169">
        <v>810</v>
      </c>
      <c r="L10" s="158">
        <v>5</v>
      </c>
    </row>
    <row r="11" spans="1:12" ht="13.9" customHeight="1">
      <c r="A11" s="166">
        <v>6</v>
      </c>
      <c r="B11" s="165">
        <v>104000</v>
      </c>
      <c r="C11" s="164">
        <v>101000</v>
      </c>
      <c r="D11" s="163" t="s">
        <v>218</v>
      </c>
      <c r="E11" s="168">
        <v>107000</v>
      </c>
      <c r="F11" s="169">
        <v>640</v>
      </c>
      <c r="G11" s="169">
        <v>860</v>
      </c>
      <c r="H11" s="162">
        <v>135340</v>
      </c>
      <c r="I11" s="161" t="s">
        <v>218</v>
      </c>
      <c r="J11" s="167">
        <v>143380</v>
      </c>
      <c r="K11" s="169">
        <v>860</v>
      </c>
      <c r="L11" s="158">
        <v>6</v>
      </c>
    </row>
    <row r="12" spans="1:12" ht="13.9" customHeight="1">
      <c r="A12" s="166">
        <v>7</v>
      </c>
      <c r="B12" s="165">
        <v>110000</v>
      </c>
      <c r="C12" s="164">
        <v>107000</v>
      </c>
      <c r="D12" s="163" t="s">
        <v>218</v>
      </c>
      <c r="E12" s="168">
        <v>114000</v>
      </c>
      <c r="F12" s="169">
        <v>680</v>
      </c>
      <c r="G12" s="169">
        <v>910</v>
      </c>
      <c r="H12" s="162">
        <v>143380</v>
      </c>
      <c r="I12" s="161" t="s">
        <v>218</v>
      </c>
      <c r="J12" s="167">
        <v>152760</v>
      </c>
      <c r="K12" s="169">
        <v>910</v>
      </c>
      <c r="L12" s="158">
        <v>7</v>
      </c>
    </row>
    <row r="13" spans="1:12" ht="13.9" customHeight="1">
      <c r="A13" s="166">
        <v>8</v>
      </c>
      <c r="B13" s="165">
        <v>118000</v>
      </c>
      <c r="C13" s="164">
        <v>114000</v>
      </c>
      <c r="D13" s="163" t="s">
        <v>218</v>
      </c>
      <c r="E13" s="168">
        <v>122000</v>
      </c>
      <c r="F13" s="169">
        <v>730</v>
      </c>
      <c r="G13" s="169">
        <v>980</v>
      </c>
      <c r="H13" s="162">
        <v>152760</v>
      </c>
      <c r="I13" s="161" t="s">
        <v>218</v>
      </c>
      <c r="J13" s="167">
        <v>163480</v>
      </c>
      <c r="K13" s="169">
        <v>980</v>
      </c>
      <c r="L13" s="158">
        <v>8</v>
      </c>
    </row>
    <row r="14" spans="1:12" ht="13.9" customHeight="1">
      <c r="A14" s="166">
        <v>9</v>
      </c>
      <c r="B14" s="165">
        <v>126000</v>
      </c>
      <c r="C14" s="164">
        <v>122000</v>
      </c>
      <c r="D14" s="163" t="s">
        <v>218</v>
      </c>
      <c r="E14" s="168">
        <v>130000</v>
      </c>
      <c r="F14" s="169">
        <v>780</v>
      </c>
      <c r="G14" s="159">
        <v>1050</v>
      </c>
      <c r="H14" s="162">
        <v>163480</v>
      </c>
      <c r="I14" s="161" t="s">
        <v>218</v>
      </c>
      <c r="J14" s="167">
        <v>174200</v>
      </c>
      <c r="K14" s="159">
        <v>1050</v>
      </c>
      <c r="L14" s="158">
        <v>9</v>
      </c>
    </row>
    <row r="15" spans="1:12" ht="13.9" customHeight="1">
      <c r="A15" s="166">
        <v>10</v>
      </c>
      <c r="B15" s="165">
        <v>134000</v>
      </c>
      <c r="C15" s="164">
        <v>130000</v>
      </c>
      <c r="D15" s="163" t="s">
        <v>218</v>
      </c>
      <c r="E15" s="168">
        <v>138000</v>
      </c>
      <c r="F15" s="169">
        <v>830</v>
      </c>
      <c r="G15" s="159">
        <v>1110</v>
      </c>
      <c r="H15" s="162">
        <v>174200</v>
      </c>
      <c r="I15" s="161" t="s">
        <v>218</v>
      </c>
      <c r="J15" s="167">
        <v>184920</v>
      </c>
      <c r="K15" s="159">
        <v>1110</v>
      </c>
      <c r="L15" s="158">
        <v>10</v>
      </c>
    </row>
    <row r="16" spans="1:12" ht="13.9" customHeight="1">
      <c r="A16" s="166">
        <v>11</v>
      </c>
      <c r="B16" s="165">
        <v>142000</v>
      </c>
      <c r="C16" s="164">
        <v>138000</v>
      </c>
      <c r="D16" s="163" t="s">
        <v>218</v>
      </c>
      <c r="E16" s="168">
        <v>146000</v>
      </c>
      <c r="F16" s="169">
        <v>880</v>
      </c>
      <c r="G16" s="159">
        <v>1180</v>
      </c>
      <c r="H16" s="162">
        <v>184920</v>
      </c>
      <c r="I16" s="161" t="s">
        <v>218</v>
      </c>
      <c r="J16" s="167">
        <v>195640</v>
      </c>
      <c r="K16" s="159">
        <v>1180</v>
      </c>
      <c r="L16" s="158">
        <v>11</v>
      </c>
    </row>
    <row r="17" spans="1:12" ht="13.9" customHeight="1">
      <c r="A17" s="166">
        <v>12</v>
      </c>
      <c r="B17" s="165">
        <v>150000</v>
      </c>
      <c r="C17" s="164">
        <v>146000</v>
      </c>
      <c r="D17" s="163" t="s">
        <v>218</v>
      </c>
      <c r="E17" s="168">
        <v>155000</v>
      </c>
      <c r="F17" s="169">
        <v>930</v>
      </c>
      <c r="G17" s="159">
        <v>1250</v>
      </c>
      <c r="H17" s="162">
        <v>195640</v>
      </c>
      <c r="I17" s="161" t="s">
        <v>218</v>
      </c>
      <c r="J17" s="167">
        <v>207700</v>
      </c>
      <c r="K17" s="159">
        <v>1250</v>
      </c>
      <c r="L17" s="158">
        <v>12</v>
      </c>
    </row>
    <row r="18" spans="1:12" ht="13.9" customHeight="1">
      <c r="A18" s="166">
        <v>13</v>
      </c>
      <c r="B18" s="165">
        <v>160000</v>
      </c>
      <c r="C18" s="164">
        <v>155000</v>
      </c>
      <c r="D18" s="163" t="s">
        <v>218</v>
      </c>
      <c r="E18" s="168">
        <v>165000</v>
      </c>
      <c r="F18" s="169">
        <v>990</v>
      </c>
      <c r="G18" s="159">
        <v>1330</v>
      </c>
      <c r="H18" s="162">
        <v>207700</v>
      </c>
      <c r="I18" s="161" t="s">
        <v>218</v>
      </c>
      <c r="J18" s="167">
        <v>221100</v>
      </c>
      <c r="K18" s="159">
        <v>1330</v>
      </c>
      <c r="L18" s="158">
        <v>13</v>
      </c>
    </row>
    <row r="19" spans="1:12" ht="13.9" customHeight="1">
      <c r="A19" s="166">
        <v>14</v>
      </c>
      <c r="B19" s="165">
        <v>170000</v>
      </c>
      <c r="C19" s="164">
        <v>165000</v>
      </c>
      <c r="D19" s="163" t="s">
        <v>218</v>
      </c>
      <c r="E19" s="168">
        <v>175000</v>
      </c>
      <c r="F19" s="159">
        <v>1050</v>
      </c>
      <c r="G19" s="159">
        <v>1420</v>
      </c>
      <c r="H19" s="162">
        <v>221100</v>
      </c>
      <c r="I19" s="161" t="s">
        <v>218</v>
      </c>
      <c r="J19" s="167">
        <v>234500</v>
      </c>
      <c r="K19" s="159">
        <v>1420</v>
      </c>
      <c r="L19" s="158">
        <v>14</v>
      </c>
    </row>
    <row r="20" spans="1:12" ht="13.9" customHeight="1">
      <c r="A20" s="166">
        <v>15</v>
      </c>
      <c r="B20" s="165">
        <v>180000</v>
      </c>
      <c r="C20" s="164">
        <v>175000</v>
      </c>
      <c r="D20" s="163" t="s">
        <v>218</v>
      </c>
      <c r="E20" s="168">
        <v>185000</v>
      </c>
      <c r="F20" s="159">
        <v>1120</v>
      </c>
      <c r="G20" s="159">
        <v>1500</v>
      </c>
      <c r="H20" s="162">
        <v>234500</v>
      </c>
      <c r="I20" s="161" t="s">
        <v>218</v>
      </c>
      <c r="J20" s="167">
        <v>247900</v>
      </c>
      <c r="K20" s="159">
        <v>1500</v>
      </c>
      <c r="L20" s="158">
        <v>15</v>
      </c>
    </row>
    <row r="21" spans="1:12" ht="13.9" customHeight="1">
      <c r="A21" s="166">
        <v>16</v>
      </c>
      <c r="B21" s="165">
        <v>190000</v>
      </c>
      <c r="C21" s="164">
        <v>185000</v>
      </c>
      <c r="D21" s="163" t="s">
        <v>218</v>
      </c>
      <c r="E21" s="168">
        <v>195000</v>
      </c>
      <c r="F21" s="159">
        <v>1180</v>
      </c>
      <c r="G21" s="159">
        <v>1580</v>
      </c>
      <c r="H21" s="162">
        <v>247900</v>
      </c>
      <c r="I21" s="161" t="s">
        <v>218</v>
      </c>
      <c r="J21" s="167">
        <v>261300</v>
      </c>
      <c r="K21" s="159">
        <v>1580</v>
      </c>
      <c r="L21" s="158">
        <v>16</v>
      </c>
    </row>
    <row r="22" spans="1:12" ht="13.9" customHeight="1">
      <c r="A22" s="166">
        <v>17</v>
      </c>
      <c r="B22" s="165">
        <v>200000</v>
      </c>
      <c r="C22" s="164">
        <v>195000</v>
      </c>
      <c r="D22" s="163" t="s">
        <v>218</v>
      </c>
      <c r="E22" s="168">
        <v>210000</v>
      </c>
      <c r="F22" s="159">
        <v>1240</v>
      </c>
      <c r="G22" s="159">
        <v>1670</v>
      </c>
      <c r="H22" s="162">
        <v>261300</v>
      </c>
      <c r="I22" s="161" t="s">
        <v>218</v>
      </c>
      <c r="J22" s="167">
        <v>281400</v>
      </c>
      <c r="K22" s="159">
        <v>1670</v>
      </c>
      <c r="L22" s="158">
        <v>17</v>
      </c>
    </row>
    <row r="23" spans="1:12" ht="13.9" customHeight="1">
      <c r="A23" s="166">
        <v>18</v>
      </c>
      <c r="B23" s="165">
        <v>220000</v>
      </c>
      <c r="C23" s="164">
        <v>210000</v>
      </c>
      <c r="D23" s="163" t="s">
        <v>218</v>
      </c>
      <c r="E23" s="168">
        <v>230000</v>
      </c>
      <c r="F23" s="159">
        <v>1370</v>
      </c>
      <c r="G23" s="159">
        <v>1830</v>
      </c>
      <c r="H23" s="162">
        <v>281400</v>
      </c>
      <c r="I23" s="161" t="s">
        <v>218</v>
      </c>
      <c r="J23" s="167">
        <v>308200</v>
      </c>
      <c r="K23" s="159">
        <v>1830</v>
      </c>
      <c r="L23" s="158">
        <v>18</v>
      </c>
    </row>
    <row r="24" spans="1:12" ht="13.9" customHeight="1">
      <c r="A24" s="166">
        <v>19</v>
      </c>
      <c r="B24" s="165">
        <v>240000</v>
      </c>
      <c r="C24" s="164">
        <v>230000</v>
      </c>
      <c r="D24" s="163" t="s">
        <v>218</v>
      </c>
      <c r="E24" s="168">
        <v>250000</v>
      </c>
      <c r="F24" s="159">
        <v>1490</v>
      </c>
      <c r="G24" s="159">
        <v>2000</v>
      </c>
      <c r="H24" s="162">
        <v>308200</v>
      </c>
      <c r="I24" s="161" t="s">
        <v>218</v>
      </c>
      <c r="J24" s="167">
        <v>335000</v>
      </c>
      <c r="K24" s="159">
        <v>2000</v>
      </c>
      <c r="L24" s="158">
        <v>19</v>
      </c>
    </row>
    <row r="25" spans="1:12" ht="13.9" customHeight="1">
      <c r="A25" s="166">
        <v>20</v>
      </c>
      <c r="B25" s="165">
        <v>260000</v>
      </c>
      <c r="C25" s="164">
        <v>250000</v>
      </c>
      <c r="D25" s="163" t="s">
        <v>218</v>
      </c>
      <c r="E25" s="168">
        <v>270000</v>
      </c>
      <c r="F25" s="159">
        <v>1620</v>
      </c>
      <c r="G25" s="159">
        <v>2170</v>
      </c>
      <c r="H25" s="162">
        <v>335000</v>
      </c>
      <c r="I25" s="161" t="s">
        <v>218</v>
      </c>
      <c r="J25" s="167">
        <v>361800</v>
      </c>
      <c r="K25" s="159">
        <v>2170</v>
      </c>
      <c r="L25" s="158">
        <v>20</v>
      </c>
    </row>
    <row r="26" spans="1:12" ht="13.9" customHeight="1">
      <c r="A26" s="166">
        <v>21</v>
      </c>
      <c r="B26" s="165">
        <v>280000</v>
      </c>
      <c r="C26" s="164">
        <v>270000</v>
      </c>
      <c r="D26" s="163" t="s">
        <v>218</v>
      </c>
      <c r="E26" s="168">
        <v>290000</v>
      </c>
      <c r="F26" s="159">
        <v>1740</v>
      </c>
      <c r="G26" s="159">
        <v>2330</v>
      </c>
      <c r="H26" s="162">
        <v>361800</v>
      </c>
      <c r="I26" s="161" t="s">
        <v>218</v>
      </c>
      <c r="J26" s="167">
        <v>388600</v>
      </c>
      <c r="K26" s="159">
        <v>2330</v>
      </c>
      <c r="L26" s="158">
        <v>21</v>
      </c>
    </row>
    <row r="27" spans="1:12" ht="13.9" customHeight="1">
      <c r="A27" s="166">
        <v>22</v>
      </c>
      <c r="B27" s="165">
        <v>300000</v>
      </c>
      <c r="C27" s="164">
        <v>290000</v>
      </c>
      <c r="D27" s="163" t="s">
        <v>218</v>
      </c>
      <c r="E27" s="168">
        <v>310000</v>
      </c>
      <c r="F27" s="159">
        <v>1870</v>
      </c>
      <c r="G27" s="159">
        <v>2500</v>
      </c>
      <c r="H27" s="162">
        <v>388600</v>
      </c>
      <c r="I27" s="161" t="s">
        <v>218</v>
      </c>
      <c r="J27" s="167">
        <v>415400</v>
      </c>
      <c r="K27" s="159">
        <v>2500</v>
      </c>
      <c r="L27" s="158">
        <v>22</v>
      </c>
    </row>
    <row r="28" spans="1:12" ht="13.9" customHeight="1">
      <c r="A28" s="166">
        <v>23</v>
      </c>
      <c r="B28" s="165">
        <v>320000</v>
      </c>
      <c r="C28" s="164">
        <v>310000</v>
      </c>
      <c r="D28" s="163" t="s">
        <v>218</v>
      </c>
      <c r="E28" s="168">
        <v>330000</v>
      </c>
      <c r="F28" s="159">
        <v>1990</v>
      </c>
      <c r="G28" s="159">
        <v>2670</v>
      </c>
      <c r="H28" s="162">
        <v>415400</v>
      </c>
      <c r="I28" s="161" t="s">
        <v>218</v>
      </c>
      <c r="J28" s="167">
        <v>442200</v>
      </c>
      <c r="K28" s="159">
        <v>2670</v>
      </c>
      <c r="L28" s="158">
        <v>23</v>
      </c>
    </row>
    <row r="29" spans="1:12" ht="13.9" customHeight="1">
      <c r="A29" s="166">
        <v>24</v>
      </c>
      <c r="B29" s="165">
        <v>340000</v>
      </c>
      <c r="C29" s="164">
        <v>330000</v>
      </c>
      <c r="D29" s="163" t="s">
        <v>218</v>
      </c>
      <c r="E29" s="168">
        <v>350000</v>
      </c>
      <c r="F29" s="159">
        <v>2110</v>
      </c>
      <c r="G29" s="159">
        <v>2840</v>
      </c>
      <c r="H29" s="162">
        <v>442200</v>
      </c>
      <c r="I29" s="161" t="s">
        <v>218</v>
      </c>
      <c r="J29" s="167">
        <v>469000</v>
      </c>
      <c r="K29" s="159">
        <v>2840</v>
      </c>
      <c r="L29" s="158">
        <v>24</v>
      </c>
    </row>
    <row r="30" spans="1:12" ht="13.9" customHeight="1">
      <c r="A30" s="166">
        <v>25</v>
      </c>
      <c r="B30" s="165">
        <v>360000</v>
      </c>
      <c r="C30" s="164">
        <v>350000</v>
      </c>
      <c r="D30" s="163" t="s">
        <v>218</v>
      </c>
      <c r="E30" s="168">
        <v>370000</v>
      </c>
      <c r="F30" s="159">
        <v>2240</v>
      </c>
      <c r="G30" s="159">
        <v>3000</v>
      </c>
      <c r="H30" s="162">
        <v>469000</v>
      </c>
      <c r="I30" s="161" t="s">
        <v>218</v>
      </c>
      <c r="J30" s="167">
        <v>495800</v>
      </c>
      <c r="K30" s="159">
        <v>3000</v>
      </c>
      <c r="L30" s="158">
        <v>25</v>
      </c>
    </row>
    <row r="31" spans="1:12" ht="13.9" customHeight="1">
      <c r="A31" s="166">
        <v>26</v>
      </c>
      <c r="B31" s="165">
        <v>380000</v>
      </c>
      <c r="C31" s="164">
        <v>370000</v>
      </c>
      <c r="D31" s="163" t="s">
        <v>218</v>
      </c>
      <c r="E31" s="168">
        <v>395000</v>
      </c>
      <c r="F31" s="159">
        <v>2360</v>
      </c>
      <c r="G31" s="159">
        <v>3170</v>
      </c>
      <c r="H31" s="162">
        <v>495800</v>
      </c>
      <c r="I31" s="161" t="s">
        <v>218</v>
      </c>
      <c r="J31" s="167">
        <v>529300</v>
      </c>
      <c r="K31" s="159">
        <v>3170</v>
      </c>
      <c r="L31" s="158">
        <v>26</v>
      </c>
    </row>
    <row r="32" spans="1:12" ht="13.9" customHeight="1">
      <c r="A32" s="166">
        <v>27</v>
      </c>
      <c r="B32" s="165">
        <v>410000</v>
      </c>
      <c r="C32" s="164">
        <v>395000</v>
      </c>
      <c r="D32" s="163" t="s">
        <v>218</v>
      </c>
      <c r="E32" s="168">
        <v>425000</v>
      </c>
      <c r="F32" s="159">
        <v>2550</v>
      </c>
      <c r="G32" s="159">
        <v>3420</v>
      </c>
      <c r="H32" s="162">
        <v>529300</v>
      </c>
      <c r="I32" s="161" t="s">
        <v>218</v>
      </c>
      <c r="J32" s="167">
        <v>569500</v>
      </c>
      <c r="K32" s="159">
        <v>3420</v>
      </c>
      <c r="L32" s="158">
        <v>27</v>
      </c>
    </row>
    <row r="33" spans="1:12" ht="13.9" customHeight="1">
      <c r="A33" s="166">
        <v>28</v>
      </c>
      <c r="B33" s="165">
        <v>440000</v>
      </c>
      <c r="C33" s="164">
        <v>425000</v>
      </c>
      <c r="D33" s="163" t="s">
        <v>218</v>
      </c>
      <c r="E33" s="168">
        <v>455000</v>
      </c>
      <c r="F33" s="159">
        <v>2740</v>
      </c>
      <c r="G33" s="159">
        <v>3670</v>
      </c>
      <c r="H33" s="162">
        <v>569500</v>
      </c>
      <c r="I33" s="161" t="s">
        <v>218</v>
      </c>
      <c r="J33" s="167">
        <v>609700</v>
      </c>
      <c r="K33" s="159">
        <v>3670</v>
      </c>
      <c r="L33" s="158">
        <v>28</v>
      </c>
    </row>
    <row r="34" spans="1:12" ht="13.9" customHeight="1">
      <c r="A34" s="166">
        <v>29</v>
      </c>
      <c r="B34" s="165">
        <v>470000</v>
      </c>
      <c r="C34" s="164">
        <v>455000</v>
      </c>
      <c r="D34" s="163" t="s">
        <v>218</v>
      </c>
      <c r="E34" s="168">
        <v>485000</v>
      </c>
      <c r="F34" s="159">
        <v>2930</v>
      </c>
      <c r="G34" s="159">
        <v>3920</v>
      </c>
      <c r="H34" s="162">
        <v>609700</v>
      </c>
      <c r="I34" s="161" t="s">
        <v>218</v>
      </c>
      <c r="J34" s="167">
        <v>649900</v>
      </c>
      <c r="K34" s="159">
        <v>3920</v>
      </c>
      <c r="L34" s="158">
        <v>29</v>
      </c>
    </row>
    <row r="35" spans="1:12" ht="13.9" customHeight="1">
      <c r="A35" s="166">
        <v>30</v>
      </c>
      <c r="B35" s="165">
        <v>500000</v>
      </c>
      <c r="C35" s="164">
        <v>485000</v>
      </c>
      <c r="D35" s="163" t="s">
        <v>218</v>
      </c>
      <c r="E35" s="168">
        <v>515000</v>
      </c>
      <c r="F35" s="159">
        <v>3110</v>
      </c>
      <c r="G35" s="159">
        <v>4170</v>
      </c>
      <c r="H35" s="162">
        <v>649900</v>
      </c>
      <c r="I35" s="161" t="s">
        <v>218</v>
      </c>
      <c r="J35" s="167">
        <v>690100</v>
      </c>
      <c r="K35" s="159">
        <v>4170</v>
      </c>
      <c r="L35" s="158">
        <v>30</v>
      </c>
    </row>
    <row r="36" spans="1:12" ht="13.9" customHeight="1">
      <c r="A36" s="166">
        <v>31</v>
      </c>
      <c r="B36" s="165">
        <v>530000</v>
      </c>
      <c r="C36" s="164">
        <v>515000</v>
      </c>
      <c r="D36" s="163" t="s">
        <v>218</v>
      </c>
      <c r="E36" s="168">
        <v>545000</v>
      </c>
      <c r="F36" s="159">
        <v>3300</v>
      </c>
      <c r="G36" s="159">
        <v>4420</v>
      </c>
      <c r="H36" s="162">
        <v>690100</v>
      </c>
      <c r="I36" s="161" t="s">
        <v>218</v>
      </c>
      <c r="J36" s="167">
        <v>730300</v>
      </c>
      <c r="K36" s="159">
        <v>4420</v>
      </c>
      <c r="L36" s="158">
        <v>31</v>
      </c>
    </row>
    <row r="37" spans="1:12" ht="13.9" customHeight="1">
      <c r="A37" s="166">
        <v>32</v>
      </c>
      <c r="B37" s="165">
        <v>560000</v>
      </c>
      <c r="C37" s="164">
        <v>545000</v>
      </c>
      <c r="D37" s="163" t="s">
        <v>218</v>
      </c>
      <c r="E37" s="168">
        <v>575000</v>
      </c>
      <c r="F37" s="159">
        <v>3490</v>
      </c>
      <c r="G37" s="159">
        <v>4670</v>
      </c>
      <c r="H37" s="162">
        <v>730300</v>
      </c>
      <c r="I37" s="161" t="s">
        <v>218</v>
      </c>
      <c r="J37" s="167">
        <v>770500</v>
      </c>
      <c r="K37" s="159">
        <v>4670</v>
      </c>
      <c r="L37" s="158">
        <v>32</v>
      </c>
    </row>
    <row r="38" spans="1:12" ht="13.9" customHeight="1">
      <c r="A38" s="166">
        <v>33</v>
      </c>
      <c r="B38" s="165">
        <v>590000</v>
      </c>
      <c r="C38" s="164">
        <v>575000</v>
      </c>
      <c r="D38" s="163" t="s">
        <v>218</v>
      </c>
      <c r="E38" s="168">
        <v>605000</v>
      </c>
      <c r="F38" s="159">
        <v>3670</v>
      </c>
      <c r="G38" s="159">
        <v>4920</v>
      </c>
      <c r="H38" s="162">
        <v>770500</v>
      </c>
      <c r="I38" s="161" t="s">
        <v>218</v>
      </c>
      <c r="J38" s="167">
        <v>810700</v>
      </c>
      <c r="K38" s="159">
        <v>4920</v>
      </c>
      <c r="L38" s="158">
        <v>33</v>
      </c>
    </row>
    <row r="39" spans="1:12" ht="13.9" customHeight="1">
      <c r="A39" s="166">
        <v>34</v>
      </c>
      <c r="B39" s="165">
        <v>620000</v>
      </c>
      <c r="C39" s="164">
        <v>605000</v>
      </c>
      <c r="D39" s="163" t="s">
        <v>218</v>
      </c>
      <c r="E39" s="168">
        <v>635000</v>
      </c>
      <c r="F39" s="159">
        <v>3860</v>
      </c>
      <c r="G39" s="159">
        <v>5170</v>
      </c>
      <c r="H39" s="162">
        <v>810700</v>
      </c>
      <c r="I39" s="161" t="s">
        <v>218</v>
      </c>
      <c r="J39" s="167">
        <v>850900</v>
      </c>
      <c r="K39" s="159">
        <v>5170</v>
      </c>
      <c r="L39" s="158">
        <v>34</v>
      </c>
    </row>
    <row r="40" spans="1:12" ht="13.9" customHeight="1">
      <c r="A40" s="166">
        <v>35</v>
      </c>
      <c r="B40" s="165">
        <v>650000</v>
      </c>
      <c r="C40" s="164">
        <v>635000</v>
      </c>
      <c r="D40" s="163" t="s">
        <v>218</v>
      </c>
      <c r="E40" s="168">
        <v>665000</v>
      </c>
      <c r="F40" s="159">
        <v>4050</v>
      </c>
      <c r="G40" s="159">
        <v>5430</v>
      </c>
      <c r="H40" s="162">
        <v>850900</v>
      </c>
      <c r="I40" s="161" t="s">
        <v>218</v>
      </c>
      <c r="J40" s="167">
        <v>891100</v>
      </c>
      <c r="K40" s="159">
        <v>5430</v>
      </c>
      <c r="L40" s="158">
        <v>35</v>
      </c>
    </row>
    <row r="41" spans="1:12" ht="13.9" customHeight="1">
      <c r="A41" s="166">
        <v>36</v>
      </c>
      <c r="B41" s="165">
        <v>680000</v>
      </c>
      <c r="C41" s="164">
        <v>665000</v>
      </c>
      <c r="D41" s="163" t="s">
        <v>218</v>
      </c>
      <c r="E41" s="168">
        <v>695000</v>
      </c>
      <c r="F41" s="159">
        <v>4230</v>
      </c>
      <c r="G41" s="159">
        <v>5680</v>
      </c>
      <c r="H41" s="162">
        <v>891100</v>
      </c>
      <c r="I41" s="161" t="s">
        <v>218</v>
      </c>
      <c r="J41" s="167">
        <v>931300</v>
      </c>
      <c r="K41" s="159">
        <v>5680</v>
      </c>
      <c r="L41" s="158">
        <v>36</v>
      </c>
    </row>
    <row r="42" spans="1:12" ht="13.9" customHeight="1">
      <c r="A42" s="166">
        <v>37</v>
      </c>
      <c r="B42" s="165">
        <v>710000</v>
      </c>
      <c r="C42" s="164">
        <v>695000</v>
      </c>
      <c r="D42" s="163" t="s">
        <v>218</v>
      </c>
      <c r="E42" s="168">
        <v>730000</v>
      </c>
      <c r="F42" s="159">
        <v>4420</v>
      </c>
      <c r="G42" s="159">
        <v>5930</v>
      </c>
      <c r="H42" s="162">
        <v>931300</v>
      </c>
      <c r="I42" s="161" t="s">
        <v>218</v>
      </c>
      <c r="J42" s="167">
        <v>978200</v>
      </c>
      <c r="K42" s="159">
        <v>5930</v>
      </c>
      <c r="L42" s="158">
        <v>37</v>
      </c>
    </row>
    <row r="43" spans="1:12" ht="13.9" customHeight="1">
      <c r="A43" s="166">
        <v>38</v>
      </c>
      <c r="B43" s="165">
        <v>750000</v>
      </c>
      <c r="C43" s="164">
        <v>730000</v>
      </c>
      <c r="D43" s="163" t="s">
        <v>218</v>
      </c>
      <c r="E43" s="168">
        <v>770000</v>
      </c>
      <c r="F43" s="159">
        <v>4670</v>
      </c>
      <c r="G43" s="159">
        <v>6260</v>
      </c>
      <c r="H43" s="162">
        <v>978200</v>
      </c>
      <c r="I43" s="161" t="s">
        <v>218</v>
      </c>
      <c r="J43" s="167">
        <v>1031800</v>
      </c>
      <c r="K43" s="159">
        <v>6260</v>
      </c>
      <c r="L43" s="158">
        <v>38</v>
      </c>
    </row>
    <row r="44" spans="1:12" ht="13.9" customHeight="1">
      <c r="A44" s="166">
        <v>39</v>
      </c>
      <c r="B44" s="165">
        <v>790000</v>
      </c>
      <c r="C44" s="164">
        <v>770000</v>
      </c>
      <c r="D44" s="163" t="s">
        <v>218</v>
      </c>
      <c r="E44" s="168">
        <v>810000</v>
      </c>
      <c r="F44" s="159">
        <v>4920</v>
      </c>
      <c r="G44" s="159">
        <v>6590</v>
      </c>
      <c r="H44" s="162">
        <v>1031800</v>
      </c>
      <c r="I44" s="161" t="s">
        <v>218</v>
      </c>
      <c r="J44" s="167">
        <v>1085400</v>
      </c>
      <c r="K44" s="159">
        <v>6590</v>
      </c>
      <c r="L44" s="158">
        <v>39</v>
      </c>
    </row>
    <row r="45" spans="1:12" ht="13.9" customHeight="1">
      <c r="A45" s="166">
        <v>40</v>
      </c>
      <c r="B45" s="165">
        <v>830000</v>
      </c>
      <c r="C45" s="164">
        <v>810000</v>
      </c>
      <c r="D45" s="163" t="s">
        <v>218</v>
      </c>
      <c r="E45" s="168">
        <v>855000</v>
      </c>
      <c r="F45" s="159">
        <v>5170</v>
      </c>
      <c r="G45" s="159">
        <v>6930</v>
      </c>
      <c r="H45" s="162">
        <v>1085400</v>
      </c>
      <c r="I45" s="161" t="s">
        <v>218</v>
      </c>
      <c r="J45" s="167">
        <v>1145700</v>
      </c>
      <c r="K45" s="159">
        <v>6930</v>
      </c>
      <c r="L45" s="158">
        <v>40</v>
      </c>
    </row>
    <row r="46" spans="1:12" ht="13.9" customHeight="1">
      <c r="A46" s="166">
        <v>41</v>
      </c>
      <c r="B46" s="165">
        <v>880000</v>
      </c>
      <c r="C46" s="164">
        <v>855000</v>
      </c>
      <c r="D46" s="163" t="s">
        <v>218</v>
      </c>
      <c r="E46" s="168">
        <v>905000</v>
      </c>
      <c r="F46" s="159">
        <v>5480</v>
      </c>
      <c r="G46" s="159">
        <v>7350</v>
      </c>
      <c r="H46" s="162">
        <v>1145700</v>
      </c>
      <c r="I46" s="161" t="s">
        <v>218</v>
      </c>
      <c r="J46" s="167">
        <v>1212700</v>
      </c>
      <c r="K46" s="159">
        <v>7350</v>
      </c>
      <c r="L46" s="158">
        <v>41</v>
      </c>
    </row>
    <row r="47" spans="1:12" ht="13.9" customHeight="1">
      <c r="A47" s="166">
        <v>42</v>
      </c>
      <c r="B47" s="165">
        <v>930000</v>
      </c>
      <c r="C47" s="164">
        <v>905000</v>
      </c>
      <c r="D47" s="163" t="s">
        <v>218</v>
      </c>
      <c r="E47" s="168">
        <v>955000</v>
      </c>
      <c r="F47" s="159">
        <v>5790</v>
      </c>
      <c r="G47" s="159">
        <v>7760</v>
      </c>
      <c r="H47" s="162">
        <v>1212700</v>
      </c>
      <c r="I47" s="161" t="s">
        <v>218</v>
      </c>
      <c r="J47" s="167">
        <v>1279700</v>
      </c>
      <c r="K47" s="159">
        <v>7760</v>
      </c>
      <c r="L47" s="158">
        <v>42</v>
      </c>
    </row>
    <row r="48" spans="1:12" ht="13.9" customHeight="1">
      <c r="A48" s="166">
        <v>43</v>
      </c>
      <c r="B48" s="165">
        <v>980000</v>
      </c>
      <c r="C48" s="164">
        <v>955000</v>
      </c>
      <c r="D48" s="163" t="s">
        <v>218</v>
      </c>
      <c r="E48" s="168">
        <v>1005000</v>
      </c>
      <c r="F48" s="159">
        <v>6100</v>
      </c>
      <c r="G48" s="159">
        <v>8180</v>
      </c>
      <c r="H48" s="162">
        <v>1279700</v>
      </c>
      <c r="I48" s="161" t="s">
        <v>218</v>
      </c>
      <c r="J48" s="167">
        <v>1346700</v>
      </c>
      <c r="K48" s="159">
        <v>8180</v>
      </c>
      <c r="L48" s="158">
        <v>43</v>
      </c>
    </row>
    <row r="49" spans="1:12" ht="13.9" customHeight="1">
      <c r="A49" s="166">
        <v>44</v>
      </c>
      <c r="B49" s="165">
        <v>1030000</v>
      </c>
      <c r="C49" s="164">
        <v>1005000</v>
      </c>
      <c r="D49" s="163" t="s">
        <v>218</v>
      </c>
      <c r="E49" s="168">
        <v>1055000</v>
      </c>
      <c r="F49" s="159">
        <v>6420</v>
      </c>
      <c r="G49" s="159">
        <v>8600</v>
      </c>
      <c r="H49" s="162">
        <v>1346700</v>
      </c>
      <c r="I49" s="161" t="s">
        <v>218</v>
      </c>
      <c r="J49" s="167">
        <v>1413700</v>
      </c>
      <c r="K49" s="159">
        <v>8600</v>
      </c>
      <c r="L49" s="158">
        <v>44</v>
      </c>
    </row>
    <row r="50" spans="1:12" ht="13.9" customHeight="1">
      <c r="A50" s="166">
        <v>45</v>
      </c>
      <c r="B50" s="165">
        <v>1090000</v>
      </c>
      <c r="C50" s="164">
        <v>1055000</v>
      </c>
      <c r="D50" s="163" t="s">
        <v>218</v>
      </c>
      <c r="E50" s="168">
        <v>1115000</v>
      </c>
      <c r="F50" s="159">
        <v>6790</v>
      </c>
      <c r="G50" s="159">
        <v>9100</v>
      </c>
      <c r="H50" s="162">
        <v>1413700</v>
      </c>
      <c r="I50" s="161" t="s">
        <v>218</v>
      </c>
      <c r="J50" s="167">
        <v>1494100</v>
      </c>
      <c r="K50" s="159">
        <v>9100</v>
      </c>
      <c r="L50" s="158">
        <v>45</v>
      </c>
    </row>
    <row r="51" spans="1:12" ht="13.9" customHeight="1">
      <c r="A51" s="166">
        <v>46</v>
      </c>
      <c r="B51" s="165">
        <v>1150000</v>
      </c>
      <c r="C51" s="164">
        <v>1115000</v>
      </c>
      <c r="D51" s="163" t="s">
        <v>218</v>
      </c>
      <c r="E51" s="168">
        <v>1175000</v>
      </c>
      <c r="F51" s="159">
        <v>7160</v>
      </c>
      <c r="G51" s="159">
        <v>9600</v>
      </c>
      <c r="H51" s="162">
        <v>1494100</v>
      </c>
      <c r="I51" s="161" t="s">
        <v>218</v>
      </c>
      <c r="J51" s="167">
        <v>1574500</v>
      </c>
      <c r="K51" s="159">
        <v>9600</v>
      </c>
      <c r="L51" s="158">
        <v>46</v>
      </c>
    </row>
    <row r="52" spans="1:12" ht="13.9" customHeight="1">
      <c r="A52" s="166">
        <v>47</v>
      </c>
      <c r="B52" s="165">
        <v>1210000</v>
      </c>
      <c r="C52" s="164">
        <v>1175000</v>
      </c>
      <c r="D52" s="163" t="s">
        <v>218</v>
      </c>
      <c r="E52" s="168">
        <v>1235000</v>
      </c>
      <c r="F52" s="159">
        <v>7540</v>
      </c>
      <c r="G52" s="159">
        <v>10100</v>
      </c>
      <c r="H52" s="162">
        <v>1574500</v>
      </c>
      <c r="I52" s="161" t="s">
        <v>218</v>
      </c>
      <c r="J52" s="167">
        <v>1654900</v>
      </c>
      <c r="K52" s="159">
        <v>10100</v>
      </c>
      <c r="L52" s="158">
        <v>47</v>
      </c>
    </row>
    <row r="53" spans="1:12" ht="13.9" customHeight="1">
      <c r="A53" s="166">
        <v>48</v>
      </c>
      <c r="B53" s="165">
        <v>1270000</v>
      </c>
      <c r="C53" s="164">
        <v>1235000</v>
      </c>
      <c r="D53" s="163" t="s">
        <v>218</v>
      </c>
      <c r="E53" s="168">
        <v>1295000</v>
      </c>
      <c r="F53" s="159">
        <v>7910</v>
      </c>
      <c r="G53" s="159">
        <v>10600</v>
      </c>
      <c r="H53" s="162">
        <v>1654900</v>
      </c>
      <c r="I53" s="161" t="s">
        <v>218</v>
      </c>
      <c r="J53" s="167">
        <v>1735300</v>
      </c>
      <c r="K53" s="159">
        <v>10600</v>
      </c>
      <c r="L53" s="158">
        <v>48</v>
      </c>
    </row>
    <row r="54" spans="1:12" ht="13.9" customHeight="1">
      <c r="A54" s="166">
        <v>49</v>
      </c>
      <c r="B54" s="165">
        <v>1330000</v>
      </c>
      <c r="C54" s="164">
        <v>1295000</v>
      </c>
      <c r="D54" s="163" t="s">
        <v>218</v>
      </c>
      <c r="E54" s="168">
        <v>1355000</v>
      </c>
      <c r="F54" s="159">
        <v>8290</v>
      </c>
      <c r="G54" s="159">
        <v>11110</v>
      </c>
      <c r="H54" s="162">
        <v>1735300</v>
      </c>
      <c r="I54" s="161" t="s">
        <v>218</v>
      </c>
      <c r="J54" s="167">
        <v>1815700</v>
      </c>
      <c r="K54" s="159">
        <v>11110</v>
      </c>
      <c r="L54" s="158">
        <v>49</v>
      </c>
    </row>
    <row r="55" spans="1:12" ht="13.5" customHeight="1">
      <c r="A55" s="166">
        <v>50</v>
      </c>
      <c r="B55" s="165">
        <v>1390000</v>
      </c>
      <c r="C55" s="164">
        <v>1355000</v>
      </c>
      <c r="D55" s="163" t="s">
        <v>218</v>
      </c>
      <c r="E55" s="160"/>
      <c r="F55" s="159">
        <v>8660</v>
      </c>
      <c r="G55" s="159">
        <v>11610</v>
      </c>
      <c r="H55" s="162">
        <v>1815700</v>
      </c>
      <c r="I55" s="161" t="s">
        <v>218</v>
      </c>
      <c r="J55" s="160"/>
      <c r="K55" s="159">
        <v>11610</v>
      </c>
      <c r="L55" s="158">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五十嵐 純子</dc:creator>
  <cp:keywords/>
  <dc:description/>
  <cp:lastModifiedBy>shinichi-matsuo@grop.co.jp</cp:lastModifiedBy>
  <cp:revision/>
  <dcterms:created xsi:type="dcterms:W3CDTF">2022-04-04T06:16:26Z</dcterms:created>
  <dcterms:modified xsi:type="dcterms:W3CDTF">2022-04-22T10:38:41Z</dcterms:modified>
  <cp:category/>
  <cp:contentStatus/>
</cp:coreProperties>
</file>