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C:\Users\itosh\Desktop\JMAC資料一式\★申請様式一式\"/>
    </mc:Choice>
  </mc:AlternateContent>
  <xr:revisionPtr revIDLastSave="0" documentId="13_ncr:1_{4D1843F9-25B0-40BF-8890-4F1907366423}" xr6:coauthVersionLast="47" xr6:coauthVersionMax="47" xr10:uidLastSave="{00000000-0000-0000-0000-000000000000}"/>
  <bookViews>
    <workbookView xWindow="-108" yWindow="-108" windowWidth="23256" windowHeight="12576" xr2:uid="{00000000-000D-0000-FFFF-FFFF0000000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別添２－２　人件費計算根拠【幹事社、コンソーシアム参加事業者】" sheetId="11" r:id="rId11"/>
    <sheet name="別添２－２　人件費計算根拠【共同申請参加事業者】" sheetId="12" r:id="rId12"/>
    <sheet name="別添3-1　コンソーシアム登録申請書" sheetId="13" r:id="rId13"/>
    <sheet name="別添3-2　コンソーシアム参加確認書" sheetId="14" r:id="rId14"/>
    <sheet name="等級単価一覧表" sheetId="16" r:id="rId15"/>
  </sheets>
  <externalReferences>
    <externalReference r:id="rId16"/>
  </externalReferences>
  <definedNames>
    <definedName name="_xlnm._FilterDatabase" localSheetId="10"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事業者基本情報【幹事社、コンソーシアム参加事業者】'!$A$1:$C$34</definedName>
    <definedName name="_xlnm.Print_Area" localSheetId="2">'別添１　事業者基本情報【共同申請参加事業者】'!$A$1:$C$34</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0">'別添２－２　人件費計算根拠【幹事社、コンソーシアム参加事業者】'!$A$1:$E$31</definedName>
    <definedName name="_xlnm.Print_Area" localSheetId="11">'別添２－２　人件費計算根拠【共同申請参加事業者】'!$A$1:$E$31</definedName>
    <definedName name="_xlnm.Print_Area" localSheetId="12">'別添3-1　コンソーシアム登録申請書'!$A$1:$D$38</definedName>
    <definedName name="_xlnm.Print_Area" localSheetId="13">'別添3-2　コンソーシアム参加確認書'!$A$1:$E$19</definedName>
    <definedName name="_xlnm.Print_Area" localSheetId="4">'様式第１　交付申請書【コンソーシアム申請用】'!$A$1:$G$35</definedName>
    <definedName name="_xlnm.Print_Area" localSheetId="5">'様式第１　交付申請書【共同申請用】'!$A$1:$G$38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0" i="10" l="1"/>
  <c r="D49" i="10"/>
  <c r="D48" i="10"/>
  <c r="D47" i="10"/>
  <c r="D46" i="10"/>
  <c r="D45" i="10"/>
  <c r="D44" i="10"/>
  <c r="D43" i="10"/>
  <c r="D42" i="10"/>
  <c r="D41" i="10"/>
  <c r="D43" i="9"/>
  <c r="D44" i="9"/>
  <c r="D45" i="9"/>
  <c r="D46" i="9"/>
  <c r="D47" i="9"/>
  <c r="D48" i="9"/>
  <c r="D49" i="9"/>
  <c r="D50" i="9"/>
  <c r="D42" i="9"/>
  <c r="D41" i="9"/>
  <c r="E41" i="10" l="1"/>
  <c r="E16" i="10"/>
  <c r="C8" i="12" s="1"/>
  <c r="P14" i="4"/>
  <c r="P11" i="4"/>
  <c r="D7" i="13"/>
  <c r="D4" i="14"/>
  <c r="A9" i="14"/>
  <c r="C10" i="11"/>
  <c r="C11" i="11"/>
  <c r="C12" i="11"/>
  <c r="C13" i="11"/>
  <c r="C14" i="11"/>
  <c r="C15" i="11"/>
  <c r="C16" i="11"/>
  <c r="C17" i="11"/>
  <c r="C18" i="11"/>
  <c r="C19" i="11"/>
  <c r="C20" i="11"/>
  <c r="C21" i="11"/>
  <c r="C22" i="11"/>
  <c r="C23" i="11"/>
  <c r="C24" i="11"/>
  <c r="C25" i="11"/>
  <c r="C26" i="11"/>
  <c r="C27" i="11"/>
  <c r="C28" i="11"/>
  <c r="C29" i="11"/>
  <c r="C30" i="11"/>
  <c r="C31" i="11"/>
  <c r="C10" i="12"/>
  <c r="C11" i="12"/>
  <c r="C12" i="12"/>
  <c r="C13" i="12"/>
  <c r="C14" i="12"/>
  <c r="C15" i="12"/>
  <c r="C16" i="12"/>
  <c r="C17" i="12"/>
  <c r="C18" i="12"/>
  <c r="C19" i="12"/>
  <c r="C20" i="12"/>
  <c r="C21" i="12"/>
  <c r="C22" i="12"/>
  <c r="C23" i="12"/>
  <c r="C24" i="12"/>
  <c r="C25" i="12"/>
  <c r="C26" i="12"/>
  <c r="C27" i="12"/>
  <c r="C28" i="12"/>
  <c r="C29" i="12"/>
  <c r="C30" i="12"/>
  <c r="C31" i="12"/>
  <c r="D3" i="12"/>
  <c r="C9" i="12"/>
  <c r="E67" i="10"/>
  <c r="E66" i="10"/>
  <c r="E65" i="10"/>
  <c r="E64" i="10"/>
  <c r="E63" i="10"/>
  <c r="E62" i="10"/>
  <c r="E61" i="10"/>
  <c r="E60" i="10"/>
  <c r="E59" i="10"/>
  <c r="E58" i="10"/>
  <c r="E17" i="10"/>
  <c r="E18" i="10"/>
  <c r="E19" i="10"/>
  <c r="E20" i="10"/>
  <c r="E21" i="10"/>
  <c r="E22" i="10"/>
  <c r="E23" i="10"/>
  <c r="E24" i="10"/>
  <c r="E25" i="10"/>
  <c r="E26" i="10"/>
  <c r="E27" i="10"/>
  <c r="E28" i="10"/>
  <c r="E29" i="10"/>
  <c r="E30" i="10"/>
  <c r="E31" i="10"/>
  <c r="E32" i="10"/>
  <c r="E16" i="9"/>
  <c r="C8" i="11" s="1"/>
  <c r="E8" i="11" s="1"/>
  <c r="E58" i="9"/>
  <c r="E43" i="9"/>
  <c r="E17" i="9"/>
  <c r="C9" i="11" s="1"/>
  <c r="E18" i="9"/>
  <c r="E19" i="9"/>
  <c r="E20" i="9"/>
  <c r="E21" i="9"/>
  <c r="E22" i="9"/>
  <c r="E23" i="9"/>
  <c r="E24" i="9"/>
  <c r="E25" i="9"/>
  <c r="E26" i="9"/>
  <c r="E27" i="9"/>
  <c r="E28" i="9"/>
  <c r="E29" i="9"/>
  <c r="E30" i="9"/>
  <c r="E31" i="9"/>
  <c r="E32" i="9"/>
  <c r="F7" i="6" l="1"/>
  <c r="D30" i="5"/>
  <c r="C30" i="5" s="1"/>
  <c r="E9" i="4"/>
  <c r="D5" i="14"/>
  <c r="D6" i="13"/>
  <c r="G8" i="10" l="1"/>
  <c r="G7" i="10"/>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C31" i="5" l="1"/>
  <c r="D32"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E42" i="10"/>
  <c r="A42"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2" i="9"/>
  <c r="E41" i="9"/>
  <c r="A41" i="9"/>
  <c r="A32" i="9"/>
  <c r="A31" i="9"/>
  <c r="A30" i="9"/>
  <c r="A29" i="9"/>
  <c r="A28" i="9"/>
  <c r="A27" i="9"/>
  <c r="A26" i="9"/>
  <c r="A25" i="9"/>
  <c r="A24" i="9"/>
  <c r="A23" i="9"/>
  <c r="A22" i="9"/>
  <c r="A21" i="9"/>
  <c r="A20" i="9"/>
  <c r="A19" i="9"/>
  <c r="A18" i="9"/>
  <c r="A17" i="9"/>
  <c r="A16" i="9"/>
  <c r="J30" i="6"/>
  <c r="J28" i="5"/>
  <c r="P17" i="4"/>
  <c r="P16" i="4"/>
  <c r="P15" i="4"/>
  <c r="P13" i="4"/>
  <c r="P12" i="4"/>
  <c r="P10" i="4"/>
  <c r="B7" i="4" l="1"/>
  <c r="A7" i="4"/>
  <c r="D31" i="5"/>
  <c r="D33" i="6"/>
  <c r="C32" i="6"/>
  <c r="C33" i="6" s="1"/>
  <c r="E6" i="12"/>
  <c r="E9" i="11"/>
  <c r="E30" i="5" l="1"/>
  <c r="E32" i="6"/>
  <c r="E6" i="11"/>
  <c r="E33" i="6" l="1"/>
  <c r="I30" i="6"/>
  <c r="F32" i="6" s="1"/>
  <c r="F33" i="6" s="1"/>
  <c r="I28" i="5"/>
  <c r="F30" i="5" s="1"/>
  <c r="F31" i="5" s="1"/>
  <c r="E31" i="5"/>
</calcChain>
</file>

<file path=xl/sharedStrings.xml><?xml version="1.0" encoding="utf-8"?>
<sst xmlns="http://schemas.openxmlformats.org/spreadsheetml/2006/main" count="740" uniqueCount="382">
  <si>
    <t xml:space="preserve">令和3年度補正　産業保安高度化推進事業費補助金
</t>
    <phoneticPr fontId="7"/>
  </si>
  <si>
    <t>No</t>
    <phoneticPr fontId="7"/>
  </si>
  <si>
    <t>書類名称</t>
    <phoneticPr fontId="7"/>
  </si>
  <si>
    <t>書式</t>
    <rPh sb="0" eb="2">
      <t>ショシキ</t>
    </rPh>
    <phoneticPr fontId="11"/>
  </si>
  <si>
    <t>備考</t>
    <rPh sb="0" eb="2">
      <t>ビコウ</t>
    </rPh>
    <phoneticPr fontId="11"/>
  </si>
  <si>
    <t>幹事社</t>
    <phoneticPr fontId="7"/>
  </si>
  <si>
    <t>共同申請
参加
事業者</t>
    <rPh sb="0" eb="2">
      <t>キョウドウ</t>
    </rPh>
    <rPh sb="2" eb="4">
      <t>シンセイ</t>
    </rPh>
    <rPh sb="5" eb="7">
      <t>サンカ</t>
    </rPh>
    <rPh sb="8" eb="10">
      <t>ジギョウ</t>
    </rPh>
    <rPh sb="10" eb="11">
      <t>シャ</t>
    </rPh>
    <phoneticPr fontId="7"/>
  </si>
  <si>
    <t>コンソーシアム参加
事業者</t>
    <rPh sb="7" eb="9">
      <t>サンカ</t>
    </rPh>
    <rPh sb="10" eb="12">
      <t>ジギョウ</t>
    </rPh>
    <rPh sb="12" eb="13">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</si>
  <si>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</si>
  <si>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</si>
  <si>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1"/>
  </si>
  <si>
    <t>●</t>
  </si>
  <si>
    <t>●</t>
    <phoneticPr fontId="7"/>
  </si>
  <si>
    <t>●　</t>
  </si>
  <si>
    <t>②</t>
    <phoneticPr fontId="7"/>
  </si>
  <si>
    <t>支出計画書
＊幹事社、コンソーシアム参加事業者のみ</t>
  </si>
  <si>
    <t>指定
（別添２）</t>
    <rPh sb="0" eb="2">
      <t>シテイ</t>
    </rPh>
    <rPh sb="4" eb="6">
      <t>ベッテン</t>
    </rPh>
    <phoneticPr fontId="11"/>
  </si>
  <si>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</si>
  <si>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</si>
  <si>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1"/>
  </si>
  <si>
    <t>自由</t>
    <rPh sb="0" eb="2">
      <t>ジユウ</t>
    </rPh>
    <phoneticPr fontId="11"/>
  </si>
  <si>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1"/>
  </si>
  <si>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</si>
  <si>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1"/>
  </si>
  <si>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</si>
  <si>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</si>
  <si>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</si>
  <si>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1"/>
  </si>
  <si>
    <t>自由
＊項目指定
あり</t>
    <rPh sb="0" eb="2">
      <t>ジユウ</t>
    </rPh>
    <rPh sb="4" eb="6">
      <t>コウモク</t>
    </rPh>
    <rPh sb="6" eb="8">
      <t>シテイ</t>
    </rPh>
    <phoneticPr fontId="11"/>
  </si>
  <si>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1"/>
  </si>
  <si>
    <t>⑥</t>
    <phoneticPr fontId="7"/>
  </si>
  <si>
    <t>役員名簿</t>
    <rPh sb="0" eb="2">
      <t>ヤクイン</t>
    </rPh>
    <rPh sb="2" eb="4">
      <t>メイボ</t>
    </rPh>
    <phoneticPr fontId="7"/>
  </si>
  <si>
    <t>指定
（別添）</t>
    <rPh sb="0" eb="2">
      <t>シテイ</t>
    </rPh>
    <rPh sb="4" eb="6">
      <t>ベッテン</t>
    </rPh>
    <phoneticPr fontId="11"/>
  </si>
  <si>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</si>
  <si>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</si>
  <si>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1"/>
  </si>
  <si>
    <t>指定
（別添２-１）</t>
    <rPh sb="0" eb="2">
      <t>シテイ</t>
    </rPh>
    <rPh sb="4" eb="6">
      <t>ベッテン</t>
    </rPh>
    <phoneticPr fontId="11"/>
  </si>
  <si>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1"/>
  </si>
  <si>
    <t>⑧</t>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</si>
  <si>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</si>
  <si>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指定
（別添２-２）</t>
    <rPh sb="0" eb="2">
      <t>シテイ</t>
    </rPh>
    <rPh sb="4" eb="6">
      <t>ベッテン</t>
    </rPh>
    <phoneticPr fontId="11"/>
  </si>
  <si>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</si>
  <si>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</si>
  <si>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</si>
  <si>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</si>
  <si>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</si>
  <si>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</si>
  <si>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⑪</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</si>
  <si>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</si>
  <si>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</si>
  <si>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財務諸表等 （単体の損益計画書（Ｐ／Ｌ）、貸借対照表（Ｂ／ Ｓ））。</t>
    <rPh sb="0" eb="2">
      <t>ザイム</t>
    </rPh>
    <rPh sb="2" eb="4">
      <t>ショヒョウ</t>
    </rPh>
    <rPh sb="4" eb="5">
      <t>トウ</t>
    </rPh>
    <rPh sb="7" eb="9">
      <t>タンタイ</t>
    </rPh>
    <rPh sb="10" eb="12">
      <t>ソンエキ</t>
    </rPh>
    <rPh sb="12" eb="14">
      <t>ケイカク</t>
    </rPh>
    <rPh sb="14" eb="15">
      <t>ショ</t>
    </rPh>
    <phoneticPr fontId="7"/>
  </si>
  <si>
    <t>⑫</t>
    <phoneticPr fontId="7"/>
  </si>
  <si>
    <t>2012年4月以降の工事計画書又はコリンズ※の登録内容確認書（工事実績）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1"/>
  </si>
  <si>
    <t>地方公共団体（水力発電所を設置する者に限る。）に限る。
どちらも提出できない場合は、工事における契約書と発注仕様書の写しを提出すること。</t>
    <rPh sb="0" eb="2">
      <t>チホウ</t>
    </rPh>
    <rPh sb="2" eb="4">
      <t>コウキョウ</t>
    </rPh>
    <rPh sb="4" eb="6">
      <t>ダンタイ</t>
    </rPh>
    <rPh sb="7" eb="9">
      <t>スイリョク</t>
    </rPh>
    <rPh sb="9" eb="11">
      <t>ハツデン</t>
    </rPh>
    <rPh sb="11" eb="12">
      <t>ショ</t>
    </rPh>
    <rPh sb="13" eb="15">
      <t>セッチ</t>
    </rPh>
    <rPh sb="17" eb="18">
      <t>モノ</t>
    </rPh>
    <rPh sb="19" eb="20">
      <t>カギ</t>
    </rPh>
    <rPh sb="24" eb="25">
      <t>カギ</t>
    </rPh>
    <rPh sb="32" eb="34">
      <t>テイシュツ</t>
    </rPh>
    <rPh sb="38" eb="40">
      <t>バアイ</t>
    </rPh>
    <rPh sb="42" eb="44">
      <t>コウジ</t>
    </rPh>
    <rPh sb="48" eb="51">
      <t>ケイヤクショ</t>
    </rPh>
    <rPh sb="52" eb="54">
      <t>ハッチュウ</t>
    </rPh>
    <rPh sb="54" eb="57">
      <t>シヨウショ</t>
    </rPh>
    <rPh sb="58" eb="59">
      <t>ウツ</t>
    </rPh>
    <rPh sb="61" eb="63">
      <t>テイシュツ</t>
    </rPh>
    <phoneticPr fontId="11"/>
  </si>
  <si>
    <t>※コリンズとは、一般財団法人日本建設情報総合センター（JACIC）が運営しているデータベースで、企業が受注した公共工事の実績を収集し、</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</si>
  <si>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1">
      <t>ジョウホウ</t>
    </rPh>
    <rPh sb="11" eb="13">
      <t>テイキョウ</t>
    </rPh>
    <phoneticPr fontId="7"/>
  </si>
  <si>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</si>
  <si>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</si>
  <si>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</si>
  <si>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</si>
  <si>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</si>
  <si>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株式会社●●●</t>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</si>
  <si>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</si>
  <si>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</si>
  <si>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東京都△△△区●●１丁目１番１号
●●●ビル７階</t>
    <phoneticPr fontId="7"/>
  </si>
  <si>
    <t>代表者役職</t>
    <rPh sb="0" eb="2">
      <t>ダイヒョウ</t>
    </rPh>
    <rPh sb="2" eb="3">
      <t>シャ</t>
    </rPh>
    <rPh sb="3" eb="5">
      <t>ヤクショク</t>
    </rPh>
    <phoneticPr fontId="7"/>
  </si>
  <si>
    <t>代表取締役</t>
  </si>
  <si>
    <t>←登記簿情報と一致するように記入してください。（様式第１）交付申請書に転記されます。</t>
    <phoneticPr fontId="7"/>
  </si>
  <si>
    <t>氏名</t>
    <rPh sb="0" eb="2">
      <t>シメイ</t>
    </rPh>
    <phoneticPr fontId="7"/>
  </si>
  <si>
    <t>●●　●●</t>
  </si>
  <si>
    <t>資本金または出資の総額</t>
    <rPh sb="0" eb="3">
      <t>シホンキン</t>
    </rPh>
    <rPh sb="6" eb="8">
      <t>シュッシ</t>
    </rPh>
    <rPh sb="9" eb="11">
      <t>ソウガク</t>
    </rPh>
    <phoneticPr fontId="7"/>
  </si>
  <si>
    <t>〇〇円</t>
    <rPh sb="2" eb="3">
      <t>エン</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</si>
  <si>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</si>
  <si>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</si>
  <si>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〇〇人</t>
    <rPh sb="2" eb="3">
      <t>ニン</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</si>
  <si>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</si>
  <si>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</si>
  <si>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</si>
  <si>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</si>
  <si>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○○事業部</t>
    <rPh sb="2" eb="4">
      <t>ジギョウ</t>
    </rPh>
    <rPh sb="4" eb="5">
      <t>ブ</t>
    </rPh>
    <phoneticPr fontId="7"/>
  </si>
  <si>
    <t>担当者役職①</t>
    <rPh sb="0" eb="3">
      <t>タントウシャ</t>
    </rPh>
    <rPh sb="3" eb="5">
      <t>ヤクショク</t>
    </rPh>
    <phoneticPr fontId="7"/>
  </si>
  <si>
    <t>部長</t>
    <rPh sb="0" eb="2">
      <t>ブチョウ</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</si>
  <si>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</si>
  <si>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</si>
  <si>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　○○</t>
    <phoneticPr fontId="7"/>
  </si>
  <si>
    <t>電話番号①</t>
    <rPh sb="0" eb="2">
      <t>デンワ</t>
    </rPh>
    <rPh sb="2" eb="4">
      <t>バンゴウ</t>
    </rPh>
    <phoneticPr fontId="7"/>
  </si>
  <si>
    <t>○○○-○○○○-○○○○</t>
    <phoneticPr fontId="7"/>
  </si>
  <si>
    <t>←ハイフンを入れてご記入下さい。</t>
    <rPh sb="6" eb="7">
      <t>イ</t>
    </rPh>
    <rPh sb="10" eb="12">
      <t>キニュウ</t>
    </rPh>
    <rPh sb="12" eb="13">
      <t>クダ</t>
    </rPh>
    <phoneticPr fontId="7"/>
  </si>
  <si>
    <t>メールアドレス①</t>
    <phoneticPr fontId="7"/>
  </si>
  <si>
    <t>ＸＸＸＸ＠ＸＸＸ．ｃｏ．ｊｐ</t>
    <phoneticPr fontId="7"/>
  </si>
  <si>
    <t>担当者役職②</t>
    <rPh sb="0" eb="3">
      <t>タントウシャ</t>
    </rPh>
    <rPh sb="3" eb="5">
      <t>ヤクショク</t>
    </rPh>
    <phoneticPr fontId="7"/>
  </si>
  <si>
    <t>担当者氏名②</t>
    <rPh sb="0" eb="3">
      <t>タントウシャ</t>
    </rPh>
    <rPh sb="3" eb="5">
      <t>シメイ</t>
    </rPh>
    <phoneticPr fontId="7"/>
  </si>
  <si>
    <t>△△　△△</t>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</si>
  <si>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</si>
  <si>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</si>
  <si>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</si>
  <si>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</si>
  <si>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　◇◇</t>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</si>
  <si>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</si>
  <si>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</si>
  <si>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</si>
  <si>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</si>
  <si>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t>〒○○○-○○○○</t>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</si>
  <si>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</si>
  <si>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東京都●●●区○○１丁目２番３号
△△△ビル</t>
    <rPh sb="0" eb="2">
      <t>トウキョウ</t>
    </rPh>
    <rPh sb="2" eb="3">
      <t>ト</t>
    </rPh>
    <rPh sb="6" eb="7">
      <t>ク</t>
    </rPh>
    <rPh sb="10" eb="12">
      <t>チョウメ</t>
    </rPh>
    <rPh sb="13" eb="14">
      <t>バン</t>
    </rPh>
    <rPh sb="15" eb="16">
      <t>ゴウ</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</si>
  <si>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</si>
  <si>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</si>
  <si>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　上記規定に該当しないことを確認しました</t>
    <rPh sb="1" eb="3">
      <t>ジョウキ</t>
    </rPh>
    <rPh sb="3" eb="5">
      <t>キテイ</t>
    </rPh>
    <rPh sb="6" eb="8">
      <t>ガイトウ</t>
    </rPh>
    <rPh sb="14" eb="16">
      <t>カクニン</t>
    </rPh>
    <phoneticPr fontId="7"/>
  </si>
  <si>
    <t>　上記規定に該当します</t>
    <rPh sb="1" eb="3">
      <t>ジョウキ</t>
    </rPh>
    <rPh sb="3" eb="5">
      <t>キテイ</t>
    </rPh>
    <rPh sb="6" eb="8">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</si>
  <si>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</si>
  <si>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　他の国庫事業との重複はありません</t>
    <rPh sb="1" eb="2">
      <t>ホカ</t>
    </rPh>
    <rPh sb="3" eb="7">
      <t>コッコジギョウ</t>
    </rPh>
    <rPh sb="9" eb="11">
      <t>チョウフク</t>
    </rPh>
    <phoneticPr fontId="7"/>
  </si>
  <si>
    <t>　他の国庫事業との重複があります</t>
    <rPh sb="1" eb="2">
      <t>ホカ</t>
    </rPh>
    <rPh sb="3" eb="7">
      <t>コッコジギョウ</t>
    </rPh>
    <rPh sb="9" eb="11">
      <t>チョウフク</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</si>
  <si>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</si>
  <si>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</si>
  <si>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株式会社△△△</t>
    <phoneticPr fontId="7"/>
  </si>
  <si>
    <t>東京都△△△区●●１丁目１番１号
△△△ビル７階</t>
    <phoneticPr fontId="7"/>
  </si>
  <si>
    <t>●●　●●</t>
    <phoneticPr fontId="7"/>
  </si>
  <si>
    <t>○○，○○○，○○○円</t>
    <rPh sb="10" eb="11">
      <t>エン</t>
    </rPh>
    <phoneticPr fontId="7"/>
  </si>
  <si>
    <t>←数値入力で＃,＃＃＃円表示されます。</t>
    <rPh sb="1" eb="3">
      <t>スウチ</t>
    </rPh>
    <rPh sb="3" eb="5">
      <t>ニュウリョク</t>
    </rPh>
    <rPh sb="11" eb="14">
      <t>エンヒョウジ</t>
    </rPh>
    <phoneticPr fontId="7"/>
  </si>
  <si>
    <t>○○人</t>
    <rPh sb="2" eb="3">
      <t>ニン</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</si>
  <si>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</si>
  <si>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</si>
  <si>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</si>
  <si>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類型</t>
    <rPh sb="0" eb="2">
      <t>ルイケイ</t>
    </rPh>
    <phoneticPr fontId="7"/>
  </si>
  <si>
    <t>事業者区分</t>
    <rPh sb="0" eb="3">
      <t>ジギョウシャ</t>
    </rPh>
    <rPh sb="3" eb="5">
      <t>クブン</t>
    </rPh>
    <phoneticPr fontId="7"/>
  </si>
  <si>
    <t>事業者名</t>
    <rPh sb="0" eb="3">
      <t>ジギョウシャ</t>
    </rPh>
    <rPh sb="3" eb="4">
      <t>メイ</t>
    </rPh>
    <phoneticPr fontId="7"/>
  </si>
  <si>
    <t>←類型・事業者区分を選択すると補助率・上限額が自動反映されます。</t>
    <rPh sb="1" eb="3">
      <t>ルイケイ</t>
    </rPh>
    <rPh sb="4" eb="7">
      <t>ジギョウシャ</t>
    </rPh>
    <rPh sb="7" eb="9">
      <t>クブン</t>
    </rPh>
    <rPh sb="10" eb="12">
      <t>センタク</t>
    </rPh>
    <rPh sb="15" eb="18">
      <t>ホジョリツ</t>
    </rPh>
    <rPh sb="19" eb="21">
      <t>ジョウゲン</t>
    </rPh>
    <rPh sb="21" eb="22">
      <t>ガク</t>
    </rPh>
    <rPh sb="23" eb="25">
      <t>ジドウ</t>
    </rPh>
    <rPh sb="25" eb="27">
      <t>ハンエイ</t>
    </rPh>
    <phoneticPr fontId="7"/>
  </si>
  <si>
    <t>B</t>
  </si>
  <si>
    <t>地方公共団体</t>
    <rPh sb="0" eb="2">
      <t>チホウ</t>
    </rPh>
    <rPh sb="2" eb="6">
      <t>コウキョウダンタイ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</si>
  <si>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</si>
  <si>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</si>
  <si>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</si>
  <si>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</si>
  <si>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作業列</t>
    <rPh sb="0" eb="2">
      <t>サギョウ</t>
    </rPh>
    <rPh sb="2" eb="3">
      <t>レツ</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</si>
  <si>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</si>
  <si>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</si>
  <si>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</si>
  <si>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A</t>
    <phoneticPr fontId="7"/>
  </si>
  <si>
    <t>中小企業</t>
    <rPh sb="0" eb="2">
      <t>チュウショウ</t>
    </rPh>
    <rPh sb="2" eb="4">
      <t>キギョウ</t>
    </rPh>
    <phoneticPr fontId="7"/>
  </si>
  <si>
    <t>3.人件費</t>
    <rPh sb="2" eb="5">
      <t>ジンケンヒ</t>
    </rPh>
    <phoneticPr fontId="7"/>
  </si>
  <si>
    <t>地方公共団体</t>
    <rPh sb="0" eb="6">
      <t>チホウコウキョウダンタイ</t>
    </rPh>
    <phoneticPr fontId="7"/>
  </si>
  <si>
    <t>4.その他諸経費</t>
    <phoneticPr fontId="7"/>
  </si>
  <si>
    <t>B</t>
    <phoneticPr fontId="7"/>
  </si>
  <si>
    <t>費用総計（円）</t>
    <phoneticPr fontId="7"/>
  </si>
  <si>
    <t>C</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</si>
  <si>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</si>
  <si>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</si>
  <si>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</si>
  <si>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</si>
  <si>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</si>
  <si>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1.外注費・委託費</t>
  </si>
  <si>
    <t>AI開発委託</t>
    <rPh sb="2" eb="4">
      <t>カイハツ</t>
    </rPh>
    <rPh sb="4" eb="6">
      <t>イタク</t>
    </rPh>
    <phoneticPr fontId="7"/>
  </si>
  <si>
    <t>□□社見積書（添付1）</t>
    <rPh sb="2" eb="3">
      <t>シャ</t>
    </rPh>
    <rPh sb="3" eb="6">
      <t>ミツモリショ</t>
    </rPh>
    <rPh sb="7" eb="9">
      <t>テンプ</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</si>
  <si>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</si>
  <si>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2.機材・部品・材料調達費及び、据え付け工事費</t>
  </si>
  <si>
    <t>〇〇センサ購入・設置工事</t>
    <rPh sb="5" eb="7">
      <t>コウニュウ</t>
    </rPh>
    <rPh sb="8" eb="10">
      <t>セッチ</t>
    </rPh>
    <rPh sb="10" eb="12">
      <t>コウジ</t>
    </rPh>
    <phoneticPr fontId="7"/>
  </si>
  <si>
    <t>○○社見積書（添付2-1）
▲▲社見積書（添付2-2）</t>
    <rPh sb="2" eb="3">
      <t>シャ</t>
    </rPh>
    <rPh sb="3" eb="6">
      <t>ミツモリショ</t>
    </rPh>
    <rPh sb="16" eb="17">
      <t>シャ</t>
    </rPh>
    <rPh sb="17" eb="20">
      <t>ミツモリショ</t>
    </rPh>
    <rPh sb="21" eb="23">
      <t>テンプ</t>
    </rPh>
    <phoneticPr fontId="7"/>
  </si>
  <si>
    <t>※人件費の単価は健保等級の単価となります。</t>
    <rPh sb="1" eb="4">
      <t>ジンケンヒ</t>
    </rPh>
    <rPh sb="5" eb="7">
      <t>タンカ</t>
    </rPh>
    <rPh sb="8" eb="10">
      <t>ケンポ</t>
    </rPh>
    <rPh sb="10" eb="12">
      <t>トウキュウ</t>
    </rPh>
    <rPh sb="13" eb="15">
      <t>タンカ</t>
    </rPh>
    <phoneticPr fontId="7"/>
  </si>
  <si>
    <t>関節部部品加工</t>
    <rPh sb="0" eb="2">
      <t>カンセツ</t>
    </rPh>
    <rPh sb="2" eb="3">
      <t>ブ</t>
    </rPh>
    <rPh sb="3" eb="5">
      <t>ブヒン</t>
    </rPh>
    <rPh sb="5" eb="7">
      <t>カコウ</t>
    </rPh>
    <phoneticPr fontId="7"/>
  </si>
  <si>
    <t>過去実績より概算（添付3）</t>
    <rPh sb="0" eb="2">
      <t>カコ</t>
    </rPh>
    <rPh sb="2" eb="4">
      <t>ジッセキ</t>
    </rPh>
    <rPh sb="6" eb="8">
      <t>ガイサン</t>
    </rPh>
    <rPh sb="9" eb="11">
      <t>テンプ</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</si>
  <si>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</si>
  <si>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サーバレンタル費</t>
    <rPh sb="7" eb="8">
      <t>ヒ</t>
    </rPh>
    <phoneticPr fontId="7"/>
  </si>
  <si>
    <t>○○社見積書（添付4））</t>
    <rPh sb="2" eb="3">
      <t>シャ</t>
    </rPh>
    <rPh sb="3" eb="6">
      <t>ミツモリショ</t>
    </rPh>
    <phoneticPr fontId="7"/>
  </si>
  <si>
    <t>○○部品のサンプル購入費</t>
    <rPh sb="2" eb="4">
      <t>ブヒン</t>
    </rPh>
    <rPh sb="9" eb="12">
      <t>コウニュウヒ</t>
    </rPh>
    <phoneticPr fontId="7"/>
  </si>
  <si>
    <t>○○社見積書（添付5-1）
▲▲社見積書（添付5-2）</t>
    <rPh sb="2" eb="3">
      <t>シャ</t>
    </rPh>
    <rPh sb="3" eb="6">
      <t>ミツモリショ</t>
    </rPh>
    <rPh sb="16" eb="17">
      <t>シャ</t>
    </rPh>
    <rPh sb="17" eb="20">
      <t>ミツモリショ</t>
    </rPh>
    <rPh sb="21" eb="23">
      <t>テンプ</t>
    </rPh>
    <phoneticPr fontId="7"/>
  </si>
  <si>
    <t>筐体設計・製造</t>
    <rPh sb="0" eb="2">
      <t>キョウタイ</t>
    </rPh>
    <rPh sb="2" eb="4">
      <t>セッケイ</t>
    </rPh>
    <rPh sb="5" eb="7">
      <t>セイゾウ</t>
    </rPh>
    <phoneticPr fontId="7"/>
  </si>
  <si>
    <t>○○社見積書（添付6）</t>
    <rPh sb="2" eb="3">
      <t>シャ</t>
    </rPh>
    <rPh sb="3" eb="6">
      <t>ミツモリショ</t>
    </rPh>
    <phoneticPr fontId="7"/>
  </si>
  <si>
    <t>4.その他諸経費</t>
  </si>
  <si>
    <t>AI開発に伴うクラウドサービス〇〇利用費</t>
    <rPh sb="2" eb="4">
      <t>カイハツ</t>
    </rPh>
    <rPh sb="5" eb="6">
      <t>トモナ</t>
    </rPh>
    <rPh sb="17" eb="19">
      <t>リヨウ</t>
    </rPh>
    <rPh sb="19" eb="20">
      <t>ヒ</t>
    </rPh>
    <phoneticPr fontId="7"/>
  </si>
  <si>
    <t>〇〇社見積書（添付7）</t>
    <rPh sb="2" eb="3">
      <t>シャ</t>
    </rPh>
    <rPh sb="3" eb="6">
      <t>ミツモリショ</t>
    </rPh>
    <rPh sb="7" eb="9">
      <t>テンプ</t>
    </rPh>
    <phoneticPr fontId="7"/>
  </si>
  <si>
    <t>3.人件費</t>
  </si>
  <si>
    <t>システム開発業務</t>
    <rPh sb="4" eb="6">
      <t>カイハツ</t>
    </rPh>
    <rPh sb="6" eb="8">
      <t>ギョウム</t>
    </rPh>
    <phoneticPr fontId="7"/>
  </si>
  <si>
    <t>A氏：○万円×○時間（別添●-●参照）</t>
    <phoneticPr fontId="7"/>
  </si>
  <si>
    <t>（様式第１）</t>
    <phoneticPr fontId="11"/>
  </si>
  <si>
    <t>2022年●月●日</t>
    <rPh sb="4" eb="5">
      <t>ネン</t>
    </rPh>
    <rPh sb="6" eb="7">
      <t>ガツ</t>
    </rPh>
    <rPh sb="8" eb="9">
      <t>ニチ</t>
    </rPh>
    <phoneticPr fontId="7"/>
  </si>
  <si>
    <t>株式会社日本能率協会コンサルティング</t>
    <phoneticPr fontId="7"/>
  </si>
  <si>
    <r>
      <t>　　</t>
    </r>
    <r>
      <rPr>
        <sz val="11"/>
        <color theme="1"/>
        <rFont val="ＭＳ Ｐ明朝"/>
        <family val="1"/>
        <charset val="128"/>
      </rPr>
      <t>代表取締役社長　殿</t>
    </r>
    <rPh sb="4" eb="6">
      <t>トリシマリ</t>
    </rPh>
    <rPh sb="6" eb="7">
      <t>ヤク</t>
    </rPh>
    <rPh sb="7" eb="9">
      <t>シャチョウ</t>
    </rPh>
    <phoneticPr fontId="7"/>
  </si>
  <si>
    <t>住所</t>
    <rPh sb="0" eb="2">
      <t>ジュウショ</t>
    </rPh>
    <phoneticPr fontId="11"/>
  </si>
  <si>
    <t>会社名</t>
    <rPh sb="0" eb="3">
      <t>カイシャメイ</t>
    </rPh>
    <phoneticPr fontId="11"/>
  </si>
  <si>
    <t>←（別添１）事業者基本情報の情報が反映されます。</t>
    <phoneticPr fontId="7"/>
  </si>
  <si>
    <t>代表者役職</t>
    <rPh sb="0" eb="3">
      <t>ダイヒョウシャ</t>
    </rPh>
    <rPh sb="3" eb="5">
      <t>ヤクショク</t>
    </rPh>
    <phoneticPr fontId="11"/>
  </si>
  <si>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</si>
  <si>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</si>
  <si>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令和３年度補正 産業保安高度化推進事業費補助金
交付申請書</t>
    <rPh sb="5" eb="7">
      <t>ホセイ</t>
    </rPh>
    <rPh sb="8" eb="10">
      <t>サンギョウ</t>
    </rPh>
    <rPh sb="10" eb="12">
      <t>ホアン</t>
    </rPh>
    <rPh sb="12" eb="15">
      <t>コウドカ</t>
    </rPh>
    <rPh sb="15" eb="17">
      <t>スイシン</t>
    </rPh>
    <rPh sb="17" eb="19">
      <t>ジギョウ</t>
    </rPh>
    <rPh sb="19" eb="20">
      <t>ヒ</t>
    </rPh>
    <rPh sb="20" eb="23">
      <t>ホジョキン</t>
    </rPh>
    <phoneticPr fontId="7"/>
  </si>
  <si>
    <r>
      <t>　令和3年度補正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7"/>
  </si>
  <si>
    <t>１．間接補助事業の名称</t>
    <phoneticPr fontId="11"/>
  </si>
  <si>
    <t>〇〇〇実証事業</t>
    <rPh sb="3" eb="5">
      <t>ジッショウ</t>
    </rPh>
    <rPh sb="5" eb="7">
      <t>ジギョウ</t>
    </rPh>
    <phoneticPr fontId="7"/>
  </si>
  <si>
    <t>２．間接補助事業の目的及び内容</t>
    <phoneticPr fontId="11"/>
  </si>
  <si>
    <t>別添「補助事業概要説明書」による</t>
    <phoneticPr fontId="7"/>
  </si>
  <si>
    <t>３．間接補助事業の開始及び完了予定日</t>
    <phoneticPr fontId="11"/>
  </si>
  <si>
    <t>交付決定日　～</t>
    <phoneticPr fontId="7"/>
  </si>
  <si>
    <r>
      <t>←事業完了日は補助期間内（</t>
    </r>
    <r>
      <rPr>
        <sz val="12"/>
        <color rgb="FFFF0000"/>
        <rFont val="ＭＳ Ｐ明朝"/>
        <family val="1"/>
        <charset val="128"/>
      </rPr>
      <t>2023年2月28日</t>
    </r>
    <r>
      <rPr>
        <sz val="12"/>
        <rFont val="ＭＳ Ｐ明朝"/>
        <family val="1"/>
        <charset val="128"/>
      </rPr>
      <t>まで）に設定すること。</t>
    </r>
    <phoneticPr fontId="7"/>
  </si>
  <si>
    <t>４．間接補助事業に要する経費、補助対象経費、補助金交付申請額、およびその配分額</t>
    <phoneticPr fontId="11"/>
  </si>
  <si>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</si>
  <si>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</si>
  <si>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</si>
  <si>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</si>
  <si>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</si>
  <si>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</si>
  <si>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</si>
  <si>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産業保安高度化推進事業費</t>
    <phoneticPr fontId="7"/>
  </si>
  <si>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</si>
  <si>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</si>
  <si>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</si>
  <si>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</si>
  <si>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（2） その他JMACが指示する書面</t>
    <phoneticPr fontId="7"/>
  </si>
  <si>
    <t>株式会社日本能率協会コンサルティング</t>
  </si>
  <si>
    <t>　代表取締役社長　殿</t>
    <rPh sb="1" eb="3">
      <t>ダイヒョウ</t>
    </rPh>
    <rPh sb="3" eb="8">
      <t>トリシマリヤクシャチョウ</t>
    </rPh>
    <rPh sb="9" eb="10">
      <t>ドノ</t>
    </rPh>
    <phoneticPr fontId="7"/>
  </si>
  <si>
    <t>令和3年度補正 産業保安高度化推進事業費補助金
交付申請書</t>
    <rPh sb="5" eb="7">
      <t>ホセイ</t>
    </rPh>
    <phoneticPr fontId="7"/>
  </si>
  <si>
    <r>
      <t>　令和3年度補正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rPh sb="20" eb="21">
      <t>ヒ</t>
    </rPh>
    <rPh sb="21" eb="24">
      <t>ホジョキン</t>
    </rPh>
    <phoneticPr fontId="7"/>
  </si>
  <si>
    <t>記</t>
    <rPh sb="0" eb="1">
      <t>キ</t>
    </rPh>
    <phoneticPr fontId="7"/>
  </si>
  <si>
    <t>←補助事業に要する経費は、支出計画書に入力した金額が反映されます。</t>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</si>
  <si>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</si>
  <si>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</si>
  <si>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</si>
  <si>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</si>
  <si>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</si>
  <si>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</si>
  <si>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</si>
  <si>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</si>
  <si>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</si>
  <si>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</si>
  <si>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</si>
  <si>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</si>
  <si>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</si>
  <si>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ｸﾝﾚﾝ ｼﾞｯｼ</t>
    <phoneticPr fontId="7"/>
  </si>
  <si>
    <t>訓練　実施</t>
  </si>
  <si>
    <t>S</t>
  </si>
  <si>
    <t>M</t>
  </si>
  <si>
    <t>株式会社訓練</t>
    <rPh sb="0" eb="4">
      <t>カブシキカイシャ</t>
    </rPh>
    <rPh sb="4" eb="6">
      <t>クンレン</t>
    </rPh>
    <phoneticPr fontId="7"/>
  </si>
  <si>
    <t>代表取締役社長</t>
    <rPh sb="0" eb="7">
      <t>ダイヒョウトリシマリヤクシャチョウ</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</si>
  <si>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</si>
  <si>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ﾄｳﾎｸ ｲﾁﾛｳ</t>
    <phoneticPr fontId="7"/>
  </si>
  <si>
    <t>東北　一郎</t>
    <rPh sb="0" eb="2">
      <t>トウホク</t>
    </rPh>
    <rPh sb="3" eb="5">
      <t>イチロウ</t>
    </rPh>
    <phoneticPr fontId="7"/>
  </si>
  <si>
    <t>株式会社訓練</t>
  </si>
  <si>
    <t>常務取締役</t>
    <rPh sb="0" eb="5">
      <t>ジョウムトリシマリヤク</t>
    </rPh>
    <phoneticPr fontId="7"/>
  </si>
  <si>
    <t>ｶﾝｻｲ ﾊﾅｺ</t>
    <phoneticPr fontId="7"/>
  </si>
  <si>
    <t>関西　花子</t>
  </si>
  <si>
    <t>F</t>
  </si>
  <si>
    <t>取締役営業本部長</t>
    <rPh sb="0" eb="3">
      <t>トリシマリヤク</t>
    </rPh>
    <rPh sb="3" eb="8">
      <t>エイギョウホンブチョウ</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</si>
  <si>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</si>
  <si>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</si>
  <si>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訓練　実施</t>
    <rPh sb="0" eb="2">
      <t>クンレン</t>
    </rPh>
    <rPh sb="3" eb="5">
      <t>ジッシ</t>
    </rPh>
    <phoneticPr fontId="7"/>
  </si>
  <si>
    <t>株式会社訓練</t>
    <rPh sb="0" eb="4">
      <t>カブシキガイシャ</t>
    </rPh>
    <rPh sb="4" eb="6">
      <t>クンレン</t>
    </rPh>
    <phoneticPr fontId="7"/>
  </si>
  <si>
    <t>代表取締役社長</t>
    <rPh sb="0" eb="2">
      <t>ダイヒョウ</t>
    </rPh>
    <rPh sb="2" eb="5">
      <t>トリシマリヤク</t>
    </rPh>
    <rPh sb="5" eb="7">
      <t>シャチョウ</t>
    </rPh>
    <phoneticPr fontId="7"/>
  </si>
  <si>
    <t>常務取締役</t>
    <rPh sb="0" eb="2">
      <t>ジョウム</t>
    </rPh>
    <rPh sb="2" eb="5">
      <t>トリシマリヤク</t>
    </rPh>
    <phoneticPr fontId="7"/>
  </si>
  <si>
    <t>関西　花子</t>
    <rPh sb="0" eb="2">
      <t>カンサイ</t>
    </rPh>
    <rPh sb="3" eb="5">
      <t>ハナコ</t>
    </rPh>
    <phoneticPr fontId="7"/>
  </si>
  <si>
    <t>取締役営業本部長</t>
    <rPh sb="0" eb="3">
      <t>トリシマリヤク</t>
    </rPh>
    <rPh sb="3" eb="5">
      <t>エイギョウ</t>
    </rPh>
    <rPh sb="5" eb="8">
      <t>ホンブチョウ</t>
    </rPh>
    <phoneticPr fontId="7"/>
  </si>
  <si>
    <t>（別添２－１）</t>
    <rPh sb="1" eb="3">
      <t>ベッテン</t>
    </rPh>
    <phoneticPr fontId="11"/>
  </si>
  <si>
    <t/>
  </si>
  <si>
    <t>人件費単価計算書</t>
    <rPh sb="0" eb="3">
      <t>ジンケンヒ</t>
    </rPh>
    <rPh sb="3" eb="5">
      <t>タンカ</t>
    </rPh>
    <rPh sb="5" eb="8">
      <t>ケイサンショ</t>
    </rPh>
    <phoneticPr fontId="11"/>
  </si>
  <si>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</si>
  <si>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</si>
  <si>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1"/>
  </si>
  <si>
    <t>法人・団体等名</t>
    <rPh sb="0" eb="2">
      <t>ホウジン</t>
    </rPh>
    <rPh sb="5" eb="6">
      <t>トウ</t>
    </rPh>
    <phoneticPr fontId="11"/>
  </si>
  <si>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</si>
  <si>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1"/>
  </si>
  <si>
    <t>代表取締役　○○　○○</t>
    <rPh sb="0" eb="2">
      <t>ダイヒョウ</t>
    </rPh>
    <rPh sb="2" eb="5">
      <t>トリシマリヤク</t>
    </rPh>
    <phoneticPr fontId="7"/>
  </si>
  <si>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</si>
  <si>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1"/>
  </si>
  <si>
    <t>氏名</t>
    <rPh sb="0" eb="2">
      <t>シメイ</t>
    </rPh>
    <phoneticPr fontId="11"/>
  </si>
  <si>
    <r>
      <t>健保等級</t>
    </r>
    <r>
      <rPr>
        <vertAlign val="superscript"/>
        <sz val="11"/>
        <rFont val="ＭＳ 明朝"/>
        <family val="1"/>
        <charset val="128"/>
      </rPr>
      <t>※</t>
    </r>
    <rPh sb="0" eb="2">
      <t>ケンポ</t>
    </rPh>
    <rPh sb="2" eb="4">
      <t>トウキュウ</t>
    </rPh>
    <phoneticPr fontId="11"/>
  </si>
  <si>
    <t>賞与回数</t>
    <rPh sb="0" eb="2">
      <t>ショウヨ</t>
    </rPh>
    <rPh sb="2" eb="4">
      <t>カイスウ</t>
    </rPh>
    <phoneticPr fontId="11"/>
  </si>
  <si>
    <t>人件費単価</t>
    <rPh sb="0" eb="3">
      <t>ジンケンヒ</t>
    </rPh>
    <rPh sb="3" eb="5">
      <t>タンカ</t>
    </rPh>
    <phoneticPr fontId="11"/>
  </si>
  <si>
    <t>〇〇　〇〇</t>
    <phoneticPr fontId="7"/>
  </si>
  <si>
    <t>○年○月○日より勤務開始。労働条件通知書の内容を基に記入。</t>
  </si>
  <si>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</si>
  <si>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t>
    <phoneticPr fontId="7"/>
  </si>
  <si>
    <t>・・・・・・・・・・・・</t>
  </si>
  <si>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</si>
  <si>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</si>
  <si>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1"/>
  </si>
  <si>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1"/>
  </si>
  <si>
    <t>　　https://www.meti.go.jp/information_2/downloadfiles/R4kenpo.pdf</t>
    <phoneticPr fontId="7"/>
  </si>
  <si>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1"/>
  </si>
  <si>
    <t>月給額</t>
    <rPh sb="0" eb="2">
      <t>ゲッキュウ</t>
    </rPh>
    <rPh sb="2" eb="3">
      <t>ガク</t>
    </rPh>
    <phoneticPr fontId="11"/>
  </si>
  <si>
    <t>備考（月給額の算出式を記入）</t>
    <rPh sb="0" eb="2">
      <t>ビコウ</t>
    </rPh>
    <rPh sb="3" eb="5">
      <t>ゲッキュウ</t>
    </rPh>
    <rPh sb="5" eb="6">
      <t>ガク</t>
    </rPh>
    <rPh sb="7" eb="9">
      <t>サンシュツ</t>
    </rPh>
    <rPh sb="9" eb="10">
      <t>シキ</t>
    </rPh>
    <phoneticPr fontId="11"/>
  </si>
  <si>
    <t>健保等級非適用で、個別に単価を設定する場合、根拠資料を示し、妥当性を説明できること。</t>
    <phoneticPr fontId="7"/>
  </si>
  <si>
    <t>○○ ○○</t>
  </si>
  <si>
    <t>年俸制：月給額＝年俸３６０万円/１２か月</t>
  </si>
  <si>
    <t>月給額を記入すると、健保等級と人件費単価が自動で算出されます。</t>
    <rPh sb="0" eb="2">
      <t>ゲッキュウ</t>
    </rPh>
    <rPh sb="2" eb="3">
      <t>ガク</t>
    </rPh>
    <rPh sb="10" eb="12">
      <t>ケンポ</t>
    </rPh>
    <rPh sb="12" eb="14">
      <t>トウキュウ</t>
    </rPh>
    <phoneticPr fontId="7"/>
  </si>
  <si>
    <t>月給制</t>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</si>
  <si>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1"/>
  </si>
  <si>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1"/>
  </si>
  <si>
    <t>３．健保等級非適用者（日給制、時給制）</t>
    <rPh sb="2" eb="4">
      <t>ケンポ</t>
    </rPh>
    <rPh sb="4" eb="6">
      <t>トウキュウ</t>
    </rPh>
    <rPh sb="6" eb="7">
      <t>ヒ</t>
    </rPh>
    <rPh sb="7" eb="10">
      <t>テキヨウシャ</t>
    </rPh>
    <rPh sb="11" eb="14">
      <t>ニッキュウセイ</t>
    </rPh>
    <rPh sb="15" eb="18">
      <t>ジキュウセイ</t>
    </rPh>
    <phoneticPr fontId="11"/>
  </si>
  <si>
    <r>
      <t>日給額</t>
    </r>
    <r>
      <rPr>
        <vertAlign val="superscript"/>
        <sz val="11"/>
        <rFont val="ＭＳ 明朝"/>
        <family val="1"/>
        <charset val="128"/>
      </rPr>
      <t>※1</t>
    </r>
    <rPh sb="0" eb="2">
      <t>ニッキュウ</t>
    </rPh>
    <rPh sb="2" eb="3">
      <t>ガク</t>
    </rPh>
    <phoneticPr fontId="11"/>
  </si>
  <si>
    <r>
      <t>所定労働時間</t>
    </r>
    <r>
      <rPr>
        <vertAlign val="superscript"/>
        <sz val="11"/>
        <rFont val="ＭＳ 明朝"/>
        <family val="1"/>
        <charset val="128"/>
      </rPr>
      <t>※２</t>
    </r>
    <rPh sb="0" eb="2">
      <t>ショテイ</t>
    </rPh>
    <rPh sb="2" eb="4">
      <t>ロウドウ</t>
    </rPh>
    <rPh sb="4" eb="6">
      <t>ジカン</t>
    </rPh>
    <phoneticPr fontId="11"/>
  </si>
  <si>
    <r>
      <t>人件費単価</t>
    </r>
    <r>
      <rPr>
        <vertAlign val="superscript"/>
        <sz val="11"/>
        <rFont val="ＭＳ 明朝"/>
        <family val="1"/>
        <charset val="128"/>
      </rPr>
      <t>※３</t>
    </r>
    <phoneticPr fontId="11"/>
  </si>
  <si>
    <t>●● 三郎</t>
  </si>
  <si>
    <t>日給額＝日給８０００円+１日あたり通勤手当８００円</t>
  </si>
  <si>
    <t>日給額と所定労働時間を記入すると、人件費単価が自動で算出されます。</t>
    <rPh sb="0" eb="2">
      <t>ニッキュウ</t>
    </rPh>
    <rPh sb="4" eb="6">
      <t>ショテイ</t>
    </rPh>
    <rPh sb="6" eb="8">
      <t>ロウドウ</t>
    </rPh>
    <rPh sb="8" eb="10">
      <t>ジカン</t>
    </rPh>
    <phoneticPr fontId="7"/>
  </si>
  <si>
    <t>◆◆ 四朗</t>
  </si>
  <si>
    <t>日給額＝時給１０００円×７時間+（１日あたり通勤手当８００円）</t>
  </si>
  <si>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1"/>
  </si>
  <si>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1"/>
  </si>
  <si>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1"/>
  </si>
  <si>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</si>
  <si>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1"/>
  </si>
  <si>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</si>
  <si>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</si>
  <si>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〇年〇月〇日より勤務開始、労働条件通知書の内容を基に記入。</t>
    <rPh sb="1" eb="2">
      <t>ネン</t>
    </rPh>
    <rPh sb="3" eb="4">
      <t>ガツ</t>
    </rPh>
    <rPh sb="5" eb="6">
      <t>ニチ</t>
    </rPh>
    <rPh sb="8" eb="12">
      <t>キンムカイシ</t>
    </rPh>
    <rPh sb="13" eb="17">
      <t>ロウドウジョウケン</t>
    </rPh>
    <rPh sb="17" eb="20">
      <t>ツウチショ</t>
    </rPh>
    <rPh sb="21" eb="23">
      <t>ナイヨウ</t>
    </rPh>
    <rPh sb="24" eb="25">
      <t>モト</t>
    </rPh>
    <rPh sb="26" eb="28">
      <t>キニュウ</t>
    </rPh>
    <phoneticPr fontId="7"/>
  </si>
  <si>
    <t>・・・・・・・・・・・・</t>
    <phoneticPr fontId="7"/>
  </si>
  <si>
    <t>←入力頂いた単価は人件費計算根拠に反映されます。</t>
    <phoneticPr fontId="7"/>
  </si>
  <si>
    <t>年棒制：月給額＝年棒３６０万円/１２か月</t>
    <rPh sb="0" eb="1">
      <t>ネン</t>
    </rPh>
    <rPh sb="1" eb="2">
      <t>ボウ</t>
    </rPh>
    <rPh sb="2" eb="3">
      <t>セイ</t>
    </rPh>
    <rPh sb="4" eb="6">
      <t>ゲッキュウ</t>
    </rPh>
    <rPh sb="6" eb="7">
      <t>ガク</t>
    </rPh>
    <rPh sb="8" eb="10">
      <t>ネンボウ</t>
    </rPh>
    <rPh sb="13" eb="15">
      <t>マンエン</t>
    </rPh>
    <rPh sb="19" eb="20">
      <t>ゲツ</t>
    </rPh>
    <phoneticPr fontId="7"/>
  </si>
  <si>
    <t>月給制</t>
    <rPh sb="0" eb="2">
      <t>ゲッキュウ</t>
    </rPh>
    <rPh sb="2" eb="3">
      <t>セイ</t>
    </rPh>
    <phoneticPr fontId="7"/>
  </si>
  <si>
    <t>●●　三郎</t>
    <rPh sb="3" eb="5">
      <t>サブロウ</t>
    </rPh>
    <phoneticPr fontId="7"/>
  </si>
  <si>
    <t>日給額＝日給８０００円＋１日あたり通勤手当８００円</t>
    <rPh sb="0" eb="2">
      <t>ニッキュウ</t>
    </rPh>
    <rPh sb="2" eb="3">
      <t>ガク</t>
    </rPh>
    <rPh sb="4" eb="6">
      <t>ニッキュウ</t>
    </rPh>
    <rPh sb="10" eb="11">
      <t>エン</t>
    </rPh>
    <rPh sb="13" eb="14">
      <t>ニチ</t>
    </rPh>
    <rPh sb="17" eb="19">
      <t>ツウキン</t>
    </rPh>
    <rPh sb="19" eb="21">
      <t>テアテ</t>
    </rPh>
    <rPh sb="24" eb="25">
      <t>エン</t>
    </rPh>
    <phoneticPr fontId="7"/>
  </si>
  <si>
    <t>◆◆　四郎</t>
    <rPh sb="3" eb="5">
      <t>シロウ</t>
    </rPh>
    <phoneticPr fontId="7"/>
  </si>
  <si>
    <t>日給額＝時給１０００円×７時間＋（１日あたり通勤手当８００円）</t>
    <rPh sb="0" eb="3">
      <t>ニッキュウガク</t>
    </rPh>
    <rPh sb="4" eb="6">
      <t>ジキュウ</t>
    </rPh>
    <rPh sb="10" eb="11">
      <t>エン</t>
    </rPh>
    <rPh sb="13" eb="15">
      <t>ジカン</t>
    </rPh>
    <rPh sb="18" eb="19">
      <t>ニチ</t>
    </rPh>
    <rPh sb="22" eb="26">
      <t>ツウキンテアテ</t>
    </rPh>
    <rPh sb="29" eb="30">
      <t>エン</t>
    </rPh>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</si>
  <si>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</si>
  <si>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</si>
  <si>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</si>
  <si>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</si>
  <si>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</si>
  <si>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</si>
  <si>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</si>
  <si>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</si>
  <si>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</si>
  <si>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設計・開発</t>
    <rPh sb="0" eb="2">
      <t>セッケイ</t>
    </rPh>
    <rPh sb="3" eb="5">
      <t>カイハツ</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</si>
  <si>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</si>
  <si>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コーディネーター・ＰＭ</t>
    <phoneticPr fontId="7"/>
  </si>
  <si>
    <t>（共同申請参加事業者）</t>
    <rPh sb="1" eb="3">
      <t>キョウドウ</t>
    </rPh>
    <rPh sb="3" eb="5">
      <t>シンセイ</t>
    </rPh>
    <rPh sb="5" eb="7">
      <t>サンカ</t>
    </rPh>
    <rPh sb="7" eb="9">
      <t>ジギョウ</t>
    </rPh>
    <rPh sb="9" eb="10">
      <t>シャ</t>
    </rPh>
    <phoneticPr fontId="7"/>
  </si>
  <si>
    <t>●●　三郎</t>
  </si>
  <si>
    <t>（別添３-1）</t>
    <phoneticPr fontId="7"/>
  </si>
  <si>
    <t>2022年●月●日</t>
    <phoneticPr fontId="11"/>
  </si>
  <si>
    <t>提出日に変更</t>
    <rPh sb="0" eb="3">
      <t xml:space="preserve">テイシュツビ </t>
    </rPh>
    <rPh sb="4" eb="6">
      <t xml:space="preserve">ヘンコウ </t>
    </rPh>
    <phoneticPr fontId="53"/>
  </si>
  <si>
    <t>令和3年度補正 産業保安高度化推進事業費補助金
コンソーシアム登録申請書</t>
    <phoneticPr fontId="11"/>
  </si>
  <si>
    <t>株式会社日本能率協会コンサルティング</t>
    <rPh sb="0" eb="6">
      <t>カブシキガイシャニホン</t>
    </rPh>
    <rPh sb="6" eb="8">
      <t>ノウリツ</t>
    </rPh>
    <rPh sb="8" eb="10">
      <t>キョウカイ</t>
    </rPh>
    <phoneticPr fontId="7"/>
  </si>
  <si>
    <t>代表取締役社長　殿</t>
    <rPh sb="0" eb="2">
      <t>ダイヒョウ</t>
    </rPh>
    <rPh sb="2" eb="5">
      <t>トリシマリヤク</t>
    </rPh>
    <rPh sb="5" eb="7">
      <t>シャチョウ</t>
    </rPh>
    <phoneticPr fontId="7"/>
  </si>
  <si>
    <t>←（別添１）事業者基本情報の情報が反映される</t>
    <phoneticPr fontId="7"/>
  </si>
  <si>
    <t>社名</t>
    <rPh sb="0" eb="2">
      <t>シャメイ</t>
    </rPh>
    <phoneticPr fontId="11"/>
  </si>
  <si>
    <t>事業責任者　役職氏名</t>
    <rPh sb="0" eb="2">
      <t>ジギョウ</t>
    </rPh>
    <rPh sb="2" eb="5">
      <t>セキニンシャ</t>
    </rPh>
    <rPh sb="6" eb="8">
      <t>ヤクショク</t>
    </rPh>
    <phoneticPr fontId="11"/>
  </si>
  <si>
    <t>部長　○○　○○</t>
    <rPh sb="0" eb="2">
      <t>ブチョウ</t>
    </rPh>
    <phoneticPr fontId="7"/>
  </si>
  <si>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</si>
  <si>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1"/>
  </si>
  <si>
    <t>（同意事項）</t>
    <rPh sb="1" eb="3">
      <t>ドウイ</t>
    </rPh>
    <rPh sb="3" eb="5">
      <t>ジコウ</t>
    </rPh>
    <phoneticPr fontId="11"/>
  </si>
  <si>
    <t>第１条（目的）</t>
    <phoneticPr fontId="11"/>
  </si>
  <si>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1"/>
  </si>
  <si>
    <t>第２条（審査対象）</t>
    <phoneticPr fontId="11"/>
  </si>
  <si>
    <t>本メンバーは、申請内容が本コンソーシアムの単位で審査を受け、採否が決定されることを同意する。</t>
    <phoneticPr fontId="11"/>
  </si>
  <si>
    <t>第３条（成立・解散）</t>
    <phoneticPr fontId="11"/>
  </si>
  <si>
    <t>本コンソーシアムは、上記申請日に成立し、事業完了日または本申請が不採択となった時に解散するものとする。</t>
    <rPh sb="10" eb="12">
      <t>ジョウキ</t>
    </rPh>
    <phoneticPr fontId="11"/>
  </si>
  <si>
    <t>第４条（情報提供）</t>
    <phoneticPr fontId="11"/>
  </si>
  <si>
    <t>本メンバーは、必要に応じて本件事業の遂行に必要な情報を他の本メンバーに提供する。</t>
    <phoneticPr fontId="11"/>
  </si>
  <si>
    <t>第５条（報告会）</t>
    <phoneticPr fontId="11"/>
  </si>
  <si>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1"/>
  </si>
  <si>
    <t>（事業参加要件）</t>
    <rPh sb="1" eb="3">
      <t>ジギョウ</t>
    </rPh>
    <rPh sb="3" eb="5">
      <t>サンカ</t>
    </rPh>
    <rPh sb="5" eb="7">
      <t>ヨウケン</t>
    </rPh>
    <phoneticPr fontId="11"/>
  </si>
  <si>
    <t>1．事業社参加資格</t>
    <rPh sb="2" eb="4">
      <t>ジギョウ</t>
    </rPh>
    <rPh sb="4" eb="5">
      <t>シャ</t>
    </rPh>
    <rPh sb="5" eb="7">
      <t>サンカ</t>
    </rPh>
    <rPh sb="7" eb="9">
      <t>シカク</t>
    </rPh>
    <phoneticPr fontId="11"/>
  </si>
  <si>
    <t>「令和3年度補正 産業保安高度化推進事業費補助金」公募要領に記載の通り</t>
    <rPh sb="25" eb="27">
      <t>コウボ</t>
    </rPh>
    <rPh sb="27" eb="29">
      <t>ヨウリョウ</t>
    </rPh>
    <rPh sb="30" eb="32">
      <t>キサイ</t>
    </rPh>
    <rPh sb="33" eb="34">
      <t>トオ</t>
    </rPh>
    <phoneticPr fontId="11"/>
  </si>
  <si>
    <t>２．契約締結義務</t>
    <rPh sb="2" eb="4">
      <t>ケイヤク</t>
    </rPh>
    <rPh sb="4" eb="6">
      <t>テイケツ</t>
    </rPh>
    <rPh sb="6" eb="8">
      <t>ギム</t>
    </rPh>
    <phoneticPr fontId="11"/>
  </si>
  <si>
    <t>本事業における情報管理、適正な補助金運用等に関する契約等を締結すること。</t>
    <rPh sb="27" eb="28">
      <t>トウ</t>
    </rPh>
    <phoneticPr fontId="11"/>
  </si>
  <si>
    <t>（コンソーシアム参加事業者一覧）</t>
    <rPh sb="8" eb="10">
      <t>サンカ</t>
    </rPh>
    <rPh sb="10" eb="12">
      <t>ジギョウ</t>
    </rPh>
    <rPh sb="12" eb="13">
      <t>シャ</t>
    </rPh>
    <rPh sb="13" eb="15">
      <t>イチラン</t>
    </rPh>
    <phoneticPr fontId="11"/>
  </si>
  <si>
    <t>事業責任者役職</t>
    <rPh sb="0" eb="2">
      <t>ジギョウ</t>
    </rPh>
    <rPh sb="2" eb="5">
      <t>セキニンシャ</t>
    </rPh>
    <rPh sb="5" eb="7">
      <t>ヤクショク</t>
    </rPh>
    <phoneticPr fontId="11"/>
  </si>
  <si>
    <t>株式会社〇〇　△△</t>
    <rPh sb="0" eb="2">
      <t>カブシキ</t>
    </rPh>
    <rPh sb="2" eb="4">
      <t>カイシャ</t>
    </rPh>
    <phoneticPr fontId="7"/>
  </si>
  <si>
    <t>代表取締役</t>
    <rPh sb="0" eb="2">
      <t>ダイヒョウ</t>
    </rPh>
    <rPh sb="2" eb="5">
      <t>トリシマリヤク</t>
    </rPh>
    <phoneticPr fontId="7"/>
  </si>
  <si>
    <t>△△　□□株式会社</t>
    <rPh sb="5" eb="7">
      <t>カブシキ</t>
    </rPh>
    <rPh sb="7" eb="9">
      <t>カイシャ</t>
    </rPh>
    <phoneticPr fontId="7"/>
  </si>
  <si>
    <t>〇〇部長</t>
    <rPh sb="2" eb="4">
      <t>ブチョウ</t>
    </rPh>
    <phoneticPr fontId="7"/>
  </si>
  <si>
    <t>□□　□□</t>
    <phoneticPr fontId="7"/>
  </si>
  <si>
    <t>（別添３-２）</t>
    <rPh sb="1" eb="2">
      <t>ベツ</t>
    </rPh>
    <phoneticPr fontId="11"/>
  </si>
  <si>
    <t>令和3年度補正 産業保安高度化推進事業費補助金
コンソーシアム参加確認書</t>
    <rPh sb="0" eb="2">
      <t>レイワ</t>
    </rPh>
    <rPh sb="3" eb="5">
      <t>ネンド</t>
    </rPh>
    <rPh sb="5" eb="7">
      <t>ホセイ</t>
    </rPh>
    <rPh sb="31" eb="33">
      <t>サンカ</t>
    </rPh>
    <rPh sb="33" eb="36">
      <t>カクニンショ</t>
    </rPh>
    <phoneticPr fontId="11"/>
  </si>
  <si>
    <t>幹事社名</t>
    <rPh sb="0" eb="2">
      <t>カンジ</t>
    </rPh>
    <rPh sb="2" eb="4">
      <t>シャメイ</t>
    </rPh>
    <rPh sb="3" eb="4">
      <t>メイ</t>
    </rPh>
    <phoneticPr fontId="7"/>
  </si>
  <si>
    <t>株式会社●●●</t>
    <rPh sb="0" eb="4">
      <t>カブシキガイシャ</t>
    </rPh>
    <phoneticPr fontId="11"/>
  </si>
  <si>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</si>
  <si>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</si>
  <si>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</si>
  <si>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1"/>
  </si>
  <si>
    <t>←事業責任者の役職、氏名を入力してください。</t>
    <phoneticPr fontId="7"/>
  </si>
  <si>
    <t>記</t>
    <rPh sb="0" eb="1">
      <t>キ</t>
    </rPh>
    <phoneticPr fontId="11"/>
  </si>
  <si>
    <t>以上</t>
    <rPh sb="0" eb="2">
      <t>イジョウ</t>
    </rPh>
    <phoneticPr fontId="11"/>
  </si>
  <si>
    <r>
      <rPr>
        <sz val="6"/>
        <rFont val="MS Gothic"/>
        <family val="3"/>
      </rPr>
      <t>別    表</t>
    </r>
  </si>
  <si>
    <r>
      <rPr>
        <sz val="10"/>
        <rFont val="MS Gothic"/>
        <family val="3"/>
      </rPr>
      <t>等級単価一覧表  令和</t>
    </r>
    <r>
      <rPr>
        <sz val="10"/>
        <rFont val="ＭＳ Ｐゴシック"/>
        <family val="3"/>
        <charset val="128"/>
      </rPr>
      <t>４</t>
    </r>
    <r>
      <rPr>
        <sz val="10"/>
        <rFont val="MS Gothic"/>
        <family val="3"/>
      </rPr>
      <t>年度適用</t>
    </r>
    <phoneticPr fontId="7"/>
  </si>
  <si>
    <r>
      <rPr>
        <sz val="6"/>
        <rFont val="MS Gothic"/>
        <family val="3"/>
      </rPr>
      <t>健保等級適用者</t>
    </r>
  </si>
  <si>
    <r>
      <rPr>
        <sz val="7.5"/>
        <rFont val="MS Gothic"/>
        <family val="3"/>
      </rPr>
      <t>労務費単価(円／時間)</t>
    </r>
  </si>
  <si>
    <r>
      <rPr>
        <sz val="6"/>
        <rFont val="MS Gothic"/>
        <family val="3"/>
      </rPr>
      <t xml:space="preserve">健保等級適用者以外
</t>
    </r>
    <r>
      <rPr>
        <sz val="6"/>
        <rFont val="MS Gothic"/>
        <family val="3"/>
      </rPr>
      <t>（年俸制・月給制）</t>
    </r>
  </si>
  <si>
    <r>
      <rPr>
        <sz val="7.5"/>
        <rFont val="MS PGothic"/>
        <family val="2"/>
      </rPr>
      <t xml:space="preserve">労務費単価
</t>
    </r>
    <r>
      <rPr>
        <sz val="7.5"/>
        <rFont val="MS PGothic"/>
        <family val="2"/>
      </rPr>
      <t>(円／時間）</t>
    </r>
  </si>
  <si>
    <r>
      <rPr>
        <sz val="6"/>
        <rFont val="MS Gothic"/>
        <family val="3"/>
      </rPr>
      <t>等       級</t>
    </r>
  </si>
  <si>
    <r>
      <rPr>
        <sz val="6"/>
        <rFont val="MS Gothic"/>
        <family val="3"/>
      </rPr>
      <t>報酬月額</t>
    </r>
  </si>
  <si>
    <r>
      <rPr>
        <sz val="7"/>
        <rFont val="MS PGothic"/>
        <family val="2"/>
      </rPr>
      <t xml:space="preserve">Ａ．賞与なし、
</t>
    </r>
    <r>
      <rPr>
        <sz val="7"/>
        <rFont val="MS PGothic"/>
        <family val="2"/>
      </rPr>
      <t>年４回以上</t>
    </r>
  </si>
  <si>
    <r>
      <rPr>
        <sz val="7"/>
        <rFont val="MS PGothic"/>
        <family val="2"/>
      </rPr>
      <t>Ｂ．賞与１回～３回</t>
    </r>
  </si>
  <si>
    <r>
      <rPr>
        <sz val="6"/>
        <rFont val="MS Gothic"/>
        <family val="3"/>
      </rPr>
      <t>月給範囲額</t>
    </r>
  </si>
  <si>
    <r>
      <rPr>
        <sz val="6"/>
        <rFont val="MS PGothic"/>
        <family val="2"/>
      </rPr>
      <t>以上        ～        未満</t>
    </r>
  </si>
  <si>
    <r>
      <rPr>
        <sz val="6"/>
        <rFont val="MS Gothic"/>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</si>
</sst>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F800]dddd\,\ mmmm\ dd\,\ yyyy"/>
    <numFmt numFmtId="177" formatCode="0;;;@"/>
    <numFmt numFmtId="178" formatCode="###,###,###&quot;円&quot;"/>
    <numFmt numFmtId="179" formatCode="###&quot;人&quot;"/>
  </numFmts>
  <fonts count="94">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color rgb="FF000000"/>
      <name val="Meiryo UI"/>
      <family val="3"/>
      <charset val="128"/>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00B0F0"/>
      <name val="ＭＳ Ｐ明朝"/>
      <family val="1"/>
      <charset val="128"/>
    </font>
    <font>
      <sz val="11"/>
      <color rgb="FF00B0F0"/>
      <name val="ＭＳ 明朝"/>
      <family val="1"/>
      <charset val="128"/>
    </font>
    <font>
      <sz val="14"/>
      <color rgb="FF00B0F0"/>
      <name val="ＭＳ 明朝"/>
      <family val="1"/>
      <charset val="128"/>
    </font>
    <font>
      <sz val="11"/>
      <color rgb="FFFF0000"/>
      <name val="ＭＳ Ｐ明朝"/>
      <family val="1"/>
      <charset val="128"/>
    </font>
    <font>
      <sz val="10"/>
      <color rgb="FF00B0F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2"/>
      <color rgb="FF00B0F0"/>
      <name val="ＭＳ Ｐ明朝"/>
      <family val="1"/>
      <charset val="128"/>
    </font>
    <font>
      <sz val="12"/>
      <color rgb="FF00B0F0"/>
      <name val="ＭＳ 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ont>
    <font>
      <sz val="6"/>
      <name val="MS Gothic"/>
      <family val="3"/>
    </font>
    <font>
      <sz val="6"/>
      <color rgb="FF000000"/>
      <name val="MS Gothic"/>
      <family val="2"/>
    </font>
    <font>
      <sz val="5.5"/>
      <color rgb="FF000000"/>
      <name val="MS PGothic"/>
      <family val="2"/>
    </font>
    <font>
      <sz val="6"/>
      <name val="MS PGothic"/>
    </font>
    <font>
      <sz val="6"/>
      <name val="MS PGothic"/>
      <family val="2"/>
    </font>
    <font>
      <sz val="7"/>
      <name val="MS PGothic"/>
    </font>
    <font>
      <sz val="7"/>
      <name val="MS PGothic"/>
      <family val="2"/>
    </font>
    <font>
      <sz val="7.5"/>
      <name val="MS PGothic"/>
      <family val="2"/>
    </font>
    <font>
      <sz val="7.5"/>
      <name val="MS Gothic"/>
    </font>
    <font>
      <sz val="7.5"/>
      <name val="MS Gothic"/>
      <family val="3"/>
    </font>
    <font>
      <sz val="10"/>
      <name val="MS Gothic"/>
    </font>
    <font>
      <sz val="10"/>
      <name val="MS Gothic"/>
      <family val="3"/>
    </font>
    <font>
      <sz val="11"/>
      <color rgb="FF000000"/>
      <name val="Arial"/>
      <family val="2"/>
    </font>
    <font>
      <b/>
      <sz val="16"/>
      <name val="ＭＳ Ｐ明朝"/>
      <family val="1"/>
      <charset val="128"/>
    </font>
    <font>
      <sz val="10"/>
      <name val="ＭＳ Ｐゴシック"/>
      <family val="3"/>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style="medium">
        <color rgb="FF0070C0"/>
      </right>
      <top/>
      <bottom style="thin">
        <color indexed="64"/>
      </bottom>
      <diagonal/>
    </border>
    <border>
      <left style="thin">
        <color indexed="64"/>
      </left>
      <right style="medium">
        <color rgb="FF0070C0"/>
      </right>
      <top style="thin">
        <color indexed="64"/>
      </top>
      <bottom style="thin">
        <color indexed="64"/>
      </bottom>
      <diagonal/>
    </border>
    <border>
      <left style="medium">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xf numFmtId="0" fontId="20" fillId="0" borderId="0">
      <alignment vertical="center"/>
    </xf>
    <xf numFmtId="0" fontId="27" fillId="0" borderId="0">
      <alignment vertical="center"/>
    </xf>
    <xf numFmtId="38" fontId="27" fillId="0" borderId="0" applyFont="0" applyFill="0" applyBorder="0" applyAlignment="0" applyProtection="0">
      <alignment vertical="center"/>
    </xf>
    <xf numFmtId="0" fontId="76" fillId="0" borderId="0"/>
  </cellStyleXfs>
  <cellXfs count="403">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10" fillId="2" borderId="5" xfId="3" applyFont="1" applyFill="1" applyBorder="1" applyAlignment="1">
      <alignment horizontal="center" vertical="center"/>
    </xf>
    <xf numFmtId="0" fontId="10" fillId="2" borderId="6" xfId="3" applyFont="1" applyFill="1" applyBorder="1" applyAlignment="1">
      <alignment horizontal="center" vertical="center"/>
    </xf>
    <xf numFmtId="0" fontId="10" fillId="2" borderId="7" xfId="3" applyFont="1" applyFill="1" applyBorder="1" applyAlignment="1">
      <alignment horizontal="center" vertical="center"/>
    </xf>
    <xf numFmtId="0" fontId="10" fillId="2" borderId="8" xfId="3" applyFont="1" applyFill="1" applyBorder="1" applyAlignment="1">
      <alignment horizontal="center" vertical="center"/>
    </xf>
    <xf numFmtId="0" fontId="12" fillId="2" borderId="9" xfId="0" applyFont="1" applyFill="1" applyBorder="1" applyAlignment="1">
      <alignment horizontal="center" vertical="center" wrapText="1" readingOrder="1"/>
    </xf>
    <xf numFmtId="0" fontId="14" fillId="0" borderId="5" xfId="3" applyFont="1" applyBorder="1" applyAlignment="1">
      <alignment horizontal="center" vertical="center"/>
    </xf>
    <xf numFmtId="0" fontId="4" fillId="0" borderId="7" xfId="2" applyFont="1" applyBorder="1" applyAlignment="1" applyProtection="1">
      <alignment vertical="center" wrapText="1"/>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5" fillId="0" borderId="12" xfId="0" applyFont="1" applyBorder="1" applyAlignment="1">
      <alignment horizontal="center" vertical="center" wrapText="1" readingOrder="1"/>
    </xf>
    <xf numFmtId="0" fontId="15" fillId="0" borderId="13" xfId="0" applyFont="1" applyBorder="1" applyAlignment="1">
      <alignment horizontal="center" vertical="center" wrapText="1" readingOrder="1"/>
    </xf>
    <xf numFmtId="0" fontId="15" fillId="0" borderId="14" xfId="0" applyFont="1" applyBorder="1" applyAlignment="1">
      <alignment horizontal="center" vertical="center" wrapText="1" readingOrder="1"/>
    </xf>
    <xf numFmtId="0" fontId="14" fillId="0" borderId="15" xfId="3" applyFont="1" applyBorder="1" applyAlignment="1">
      <alignment horizontal="center" vertical="center"/>
    </xf>
    <xf numFmtId="0" fontId="4" fillId="0" borderId="9" xfId="2" applyFont="1" applyBorder="1" applyAlignment="1">
      <alignment vertical="center" wrapText="1"/>
    </xf>
    <xf numFmtId="0" fontId="3" fillId="0" borderId="7" xfId="3" applyFont="1" applyBorder="1" applyAlignment="1">
      <alignment vertical="center" wrapText="1"/>
    </xf>
    <xf numFmtId="0" fontId="16" fillId="0" borderId="7" xfId="3" applyFont="1" applyBorder="1" applyAlignment="1">
      <alignment horizontal="left" vertical="center" wrapText="1"/>
    </xf>
    <xf numFmtId="0" fontId="3" fillId="0" borderId="7" xfId="3" applyFont="1" applyBorder="1" applyAlignment="1">
      <alignment horizontal="center" vertical="center"/>
    </xf>
    <xf numFmtId="0" fontId="3" fillId="0" borderId="9" xfId="3" applyFont="1" applyBorder="1" applyAlignment="1">
      <alignment horizontal="center" vertical="center" wrapText="1"/>
    </xf>
    <xf numFmtId="0" fontId="3" fillId="0" borderId="9" xfId="3" applyFont="1" applyBorder="1" applyAlignment="1">
      <alignment horizontal="left" vertical="center" wrapText="1"/>
    </xf>
    <xf numFmtId="0" fontId="15" fillId="0" borderId="16" xfId="0" applyFont="1" applyBorder="1" applyAlignment="1">
      <alignment horizontal="center" vertical="center" wrapText="1" readingOrder="1"/>
    </xf>
    <xf numFmtId="0" fontId="15" fillId="0" borderId="17" xfId="0" applyFont="1" applyBorder="1" applyAlignment="1">
      <alignment horizontal="center" vertical="center" wrapText="1" readingOrder="1"/>
    </xf>
    <xf numFmtId="0" fontId="4" fillId="0" borderId="9" xfId="2" applyFont="1" applyBorder="1" applyAlignment="1" applyProtection="1">
      <alignment horizontal="left" vertical="center" wrapText="1"/>
    </xf>
    <xf numFmtId="0" fontId="4" fillId="0" borderId="7" xfId="2" applyFont="1" applyFill="1" applyBorder="1" applyAlignment="1">
      <alignment vertical="center" wrapText="1"/>
    </xf>
    <xf numFmtId="0" fontId="2" fillId="0" borderId="7" xfId="3" applyFont="1" applyBorder="1" applyAlignment="1">
      <alignment horizontal="left" vertical="center" wrapText="1"/>
    </xf>
    <xf numFmtId="0" fontId="5" fillId="0" borderId="7" xfId="2" applyFont="1" applyBorder="1" applyAlignment="1">
      <alignment vertical="center" wrapText="1"/>
    </xf>
    <xf numFmtId="0" fontId="5" fillId="0" borderId="7" xfId="2" applyFont="1" applyBorder="1" applyAlignment="1" applyProtection="1">
      <alignment vertical="center" wrapText="1"/>
    </xf>
    <xf numFmtId="0" fontId="17" fillId="0" borderId="12" xfId="0" applyFont="1" applyBorder="1" applyAlignment="1">
      <alignment horizontal="center" vertical="center" wrapText="1"/>
    </xf>
    <xf numFmtId="0" fontId="14" fillId="0" borderId="18" xfId="3" applyFont="1" applyBorder="1" applyAlignment="1">
      <alignment horizontal="center" vertical="center"/>
    </xf>
    <xf numFmtId="0" fontId="16" fillId="0" borderId="19" xfId="3" applyFont="1" applyBorder="1" applyAlignment="1">
      <alignment horizontal="left" vertical="center" wrapText="1"/>
    </xf>
    <xf numFmtId="0" fontId="3" fillId="0" borderId="19" xfId="3" applyFont="1" applyBorder="1" applyAlignment="1">
      <alignment horizontal="center" vertical="center"/>
    </xf>
    <xf numFmtId="0" fontId="3" fillId="0" borderId="19" xfId="3" applyFont="1" applyBorder="1" applyAlignment="1">
      <alignment horizontal="left" vertical="center" wrapText="1"/>
    </xf>
    <xf numFmtId="0" fontId="15" fillId="0" borderId="20" xfId="0" applyFont="1" applyBorder="1" applyAlignment="1">
      <alignment horizontal="center" vertical="center" wrapText="1" readingOrder="1"/>
    </xf>
    <xf numFmtId="0" fontId="15" fillId="0" borderId="21" xfId="0" applyFont="1" applyBorder="1" applyAlignment="1">
      <alignment horizontal="center" vertical="center" wrapText="1" readingOrder="1"/>
    </xf>
    <xf numFmtId="0" fontId="15" fillId="0" borderId="22" xfId="0" applyFont="1" applyBorder="1" applyAlignment="1">
      <alignment horizontal="center" vertical="center" wrapText="1" readingOrder="1"/>
    </xf>
    <xf numFmtId="0" fontId="15" fillId="0" borderId="0" xfId="0" applyFont="1" applyAlignment="1">
      <alignment horizontal="center" vertical="center" wrapText="1" readingOrder="1"/>
    </xf>
    <xf numFmtId="0" fontId="2" fillId="0" borderId="23" xfId="0" applyFont="1" applyBorder="1">
      <alignment vertical="center"/>
    </xf>
    <xf numFmtId="0" fontId="2" fillId="0" borderId="26" xfId="0" applyFont="1" applyBorder="1" applyAlignment="1">
      <alignment horizontal="left" vertical="center" indent="1"/>
    </xf>
    <xf numFmtId="0" fontId="2" fillId="0" borderId="28" xfId="0" applyFont="1" applyBorder="1" applyAlignment="1">
      <alignment horizontal="left" vertical="center" indent="1"/>
    </xf>
    <xf numFmtId="0" fontId="2" fillId="0" borderId="24" xfId="0" applyFont="1" applyBorder="1">
      <alignment vertical="center"/>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4" xfId="0" applyFont="1" applyBorder="1" applyAlignment="1">
      <alignment horizontal="left" vertical="center" indent="1"/>
    </xf>
    <xf numFmtId="0" fontId="2" fillId="0" borderId="36" xfId="0" applyFont="1" applyBorder="1" applyAlignment="1">
      <alignment horizontal="left" vertical="center" indent="2"/>
    </xf>
    <xf numFmtId="0" fontId="2" fillId="0" borderId="39" xfId="0" applyFont="1" applyBorder="1">
      <alignment vertical="center"/>
    </xf>
    <xf numFmtId="0" fontId="2" fillId="0" borderId="40" xfId="0" applyFont="1" applyBorder="1" applyAlignment="1">
      <alignment horizontal="left" vertical="center" indent="3"/>
    </xf>
    <xf numFmtId="0" fontId="2" fillId="0" borderId="31" xfId="0" applyFont="1" applyBorder="1" applyAlignment="1">
      <alignment horizontal="left" vertical="center"/>
    </xf>
    <xf numFmtId="0" fontId="2" fillId="0" borderId="41" xfId="0" applyFont="1" applyBorder="1" applyAlignment="1">
      <alignment horizontal="left" vertical="center" indent="3"/>
    </xf>
    <xf numFmtId="0" fontId="2" fillId="0" borderId="35" xfId="0" applyFont="1" applyBorder="1" applyAlignment="1">
      <alignment horizontal="left" vertical="center"/>
    </xf>
    <xf numFmtId="0" fontId="2" fillId="0" borderId="8" xfId="0" applyFont="1" applyBorder="1" applyAlignment="1">
      <alignment horizontal="left" vertical="center" indent="3"/>
    </xf>
    <xf numFmtId="0" fontId="2" fillId="0" borderId="25" xfId="0" applyFont="1" applyBorder="1" applyAlignment="1">
      <alignment horizontal="left" vertical="center"/>
    </xf>
    <xf numFmtId="0" fontId="2" fillId="0" borderId="0" xfId="0" applyFont="1" applyAlignment="1">
      <alignment horizontal="left" vertical="center" indent="3"/>
    </xf>
    <xf numFmtId="0" fontId="2" fillId="0" borderId="0" xfId="0" applyFont="1" applyAlignment="1">
      <alignment horizontal="left" vertical="center"/>
    </xf>
    <xf numFmtId="0" fontId="21" fillId="4" borderId="0" xfId="4" applyFont="1" applyFill="1" applyAlignment="1">
      <alignment horizontal="left"/>
    </xf>
    <xf numFmtId="0" fontId="22" fillId="4" borderId="0" xfId="4" applyFont="1" applyFill="1" applyAlignment="1">
      <alignment horizontal="left" wrapText="1"/>
    </xf>
    <xf numFmtId="38" fontId="22" fillId="4" borderId="0" xfId="1" applyFont="1" applyFill="1" applyAlignment="1" applyProtection="1">
      <alignment horizontal="left" wrapText="1"/>
    </xf>
    <xf numFmtId="0" fontId="22" fillId="4" borderId="0" xfId="4" applyFont="1" applyFill="1" applyProtection="1">
      <alignment vertical="center"/>
      <protection locked="0"/>
    </xf>
    <xf numFmtId="0" fontId="23" fillId="5" borderId="7" xfId="4" applyFont="1" applyFill="1" applyBorder="1" applyAlignment="1">
      <alignment horizontal="center" vertical="center"/>
    </xf>
    <xf numFmtId="0" fontId="24" fillId="4" borderId="0" xfId="4" applyFont="1" applyFill="1">
      <alignment vertical="center"/>
    </xf>
    <xf numFmtId="0" fontId="26" fillId="4" borderId="0" xfId="4" applyFont="1" applyFill="1">
      <alignment vertical="center"/>
    </xf>
    <xf numFmtId="0" fontId="28" fillId="5" borderId="7" xfId="5" applyFont="1" applyFill="1" applyBorder="1" applyAlignment="1">
      <alignment horizontal="center" vertical="center"/>
    </xf>
    <xf numFmtId="12" fontId="29" fillId="4" borderId="7" xfId="5" applyNumberFormat="1" applyFont="1" applyFill="1" applyBorder="1" applyAlignment="1">
      <alignment horizontal="center" vertical="center"/>
    </xf>
    <xf numFmtId="38" fontId="2" fillId="4" borderId="7" xfId="6" applyFont="1" applyFill="1" applyBorder="1" applyAlignment="1">
      <alignment horizontal="center" vertical="center"/>
    </xf>
    <xf numFmtId="0" fontId="30" fillId="4" borderId="0" xfId="0" applyFont="1" applyFill="1">
      <alignment vertical="center"/>
    </xf>
    <xf numFmtId="0" fontId="31" fillId="0" borderId="42" xfId="0" applyFont="1" applyBorder="1">
      <alignment vertical="center"/>
    </xf>
    <xf numFmtId="0" fontId="31" fillId="5" borderId="8" xfId="0" applyFont="1" applyFill="1" applyBorder="1">
      <alignment vertical="center"/>
    </xf>
    <xf numFmtId="38" fontId="31" fillId="6" borderId="7" xfId="1" applyFont="1" applyFill="1" applyBorder="1" applyProtection="1">
      <alignment vertical="center"/>
    </xf>
    <xf numFmtId="0" fontId="30" fillId="4" borderId="0" xfId="0" applyFont="1" applyFill="1" applyProtection="1">
      <alignment vertical="center"/>
      <protection locked="0"/>
    </xf>
    <xf numFmtId="0" fontId="0" fillId="0" borderId="0" xfId="0" applyProtection="1">
      <alignment vertical="center"/>
      <protection locked="0"/>
    </xf>
    <xf numFmtId="0" fontId="29" fillId="4" borderId="0" xfId="5" applyFont="1" applyFill="1">
      <alignment vertical="center"/>
    </xf>
    <xf numFmtId="0" fontId="31" fillId="5" borderId="8" xfId="0" applyFont="1" applyFill="1" applyBorder="1" applyAlignment="1">
      <alignment vertical="center" shrinkToFit="1"/>
    </xf>
    <xf numFmtId="12" fontId="29" fillId="4" borderId="0" xfId="5" applyNumberFormat="1" applyFont="1" applyFill="1">
      <alignment vertical="center"/>
    </xf>
    <xf numFmtId="38" fontId="2" fillId="4" borderId="0" xfId="6" applyFont="1" applyFill="1">
      <alignment vertical="center"/>
    </xf>
    <xf numFmtId="0" fontId="31" fillId="5" borderId="43" xfId="0" applyFont="1" applyFill="1" applyBorder="1">
      <alignment vertical="center"/>
    </xf>
    <xf numFmtId="38" fontId="31" fillId="6" borderId="44" xfId="1" applyFont="1" applyFill="1" applyBorder="1" applyProtection="1">
      <alignment vertical="center"/>
    </xf>
    <xf numFmtId="0" fontId="32" fillId="0" borderId="42" xfId="0" applyFont="1" applyBorder="1" applyAlignment="1">
      <alignment horizontal="right" vertical="center"/>
    </xf>
    <xf numFmtId="0" fontId="31" fillId="5" borderId="45" xfId="0" applyFont="1" applyFill="1" applyBorder="1" applyAlignment="1">
      <alignment horizontal="right" vertical="center"/>
    </xf>
    <xf numFmtId="38" fontId="33" fillId="6" borderId="9" xfId="1" applyFont="1" applyFill="1" applyBorder="1" applyProtection="1">
      <alignment vertical="center"/>
    </xf>
    <xf numFmtId="38" fontId="30" fillId="4" borderId="0" xfId="1" applyFont="1" applyFill="1" applyProtection="1">
      <alignment vertical="center"/>
    </xf>
    <xf numFmtId="0" fontId="31" fillId="5" borderId="7" xfId="0" applyFont="1" applyFill="1" applyBorder="1" applyAlignment="1">
      <alignment horizontal="center" vertical="center"/>
    </xf>
    <xf numFmtId="0" fontId="31" fillId="5" borderId="7" xfId="0" applyFont="1" applyFill="1" applyBorder="1">
      <alignment vertical="center"/>
    </xf>
    <xf numFmtId="38" fontId="31" fillId="5" borderId="7" xfId="1" applyFont="1" applyFill="1" applyBorder="1" applyProtection="1">
      <alignment vertical="center"/>
    </xf>
    <xf numFmtId="0" fontId="30" fillId="4" borderId="46" xfId="0" applyFont="1" applyFill="1" applyBorder="1" applyAlignment="1" applyProtection="1">
      <alignment horizontal="center" vertical="center" wrapText="1"/>
      <protection locked="0"/>
    </xf>
    <xf numFmtId="38" fontId="34" fillId="0" borderId="47" xfId="4" applyNumberFormat="1" applyFont="1" applyBorder="1" applyAlignment="1" applyProtection="1">
      <alignment vertical="center" wrapText="1" shrinkToFit="1"/>
      <protection locked="0"/>
    </xf>
    <xf numFmtId="0" fontId="24" fillId="4" borderId="0" xfId="0" applyFont="1" applyFill="1">
      <alignment vertical="center"/>
    </xf>
    <xf numFmtId="0" fontId="30" fillId="4" borderId="47" xfId="0" applyFont="1" applyFill="1" applyBorder="1" applyAlignment="1" applyProtection="1">
      <alignment horizontal="center" vertical="center" wrapText="1"/>
      <protection locked="0"/>
    </xf>
    <xf numFmtId="0" fontId="35" fillId="4" borderId="0" xfId="0" applyFont="1" applyFill="1">
      <alignment vertical="center"/>
    </xf>
    <xf numFmtId="0" fontId="30" fillId="4" borderId="48" xfId="0" applyFont="1" applyFill="1" applyBorder="1" applyAlignment="1" applyProtection="1">
      <alignment horizontal="center" vertical="center" wrapText="1"/>
      <protection locked="0"/>
    </xf>
    <xf numFmtId="0" fontId="30" fillId="4" borderId="49"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38" fontId="34" fillId="0" borderId="50" xfId="4" applyNumberFormat="1" applyFont="1" applyBorder="1" applyAlignment="1" applyProtection="1">
      <alignment vertical="center" wrapText="1" shrinkToFit="1"/>
      <protection locked="0"/>
    </xf>
    <xf numFmtId="38" fontId="30"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6" fillId="0" borderId="0" xfId="4" applyFont="1">
      <alignment vertical="center"/>
    </xf>
    <xf numFmtId="12" fontId="36"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9" fillId="0" borderId="0" xfId="4" applyFont="1">
      <alignment vertical="center"/>
    </xf>
    <xf numFmtId="38" fontId="39" fillId="0" borderId="0" xfId="1" applyFont="1">
      <alignment vertical="center"/>
    </xf>
    <xf numFmtId="38" fontId="39" fillId="0" borderId="0" xfId="4" applyNumberFormat="1" applyFont="1">
      <alignment vertical="center"/>
    </xf>
    <xf numFmtId="0" fontId="40" fillId="0" borderId="0" xfId="0" applyFont="1">
      <alignment vertical="center"/>
    </xf>
    <xf numFmtId="0" fontId="3" fillId="0" borderId="7" xfId="0" applyFont="1" applyBorder="1" applyAlignment="1">
      <alignment vertical="center" wrapText="1"/>
    </xf>
    <xf numFmtId="0" fontId="3" fillId="0" borderId="7" xfId="4" applyFont="1" applyBorder="1" applyAlignment="1">
      <alignment vertical="center" wrapText="1"/>
    </xf>
    <xf numFmtId="0" fontId="36" fillId="0" borderId="0" xfId="4" applyFont="1" applyAlignment="1">
      <alignment vertical="center" wrapText="1"/>
    </xf>
    <xf numFmtId="38" fontId="3" fillId="0" borderId="7" xfId="1" applyFont="1" applyBorder="1" applyAlignment="1" applyProtection="1">
      <alignment vertical="center" wrapText="1"/>
    </xf>
    <xf numFmtId="12" fontId="3" fillId="0" borderId="7"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7" xfId="0" applyFont="1" applyBorder="1" applyAlignment="1">
      <alignment horizontal="center" vertical="center"/>
    </xf>
    <xf numFmtId="0" fontId="22" fillId="0" borderId="0" xfId="4" applyFont="1" applyProtection="1">
      <alignment vertical="center"/>
      <protection locked="0"/>
    </xf>
    <xf numFmtId="0" fontId="22" fillId="0" borderId="0" xfId="4" applyFont="1">
      <alignment vertical="center"/>
    </xf>
    <xf numFmtId="0" fontId="26" fillId="0" borderId="0" xfId="4" applyFont="1">
      <alignment vertical="center"/>
    </xf>
    <xf numFmtId="0" fontId="26" fillId="0" borderId="0" xfId="4" applyFont="1" applyProtection="1">
      <alignment vertical="center"/>
      <protection locked="0"/>
    </xf>
    <xf numFmtId="0" fontId="34" fillId="5" borderId="44" xfId="4" applyFont="1" applyFill="1" applyBorder="1">
      <alignment vertical="center"/>
    </xf>
    <xf numFmtId="0" fontId="22" fillId="0" borderId="0" xfId="4" applyFont="1" applyAlignment="1">
      <alignment vertical="center" wrapText="1"/>
    </xf>
    <xf numFmtId="38" fontId="34" fillId="6" borderId="7" xfId="4" applyNumberFormat="1" applyFont="1" applyFill="1" applyBorder="1" applyAlignment="1">
      <alignment vertical="center" wrapText="1"/>
    </xf>
    <xf numFmtId="0" fontId="26" fillId="0" borderId="0" xfId="4" applyFont="1" applyAlignment="1" applyProtection="1">
      <alignment vertical="center" wrapText="1"/>
      <protection locked="0"/>
    </xf>
    <xf numFmtId="0" fontId="22" fillId="0" borderId="0" xfId="4" applyFont="1" applyAlignment="1" applyProtection="1">
      <alignment vertical="center" wrapText="1"/>
      <protection locked="0"/>
    </xf>
    <xf numFmtId="0" fontId="48" fillId="0" borderId="0" xfId="4" applyFont="1">
      <alignment vertical="center"/>
    </xf>
    <xf numFmtId="0" fontId="26" fillId="0" borderId="0" xfId="4" applyFont="1" applyAlignment="1">
      <alignment vertical="center" wrapText="1"/>
    </xf>
    <xf numFmtId="0" fontId="43" fillId="0" borderId="0" xfId="4" applyFont="1">
      <alignment vertical="center"/>
    </xf>
    <xf numFmtId="0" fontId="34" fillId="5" borderId="6" xfId="4" applyFont="1" applyFill="1" applyBorder="1">
      <alignment vertical="center"/>
    </xf>
    <xf numFmtId="38" fontId="34" fillId="6" borderId="54" xfId="4" applyNumberFormat="1" applyFont="1" applyFill="1" applyBorder="1" applyAlignment="1">
      <alignment vertical="center" wrapText="1"/>
    </xf>
    <xf numFmtId="0" fontId="22" fillId="0" borderId="0" xfId="4" applyFont="1" applyAlignment="1" applyProtection="1">
      <protection locked="0"/>
    </xf>
    <xf numFmtId="0" fontId="25" fillId="0" borderId="0" xfId="4" applyFont="1" applyProtection="1">
      <alignment vertical="center"/>
      <protection locked="0"/>
    </xf>
    <xf numFmtId="0" fontId="25" fillId="0" borderId="0" xfId="4" applyFont="1" applyAlignment="1" applyProtection="1">
      <protection locked="0"/>
    </xf>
    <xf numFmtId="0" fontId="25" fillId="0" borderId="0" xfId="4" applyFont="1" applyAlignment="1" applyProtection="1">
      <alignment horizontal="left" vertical="center"/>
      <protection locked="0"/>
    </xf>
    <xf numFmtId="0" fontId="49" fillId="0" borderId="0" xfId="4" applyFont="1" applyProtection="1">
      <alignment vertical="center"/>
      <protection locked="0"/>
    </xf>
    <xf numFmtId="0" fontId="34" fillId="0" borderId="0" xfId="4" applyFont="1">
      <alignment vertical="center"/>
    </xf>
    <xf numFmtId="0" fontId="50" fillId="4" borderId="0" xfId="0" applyFont="1" applyFill="1">
      <alignment vertical="center"/>
    </xf>
    <xf numFmtId="0" fontId="34" fillId="4" borderId="0" xfId="0" applyFont="1" applyFill="1" applyProtection="1">
      <alignment vertical="center"/>
      <protection locked="0"/>
    </xf>
    <xf numFmtId="38" fontId="34" fillId="4" borderId="0" xfId="1" applyFont="1" applyFill="1" applyProtection="1">
      <alignment vertical="center"/>
      <protection locked="0"/>
    </xf>
    <xf numFmtId="0" fontId="34" fillId="4" borderId="0" xfId="0" applyFont="1" applyFill="1" applyAlignment="1">
      <alignment horizontal="right" vertical="center"/>
    </xf>
    <xf numFmtId="38" fontId="34" fillId="4" borderId="23" xfId="1" applyFont="1" applyFill="1" applyBorder="1" applyProtection="1">
      <alignment vertical="center"/>
    </xf>
    <xf numFmtId="0" fontId="34" fillId="4" borderId="0" xfId="0" applyFont="1" applyFill="1">
      <alignment vertical="center"/>
    </xf>
    <xf numFmtId="38" fontId="23" fillId="5" borderId="7" xfId="1" applyFont="1" applyFill="1" applyBorder="1" applyAlignment="1">
      <alignment horizontal="right" vertical="center"/>
    </xf>
    <xf numFmtId="38" fontId="23" fillId="6" borderId="7" xfId="1" applyFont="1" applyFill="1" applyBorder="1" applyProtection="1">
      <alignment vertical="center"/>
    </xf>
    <xf numFmtId="0" fontId="23" fillId="5" borderId="7" xfId="0" applyFont="1" applyFill="1" applyBorder="1" applyAlignment="1">
      <alignment vertical="center" wrapText="1"/>
    </xf>
    <xf numFmtId="38" fontId="23" fillId="5" borderId="7" xfId="1" applyFont="1" applyFill="1" applyBorder="1" applyAlignment="1">
      <alignment vertical="center" wrapText="1"/>
    </xf>
    <xf numFmtId="38" fontId="34" fillId="6" borderId="46" xfId="1" applyFont="1" applyFill="1" applyBorder="1" applyProtection="1">
      <alignment vertical="center"/>
    </xf>
    <xf numFmtId="0" fontId="40" fillId="4" borderId="0" xfId="0" applyFont="1" applyFill="1" applyProtection="1">
      <alignment vertical="center"/>
      <protection locked="0"/>
    </xf>
    <xf numFmtId="38" fontId="34" fillId="6" borderId="47" xfId="1" applyFont="1" applyFill="1" applyBorder="1" applyProtection="1">
      <alignment vertical="center"/>
    </xf>
    <xf numFmtId="0" fontId="40" fillId="4" borderId="0" xfId="0" applyFont="1" applyFill="1" applyAlignment="1" applyProtection="1">
      <alignment vertical="center" wrapText="1"/>
      <protection locked="0"/>
    </xf>
    <xf numFmtId="38" fontId="34" fillId="6" borderId="50" xfId="1" applyFont="1" applyFill="1" applyBorder="1" applyProtection="1">
      <alignment vertical="center"/>
    </xf>
    <xf numFmtId="38" fontId="40" fillId="4" borderId="0" xfId="1" applyFont="1" applyFill="1" applyProtection="1">
      <alignment vertical="center"/>
      <protection locked="0"/>
    </xf>
    <xf numFmtId="0" fontId="52" fillId="0" borderId="0" xfId="4" applyFont="1">
      <alignment vertical="center"/>
    </xf>
    <xf numFmtId="0" fontId="20" fillId="0" borderId="0" xfId="4">
      <alignment vertical="center"/>
    </xf>
    <xf numFmtId="0" fontId="2" fillId="0" borderId="0" xfId="4" applyFont="1">
      <alignment vertical="center"/>
    </xf>
    <xf numFmtId="0" fontId="29" fillId="0" borderId="0" xfId="4" applyFont="1">
      <alignment vertical="center"/>
    </xf>
    <xf numFmtId="0" fontId="56" fillId="0" borderId="0" xfId="4" applyFont="1" applyAlignment="1">
      <alignment vertical="center" wrapText="1"/>
    </xf>
    <xf numFmtId="0" fontId="37"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6" fillId="0" borderId="0" xfId="4" applyFont="1">
      <alignment vertical="center"/>
    </xf>
    <xf numFmtId="0" fontId="2" fillId="0" borderId="0" xfId="4" applyFont="1" applyAlignment="1">
      <alignment horizontal="left"/>
    </xf>
    <xf numFmtId="0" fontId="58" fillId="0" borderId="0" xfId="4" applyFont="1" applyAlignment="1">
      <alignment vertical="center" wrapText="1"/>
    </xf>
    <xf numFmtId="0" fontId="2" fillId="0" borderId="0" xfId="4" applyFont="1" applyAlignment="1">
      <alignment horizontal="center" vertical="center"/>
    </xf>
    <xf numFmtId="0" fontId="55" fillId="0" borderId="0" xfId="4" applyFont="1" applyAlignment="1">
      <alignment horizontal="right" vertical="center"/>
    </xf>
    <xf numFmtId="0" fontId="2" fillId="0" borderId="0" xfId="4" applyFont="1" applyAlignment="1">
      <alignment vertical="center" wrapText="1"/>
    </xf>
    <xf numFmtId="0" fontId="59" fillId="0" borderId="0" xfId="4" applyFont="1">
      <alignment vertical="center"/>
    </xf>
    <xf numFmtId="0" fontId="60" fillId="0" borderId="0" xfId="4" applyFont="1">
      <alignment vertical="center"/>
    </xf>
    <xf numFmtId="0" fontId="2" fillId="0" borderId="0" xfId="4" applyFont="1" applyAlignment="1">
      <alignment horizontal="left" vertical="center"/>
    </xf>
    <xf numFmtId="0" fontId="59" fillId="0" borderId="0" xfId="4" applyFont="1" applyAlignment="1">
      <alignment horizontal="left" vertical="center"/>
    </xf>
    <xf numFmtId="0" fontId="60" fillId="0" borderId="0" xfId="4" applyFont="1" applyAlignment="1">
      <alignment horizontal="left" vertical="center" wrapText="1"/>
    </xf>
    <xf numFmtId="0" fontId="61" fillId="0" borderId="0" xfId="4" applyFont="1">
      <alignment vertical="center"/>
    </xf>
    <xf numFmtId="38" fontId="63" fillId="0" borderId="47" xfId="4" applyNumberFormat="1" applyFont="1" applyBorder="1" applyAlignment="1" applyProtection="1">
      <alignment vertical="center" wrapText="1" shrinkToFit="1"/>
      <protection locked="0"/>
    </xf>
    <xf numFmtId="0" fontId="62" fillId="0" borderId="0" xfId="4" applyFont="1" applyAlignment="1">
      <alignment horizontal="left" vertical="center"/>
    </xf>
    <xf numFmtId="0" fontId="62" fillId="0" borderId="0" xfId="4" applyFont="1" applyAlignment="1">
      <alignment horizontal="center" vertical="center"/>
    </xf>
    <xf numFmtId="176" fontId="62" fillId="0" borderId="0" xfId="4" applyNumberFormat="1" applyFont="1" applyAlignment="1" applyProtection="1">
      <alignment horizontal="left" vertical="center"/>
      <protection locked="0"/>
    </xf>
    <xf numFmtId="0" fontId="62" fillId="0" borderId="0" xfId="4" applyFont="1">
      <alignment vertical="center"/>
    </xf>
    <xf numFmtId="0" fontId="62" fillId="0" borderId="7" xfId="0" applyFont="1" applyBorder="1" applyAlignment="1" applyProtection="1">
      <alignment horizontal="center" vertical="center"/>
      <protection locked="0"/>
    </xf>
    <xf numFmtId="0" fontId="66" fillId="0" borderId="7" xfId="0" applyFont="1" applyBorder="1" applyAlignment="1" applyProtection="1">
      <alignment vertical="center" wrapText="1"/>
      <protection locked="0"/>
    </xf>
    <xf numFmtId="0" fontId="34" fillId="5" borderId="53" xfId="4" applyFont="1" applyFill="1" applyBorder="1">
      <alignment vertical="center"/>
    </xf>
    <xf numFmtId="0" fontId="67" fillId="0" borderId="0" xfId="0" applyFont="1">
      <alignment vertical="center"/>
    </xf>
    <xf numFmtId="0" fontId="68" fillId="0" borderId="0" xfId="4" applyFont="1">
      <alignment vertical="center"/>
    </xf>
    <xf numFmtId="0" fontId="69" fillId="0" borderId="0" xfId="0" applyFont="1">
      <alignment vertical="center"/>
    </xf>
    <xf numFmtId="0" fontId="69" fillId="0" borderId="0" xfId="4" applyFont="1">
      <alignment vertical="center"/>
    </xf>
    <xf numFmtId="0" fontId="70" fillId="0" borderId="0" xfId="4" applyFont="1">
      <alignment vertical="center"/>
    </xf>
    <xf numFmtId="0" fontId="37" fillId="4" borderId="7" xfId="0" applyFont="1" applyFill="1" applyBorder="1">
      <alignment vertical="center"/>
    </xf>
    <xf numFmtId="0" fontId="62" fillId="0" borderId="0" xfId="4" applyFont="1" applyAlignment="1" applyProtection="1">
      <alignment horizontal="right" vertical="center"/>
      <protection locked="0"/>
    </xf>
    <xf numFmtId="0" fontId="62" fillId="0" borderId="0" xfId="4" applyFont="1" applyAlignment="1" applyProtection="1">
      <alignment horizontal="left" vertical="center" wrapText="1"/>
      <protection locked="0"/>
    </xf>
    <xf numFmtId="0" fontId="62" fillId="0" borderId="0" xfId="4" applyFont="1" applyAlignment="1">
      <alignment horizontal="left" vertical="center" wrapText="1"/>
    </xf>
    <xf numFmtId="177" fontId="73" fillId="4" borderId="7" xfId="0" applyNumberFormat="1" applyFont="1" applyFill="1" applyBorder="1" applyProtection="1">
      <alignment vertical="center"/>
      <protection locked="0"/>
    </xf>
    <xf numFmtId="0" fontId="37" fillId="4" borderId="0" xfId="0" applyFont="1" applyFill="1" applyAlignment="1">
      <alignment horizontal="right" vertical="center"/>
    </xf>
    <xf numFmtId="38" fontId="74" fillId="4" borderId="23" xfId="1" applyFont="1" applyFill="1" applyBorder="1" applyProtection="1">
      <alignment vertical="center"/>
    </xf>
    <xf numFmtId="38" fontId="63" fillId="0" borderId="46" xfId="4" applyNumberFormat="1" applyFont="1" applyBorder="1" applyAlignment="1" applyProtection="1">
      <alignment vertical="center" wrapText="1" shrinkToFit="1"/>
      <protection locked="0"/>
    </xf>
    <xf numFmtId="38" fontId="63" fillId="0" borderId="46" xfId="4" applyNumberFormat="1" applyFont="1" applyBorder="1" applyAlignment="1" applyProtection="1">
      <alignment vertical="center" shrinkToFit="1"/>
      <protection locked="0"/>
    </xf>
    <xf numFmtId="38" fontId="63" fillId="0" borderId="47" xfId="4" applyNumberFormat="1" applyFont="1" applyBorder="1" applyAlignment="1" applyProtection="1">
      <alignment vertical="center" shrinkToFit="1"/>
      <protection locked="0"/>
    </xf>
    <xf numFmtId="38" fontId="34" fillId="4" borderId="0" xfId="1" applyFont="1" applyFill="1" applyBorder="1" applyProtection="1">
      <alignment vertical="center"/>
      <protection locked="0"/>
    </xf>
    <xf numFmtId="0" fontId="50" fillId="4" borderId="58" xfId="0" applyFont="1" applyFill="1" applyBorder="1">
      <alignment vertical="center"/>
    </xf>
    <xf numFmtId="0" fontId="34" fillId="4" borderId="59" xfId="0" applyFont="1" applyFill="1" applyBorder="1" applyProtection="1">
      <alignment vertical="center"/>
      <protection locked="0"/>
    </xf>
    <xf numFmtId="38" fontId="34" fillId="4" borderId="59" xfId="1" applyFont="1" applyFill="1" applyBorder="1" applyProtection="1">
      <alignment vertical="center"/>
      <protection locked="0"/>
    </xf>
    <xf numFmtId="38" fontId="34" fillId="4" borderId="60" xfId="1" applyFont="1" applyFill="1" applyBorder="1" applyProtection="1">
      <alignment vertical="center"/>
      <protection locked="0"/>
    </xf>
    <xf numFmtId="0" fontId="50" fillId="4" borderId="61" xfId="0" applyFont="1" applyFill="1" applyBorder="1">
      <alignment vertical="center"/>
    </xf>
    <xf numFmtId="38" fontId="34" fillId="4" borderId="62" xfId="1" applyFont="1" applyFill="1" applyBorder="1" applyProtection="1">
      <alignment vertical="center"/>
      <protection locked="0"/>
    </xf>
    <xf numFmtId="38" fontId="34" fillId="4" borderId="63" xfId="1" applyFont="1" applyFill="1" applyBorder="1" applyProtection="1">
      <alignment vertical="center"/>
    </xf>
    <xf numFmtId="0" fontId="34" fillId="4" borderId="61" xfId="0" applyFont="1" applyFill="1" applyBorder="1" applyProtection="1">
      <alignment vertical="center"/>
      <protection locked="0"/>
    </xf>
    <xf numFmtId="38" fontId="23" fillId="6" borderId="64" xfId="1" applyFont="1" applyFill="1" applyBorder="1" applyProtection="1">
      <alignment vertical="center"/>
    </xf>
    <xf numFmtId="0" fontId="23" fillId="5" borderId="65" xfId="0" applyFont="1" applyFill="1" applyBorder="1" applyAlignment="1">
      <alignment vertical="center" wrapText="1"/>
    </xf>
    <xf numFmtId="38" fontId="23" fillId="5" borderId="64" xfId="1" applyFont="1" applyFill="1" applyBorder="1" applyAlignment="1">
      <alignment vertical="center" wrapText="1"/>
    </xf>
    <xf numFmtId="38" fontId="63" fillId="0" borderId="54" xfId="4" applyNumberFormat="1" applyFont="1" applyBorder="1" applyAlignment="1" applyProtection="1">
      <alignment vertical="center" shrinkToFit="1"/>
      <protection locked="0"/>
    </xf>
    <xf numFmtId="38" fontId="63" fillId="0" borderId="7" xfId="4" applyNumberFormat="1" applyFont="1" applyBorder="1" applyAlignment="1" applyProtection="1">
      <alignment vertical="center" shrinkToFit="1"/>
      <protection locked="0"/>
    </xf>
    <xf numFmtId="38" fontId="63" fillId="0" borderId="9" xfId="4" applyNumberFormat="1" applyFont="1" applyBorder="1" applyAlignment="1" applyProtection="1">
      <alignment vertical="center" shrinkToFit="1"/>
      <protection locked="0"/>
    </xf>
    <xf numFmtId="0" fontId="22" fillId="0" borderId="0" xfId="4" applyFont="1" applyAlignment="1" applyProtection="1">
      <alignment horizontal="left" vertical="center"/>
      <protection locked="0"/>
    </xf>
    <xf numFmtId="0" fontId="41" fillId="0" borderId="0" xfId="4" applyFont="1" applyAlignment="1" applyProtection="1">
      <alignment horizontal="center" vertical="center"/>
      <protection locked="0"/>
    </xf>
    <xf numFmtId="0" fontId="25" fillId="0" borderId="0" xfId="4" applyFont="1" applyAlignment="1">
      <alignment horizontal="right" vertical="top" indent="1"/>
    </xf>
    <xf numFmtId="0" fontId="43" fillId="0" borderId="0" xfId="4" applyFont="1" applyAlignment="1" applyProtection="1">
      <alignment horizontal="right" vertical="center" indent="1"/>
      <protection locked="0"/>
    </xf>
    <xf numFmtId="0" fontId="25" fillId="0" borderId="0" xfId="4" applyFont="1" applyAlignment="1">
      <alignment horizontal="right" vertical="center" indent="1"/>
    </xf>
    <xf numFmtId="0" fontId="25" fillId="0" borderId="0" xfId="4" applyFont="1" applyAlignment="1" applyProtection="1">
      <alignment horizontal="right" vertical="center" indent="1"/>
      <protection locked="0"/>
    </xf>
    <xf numFmtId="38" fontId="25" fillId="4" borderId="0" xfId="1" applyFont="1" applyFill="1" applyBorder="1" applyProtection="1">
      <alignment vertical="center"/>
      <protection locked="0"/>
    </xf>
    <xf numFmtId="38" fontId="25" fillId="0" borderId="0" xfId="1" applyFont="1" applyBorder="1" applyProtection="1">
      <alignment vertical="center"/>
      <protection locked="0"/>
    </xf>
    <xf numFmtId="0" fontId="22" fillId="0" borderId="0" xfId="4" applyFont="1" applyAlignment="1" applyProtection="1">
      <alignment horizontal="right"/>
      <protection locked="0"/>
    </xf>
    <xf numFmtId="0" fontId="22" fillId="0" borderId="0" xfId="4" applyFont="1" applyAlignment="1">
      <alignment horizontal="left" vertical="center" wrapText="1"/>
    </xf>
    <xf numFmtId="38" fontId="63" fillId="0" borderId="54" xfId="4" applyNumberFormat="1" applyFont="1" applyBorder="1" applyAlignment="1">
      <alignment vertical="center" shrinkToFit="1"/>
    </xf>
    <xf numFmtId="38" fontId="63" fillId="0" borderId="7" xfId="4" applyNumberFormat="1" applyFont="1" applyBorder="1" applyAlignment="1">
      <alignment vertical="center" shrinkToFit="1"/>
    </xf>
    <xf numFmtId="38" fontId="63" fillId="0" borderId="9" xfId="4" applyNumberFormat="1" applyFont="1" applyBorder="1" applyAlignment="1">
      <alignment vertical="center" shrinkToFit="1"/>
    </xf>
    <xf numFmtId="0" fontId="62" fillId="0" borderId="25" xfId="0" applyFont="1" applyBorder="1" applyAlignment="1">
      <alignment horizontal="left" vertical="center" indent="1"/>
    </xf>
    <xf numFmtId="0" fontId="62" fillId="0" borderId="29" xfId="0" applyFont="1" applyBorder="1" applyAlignment="1">
      <alignment horizontal="left" vertical="center" wrapText="1" indent="1"/>
    </xf>
    <xf numFmtId="0" fontId="62" fillId="0" borderId="31" xfId="0" applyFont="1" applyBorder="1" applyAlignment="1">
      <alignment horizontal="left" vertical="center" indent="1"/>
    </xf>
    <xf numFmtId="0" fontId="62" fillId="0" borderId="33" xfId="0" applyFont="1" applyBorder="1" applyAlignment="1">
      <alignment horizontal="left" vertical="center" indent="1"/>
    </xf>
    <xf numFmtId="0" fontId="62" fillId="0" borderId="35" xfId="0" applyFont="1" applyBorder="1" applyAlignment="1">
      <alignment horizontal="left" vertical="center" indent="1"/>
    </xf>
    <xf numFmtId="0" fontId="62" fillId="0" borderId="36" xfId="0" applyFont="1" applyBorder="1" applyAlignment="1">
      <alignment horizontal="left" vertical="center" indent="1"/>
    </xf>
    <xf numFmtId="0" fontId="62" fillId="0" borderId="36" xfId="0" applyFont="1" applyBorder="1" applyAlignment="1">
      <alignment horizontal="left" vertical="center" wrapText="1" indent="1"/>
    </xf>
    <xf numFmtId="0" fontId="66" fillId="0" borderId="7" xfId="0" applyFont="1" applyBorder="1" applyAlignment="1">
      <alignment vertical="center" wrapText="1"/>
    </xf>
    <xf numFmtId="0" fontId="62" fillId="0" borderId="7" xfId="0" applyFont="1" applyBorder="1" applyAlignment="1">
      <alignment horizontal="center" vertical="center"/>
    </xf>
    <xf numFmtId="0" fontId="25" fillId="0" borderId="0" xfId="4" applyFont="1" applyAlignment="1">
      <alignment horizontal="left" vertical="center"/>
    </xf>
    <xf numFmtId="0" fontId="26" fillId="0" borderId="0" xfId="4" applyFont="1" applyAlignment="1" applyProtection="1">
      <alignment horizontal="right" vertical="top"/>
      <protection locked="0"/>
    </xf>
    <xf numFmtId="0" fontId="22" fillId="0" borderId="0" xfId="4" applyFont="1" applyAlignment="1" applyProtection="1">
      <alignment horizontal="right" vertical="top"/>
      <protection locked="0"/>
    </xf>
    <xf numFmtId="0" fontId="43" fillId="0" borderId="0" xfId="4" applyFont="1" applyAlignment="1">
      <alignment horizontal="left" vertical="center"/>
    </xf>
    <xf numFmtId="38" fontId="44" fillId="4" borderId="0" xfId="1" applyFont="1" applyFill="1" applyBorder="1" applyAlignment="1">
      <alignment horizontal="right" vertical="center"/>
    </xf>
    <xf numFmtId="0" fontId="46" fillId="0" borderId="0" xfId="4" applyFont="1">
      <alignment vertical="center"/>
    </xf>
    <xf numFmtId="0" fontId="37" fillId="4" borderId="0" xfId="0" applyFont="1" applyFill="1" applyAlignment="1">
      <alignment vertical="center" wrapText="1"/>
    </xf>
    <xf numFmtId="0" fontId="37" fillId="4" borderId="0" xfId="0" applyFont="1" applyFill="1">
      <alignment vertical="center"/>
    </xf>
    <xf numFmtId="0" fontId="37" fillId="4" borderId="0" xfId="0" applyFont="1" applyFill="1" applyAlignment="1">
      <alignment horizontal="center" vertical="center" wrapText="1"/>
    </xf>
    <xf numFmtId="0" fontId="62" fillId="4" borderId="7" xfId="0" applyFont="1" applyFill="1" applyBorder="1" applyAlignment="1" applyProtection="1">
      <alignment horizontal="center" vertical="center"/>
      <protection locked="0"/>
    </xf>
    <xf numFmtId="38" fontId="63" fillId="0" borderId="47" xfId="4" applyNumberFormat="1" applyFont="1" applyBorder="1" applyAlignment="1">
      <alignment vertical="center" wrapText="1" shrinkToFit="1"/>
    </xf>
    <xf numFmtId="38" fontId="63" fillId="0" borderId="48" xfId="4" applyNumberFormat="1" applyFont="1" applyBorder="1" applyAlignment="1">
      <alignment vertical="center" wrapText="1" shrinkToFit="1"/>
    </xf>
    <xf numFmtId="0" fontId="38" fillId="4" borderId="0" xfId="0" applyFont="1" applyFill="1" applyAlignment="1">
      <alignment horizontal="center" vertical="center" wrapText="1"/>
    </xf>
    <xf numFmtId="0" fontId="37" fillId="4" borderId="0" xfId="0" applyFont="1" applyFill="1" applyAlignment="1" applyProtection="1">
      <alignment horizontal="right" vertical="center"/>
      <protection locked="0"/>
    </xf>
    <xf numFmtId="0" fontId="73" fillId="4" borderId="0" xfId="0" applyFont="1" applyFill="1" applyAlignment="1" applyProtection="1">
      <alignment horizontal="right" vertical="center"/>
      <protection locked="0"/>
    </xf>
    <xf numFmtId="43" fontId="73" fillId="4" borderId="0" xfId="0" applyNumberFormat="1" applyFont="1" applyFill="1" applyAlignment="1">
      <alignment vertical="center" wrapText="1"/>
    </xf>
    <xf numFmtId="0" fontId="72" fillId="4" borderId="0" xfId="0" applyFont="1" applyFill="1" applyAlignment="1">
      <alignment horizontal="right" vertical="center"/>
    </xf>
    <xf numFmtId="0" fontId="37" fillId="4" borderId="8" xfId="0" applyFont="1" applyFill="1" applyBorder="1">
      <alignment vertical="center"/>
    </xf>
    <xf numFmtId="177" fontId="73" fillId="4" borderId="8" xfId="0" applyNumberFormat="1" applyFont="1" applyFill="1" applyBorder="1" applyProtection="1">
      <alignment vertical="center"/>
      <protection locked="0"/>
    </xf>
    <xf numFmtId="177" fontId="73" fillId="4" borderId="6" xfId="0" applyNumberFormat="1" applyFont="1" applyFill="1" applyBorder="1" applyProtection="1">
      <alignment vertical="center"/>
      <protection locked="0"/>
    </xf>
    <xf numFmtId="177" fontId="73" fillId="4" borderId="66" xfId="0" applyNumberFormat="1" applyFont="1" applyFill="1" applyBorder="1" applyProtection="1">
      <alignment vertical="center"/>
      <protection locked="0"/>
    </xf>
    <xf numFmtId="38" fontId="63" fillId="0" borderId="50" xfId="4" applyNumberFormat="1" applyFont="1" applyBorder="1" applyAlignment="1" applyProtection="1">
      <alignment vertical="center" shrinkToFit="1"/>
      <protection locked="0"/>
    </xf>
    <xf numFmtId="38" fontId="63" fillId="0" borderId="50" xfId="4" applyNumberFormat="1" applyFont="1" applyBorder="1" applyAlignment="1" applyProtection="1">
      <alignment vertical="center" wrapText="1" shrinkToFit="1"/>
      <protection locked="0"/>
    </xf>
    <xf numFmtId="0" fontId="65" fillId="0" borderId="0" xfId="4" applyFont="1">
      <alignment vertical="center"/>
    </xf>
    <xf numFmtId="38" fontId="34" fillId="7" borderId="46" xfId="1" applyFont="1" applyFill="1" applyBorder="1" applyProtection="1">
      <alignment vertical="center"/>
    </xf>
    <xf numFmtId="38" fontId="34" fillId="7" borderId="47" xfId="1" applyFont="1" applyFill="1" applyBorder="1" applyProtection="1">
      <alignment vertical="center"/>
    </xf>
    <xf numFmtId="38" fontId="3" fillId="0" borderId="7" xfId="1" applyFont="1" applyFill="1" applyBorder="1" applyAlignment="1" applyProtection="1">
      <alignment vertical="center" wrapText="1"/>
    </xf>
    <xf numFmtId="0" fontId="75" fillId="0" borderId="7" xfId="0" applyFont="1" applyBorder="1" applyAlignment="1" applyProtection="1">
      <alignment vertical="center" wrapText="1"/>
      <protection locked="0"/>
    </xf>
    <xf numFmtId="0" fontId="3" fillId="0" borderId="7" xfId="0" applyFont="1" applyBorder="1" applyAlignment="1" applyProtection="1">
      <alignment horizontal="center" vertical="center"/>
      <protection locked="0"/>
    </xf>
    <xf numFmtId="0" fontId="3" fillId="0" borderId="7" xfId="0" applyFont="1" applyBorder="1" applyAlignment="1">
      <alignment horizontal="center" vertical="center"/>
    </xf>
    <xf numFmtId="38" fontId="34" fillId="7" borderId="7" xfId="4" applyNumberFormat="1" applyFont="1" applyFill="1" applyBorder="1" applyAlignment="1">
      <alignment vertical="center" wrapText="1"/>
    </xf>
    <xf numFmtId="0" fontId="4" fillId="0" borderId="9" xfId="2" applyFont="1" applyFill="1" applyBorder="1" applyAlignment="1">
      <alignment vertical="center" wrapText="1"/>
    </xf>
    <xf numFmtId="178" fontId="62" fillId="0" borderId="25" xfId="0" applyNumberFormat="1" applyFont="1" applyBorder="1" applyAlignment="1">
      <alignment horizontal="left" vertical="center" indent="1"/>
    </xf>
    <xf numFmtId="179" fontId="62" fillId="0" borderId="25" xfId="0" applyNumberFormat="1" applyFont="1" applyBorder="1" applyAlignment="1">
      <alignment horizontal="left" vertical="center" indent="1"/>
    </xf>
    <xf numFmtId="0" fontId="76" fillId="0" borderId="0" xfId="7" applyAlignment="1">
      <alignment horizontal="left" vertical="top"/>
    </xf>
    <xf numFmtId="3" fontId="77" fillId="0" borderId="67" xfId="7" applyNumberFormat="1" applyFont="1" applyBorder="1" applyAlignment="1">
      <alignment horizontal="center" vertical="top" shrinkToFit="1"/>
    </xf>
    <xf numFmtId="0" fontId="76" fillId="0" borderId="68" xfId="7" applyBorder="1" applyAlignment="1">
      <alignment horizontal="left" vertical="center" wrapText="1"/>
    </xf>
    <xf numFmtId="3" fontId="80" fillId="0" borderId="70" xfId="7" applyNumberFormat="1" applyFont="1" applyBorder="1" applyAlignment="1">
      <alignment horizontal="center" vertical="top" shrinkToFit="1"/>
    </xf>
    <xf numFmtId="0" fontId="78" fillId="0" borderId="69" xfId="7" applyFont="1" applyBorder="1" applyAlignment="1">
      <alignment horizontal="left" vertical="top" wrapText="1" indent="1"/>
    </xf>
    <xf numFmtId="3" fontId="81" fillId="0" borderId="70" xfId="7" applyNumberFormat="1" applyFont="1" applyBorder="1" applyAlignment="1">
      <alignment horizontal="right" vertical="top" indent="1" shrinkToFit="1"/>
    </xf>
    <xf numFmtId="3" fontId="81" fillId="0" borderId="67" xfId="7" applyNumberFormat="1" applyFont="1" applyBorder="1" applyAlignment="1">
      <alignment horizontal="right" vertical="top" shrinkToFit="1"/>
    </xf>
    <xf numFmtId="1" fontId="80" fillId="0" borderId="67" xfId="7" applyNumberFormat="1" applyFont="1" applyBorder="1" applyAlignment="1">
      <alignment horizontal="center" vertical="top" shrinkToFit="1"/>
    </xf>
    <xf numFmtId="3" fontId="80" fillId="0" borderId="68" xfId="7" applyNumberFormat="1" applyFont="1" applyBorder="1" applyAlignment="1">
      <alignment horizontal="center" vertical="top" shrinkToFit="1"/>
    </xf>
    <xf numFmtId="3" fontId="81" fillId="0" borderId="68" xfId="7" applyNumberFormat="1" applyFont="1" applyBorder="1" applyAlignment="1">
      <alignment horizontal="right" vertical="top" shrinkToFit="1"/>
    </xf>
    <xf numFmtId="1" fontId="77" fillId="0" borderId="67" xfId="7" applyNumberFormat="1" applyFont="1" applyBorder="1" applyAlignment="1">
      <alignment horizontal="center" vertical="top" shrinkToFit="1"/>
    </xf>
    <xf numFmtId="0" fontId="76" fillId="0" borderId="70" xfId="7" applyBorder="1" applyAlignment="1">
      <alignment horizontal="left" vertical="center" wrapText="1"/>
    </xf>
    <xf numFmtId="0" fontId="76" fillId="0" borderId="67" xfId="7" applyBorder="1" applyAlignment="1">
      <alignment horizontal="left" vertical="center" wrapText="1"/>
    </xf>
    <xf numFmtId="0" fontId="78" fillId="0" borderId="67" xfId="7" applyFont="1" applyBorder="1" applyAlignment="1">
      <alignment horizontal="left" vertical="top" wrapText="1"/>
    </xf>
    <xf numFmtId="0" fontId="78" fillId="0" borderId="0" xfId="7" applyFont="1" applyAlignment="1">
      <alignment horizontal="center" vertical="top" wrapText="1"/>
    </xf>
    <xf numFmtId="0" fontId="76" fillId="0" borderId="0" xfId="7" applyAlignment="1">
      <alignment horizontal="left" vertical="center" wrapText="1"/>
    </xf>
    <xf numFmtId="0" fontId="63" fillId="0" borderId="54" xfId="4" applyFont="1" applyBorder="1" applyAlignment="1">
      <alignment vertical="center" shrinkToFit="1"/>
    </xf>
    <xf numFmtId="0" fontId="63" fillId="0" borderId="7" xfId="4" applyFont="1" applyBorder="1" applyAlignment="1">
      <alignment vertical="center" shrinkToFit="1"/>
    </xf>
    <xf numFmtId="0" fontId="63" fillId="0" borderId="7" xfId="4" applyFont="1" applyBorder="1" applyAlignment="1" applyProtection="1">
      <alignment vertical="center" shrinkToFit="1"/>
      <protection locked="0"/>
    </xf>
    <xf numFmtId="0" fontId="91" fillId="0" borderId="0" xfId="0" applyFont="1">
      <alignment vertical="center"/>
    </xf>
    <xf numFmtId="0" fontId="38" fillId="4" borderId="0" xfId="0" applyFont="1" applyFill="1">
      <alignment vertical="center"/>
    </xf>
    <xf numFmtId="0" fontId="92" fillId="0" borderId="1" xfId="0" applyFont="1" applyBorder="1" applyAlignment="1">
      <alignment horizontal="left" vertical="center"/>
    </xf>
    <xf numFmtId="0" fontId="78" fillId="0" borderId="69" xfId="7" applyFont="1" applyBorder="1" applyAlignment="1">
      <alignment horizontal="center" vertical="top" wrapText="1"/>
    </xf>
    <xf numFmtId="0" fontId="4" fillId="0" borderId="0" xfId="2" applyFont="1" applyFill="1" applyAlignment="1">
      <alignment vertical="center" wrapText="1"/>
    </xf>
    <xf numFmtId="0" fontId="16"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4" fillId="0" borderId="75" xfId="3" applyFont="1" applyBorder="1" applyAlignment="1">
      <alignment horizontal="center" vertical="center"/>
    </xf>
    <xf numFmtId="0" fontId="3" fillId="0" borderId="6" xfId="3" applyFont="1" applyBorder="1" applyAlignment="1">
      <alignment horizontal="center" vertical="center" wrapText="1"/>
    </xf>
    <xf numFmtId="0" fontId="3" fillId="0" borderId="6" xfId="3" applyFont="1" applyBorder="1" applyAlignment="1">
      <alignment horizontal="left" vertical="center" wrapText="1"/>
    </xf>
    <xf numFmtId="0" fontId="16" fillId="0" borderId="6" xfId="2" applyFont="1" applyBorder="1" applyAlignment="1" applyProtection="1">
      <alignment vertical="center" wrapText="1"/>
    </xf>
    <xf numFmtId="0" fontId="13" fillId="2" borderId="10" xfId="0" applyFont="1" applyFill="1" applyBorder="1" applyAlignment="1">
      <alignment horizontal="center" vertical="center" wrapText="1" readingOrder="1"/>
    </xf>
    <xf numFmtId="0" fontId="13" fillId="2" borderId="11" xfId="0" applyFont="1" applyFill="1" applyBorder="1" applyAlignment="1">
      <alignment horizontal="center" vertical="center" wrapText="1" readingOrder="1"/>
    </xf>
    <xf numFmtId="0" fontId="8" fillId="0" borderId="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18" fillId="3" borderId="6" xfId="0" applyFont="1" applyFill="1" applyBorder="1" applyAlignment="1">
      <alignment horizontal="center" vertical="center" textRotation="255"/>
    </xf>
    <xf numFmtId="0" fontId="18" fillId="3" borderId="27" xfId="0" applyFont="1" applyFill="1" applyBorder="1" applyAlignment="1">
      <alignment horizontal="center" vertical="center" textRotation="255"/>
    </xf>
    <xf numFmtId="0" fontId="18" fillId="3" borderId="9" xfId="0" applyFont="1" applyFill="1" applyBorder="1" applyAlignment="1">
      <alignment horizontal="center" vertical="center" textRotation="255"/>
    </xf>
    <xf numFmtId="0" fontId="2" fillId="0" borderId="8"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wrapText="1"/>
    </xf>
    <xf numFmtId="0" fontId="10" fillId="2" borderId="8"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2" fillId="0" borderId="28" xfId="0" applyFont="1" applyBorder="1" applyAlignment="1">
      <alignment horizontal="left" vertical="center" indent="1"/>
    </xf>
    <xf numFmtId="0" fontId="2" fillId="0" borderId="37" xfId="0" applyFont="1" applyBorder="1" applyAlignment="1">
      <alignment horizontal="left" vertical="center" indent="1"/>
    </xf>
    <xf numFmtId="0" fontId="2" fillId="0" borderId="38" xfId="0" applyFont="1" applyBorder="1" applyAlignment="1">
      <alignment horizontal="left" vertical="center" indent="1"/>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10" fillId="2" borderId="7" xfId="0" applyFont="1" applyFill="1" applyBorder="1" applyAlignment="1">
      <alignment horizontal="center" vertical="center"/>
    </xf>
    <xf numFmtId="0" fontId="18" fillId="3" borderId="7" xfId="0" applyFont="1" applyFill="1" applyBorder="1" applyAlignment="1">
      <alignment horizontal="center" vertical="center" textRotation="255"/>
    </xf>
    <xf numFmtId="0" fontId="2" fillId="0" borderId="8" xfId="0" applyFont="1" applyBorder="1" applyAlignment="1">
      <alignment horizontal="left" vertical="center" indent="1"/>
    </xf>
    <xf numFmtId="0" fontId="23" fillId="5" borderId="8" xfId="4" applyFont="1" applyFill="1" applyBorder="1" applyAlignment="1">
      <alignment horizontal="left" vertical="center" wrapText="1"/>
    </xf>
    <xf numFmtId="0" fontId="23" fillId="5" borderId="25" xfId="4" applyFont="1" applyFill="1" applyBorder="1" applyAlignment="1">
      <alignment horizontal="left" vertical="center" wrapText="1"/>
    </xf>
    <xf numFmtId="0" fontId="64" fillId="0" borderId="8" xfId="4" applyFont="1" applyBorder="1" applyAlignment="1">
      <alignment horizontal="left" vertical="center" wrapText="1"/>
    </xf>
    <xf numFmtId="0" fontId="64" fillId="0" borderId="25" xfId="4" applyFont="1" applyBorder="1" applyAlignment="1">
      <alignment horizontal="left" vertical="center" wrapText="1"/>
    </xf>
    <xf numFmtId="0" fontId="35" fillId="4" borderId="0" xfId="0" applyFont="1" applyFill="1" applyAlignment="1">
      <alignment horizontal="left" vertical="center" wrapText="1"/>
    </xf>
    <xf numFmtId="0" fontId="3" fillId="0" borderId="0" xfId="4" applyFont="1" applyAlignment="1" applyProtection="1">
      <alignment horizontal="right" vertical="center"/>
      <protection locked="0"/>
    </xf>
    <xf numFmtId="176" fontId="62"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62" fillId="0" borderId="0" xfId="4" applyFont="1" applyAlignment="1">
      <alignment horizontal="left" vertical="top" wrapText="1"/>
    </xf>
    <xf numFmtId="0" fontId="37" fillId="0" borderId="0" xfId="4" applyFont="1" applyAlignment="1">
      <alignment horizontal="left" vertical="center"/>
    </xf>
    <xf numFmtId="0" fontId="38" fillId="0" borderId="0" xfId="4" applyFont="1" applyAlignment="1">
      <alignment horizontal="left" vertical="center"/>
    </xf>
    <xf numFmtId="0" fontId="36"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62" fillId="0" borderId="0" xfId="4" applyFont="1" applyAlignment="1" applyProtection="1">
      <alignment vertical="center" wrapText="1"/>
      <protection locked="0"/>
    </xf>
    <xf numFmtId="0" fontId="36" fillId="0" borderId="0" xfId="4" applyFont="1" applyAlignment="1">
      <alignment horizontal="left" vertical="center" wrapText="1"/>
    </xf>
    <xf numFmtId="0" fontId="62" fillId="0" borderId="0" xfId="4" applyFont="1" applyAlignment="1">
      <alignment horizontal="left" vertical="center"/>
    </xf>
    <xf numFmtId="0" fontId="2" fillId="0" borderId="51" xfId="0" applyFont="1" applyBorder="1" applyAlignment="1">
      <alignment horizontal="left" vertical="center" wrapText="1"/>
    </xf>
    <xf numFmtId="0" fontId="2" fillId="0" borderId="0" xfId="0" applyFont="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center" vertical="center"/>
    </xf>
    <xf numFmtId="38" fontId="63" fillId="0" borderId="8" xfId="4" applyNumberFormat="1" applyFont="1" applyBorder="1" applyAlignment="1" applyProtection="1">
      <alignment vertical="center" wrapText="1"/>
      <protection locked="0"/>
    </xf>
    <xf numFmtId="38" fontId="63" fillId="0" borderId="24" xfId="4" applyNumberFormat="1" applyFont="1" applyBorder="1" applyAlignment="1" applyProtection="1">
      <alignment vertical="center" wrapText="1"/>
      <protection locked="0"/>
    </xf>
    <xf numFmtId="38" fontId="63" fillId="0" borderId="25" xfId="4" applyNumberFormat="1" applyFont="1" applyBorder="1" applyAlignment="1" applyProtection="1">
      <alignment vertical="center" wrapText="1"/>
      <protection locked="0"/>
    </xf>
    <xf numFmtId="0" fontId="41" fillId="0" borderId="0" xfId="4" applyFont="1" applyAlignment="1">
      <alignment horizontal="center" vertical="center"/>
    </xf>
    <xf numFmtId="0" fontId="42" fillId="0" borderId="0" xfId="4" applyFont="1" applyAlignment="1" applyProtection="1">
      <alignment horizontal="center" vertical="center"/>
      <protection locked="0"/>
    </xf>
    <xf numFmtId="38" fontId="64" fillId="4" borderId="0" xfId="1" applyFont="1" applyFill="1" applyBorder="1" applyAlignment="1" applyProtection="1">
      <alignment vertical="top" wrapText="1"/>
    </xf>
    <xf numFmtId="38" fontId="64" fillId="0" borderId="24" xfId="1" applyFont="1" applyBorder="1" applyAlignment="1" applyProtection="1">
      <alignment horizontal="left" vertical="center" shrinkToFit="1"/>
    </xf>
    <xf numFmtId="38" fontId="64" fillId="0" borderId="23" xfId="1" applyFont="1" applyBorder="1" applyAlignment="1" applyProtection="1">
      <alignment vertical="center" shrinkToFit="1"/>
    </xf>
    <xf numFmtId="0" fontId="45" fillId="0" borderId="0" xfId="4" applyFont="1" applyAlignment="1">
      <alignment horizontal="center" vertical="center"/>
    </xf>
    <xf numFmtId="38" fontId="63" fillId="0" borderId="55" xfId="4" applyNumberFormat="1" applyFont="1" applyBorder="1" applyAlignment="1">
      <alignment horizontal="left" vertical="center" wrapText="1"/>
    </xf>
    <xf numFmtId="38" fontId="63" fillId="0" borderId="56" xfId="4" applyNumberFormat="1" applyFont="1" applyBorder="1" applyAlignment="1">
      <alignment horizontal="left" vertical="center" wrapText="1"/>
    </xf>
    <xf numFmtId="38" fontId="63" fillId="0" borderId="57" xfId="4" applyNumberFormat="1" applyFont="1" applyBorder="1" applyAlignment="1">
      <alignment horizontal="left" vertical="center" wrapText="1"/>
    </xf>
    <xf numFmtId="38" fontId="63" fillId="0" borderId="8" xfId="4" applyNumberFormat="1" applyFont="1" applyBorder="1" applyAlignment="1">
      <alignment vertical="center" wrapText="1"/>
    </xf>
    <xf numFmtId="38" fontId="63" fillId="0" borderId="24" xfId="4" applyNumberFormat="1" applyFont="1" applyBorder="1" applyAlignment="1">
      <alignment vertical="center" wrapText="1"/>
    </xf>
    <xf numFmtId="38" fontId="63" fillId="0" borderId="25" xfId="4" applyNumberFormat="1" applyFont="1" applyBorder="1" applyAlignment="1">
      <alignment vertical="center" wrapText="1"/>
    </xf>
    <xf numFmtId="38" fontId="63" fillId="0" borderId="7" xfId="4" applyNumberFormat="1" applyFont="1" applyBorder="1" applyAlignment="1" applyProtection="1">
      <alignment vertical="center" wrapText="1"/>
      <protection locked="0"/>
    </xf>
    <xf numFmtId="0" fontId="26" fillId="0" borderId="0" xfId="4" applyFont="1" applyAlignment="1">
      <alignment horizontal="left" vertical="center" wrapText="1"/>
    </xf>
    <xf numFmtId="0" fontId="34" fillId="5" borderId="44" xfId="4" applyFont="1" applyFill="1" applyBorder="1" applyAlignment="1">
      <alignment vertical="center" wrapText="1"/>
    </xf>
    <xf numFmtId="0" fontId="34" fillId="5" borderId="43" xfId="4" applyFont="1" applyFill="1" applyBorder="1" applyAlignment="1">
      <alignment vertical="center" wrapText="1"/>
    </xf>
    <xf numFmtId="38" fontId="63" fillId="0" borderId="9" xfId="4" applyNumberFormat="1" applyFont="1" applyBorder="1" applyAlignment="1">
      <alignment vertical="center" wrapText="1"/>
    </xf>
    <xf numFmtId="38" fontId="63" fillId="0" borderId="7" xfId="4" applyNumberFormat="1" applyFont="1" applyBorder="1" applyAlignment="1">
      <alignment vertical="center" wrapText="1"/>
    </xf>
    <xf numFmtId="0" fontId="26" fillId="0" borderId="0" xfId="4" applyFont="1" applyAlignment="1">
      <alignment vertical="center" wrapText="1"/>
    </xf>
    <xf numFmtId="0" fontId="3" fillId="5" borderId="44" xfId="4" applyFont="1" applyFill="1" applyBorder="1" applyAlignment="1">
      <alignment vertical="center" wrapText="1"/>
    </xf>
    <xf numFmtId="0" fontId="3" fillId="5" borderId="43" xfId="4" applyFont="1" applyFill="1" applyBorder="1" applyAlignment="1">
      <alignment vertical="center" wrapText="1"/>
    </xf>
    <xf numFmtId="0" fontId="41" fillId="0" borderId="0" xfId="4" applyFont="1" applyAlignment="1" applyProtection="1">
      <alignment horizontal="center" vertical="center"/>
      <protection locked="0"/>
    </xf>
    <xf numFmtId="38" fontId="63" fillId="0" borderId="54" xfId="4" applyNumberFormat="1" applyFont="1" applyBorder="1" applyAlignment="1" applyProtection="1">
      <alignment horizontal="left" vertical="center" wrapText="1"/>
      <protection locked="0"/>
    </xf>
    <xf numFmtId="38" fontId="63" fillId="0" borderId="9" xfId="4" applyNumberFormat="1" applyFont="1" applyBorder="1" applyAlignment="1" applyProtection="1">
      <alignment vertical="center" wrapText="1"/>
      <protection locked="0"/>
    </xf>
    <xf numFmtId="0" fontId="26" fillId="4" borderId="51" xfId="0" applyFont="1" applyFill="1" applyBorder="1" applyAlignment="1">
      <alignment horizontal="left" vertical="center" wrapText="1"/>
    </xf>
    <xf numFmtId="0" fontId="26" fillId="4" borderId="0" xfId="0" applyFont="1" applyFill="1" applyAlignment="1">
      <alignment horizontal="left" vertical="center" wrapText="1"/>
    </xf>
    <xf numFmtId="0" fontId="71" fillId="0" borderId="0" xfId="0" applyFont="1" applyAlignment="1">
      <alignment horizontal="left" vertical="center" wrapText="1"/>
    </xf>
    <xf numFmtId="0" fontId="37" fillId="4" borderId="0" xfId="0" applyFont="1" applyFill="1" applyAlignment="1">
      <alignment horizontal="center" vertical="center" wrapText="1"/>
    </xf>
    <xf numFmtId="0" fontId="62" fillId="0" borderId="0" xfId="4" applyFont="1" applyAlignment="1" applyProtection="1">
      <alignment horizontal="left" vertical="center" wrapText="1"/>
      <protection locked="0"/>
    </xf>
    <xf numFmtId="0" fontId="37" fillId="4" borderId="0" xfId="0" applyFont="1" applyFill="1" applyAlignment="1">
      <alignment vertical="center" wrapText="1"/>
    </xf>
    <xf numFmtId="0" fontId="54" fillId="0" borderId="0" xfId="4" applyFont="1" applyAlignment="1">
      <alignment horizontal="center" vertical="center" wrapText="1"/>
    </xf>
    <xf numFmtId="0" fontId="57" fillId="0" borderId="0" xfId="4" applyFont="1" applyAlignment="1">
      <alignment horizontal="left" vertical="center" wrapText="1"/>
    </xf>
    <xf numFmtId="0" fontId="2" fillId="7" borderId="0" xfId="4" applyFont="1" applyFill="1" applyAlignment="1">
      <alignment vertical="center" wrapText="1"/>
    </xf>
    <xf numFmtId="0" fontId="82" fillId="0" borderId="70" xfId="7" applyFont="1" applyBorder="1" applyAlignment="1">
      <alignment horizontal="left" vertical="top" wrapText="1" indent="3"/>
    </xf>
    <xf numFmtId="0" fontId="82" fillId="0" borderId="69" xfId="7" applyFont="1" applyBorder="1" applyAlignment="1">
      <alignment horizontal="left" vertical="top" wrapText="1" indent="3"/>
    </xf>
    <xf numFmtId="0" fontId="82" fillId="0" borderId="68" xfId="7" applyFont="1" applyBorder="1" applyAlignment="1">
      <alignment horizontal="left" vertical="top" wrapText="1" indent="3"/>
    </xf>
    <xf numFmtId="0" fontId="90" fillId="0" borderId="74" xfId="7" applyFont="1" applyBorder="1" applyAlignment="1">
      <alignment horizontal="center" vertical="top" wrapText="1"/>
    </xf>
    <xf numFmtId="0" fontId="89" fillId="0" borderId="74" xfId="7" applyFont="1" applyBorder="1" applyAlignment="1">
      <alignment horizontal="center" vertical="top" wrapText="1"/>
    </xf>
    <xf numFmtId="0" fontId="78" fillId="0" borderId="70" xfId="7" applyFont="1" applyBorder="1" applyAlignment="1">
      <alignment horizontal="center" vertical="top" wrapText="1"/>
    </xf>
    <xf numFmtId="0" fontId="78" fillId="0" borderId="69" xfId="7" applyFont="1" applyBorder="1" applyAlignment="1">
      <alignment horizontal="center" vertical="top" wrapText="1"/>
    </xf>
    <xf numFmtId="0" fontId="78" fillId="0" borderId="68" xfId="7" applyFont="1" applyBorder="1" applyAlignment="1">
      <alignment horizontal="center" vertical="top" wrapText="1"/>
    </xf>
    <xf numFmtId="0" fontId="87" fillId="0" borderId="70" xfId="7" applyFont="1" applyBorder="1" applyAlignment="1">
      <alignment horizontal="left" vertical="top" wrapText="1"/>
    </xf>
    <xf numFmtId="0" fontId="87" fillId="0" borderId="68" xfId="7" applyFont="1" applyBorder="1" applyAlignment="1">
      <alignment horizontal="left" vertical="top" wrapText="1"/>
    </xf>
    <xf numFmtId="0" fontId="76" fillId="0" borderId="70" xfId="7" applyBorder="1" applyAlignment="1">
      <alignment horizontal="left" vertical="top" wrapText="1" indent="3"/>
    </xf>
    <xf numFmtId="0" fontId="76" fillId="0" borderId="69" xfId="7" applyBorder="1" applyAlignment="1">
      <alignment horizontal="left" vertical="top" wrapText="1" indent="3"/>
    </xf>
    <xf numFmtId="0" fontId="76" fillId="0" borderId="68" xfId="7" applyBorder="1" applyAlignment="1">
      <alignment horizontal="left" vertical="top" wrapText="1" indent="3"/>
    </xf>
    <xf numFmtId="0" fontId="76" fillId="0" borderId="73" xfId="7" applyBorder="1" applyAlignment="1">
      <alignment horizontal="left" vertical="top" wrapText="1"/>
    </xf>
    <xf numFmtId="0" fontId="76" fillId="0" borderId="72" xfId="7" applyBorder="1" applyAlignment="1">
      <alignment horizontal="left" vertical="top" wrapText="1"/>
    </xf>
    <xf numFmtId="0" fontId="76" fillId="0" borderId="71" xfId="7" applyBorder="1" applyAlignment="1">
      <alignment horizontal="left" vertical="top" wrapText="1"/>
    </xf>
    <xf numFmtId="0" fontId="78" fillId="0" borderId="73" xfId="7" applyFont="1" applyBorder="1" applyAlignment="1">
      <alignment horizontal="left" vertical="center" wrapText="1"/>
    </xf>
    <xf numFmtId="0" fontId="78" fillId="0" borderId="71" xfId="7" applyFont="1" applyBorder="1" applyAlignment="1">
      <alignment horizontal="left" vertical="center" wrapText="1"/>
    </xf>
    <xf numFmtId="0" fontId="84" fillId="0" borderId="73" xfId="7" applyFont="1" applyBorder="1" applyAlignment="1">
      <alignment horizontal="left" vertical="top" wrapText="1"/>
    </xf>
    <xf numFmtId="0" fontId="84" fillId="0" borderId="71" xfId="7" applyFont="1" applyBorder="1" applyAlignment="1">
      <alignment horizontal="left" vertical="top" wrapText="1"/>
    </xf>
    <xf numFmtId="0" fontId="34" fillId="5" borderId="43" xfId="4" applyFont="1" applyFill="1" applyBorder="1" applyAlignment="1">
      <alignment vertical="center"/>
    </xf>
    <xf numFmtId="0" fontId="34" fillId="5" borderId="52" xfId="4" applyFont="1" applyFill="1" applyBorder="1" applyAlignment="1">
      <alignment vertical="center"/>
    </xf>
    <xf numFmtId="0" fontId="34" fillId="5" borderId="44" xfId="4" applyFont="1" applyFill="1" applyBorder="1" applyAlignment="1">
      <alignment vertical="center"/>
    </xf>
    <xf numFmtId="0" fontId="37" fillId="4" borderId="0" xfId="0" applyFont="1" applyFill="1" applyAlignment="1">
      <alignment vertical="center"/>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9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29</xdr:row>
          <xdr:rowOff>7620</xdr:rowOff>
        </xdr:from>
        <xdr:to>
          <xdr:col>1</xdr:col>
          <xdr:colOff>594360</xdr:colOff>
          <xdr:row>29</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30</xdr:row>
          <xdr:rowOff>22860</xdr:rowOff>
        </xdr:from>
        <xdr:to>
          <xdr:col>1</xdr:col>
          <xdr:colOff>594360</xdr:colOff>
          <xdr:row>31</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22860</xdr:rowOff>
        </xdr:from>
        <xdr:to>
          <xdr:col>2</xdr:col>
          <xdr:colOff>556260</xdr:colOff>
          <xdr:row>24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32</xdr:row>
          <xdr:rowOff>480060</xdr:rowOff>
        </xdr:from>
        <xdr:to>
          <xdr:col>1</xdr:col>
          <xdr:colOff>541020</xdr:colOff>
          <xdr:row>33</xdr:row>
          <xdr:rowOff>480060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22860</xdr:rowOff>
        </xdr:from>
        <xdr:to>
          <xdr:col>1</xdr:col>
          <xdr:colOff>609600</xdr:colOff>
          <xdr:row>33</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620060</xdr:colOff>
      <xdr:row>3</xdr:row>
      <xdr:rowOff>179294</xdr:rowOff>
    </xdr:from>
    <xdr:to>
      <xdr:col>2</xdr:col>
      <xdr:colOff>657413</xdr:colOff>
      <xdr:row>4</xdr:row>
      <xdr:rowOff>216647</xdr:rowOff>
    </xdr:to>
    <xdr:sp macro="" textlink="">
      <xdr:nvSpPr>
        <xdr:cNvPr id="3" name="吹き出し: 四角形 2">
          <a:extLst>
            <a:ext uri="{FF2B5EF4-FFF2-40B4-BE49-F238E27FC236}">
              <a16:creationId xmlns:a16="http://schemas.microsoft.com/office/drawing/2014/main" id="{00000000-0008-0000-0A00-000003000000}"/>
            </a:ext>
          </a:extLst>
        </xdr:cNvPr>
        <xdr:cNvSpPr/>
      </xdr:nvSpPr>
      <xdr:spPr>
        <a:xfrm>
          <a:off x="620060" y="1456765"/>
          <a:ext cx="3966882" cy="463176"/>
        </a:xfrm>
        <a:prstGeom prst="wedgeRectCallout">
          <a:avLst>
            <a:gd name="adj1" fmla="val 85307"/>
            <a:gd name="adj2" fmla="val -61878"/>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2</xdr:col>
      <xdr:colOff>1023470</xdr:colOff>
      <xdr:row>9</xdr:row>
      <xdr:rowOff>470646</xdr:rowOff>
    </xdr:from>
    <xdr:to>
      <xdr:col>4</xdr:col>
      <xdr:colOff>1135530</xdr:colOff>
      <xdr:row>11</xdr:row>
      <xdr:rowOff>67236</xdr:rowOff>
    </xdr:to>
    <xdr:sp macro="" textlink="">
      <xdr:nvSpPr>
        <xdr:cNvPr id="4" name="吹き出し: 四角形 3">
          <a:extLst>
            <a:ext uri="{FF2B5EF4-FFF2-40B4-BE49-F238E27FC236}">
              <a16:creationId xmlns:a16="http://schemas.microsoft.com/office/drawing/2014/main" id="{00000000-0008-0000-0A00-000004000000}"/>
            </a:ext>
          </a:extLst>
        </xdr:cNvPr>
        <xdr:cNvSpPr/>
      </xdr:nvSpPr>
      <xdr:spPr>
        <a:xfrm>
          <a:off x="4952999" y="4392705"/>
          <a:ext cx="2816413" cy="582707"/>
        </a:xfrm>
        <a:prstGeom prst="wedgeRectCallout">
          <a:avLst>
            <a:gd name="adj1" fmla="val -8930"/>
            <a:gd name="adj2" fmla="val -138429"/>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313765</xdr:colOff>
      <xdr:row>3</xdr:row>
      <xdr:rowOff>149411</xdr:rowOff>
    </xdr:from>
    <xdr:to>
      <xdr:col>1</xdr:col>
      <xdr:colOff>1098177</xdr:colOff>
      <xdr:row>4</xdr:row>
      <xdr:rowOff>209176</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313765" y="1426882"/>
          <a:ext cx="3518647" cy="485588"/>
        </a:xfrm>
        <a:prstGeom prst="wedgeRectCallout">
          <a:avLst>
            <a:gd name="adj1" fmla="val 113137"/>
            <a:gd name="adj2" fmla="val -77500"/>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0</xdr:col>
      <xdr:colOff>627530</xdr:colOff>
      <xdr:row>10</xdr:row>
      <xdr:rowOff>29881</xdr:rowOff>
    </xdr:from>
    <xdr:to>
      <xdr:col>1</xdr:col>
      <xdr:colOff>455707</xdr:colOff>
      <xdr:row>11</xdr:row>
      <xdr:rowOff>186764</xdr:rowOff>
    </xdr:to>
    <xdr:sp macro="" textlink="">
      <xdr:nvSpPr>
        <xdr:cNvPr id="3" name="吹き出し: 四角形 2">
          <a:extLst>
            <a:ext uri="{FF2B5EF4-FFF2-40B4-BE49-F238E27FC236}">
              <a16:creationId xmlns:a16="http://schemas.microsoft.com/office/drawing/2014/main" id="{00000000-0008-0000-0B00-000003000000}"/>
            </a:ext>
          </a:extLst>
        </xdr:cNvPr>
        <xdr:cNvSpPr/>
      </xdr:nvSpPr>
      <xdr:spPr>
        <a:xfrm>
          <a:off x="627530" y="4444999"/>
          <a:ext cx="2562412" cy="649941"/>
        </a:xfrm>
        <a:prstGeom prst="wedgeRectCallout">
          <a:avLst>
            <a:gd name="adj1" fmla="val 47320"/>
            <a:gd name="adj2" fmla="val -1636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人件費単価計算書に記入された人員からプルダウンで選択すること。</a:t>
          </a:r>
        </a:p>
      </xdr:txBody>
    </xdr:sp>
    <xdr:clientData/>
  </xdr:twoCellAnchor>
  <xdr:twoCellAnchor>
    <xdr:from>
      <xdr:col>3</xdr:col>
      <xdr:colOff>530412</xdr:colOff>
      <xdr:row>10</xdr:row>
      <xdr:rowOff>67236</xdr:rowOff>
    </xdr:from>
    <xdr:to>
      <xdr:col>5</xdr:col>
      <xdr:colOff>388471</xdr:colOff>
      <xdr:row>11</xdr:row>
      <xdr:rowOff>224119</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5812118" y="4482354"/>
          <a:ext cx="2562412" cy="649941"/>
        </a:xfrm>
        <a:prstGeom prst="wedgeRectCallout">
          <a:avLst>
            <a:gd name="adj1" fmla="val -5450"/>
            <a:gd name="adj2" fmla="val -161355"/>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事業完了までに必要な工数を「時間」単位で記入すること。</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515471</xdr:colOff>
      <xdr:row>5</xdr:row>
      <xdr:rowOff>500528</xdr:rowOff>
    </xdr:from>
    <xdr:to>
      <xdr:col>2</xdr:col>
      <xdr:colOff>851648</xdr:colOff>
      <xdr:row>7</xdr:row>
      <xdr:rowOff>78440</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683559" y="2002116"/>
          <a:ext cx="2644589" cy="620059"/>
        </a:xfrm>
        <a:prstGeom prst="wedgeRectCallout">
          <a:avLst>
            <a:gd name="adj1" fmla="val 92198"/>
            <a:gd name="adj2" fmla="val -29281"/>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別添１（事業者基本情報）の情報が反映される。</a:t>
          </a:r>
        </a:p>
      </xdr:txBody>
    </xdr:sp>
    <xdr:clientData/>
  </xdr:twoCellAnchor>
  <xdr:twoCellAnchor>
    <xdr:from>
      <xdr:col>3</xdr:col>
      <xdr:colOff>1176617</xdr:colOff>
      <xdr:row>9</xdr:row>
      <xdr:rowOff>41089</xdr:rowOff>
    </xdr:from>
    <xdr:to>
      <xdr:col>5</xdr:col>
      <xdr:colOff>317500</xdr:colOff>
      <xdr:row>11</xdr:row>
      <xdr:rowOff>313764</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5883088" y="3212354"/>
          <a:ext cx="2648324" cy="597645"/>
        </a:xfrm>
        <a:prstGeom prst="wedgeRectCallout">
          <a:avLst>
            <a:gd name="adj1" fmla="val -61910"/>
            <a:gd name="adj2" fmla="val -103254"/>
          </a:avLst>
        </a:prstGeom>
        <a:solidFill>
          <a:srgbClr val="FFE7E7"/>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事業責任者の役職と氏名を手入力してください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87586</xdr:colOff>
      <xdr:row>3</xdr:row>
      <xdr:rowOff>518218</xdr:rowOff>
    </xdr:from>
    <xdr:ext cx="2581275" cy="492571"/>
    <xdr:sp macro="" textlink="">
      <xdr:nvSpPr>
        <xdr:cNvPr id="7" name="四角形吹き出し 2">
          <a:extLst>
            <a:ext uri="{FF2B5EF4-FFF2-40B4-BE49-F238E27FC236}">
              <a16:creationId xmlns:a16="http://schemas.microsoft.com/office/drawing/2014/main" id="{00000000-0008-0000-0D00-000007000000}"/>
            </a:ext>
          </a:extLst>
        </xdr:cNvPr>
        <xdr:cNvSpPr/>
      </xdr:nvSpPr>
      <xdr:spPr>
        <a:xfrm>
          <a:off x="255460" y="2182356"/>
          <a:ext cx="2581275" cy="492571"/>
        </a:xfrm>
        <a:prstGeom prst="wedgeRectCallout">
          <a:avLst>
            <a:gd name="adj1" fmla="val 102891"/>
            <a:gd name="adj2" fmla="val -2641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 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562012</xdr:colOff>
      <xdr:row>7</xdr:row>
      <xdr:rowOff>153277</xdr:rowOff>
    </xdr:from>
    <xdr:ext cx="2581275" cy="492571"/>
    <xdr:sp macro="" textlink="">
      <xdr:nvSpPr>
        <xdr:cNvPr id="8" name="四角形吹き出し 2">
          <a:extLst>
            <a:ext uri="{FF2B5EF4-FFF2-40B4-BE49-F238E27FC236}">
              <a16:creationId xmlns:a16="http://schemas.microsoft.com/office/drawing/2014/main" id="{00000000-0008-0000-0D00-000008000000}"/>
            </a:ext>
          </a:extLst>
        </xdr:cNvPr>
        <xdr:cNvSpPr/>
      </xdr:nvSpPr>
      <xdr:spPr>
        <a:xfrm>
          <a:off x="5131092" y="3445059"/>
          <a:ext cx="2581275" cy="492571"/>
        </a:xfrm>
        <a:prstGeom prst="wedgeRectCallout">
          <a:avLst>
            <a:gd name="adj1" fmla="val -62985"/>
            <a:gd name="adj2" fmla="val -120343"/>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事業責任者の役職と氏名を手入力してください</a:t>
          </a:r>
          <a:endParaRPr kumimoji="1"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1116724</xdr:colOff>
      <xdr:row>9</xdr:row>
      <xdr:rowOff>58390</xdr:rowOff>
    </xdr:from>
    <xdr:ext cx="1628775" cy="492571"/>
    <xdr:sp macro="" textlink="">
      <xdr:nvSpPr>
        <xdr:cNvPr id="9" name="四角形吹き出し 2">
          <a:extLst>
            <a:ext uri="{FF2B5EF4-FFF2-40B4-BE49-F238E27FC236}">
              <a16:creationId xmlns:a16="http://schemas.microsoft.com/office/drawing/2014/main" id="{00000000-0008-0000-0D00-000009000000}"/>
            </a:ext>
          </a:extLst>
        </xdr:cNvPr>
        <xdr:cNvSpPr/>
      </xdr:nvSpPr>
      <xdr:spPr>
        <a:xfrm>
          <a:off x="1284598" y="5517930"/>
          <a:ext cx="1628775" cy="492571"/>
        </a:xfrm>
        <a:prstGeom prst="wedgeRectCallout">
          <a:avLst>
            <a:gd name="adj1" fmla="val -11750"/>
            <a:gd name="adj2" fmla="val -139889"/>
          </a:avLst>
        </a:prstGeom>
        <a:solidFill>
          <a:srgbClr val="C0504D">
            <a:lumMod val="20000"/>
            <a:lumOff val="80000"/>
            <a:alpha val="5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上で入力した幹事社名が反映されます。</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E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E00-000003000000}"/>
            </a:ext>
          </a:extLst>
        </xdr:cNvPr>
        <xdr:cNvGrpSpPr/>
      </xdr:nvGrpSpPr>
      <xdr:grpSpPr>
        <a:xfrm>
          <a:off x="5516290" y="733449"/>
          <a:ext cx="200025" cy="77470"/>
          <a:chOff x="0" y="0"/>
          <a:chExt cx="200025" cy="77470"/>
        </a:xfrm>
      </xdr:grpSpPr>
      <xdr:sp macro="" textlink="">
        <xdr:nvSpPr>
          <xdr:cNvPr id="4" name="Shape 4">
            <a:extLst>
              <a:ext uri="{FF2B5EF4-FFF2-40B4-BE49-F238E27FC236}">
                <a16:creationId xmlns:a16="http://schemas.microsoft.com/office/drawing/2014/main" id="{00000000-0008-0000-0E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E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E00-000006000000}"/>
            </a:ext>
          </a:extLst>
        </xdr:cNvPr>
        <xdr:cNvGrpSpPr/>
      </xdr:nvGrpSpPr>
      <xdr:grpSpPr>
        <a:xfrm>
          <a:off x="460292" y="712326"/>
          <a:ext cx="1972310" cy="87630"/>
          <a:chOff x="0" y="0"/>
          <a:chExt cx="1972310" cy="87630"/>
        </a:xfrm>
      </xdr:grpSpPr>
      <xdr:sp macro="" textlink="">
        <xdr:nvSpPr>
          <xdr:cNvPr id="7" name="Shape 7">
            <a:extLst>
              <a:ext uri="{FF2B5EF4-FFF2-40B4-BE49-F238E27FC236}">
                <a16:creationId xmlns:a16="http://schemas.microsoft.com/office/drawing/2014/main" id="{00000000-0008-0000-0E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E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403860</xdr:rowOff>
        </xdr:from>
        <xdr:to>
          <xdr:col>1</xdr:col>
          <xdr:colOff>579120</xdr:colOff>
          <xdr:row>30</xdr:row>
          <xdr:rowOff>60960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403860</xdr:rowOff>
        </xdr:from>
        <xdr:to>
          <xdr:col>1</xdr:col>
          <xdr:colOff>594360</xdr:colOff>
          <xdr:row>31</xdr:row>
          <xdr:rowOff>45720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22</xdr:row>
          <xdr:rowOff>251460</xdr:rowOff>
        </xdr:from>
        <xdr:to>
          <xdr:col>2</xdr:col>
          <xdr:colOff>518160</xdr:colOff>
          <xdr:row>24</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388620</xdr:rowOff>
        </xdr:from>
        <xdr:to>
          <xdr:col>1</xdr:col>
          <xdr:colOff>609600</xdr:colOff>
          <xdr:row>34</xdr:row>
          <xdr:rowOff>45720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31</xdr:row>
          <xdr:rowOff>746760</xdr:rowOff>
        </xdr:from>
        <xdr:to>
          <xdr:col>1</xdr:col>
          <xdr:colOff>609600</xdr:colOff>
          <xdr:row>33</xdr:row>
          <xdr:rowOff>45720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1191846</xdr:colOff>
      <xdr:row>0</xdr:row>
      <xdr:rowOff>146538</xdr:rowOff>
    </xdr:from>
    <xdr:to>
      <xdr:col>3</xdr:col>
      <xdr:colOff>665196</xdr:colOff>
      <xdr:row>2</xdr:row>
      <xdr:rowOff>36540</xdr:rowOff>
    </xdr:to>
    <xdr:sp macro="" textlink="">
      <xdr:nvSpPr>
        <xdr:cNvPr id="10" name="四角形吹き出し 2">
          <a:extLst>
            <a:ext uri="{FF2B5EF4-FFF2-40B4-BE49-F238E27FC236}">
              <a16:creationId xmlns:a16="http://schemas.microsoft.com/office/drawing/2014/main" id="{00000000-0008-0000-0300-00000A000000}"/>
            </a:ext>
          </a:extLst>
        </xdr:cNvPr>
        <xdr:cNvSpPr/>
      </xdr:nvSpPr>
      <xdr:spPr>
        <a:xfrm>
          <a:off x="3888154" y="146538"/>
          <a:ext cx="2609273" cy="310079"/>
        </a:xfrm>
        <a:prstGeom prst="wedgeRectCallout">
          <a:avLst>
            <a:gd name="adj1" fmla="val -78551"/>
            <a:gd name="adj2" fmla="val 9524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rgbClr val="FF0000"/>
              </a:solidFill>
              <a:effectLst/>
              <a:latin typeface="+mn-lt"/>
              <a:ea typeface="+mn-ea"/>
              <a:cs typeface="+mn-cs"/>
            </a:rPr>
            <a:t>該当の事業者区分を必ず選択すること</a:t>
          </a:r>
          <a:endParaRPr lang="ja-JP" altLang="ja-JP" sz="800">
            <a:solidFill>
              <a:srgbClr val="FF0000"/>
            </a:solidFill>
            <a:effectLst/>
          </a:endParaRPr>
        </a:p>
      </xdr:txBody>
    </xdr:sp>
    <xdr:clientData/>
  </xdr:twoCellAnchor>
  <xdr:twoCellAnchor>
    <xdr:from>
      <xdr:col>2</xdr:col>
      <xdr:colOff>36286</xdr:colOff>
      <xdr:row>6</xdr:row>
      <xdr:rowOff>0</xdr:rowOff>
    </xdr:from>
    <xdr:to>
      <xdr:col>2</xdr:col>
      <xdr:colOff>2417536</xdr:colOff>
      <xdr:row>6</xdr:row>
      <xdr:rowOff>312345</xdr:rowOff>
    </xdr:to>
    <xdr:sp macro="" textlink="">
      <xdr:nvSpPr>
        <xdr:cNvPr id="11" name="四角形吹き出し 2">
          <a:extLst>
            <a:ext uri="{FF2B5EF4-FFF2-40B4-BE49-F238E27FC236}">
              <a16:creationId xmlns:a16="http://schemas.microsoft.com/office/drawing/2014/main" id="{00000000-0008-0000-0300-00000B000000}"/>
            </a:ext>
          </a:extLst>
        </xdr:cNvPr>
        <xdr:cNvSpPr/>
      </xdr:nvSpPr>
      <xdr:spPr>
        <a:xfrm>
          <a:off x="2730500" y="1596571"/>
          <a:ext cx="2381250" cy="312345"/>
        </a:xfrm>
        <a:prstGeom prst="wedgeRectCallout">
          <a:avLst>
            <a:gd name="adj1" fmla="val -157502"/>
            <a:gd name="adj2" fmla="val -19085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rgbClr val="FF0000"/>
              </a:solidFill>
              <a:effectLst/>
              <a:latin typeface="+mn-lt"/>
              <a:ea typeface="+mn-ea"/>
              <a:cs typeface="+mn-cs"/>
            </a:rPr>
            <a:t>対象事業の類型を必ず選択すること</a:t>
          </a:r>
          <a:endParaRPr lang="ja-JP" altLang="ja-JP" sz="800">
            <a:solidFill>
              <a:srgbClr val="FF0000"/>
            </a:solidFill>
            <a:effectLst/>
          </a:endParaRPr>
        </a:p>
      </xdr:txBody>
    </xdr:sp>
    <xdr:clientData/>
  </xdr:twoCellAnchor>
  <xdr:oneCellAnchor>
    <xdr:from>
      <xdr:col>3</xdr:col>
      <xdr:colOff>0</xdr:colOff>
      <xdr:row>5</xdr:row>
      <xdr:rowOff>0</xdr:rowOff>
    </xdr:from>
    <xdr:ext cx="3238502" cy="267381"/>
    <xdr:sp macro="" textlink="">
      <xdr:nvSpPr>
        <xdr:cNvPr id="13" name="四角形吹き出し 2">
          <a:extLst>
            <a:ext uri="{FF2B5EF4-FFF2-40B4-BE49-F238E27FC236}">
              <a16:creationId xmlns:a16="http://schemas.microsoft.com/office/drawing/2014/main" id="{00000000-0008-0000-0300-00000D000000}"/>
            </a:ext>
          </a:extLst>
        </xdr:cNvPr>
        <xdr:cNvSpPr/>
      </xdr:nvSpPr>
      <xdr:spPr>
        <a:xfrm>
          <a:off x="5832231" y="1270000"/>
          <a:ext cx="3238502" cy="267381"/>
        </a:xfrm>
        <a:prstGeom prst="wedgeRectCallout">
          <a:avLst>
            <a:gd name="adj1" fmla="val -68441"/>
            <a:gd name="adj2" fmla="val -22916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eaLnBrk="1" fontAlgn="auto" latinLnBrk="0" hangingPunct="1"/>
          <a:r>
            <a:rPr lang="ja-JP" altLang="en-US" sz="1050">
              <a:solidFill>
                <a:srgbClr val="FF0000"/>
              </a:solidFill>
              <a:effectLst/>
            </a:rPr>
            <a:t>別添１の事業者基本情報の内容が反映されます</a:t>
          </a:r>
          <a:endParaRPr lang="ja-JP" altLang="ja-JP" sz="1050">
            <a:solidFill>
              <a:srgbClr val="FF0000"/>
            </a:solidFill>
            <a:effectLst/>
          </a:endParaRPr>
        </a:p>
      </xdr:txBody>
    </xdr:sp>
    <xdr:clientData/>
  </xdr:oneCellAnchor>
  <xdr:oneCellAnchor>
    <xdr:from>
      <xdr:col>1</xdr:col>
      <xdr:colOff>99785</xdr:colOff>
      <xdr:row>23</xdr:row>
      <xdr:rowOff>290285</xdr:rowOff>
    </xdr:from>
    <xdr:ext cx="2707822" cy="825867"/>
    <xdr:sp macro="" textlink="">
      <xdr:nvSpPr>
        <xdr:cNvPr id="18" name="四角形吹き出し 2">
          <a:extLst>
            <a:ext uri="{FF2B5EF4-FFF2-40B4-BE49-F238E27FC236}">
              <a16:creationId xmlns:a16="http://schemas.microsoft.com/office/drawing/2014/main" id="{00000000-0008-0000-0300-000012000000}"/>
            </a:ext>
          </a:extLst>
        </xdr:cNvPr>
        <xdr:cNvSpPr/>
      </xdr:nvSpPr>
      <xdr:spPr>
        <a:xfrm>
          <a:off x="616856" y="9706428"/>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72571</xdr:colOff>
      <xdr:row>23</xdr:row>
      <xdr:rowOff>127000</xdr:rowOff>
    </xdr:from>
    <xdr:ext cx="3469822" cy="642484"/>
    <xdr:sp macro="" textlink="">
      <xdr:nvSpPr>
        <xdr:cNvPr id="19" name="四角形吹き出し 2">
          <a:extLst>
            <a:ext uri="{FF2B5EF4-FFF2-40B4-BE49-F238E27FC236}">
              <a16:creationId xmlns:a16="http://schemas.microsoft.com/office/drawing/2014/main" id="{00000000-0008-0000-0300-000013000000}"/>
            </a:ext>
          </a:extLst>
        </xdr:cNvPr>
        <xdr:cNvSpPr/>
      </xdr:nvSpPr>
      <xdr:spPr>
        <a:xfrm>
          <a:off x="5905500" y="9543143"/>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5</xdr:col>
      <xdr:colOff>130628</xdr:colOff>
      <xdr:row>19</xdr:row>
      <xdr:rowOff>433754</xdr:rowOff>
    </xdr:from>
    <xdr:ext cx="3469822" cy="275717"/>
    <xdr:sp macro="" textlink="">
      <xdr:nvSpPr>
        <xdr:cNvPr id="9" name="四角形吹き出し 2">
          <a:extLst>
            <a:ext uri="{FF2B5EF4-FFF2-40B4-BE49-F238E27FC236}">
              <a16:creationId xmlns:a16="http://schemas.microsoft.com/office/drawing/2014/main" id="{00000000-0008-0000-0300-000009000000}"/>
            </a:ext>
          </a:extLst>
        </xdr:cNvPr>
        <xdr:cNvSpPr/>
      </xdr:nvSpPr>
      <xdr:spPr>
        <a:xfrm>
          <a:off x="10885714" y="7727183"/>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6350</xdr:colOff>
      <xdr:row>0</xdr:row>
      <xdr:rowOff>107950</xdr:rowOff>
    </xdr:from>
    <xdr:to>
      <xdr:col>5</xdr:col>
      <xdr:colOff>584200</xdr:colOff>
      <xdr:row>2</xdr:row>
      <xdr:rowOff>58345</xdr:rowOff>
    </xdr:to>
    <xdr:sp macro="" textlink="">
      <xdr:nvSpPr>
        <xdr:cNvPr id="6" name="四角形吹き出し 2">
          <a:extLst>
            <a:ext uri="{FF2B5EF4-FFF2-40B4-BE49-F238E27FC236}">
              <a16:creationId xmlns:a16="http://schemas.microsoft.com/office/drawing/2014/main" id="{00000000-0008-0000-0400-000006000000}"/>
            </a:ext>
          </a:extLst>
        </xdr:cNvPr>
        <xdr:cNvSpPr/>
      </xdr:nvSpPr>
      <xdr:spPr>
        <a:xfrm>
          <a:off x="2711450" y="1079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958850</xdr:colOff>
      <xdr:row>6</xdr:row>
      <xdr:rowOff>234950</xdr:rowOff>
    </xdr:from>
    <xdr:to>
      <xdr:col>3</xdr:col>
      <xdr:colOff>1060450</xdr:colOff>
      <xdr:row>6</xdr:row>
      <xdr:rowOff>547295</xdr:rowOff>
    </xdr:to>
    <xdr:sp macro="" textlink="">
      <xdr:nvSpPr>
        <xdr:cNvPr id="7" name="四角形吹き出し 2">
          <a:extLst>
            <a:ext uri="{FF2B5EF4-FFF2-40B4-BE49-F238E27FC236}">
              <a16:creationId xmlns:a16="http://schemas.microsoft.com/office/drawing/2014/main" id="{00000000-0008-0000-0400-000007000000}"/>
            </a:ext>
          </a:extLst>
        </xdr:cNvPr>
        <xdr:cNvSpPr/>
      </xdr:nvSpPr>
      <xdr:spPr>
        <a:xfrm>
          <a:off x="1435100" y="13335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914400</xdr:colOff>
      <xdr:row>16</xdr:row>
      <xdr:rowOff>107950</xdr:rowOff>
    </xdr:from>
    <xdr:to>
      <xdr:col>5</xdr:col>
      <xdr:colOff>654050</xdr:colOff>
      <xdr:row>20</xdr:row>
      <xdr:rowOff>203200</xdr:rowOff>
    </xdr:to>
    <xdr:sp macro="" textlink="">
      <xdr:nvSpPr>
        <xdr:cNvPr id="8" name="四角形吹き出し 2">
          <a:extLst>
            <a:ext uri="{FF2B5EF4-FFF2-40B4-BE49-F238E27FC236}">
              <a16:creationId xmlns:a16="http://schemas.microsoft.com/office/drawing/2014/main" id="{00000000-0008-0000-0400-000008000000}"/>
            </a:ext>
          </a:extLst>
        </xdr:cNvPr>
        <xdr:cNvSpPr/>
      </xdr:nvSpPr>
      <xdr:spPr>
        <a:xfrm>
          <a:off x="2514600" y="473710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317500</xdr:colOff>
      <xdr:row>21</xdr:row>
      <xdr:rowOff>133350</xdr:rowOff>
    </xdr:from>
    <xdr:to>
      <xdr:col>5</xdr:col>
      <xdr:colOff>996950</xdr:colOff>
      <xdr:row>24</xdr:row>
      <xdr:rowOff>69850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2927350" y="5607050"/>
          <a:ext cx="2317750" cy="800100"/>
        </a:xfrm>
        <a:prstGeom prst="wedgeRectCallout">
          <a:avLst>
            <a:gd name="adj1" fmla="val -105217"/>
            <a:gd name="adj2" fmla="val 25543"/>
          </a:avLst>
        </a:prstGeom>
        <a:solidFill>
          <a:srgbClr val="FFCCCC"/>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交付規程においては、</a:t>
          </a:r>
          <a:endParaRPr kumimoji="1" lang="en-US" altLang="ja-JP" sz="800">
            <a:solidFill>
              <a:srgbClr val="FF0000"/>
            </a:solidFill>
          </a:endParaRPr>
        </a:p>
        <a:p>
          <a:pPr algn="l"/>
          <a:r>
            <a:rPr kumimoji="1" lang="ja-JP" altLang="en-US" sz="800">
              <a:solidFill>
                <a:srgbClr val="FF0000"/>
              </a:solidFill>
            </a:rPr>
            <a:t>補助事業＝間接補助事業と記載。</a:t>
          </a:r>
          <a:endParaRPr kumimoji="1" lang="en-US" altLang="ja-JP" sz="800">
            <a:solidFill>
              <a:srgbClr val="FF0000"/>
            </a:solidFill>
          </a:endParaRPr>
        </a:p>
        <a:p>
          <a:pPr algn="l"/>
          <a:r>
            <a:rPr kumimoji="1" lang="ja-JP" altLang="en-US" sz="800">
              <a:solidFill>
                <a:srgbClr val="FF0000"/>
              </a:solidFill>
            </a:rPr>
            <a:t>間接補助事業の名称は自由に付けてよいが、</a:t>
          </a:r>
          <a:endParaRPr kumimoji="1" lang="en-US" altLang="ja-JP" sz="800">
            <a:solidFill>
              <a:srgbClr val="FF0000"/>
            </a:solidFill>
          </a:endParaRPr>
        </a:p>
        <a:p>
          <a:pPr algn="l"/>
          <a:r>
            <a:rPr kumimoji="1" lang="ja-JP" altLang="en-US" sz="800">
              <a:solidFill>
                <a:srgbClr val="FF0000"/>
              </a:solidFill>
            </a:rPr>
            <a:t>冗長な名称は避けること。</a:t>
          </a:r>
        </a:p>
      </xdr:txBody>
    </xdr:sp>
    <xdr:clientData/>
  </xdr:twoCellAnchor>
  <xdr:twoCellAnchor>
    <xdr:from>
      <xdr:col>2</xdr:col>
      <xdr:colOff>901700</xdr:colOff>
      <xdr:row>1</xdr:row>
      <xdr:rowOff>6350</xdr:rowOff>
    </xdr:from>
    <xdr:to>
      <xdr:col>5</xdr:col>
      <xdr:colOff>514350</xdr:colOff>
      <xdr:row>2</xdr:row>
      <xdr:rowOff>140895</xdr:rowOff>
    </xdr:to>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2432050" y="18415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666750</xdr:colOff>
      <xdr:row>10</xdr:row>
      <xdr:rowOff>0</xdr:rowOff>
    </xdr:from>
    <xdr:to>
      <xdr:col>3</xdr:col>
      <xdr:colOff>838200</xdr:colOff>
      <xdr:row>11</xdr:row>
      <xdr:rowOff>134545</xdr:rowOff>
    </xdr:to>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1117600" y="2101850"/>
          <a:ext cx="2330450" cy="312345"/>
        </a:xfrm>
        <a:prstGeom prst="wedgeRectCallout">
          <a:avLst>
            <a:gd name="adj1" fmla="val 83097"/>
            <a:gd name="adj2" fmla="val 2261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979714</xdr:colOff>
      <xdr:row>9</xdr:row>
      <xdr:rowOff>9073</xdr:rowOff>
    </xdr:from>
    <xdr:ext cx="2438401" cy="225703"/>
    <xdr:sp macro="" textlink="">
      <xdr:nvSpPr>
        <xdr:cNvPr id="2" name="四角形吹き出し 2">
          <a:extLst>
            <a:ext uri="{FF2B5EF4-FFF2-40B4-BE49-F238E27FC236}">
              <a16:creationId xmlns:a16="http://schemas.microsoft.com/office/drawing/2014/main" id="{00000000-0008-0000-0600-000002000000}"/>
            </a:ext>
          </a:extLst>
        </xdr:cNvPr>
        <xdr:cNvSpPr/>
      </xdr:nvSpPr>
      <xdr:spPr>
        <a:xfrm>
          <a:off x="979714" y="1977573"/>
          <a:ext cx="2438401" cy="225703"/>
        </a:xfrm>
        <a:prstGeom prst="wedgeRectCallout">
          <a:avLst>
            <a:gd name="adj1" fmla="val -11955"/>
            <a:gd name="adj2" fmla="val -208573"/>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800">
              <a:solidFill>
                <a:srgbClr val="FF0000"/>
              </a:solidFill>
              <a:effectLst/>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958850</xdr:colOff>
      <xdr:row>9</xdr:row>
      <xdr:rowOff>25400</xdr:rowOff>
    </xdr:from>
    <xdr:ext cx="2438401" cy="225703"/>
    <xdr:sp macro="" textlink="">
      <xdr:nvSpPr>
        <xdr:cNvPr id="2" name="四角形吹き出し 2">
          <a:extLst>
            <a:ext uri="{FF2B5EF4-FFF2-40B4-BE49-F238E27FC236}">
              <a16:creationId xmlns:a16="http://schemas.microsoft.com/office/drawing/2014/main" id="{00000000-0008-0000-0700-000002000000}"/>
            </a:ext>
          </a:extLst>
        </xdr:cNvPr>
        <xdr:cNvSpPr/>
      </xdr:nvSpPr>
      <xdr:spPr>
        <a:xfrm>
          <a:off x="958850" y="199390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6</xdr:col>
      <xdr:colOff>544287</xdr:colOff>
      <xdr:row>61</xdr:row>
      <xdr:rowOff>36285</xdr:rowOff>
    </xdr:from>
    <xdr:ext cx="2879766" cy="292452"/>
    <xdr:sp macro="" textlink="">
      <xdr:nvSpPr>
        <xdr:cNvPr id="21" name="四角形吹き出し 2">
          <a:extLst>
            <a:ext uri="{FF2B5EF4-FFF2-40B4-BE49-F238E27FC236}">
              <a16:creationId xmlns:a16="http://schemas.microsoft.com/office/drawing/2014/main" id="{00000000-0008-0000-0800-000015000000}"/>
            </a:ext>
          </a:extLst>
        </xdr:cNvPr>
        <xdr:cNvSpPr/>
      </xdr:nvSpPr>
      <xdr:spPr>
        <a:xfrm>
          <a:off x="7638144" y="15584714"/>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417286</xdr:colOff>
      <xdr:row>6</xdr:row>
      <xdr:rowOff>489858</xdr:rowOff>
    </xdr:from>
    <xdr:ext cx="3289217" cy="292452"/>
    <xdr:sp macro="" textlink="">
      <xdr:nvSpPr>
        <xdr:cNvPr id="22" name="四角形吹き出し 2">
          <a:extLst>
            <a:ext uri="{FF2B5EF4-FFF2-40B4-BE49-F238E27FC236}">
              <a16:creationId xmlns:a16="http://schemas.microsoft.com/office/drawing/2014/main" id="{00000000-0008-0000-0800-000016000000}"/>
            </a:ext>
          </a:extLst>
        </xdr:cNvPr>
        <xdr:cNvSpPr/>
      </xdr:nvSpPr>
      <xdr:spPr>
        <a:xfrm>
          <a:off x="671286" y="2367644"/>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861785</xdr:colOff>
      <xdr:row>9</xdr:row>
      <xdr:rowOff>562428</xdr:rowOff>
    </xdr:from>
    <xdr:ext cx="2533330" cy="492571"/>
    <xdr:sp macro="" textlink="">
      <xdr:nvSpPr>
        <xdr:cNvPr id="23" name="四角形吹き出し 2">
          <a:extLst>
            <a:ext uri="{FF2B5EF4-FFF2-40B4-BE49-F238E27FC236}">
              <a16:creationId xmlns:a16="http://schemas.microsoft.com/office/drawing/2014/main" id="{00000000-0008-0000-0800-000017000000}"/>
            </a:ext>
          </a:extLst>
        </xdr:cNvPr>
        <xdr:cNvSpPr/>
      </xdr:nvSpPr>
      <xdr:spPr>
        <a:xfrm>
          <a:off x="1115785" y="3873499"/>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462643</xdr:colOff>
      <xdr:row>11</xdr:row>
      <xdr:rowOff>181428</xdr:rowOff>
    </xdr:from>
    <xdr:ext cx="1744115" cy="292452"/>
    <xdr:sp macro="" textlink="">
      <xdr:nvSpPr>
        <xdr:cNvPr id="24" name="四角形吹き出し 2">
          <a:extLst>
            <a:ext uri="{FF2B5EF4-FFF2-40B4-BE49-F238E27FC236}">
              <a16:creationId xmlns:a16="http://schemas.microsoft.com/office/drawing/2014/main" id="{00000000-0008-0000-0800-000018000000}"/>
            </a:ext>
          </a:extLst>
        </xdr:cNvPr>
        <xdr:cNvSpPr/>
      </xdr:nvSpPr>
      <xdr:spPr>
        <a:xfrm>
          <a:off x="3655786" y="4399642"/>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816429</xdr:colOff>
      <xdr:row>18</xdr:row>
      <xdr:rowOff>217715</xdr:rowOff>
    </xdr:from>
    <xdr:ext cx="2065884" cy="701168"/>
    <xdr:sp macro="" textlink="">
      <xdr:nvSpPr>
        <xdr:cNvPr id="25" name="四角形吹き出し 2">
          <a:extLst>
            <a:ext uri="{FF2B5EF4-FFF2-40B4-BE49-F238E27FC236}">
              <a16:creationId xmlns:a16="http://schemas.microsoft.com/office/drawing/2014/main" id="{00000000-0008-0000-0800-000019000000}"/>
            </a:ext>
          </a:extLst>
        </xdr:cNvPr>
        <xdr:cNvSpPr/>
      </xdr:nvSpPr>
      <xdr:spPr>
        <a:xfrm>
          <a:off x="5089072" y="6023429"/>
          <a:ext cx="2065884" cy="701168"/>
        </a:xfrm>
        <a:prstGeom prst="wedgeRectCallout">
          <a:avLst>
            <a:gd name="adj1" fmla="val -69287"/>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190500</xdr:colOff>
      <xdr:row>19</xdr:row>
      <xdr:rowOff>172358</xdr:rowOff>
    </xdr:from>
    <xdr:ext cx="2536530" cy="492571"/>
    <xdr:sp macro="" textlink="">
      <xdr:nvSpPr>
        <xdr:cNvPr id="26" name="四角形吹き出し 2">
          <a:extLst>
            <a:ext uri="{FF2B5EF4-FFF2-40B4-BE49-F238E27FC236}">
              <a16:creationId xmlns:a16="http://schemas.microsoft.com/office/drawing/2014/main" id="{00000000-0008-0000-0800-00001A000000}"/>
            </a:ext>
          </a:extLst>
        </xdr:cNvPr>
        <xdr:cNvSpPr/>
      </xdr:nvSpPr>
      <xdr:spPr>
        <a:xfrm>
          <a:off x="190500" y="6223001"/>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1143000</xdr:colOff>
      <xdr:row>18</xdr:row>
      <xdr:rowOff>80819</xdr:rowOff>
    </xdr:from>
    <xdr:ext cx="2027464" cy="701168"/>
    <xdr:sp macro="" textlink="">
      <xdr:nvSpPr>
        <xdr:cNvPr id="29" name="四角形吹き出し 2">
          <a:extLst>
            <a:ext uri="{FF2B5EF4-FFF2-40B4-BE49-F238E27FC236}">
              <a16:creationId xmlns:a16="http://schemas.microsoft.com/office/drawing/2014/main" id="{00000000-0008-0000-0800-00001D000000}"/>
            </a:ext>
          </a:extLst>
        </xdr:cNvPr>
        <xdr:cNvSpPr/>
      </xdr:nvSpPr>
      <xdr:spPr>
        <a:xfrm>
          <a:off x="8235950" y="591646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254001</xdr:colOff>
      <xdr:row>43</xdr:row>
      <xdr:rowOff>57728</xdr:rowOff>
    </xdr:from>
    <xdr:ext cx="2825339" cy="892809"/>
    <xdr:sp macro="" textlink="">
      <xdr:nvSpPr>
        <xdr:cNvPr id="30" name="四角形吹き出し 2">
          <a:extLst>
            <a:ext uri="{FF2B5EF4-FFF2-40B4-BE49-F238E27FC236}">
              <a16:creationId xmlns:a16="http://schemas.microsoft.com/office/drawing/2014/main" id="{00000000-0008-0000-0800-00001E000000}"/>
            </a:ext>
          </a:extLst>
        </xdr:cNvPr>
        <xdr:cNvSpPr/>
      </xdr:nvSpPr>
      <xdr:spPr>
        <a:xfrm>
          <a:off x="508001" y="11665528"/>
          <a:ext cx="2825339"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1027546</xdr:colOff>
      <xdr:row>44</xdr:row>
      <xdr:rowOff>80818</xdr:rowOff>
    </xdr:from>
    <xdr:ext cx="2566729" cy="492571"/>
    <xdr:sp macro="" textlink="">
      <xdr:nvSpPr>
        <xdr:cNvPr id="31" name="四角形吹き出し 2">
          <a:extLst>
            <a:ext uri="{FF2B5EF4-FFF2-40B4-BE49-F238E27FC236}">
              <a16:creationId xmlns:a16="http://schemas.microsoft.com/office/drawing/2014/main" id="{00000000-0008-0000-0800-00001F000000}"/>
            </a:ext>
          </a:extLst>
        </xdr:cNvPr>
        <xdr:cNvSpPr/>
      </xdr:nvSpPr>
      <xdr:spPr>
        <a:xfrm>
          <a:off x="5301096" y="11936268"/>
          <a:ext cx="2566729" cy="492571"/>
        </a:xfrm>
        <a:prstGeom prst="wedgeRectCallout">
          <a:avLst>
            <a:gd name="adj1" fmla="val -59305"/>
            <a:gd name="adj2" fmla="val -1531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780143</xdr:colOff>
      <xdr:row>36</xdr:row>
      <xdr:rowOff>90715</xdr:rowOff>
    </xdr:from>
    <xdr:ext cx="2879766" cy="492571"/>
    <xdr:sp macro="" textlink="">
      <xdr:nvSpPr>
        <xdr:cNvPr id="32" name="四角形吹き出し 2">
          <a:extLst>
            <a:ext uri="{FF2B5EF4-FFF2-40B4-BE49-F238E27FC236}">
              <a16:creationId xmlns:a16="http://schemas.microsoft.com/office/drawing/2014/main" id="{00000000-0008-0000-0800-000020000000}"/>
            </a:ext>
          </a:extLst>
        </xdr:cNvPr>
        <xdr:cNvSpPr/>
      </xdr:nvSpPr>
      <xdr:spPr>
        <a:xfrm>
          <a:off x="5052786" y="10033001"/>
          <a:ext cx="2879766" cy="492571"/>
        </a:xfrm>
        <a:prstGeom prst="wedgeRectCallout">
          <a:avLst>
            <a:gd name="adj1" fmla="val -79748"/>
            <a:gd name="adj2" fmla="val 1646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1006929</xdr:colOff>
      <xdr:row>36</xdr:row>
      <xdr:rowOff>0</xdr:rowOff>
    </xdr:from>
    <xdr:ext cx="2546937" cy="492571"/>
    <xdr:sp macro="" textlink="">
      <xdr:nvSpPr>
        <xdr:cNvPr id="33" name="四角形吹き出し 2">
          <a:extLst>
            <a:ext uri="{FF2B5EF4-FFF2-40B4-BE49-F238E27FC236}">
              <a16:creationId xmlns:a16="http://schemas.microsoft.com/office/drawing/2014/main" id="{00000000-0008-0000-0800-000021000000}"/>
            </a:ext>
          </a:extLst>
        </xdr:cNvPr>
        <xdr:cNvSpPr/>
      </xdr:nvSpPr>
      <xdr:spPr>
        <a:xfrm>
          <a:off x="8100786" y="9942286"/>
          <a:ext cx="2546937" cy="492571"/>
        </a:xfrm>
        <a:prstGeom prst="wedgeRectCallout">
          <a:avLst>
            <a:gd name="adj1" fmla="val -49857"/>
            <a:gd name="adj2" fmla="val 14084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年俸の場合など、月給額の計算の根拠を記入すること。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80819</xdr:colOff>
      <xdr:row>60</xdr:row>
      <xdr:rowOff>161636</xdr:rowOff>
    </xdr:from>
    <xdr:ext cx="2966357" cy="892809"/>
    <xdr:sp macro="" textlink="">
      <xdr:nvSpPr>
        <xdr:cNvPr id="34" name="四角形吹き出し 2">
          <a:extLst>
            <a:ext uri="{FF2B5EF4-FFF2-40B4-BE49-F238E27FC236}">
              <a16:creationId xmlns:a16="http://schemas.microsoft.com/office/drawing/2014/main" id="{00000000-0008-0000-0800-000022000000}"/>
            </a:ext>
          </a:extLst>
        </xdr:cNvPr>
        <xdr:cNvSpPr/>
      </xdr:nvSpPr>
      <xdr:spPr>
        <a:xfrm>
          <a:off x="334819" y="15712786"/>
          <a:ext cx="2966357" cy="892809"/>
        </a:xfrm>
        <a:prstGeom prst="wedgeRectCallout">
          <a:avLst>
            <a:gd name="adj1" fmla="val 40518"/>
            <a:gd name="adj2" fmla="val -105203"/>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69273</xdr:colOff>
      <xdr:row>60</xdr:row>
      <xdr:rowOff>173181</xdr:rowOff>
    </xdr:from>
    <xdr:ext cx="2879766" cy="492571"/>
    <xdr:sp macro="" textlink="">
      <xdr:nvSpPr>
        <xdr:cNvPr id="35" name="四角形吹き出し 2">
          <a:extLst>
            <a:ext uri="{FF2B5EF4-FFF2-40B4-BE49-F238E27FC236}">
              <a16:creationId xmlns:a16="http://schemas.microsoft.com/office/drawing/2014/main" id="{00000000-0008-0000-0800-000023000000}"/>
            </a:ext>
          </a:extLst>
        </xdr:cNvPr>
        <xdr:cNvSpPr/>
      </xdr:nvSpPr>
      <xdr:spPr>
        <a:xfrm>
          <a:off x="4342823" y="15724331"/>
          <a:ext cx="2879766" cy="492571"/>
        </a:xfrm>
        <a:prstGeom prst="wedgeRectCallout">
          <a:avLst>
            <a:gd name="adj1" fmla="val -23705"/>
            <a:gd name="adj2" fmla="val -14193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542636</xdr:colOff>
      <xdr:row>61</xdr:row>
      <xdr:rowOff>46181</xdr:rowOff>
    </xdr:from>
    <xdr:ext cx="2879766" cy="292452"/>
    <xdr:sp macro="" textlink="">
      <xdr:nvSpPr>
        <xdr:cNvPr id="36" name="四角形吹き出し 2">
          <a:extLst>
            <a:ext uri="{FF2B5EF4-FFF2-40B4-BE49-F238E27FC236}">
              <a16:creationId xmlns:a16="http://schemas.microsoft.com/office/drawing/2014/main" id="{00000000-0008-0000-0800-000024000000}"/>
            </a:ext>
          </a:extLst>
        </xdr:cNvPr>
        <xdr:cNvSpPr/>
      </xdr:nvSpPr>
      <xdr:spPr>
        <a:xfrm>
          <a:off x="7635586" y="15844981"/>
          <a:ext cx="2879766" cy="292452"/>
        </a:xfrm>
        <a:prstGeom prst="wedgeRectCallout">
          <a:avLst>
            <a:gd name="adj1" fmla="val 30161"/>
            <a:gd name="adj2" fmla="val -25527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日給額の算出根拠を記入すること。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988787</xdr:colOff>
      <xdr:row>53</xdr:row>
      <xdr:rowOff>45357</xdr:rowOff>
    </xdr:from>
    <xdr:ext cx="2978727" cy="492571"/>
    <xdr:sp macro="" textlink="">
      <xdr:nvSpPr>
        <xdr:cNvPr id="37" name="四角形吹き出し 2">
          <a:extLst>
            <a:ext uri="{FF2B5EF4-FFF2-40B4-BE49-F238E27FC236}">
              <a16:creationId xmlns:a16="http://schemas.microsoft.com/office/drawing/2014/main" id="{00000000-0008-0000-0800-000025000000}"/>
            </a:ext>
          </a:extLst>
        </xdr:cNvPr>
        <xdr:cNvSpPr/>
      </xdr:nvSpPr>
      <xdr:spPr>
        <a:xfrm>
          <a:off x="4181930" y="13897428"/>
          <a:ext cx="2978727" cy="492571"/>
        </a:xfrm>
        <a:prstGeom prst="wedgeRectCallout">
          <a:avLst>
            <a:gd name="adj1" fmla="val -55306"/>
            <a:gd name="adj2" fmla="val 76045"/>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oneCellAnchor>
    <xdr:from>
      <xdr:col>1</xdr:col>
      <xdr:colOff>544285</xdr:colOff>
      <xdr:row>6</xdr:row>
      <xdr:rowOff>390071</xdr:rowOff>
    </xdr:from>
    <xdr:ext cx="3289217" cy="292452"/>
    <xdr:sp macro="" textlink="">
      <xdr:nvSpPr>
        <xdr:cNvPr id="5" name="四角形吹き出し 2">
          <a:extLst>
            <a:ext uri="{FF2B5EF4-FFF2-40B4-BE49-F238E27FC236}">
              <a16:creationId xmlns:a16="http://schemas.microsoft.com/office/drawing/2014/main" id="{00000000-0008-0000-0900-000005000000}"/>
            </a:ext>
          </a:extLst>
        </xdr:cNvPr>
        <xdr:cNvSpPr/>
      </xdr:nvSpPr>
      <xdr:spPr>
        <a:xfrm>
          <a:off x="798285" y="2295071"/>
          <a:ext cx="3289217" cy="292452"/>
        </a:xfrm>
        <a:prstGeom prst="wedgeRectCallout">
          <a:avLst>
            <a:gd name="adj1" fmla="val 122904"/>
            <a:gd name="adj2" fmla="val -72318"/>
          </a:avLst>
        </a:prstGeom>
        <a:solidFill>
          <a:srgbClr val="FFE7E7">
            <a:alpha val="5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kumimoji="1" lang="ja-JP" altLang="en-US" sz="1200">
              <a:solidFill>
                <a:srgbClr val="FF0000"/>
              </a:solidFill>
              <a:effectLst/>
              <a:latin typeface="ＭＳ Ｐ明朝" panose="02020600040205080304" pitchFamily="18" charset="-128"/>
              <a:ea typeface="ＭＳ Ｐ明朝" panose="02020600040205080304" pitchFamily="18" charset="-128"/>
              <a:cs typeface="+mn-cs"/>
            </a:rPr>
            <a:t>別添１（事業者基本情報）の情報が反映される。</a:t>
          </a:r>
          <a:endParaRPr lang="ja-JP" altLang="ja-JP" sz="1200">
            <a:solidFill>
              <a:srgbClr val="FF0000"/>
            </a:solidFill>
            <a:effectLst/>
            <a:latin typeface="ＭＳ Ｐ明朝" panose="02020600040205080304" pitchFamily="18" charset="-128"/>
            <a:ea typeface="ＭＳ Ｐ明朝" panose="02020600040205080304" pitchFamily="18" charset="-128"/>
          </a:endParaRPr>
        </a:p>
      </xdr:txBody>
    </xdr:sp>
    <xdr:clientData/>
  </xdr:oneCellAnchor>
  <xdr:oneCellAnchor>
    <xdr:from>
      <xdr:col>1</xdr:col>
      <xdr:colOff>1197428</xdr:colOff>
      <xdr:row>9</xdr:row>
      <xdr:rowOff>426357</xdr:rowOff>
    </xdr:from>
    <xdr:ext cx="2533330" cy="492571"/>
    <xdr:sp macro="" textlink="">
      <xdr:nvSpPr>
        <xdr:cNvPr id="6" name="四角形吹き出し 2">
          <a:extLst>
            <a:ext uri="{FF2B5EF4-FFF2-40B4-BE49-F238E27FC236}">
              <a16:creationId xmlns:a16="http://schemas.microsoft.com/office/drawing/2014/main" id="{00000000-0008-0000-0900-000006000000}"/>
            </a:ext>
          </a:extLst>
        </xdr:cNvPr>
        <xdr:cNvSpPr/>
      </xdr:nvSpPr>
      <xdr:spPr>
        <a:xfrm>
          <a:off x="1451428" y="3764643"/>
          <a:ext cx="2533330" cy="492571"/>
        </a:xfrm>
        <a:prstGeom prst="wedgeRectCallout">
          <a:avLst>
            <a:gd name="adj1" fmla="val -59616"/>
            <a:gd name="adj2" fmla="val 22205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健保等級を適用する人件費支払対象者の氏名を記入すること。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353786</xdr:colOff>
      <xdr:row>11</xdr:row>
      <xdr:rowOff>108857</xdr:rowOff>
    </xdr:from>
    <xdr:ext cx="1744115" cy="292452"/>
    <xdr:sp macro="" textlink="">
      <xdr:nvSpPr>
        <xdr:cNvPr id="7" name="四角形吹き出し 2">
          <a:extLst>
            <a:ext uri="{FF2B5EF4-FFF2-40B4-BE49-F238E27FC236}">
              <a16:creationId xmlns:a16="http://schemas.microsoft.com/office/drawing/2014/main" id="{00000000-0008-0000-0900-000007000000}"/>
            </a:ext>
          </a:extLst>
        </xdr:cNvPr>
        <xdr:cNvSpPr/>
      </xdr:nvSpPr>
      <xdr:spPr>
        <a:xfrm>
          <a:off x="3546929" y="4354286"/>
          <a:ext cx="1744115" cy="292452"/>
        </a:xfrm>
        <a:prstGeom prst="wedgeRectCallout">
          <a:avLst>
            <a:gd name="adj1" fmla="val -34143"/>
            <a:gd name="adj2" fmla="val 23712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賞与回数を記入すること。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226785</xdr:colOff>
      <xdr:row>19</xdr:row>
      <xdr:rowOff>208643</xdr:rowOff>
    </xdr:from>
    <xdr:ext cx="2536530" cy="492571"/>
    <xdr:sp macro="" textlink="">
      <xdr:nvSpPr>
        <xdr:cNvPr id="8" name="四角形吹き出し 2">
          <a:extLst>
            <a:ext uri="{FF2B5EF4-FFF2-40B4-BE49-F238E27FC236}">
              <a16:creationId xmlns:a16="http://schemas.microsoft.com/office/drawing/2014/main" id="{00000000-0008-0000-0900-000008000000}"/>
            </a:ext>
          </a:extLst>
        </xdr:cNvPr>
        <xdr:cNvSpPr/>
      </xdr:nvSpPr>
      <xdr:spPr>
        <a:xfrm>
          <a:off x="226785" y="6286500"/>
          <a:ext cx="2536530" cy="492571"/>
        </a:xfrm>
        <a:prstGeom prst="wedgeRectCallout">
          <a:avLst>
            <a:gd name="adj1" fmla="val 48145"/>
            <a:gd name="adj2" fmla="val -208867"/>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交付申請時点で適用されている健保等級を記入すること。</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435428</xdr:colOff>
      <xdr:row>18</xdr:row>
      <xdr:rowOff>199571</xdr:rowOff>
    </xdr:from>
    <xdr:ext cx="2065884" cy="701168"/>
    <xdr:sp macro="" textlink="">
      <xdr:nvSpPr>
        <xdr:cNvPr id="9" name="四角形吹き出し 2">
          <a:extLst>
            <a:ext uri="{FF2B5EF4-FFF2-40B4-BE49-F238E27FC236}">
              <a16:creationId xmlns:a16="http://schemas.microsoft.com/office/drawing/2014/main" id="{00000000-0008-0000-0900-000009000000}"/>
            </a:ext>
          </a:extLst>
        </xdr:cNvPr>
        <xdr:cNvSpPr/>
      </xdr:nvSpPr>
      <xdr:spPr>
        <a:xfrm>
          <a:off x="4708071" y="6032500"/>
          <a:ext cx="2065884" cy="701168"/>
        </a:xfrm>
        <a:prstGeom prst="wedgeRectCallout">
          <a:avLst>
            <a:gd name="adj1" fmla="val -43599"/>
            <a:gd name="adj2" fmla="val -109991"/>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健保等級・賞与回数を入力 すると人件費単価が自動計 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607787</xdr:colOff>
      <xdr:row>18</xdr:row>
      <xdr:rowOff>127000</xdr:rowOff>
    </xdr:from>
    <xdr:ext cx="2027464" cy="701168"/>
    <xdr:sp macro="" textlink="">
      <xdr:nvSpPr>
        <xdr:cNvPr id="10" name="四角形吹き出し 2">
          <a:extLst>
            <a:ext uri="{FF2B5EF4-FFF2-40B4-BE49-F238E27FC236}">
              <a16:creationId xmlns:a16="http://schemas.microsoft.com/office/drawing/2014/main" id="{00000000-0008-0000-0900-00000A000000}"/>
            </a:ext>
          </a:extLst>
        </xdr:cNvPr>
        <xdr:cNvSpPr/>
      </xdr:nvSpPr>
      <xdr:spPr>
        <a:xfrm>
          <a:off x="7701644" y="5959929"/>
          <a:ext cx="2027464" cy="701168"/>
        </a:xfrm>
        <a:prstGeom prst="wedgeRectCallout">
          <a:avLst>
            <a:gd name="adj1" fmla="val -51458"/>
            <a:gd name="adj2" fmla="val -119694"/>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記入内容になんらかの説明 が必要な場合は備考欄にて 説明すること。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2</xdr:col>
      <xdr:colOff>480786</xdr:colOff>
      <xdr:row>34</xdr:row>
      <xdr:rowOff>90714</xdr:rowOff>
    </xdr:from>
    <xdr:ext cx="2879766" cy="492571"/>
    <xdr:sp macro="" textlink="">
      <xdr:nvSpPr>
        <xdr:cNvPr id="11" name="四角形吹き出し 2">
          <a:extLst>
            <a:ext uri="{FF2B5EF4-FFF2-40B4-BE49-F238E27FC236}">
              <a16:creationId xmlns:a16="http://schemas.microsoft.com/office/drawing/2014/main" id="{00000000-0008-0000-0900-00000B000000}"/>
            </a:ext>
          </a:extLst>
        </xdr:cNvPr>
        <xdr:cNvSpPr/>
      </xdr:nvSpPr>
      <xdr:spPr>
        <a:xfrm>
          <a:off x="2521857" y="9697357"/>
          <a:ext cx="2879766" cy="492571"/>
        </a:xfrm>
        <a:prstGeom prst="wedgeRectCallout">
          <a:avLst>
            <a:gd name="adj1" fmla="val -42606"/>
            <a:gd name="adj2" fmla="val 178779"/>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月給の場合は月給額を、年俸の場合は、 年俸</a:t>
          </a:r>
          <a:r>
            <a:rPr lang="en-US" altLang="ja-JP" sz="1200">
              <a:solidFill>
                <a:srgbClr val="FF0000"/>
              </a:solidFill>
              <a:latin typeface="ＭＳ Ｐ明朝" panose="02020600040205080304" pitchFamily="18" charset="-128"/>
              <a:ea typeface="ＭＳ Ｐ明朝" panose="02020600040205080304" pitchFamily="18" charset="-128"/>
            </a:rPr>
            <a:t>÷</a:t>
          </a:r>
          <a:r>
            <a:rPr lang="ja-JP" altLang="en-US" sz="1200">
              <a:solidFill>
                <a:srgbClr val="FF0000"/>
              </a:solidFill>
              <a:latin typeface="ＭＳ Ｐ明朝" panose="02020600040205080304" pitchFamily="18" charset="-128"/>
              <a:ea typeface="ＭＳ Ｐ明朝" panose="02020600040205080304" pitchFamily="18" charset="-128"/>
            </a:rPr>
            <a:t>１２の金額を記入すること。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27213</xdr:colOff>
      <xdr:row>42</xdr:row>
      <xdr:rowOff>172358</xdr:rowOff>
    </xdr:from>
    <xdr:ext cx="2812143" cy="892809"/>
    <xdr:sp macro="" textlink="">
      <xdr:nvSpPr>
        <xdr:cNvPr id="12" name="四角形吹き出し 2">
          <a:extLst>
            <a:ext uri="{FF2B5EF4-FFF2-40B4-BE49-F238E27FC236}">
              <a16:creationId xmlns:a16="http://schemas.microsoft.com/office/drawing/2014/main" id="{00000000-0008-0000-0900-00000C000000}"/>
            </a:ext>
          </a:extLst>
        </xdr:cNvPr>
        <xdr:cNvSpPr/>
      </xdr:nvSpPr>
      <xdr:spPr>
        <a:xfrm>
          <a:off x="281213" y="11484429"/>
          <a:ext cx="2812143" cy="892809"/>
        </a:xfrm>
        <a:prstGeom prst="wedgeRectCallout">
          <a:avLst>
            <a:gd name="adj1" fmla="val 31584"/>
            <a:gd name="adj2" fmla="val -7278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 手当を含む）、通勤手当、賞与のみ。</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5</xdr:col>
      <xdr:colOff>0</xdr:colOff>
      <xdr:row>44</xdr:row>
      <xdr:rowOff>0</xdr:rowOff>
    </xdr:from>
    <xdr:ext cx="2566729" cy="492571"/>
    <xdr:sp macro="" textlink="">
      <xdr:nvSpPr>
        <xdr:cNvPr id="14" name="四角形吹き出し 2">
          <a:extLst>
            <a:ext uri="{FF2B5EF4-FFF2-40B4-BE49-F238E27FC236}">
              <a16:creationId xmlns:a16="http://schemas.microsoft.com/office/drawing/2014/main" id="{00000000-0008-0000-0900-00000E000000}"/>
            </a:ext>
          </a:extLst>
        </xdr:cNvPr>
        <xdr:cNvSpPr/>
      </xdr:nvSpPr>
      <xdr:spPr>
        <a:xfrm>
          <a:off x="5451929" y="11801929"/>
          <a:ext cx="2566729" cy="492571"/>
        </a:xfrm>
        <a:prstGeom prst="wedgeRectCallout">
          <a:avLst>
            <a:gd name="adj1" fmla="val -67787"/>
            <a:gd name="adj2" fmla="val -131012"/>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63500</xdr:colOff>
      <xdr:row>53</xdr:row>
      <xdr:rowOff>81643</xdr:rowOff>
    </xdr:from>
    <xdr:ext cx="2879766" cy="492571"/>
    <xdr:sp macro="" textlink="">
      <xdr:nvSpPr>
        <xdr:cNvPr id="16" name="四角形吹き出し 2">
          <a:extLst>
            <a:ext uri="{FF2B5EF4-FFF2-40B4-BE49-F238E27FC236}">
              <a16:creationId xmlns:a16="http://schemas.microsoft.com/office/drawing/2014/main" id="{00000000-0008-0000-0900-000010000000}"/>
            </a:ext>
          </a:extLst>
        </xdr:cNvPr>
        <xdr:cNvSpPr/>
      </xdr:nvSpPr>
      <xdr:spPr>
        <a:xfrm>
          <a:off x="4336143" y="13960929"/>
          <a:ext cx="2879766" cy="492571"/>
        </a:xfrm>
        <a:prstGeom prst="wedgeRectCallout">
          <a:avLst>
            <a:gd name="adj1" fmla="val -69066"/>
            <a:gd name="adj2" fmla="val 114636"/>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就業規則または個別の労働契約で定め られた所定労働時間を記入すること。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199571</xdr:colOff>
      <xdr:row>60</xdr:row>
      <xdr:rowOff>63499</xdr:rowOff>
    </xdr:from>
    <xdr:ext cx="2966357" cy="892809"/>
    <xdr:sp macro="" textlink="">
      <xdr:nvSpPr>
        <xdr:cNvPr id="17" name="四角形吹き出し 2">
          <a:extLst>
            <a:ext uri="{FF2B5EF4-FFF2-40B4-BE49-F238E27FC236}">
              <a16:creationId xmlns:a16="http://schemas.microsoft.com/office/drawing/2014/main" id="{00000000-0008-0000-0900-000011000000}"/>
            </a:ext>
          </a:extLst>
        </xdr:cNvPr>
        <xdr:cNvSpPr/>
      </xdr:nvSpPr>
      <xdr:spPr>
        <a:xfrm>
          <a:off x="199571" y="15530285"/>
          <a:ext cx="2966357" cy="892809"/>
        </a:xfrm>
        <a:prstGeom prst="wedgeRectCallout">
          <a:avLst>
            <a:gd name="adj1" fmla="val 36542"/>
            <a:gd name="adj2" fmla="val -93010"/>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給与支払額のうち基本給、家族手当、住居手当、法定 福利費（事業主負担分）、管理職手当（技能職に対する手当を含む）、通勤手当、賞与のみ。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1025072</xdr:colOff>
      <xdr:row>60</xdr:row>
      <xdr:rowOff>172357</xdr:rowOff>
    </xdr:from>
    <xdr:ext cx="2879766" cy="492571"/>
    <xdr:sp macro="" textlink="">
      <xdr:nvSpPr>
        <xdr:cNvPr id="19" name="四角形吹き出し 2">
          <a:extLst>
            <a:ext uri="{FF2B5EF4-FFF2-40B4-BE49-F238E27FC236}">
              <a16:creationId xmlns:a16="http://schemas.microsoft.com/office/drawing/2014/main" id="{00000000-0008-0000-0900-000013000000}"/>
            </a:ext>
          </a:extLst>
        </xdr:cNvPr>
        <xdr:cNvSpPr/>
      </xdr:nvSpPr>
      <xdr:spPr>
        <a:xfrm>
          <a:off x="4218215" y="15639143"/>
          <a:ext cx="2879766" cy="492571"/>
        </a:xfrm>
        <a:prstGeom prst="wedgeRectCallout">
          <a:avLst>
            <a:gd name="adj1" fmla="val -31738"/>
            <a:gd name="adj2" fmla="val -141938"/>
          </a:avLst>
        </a:prstGeom>
        <a:solidFill>
          <a:srgbClr val="FFE7E7">
            <a:alpha val="90000"/>
          </a:srgb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rtl="0" fontAlgn="base"/>
          <a:r>
            <a:rPr lang="ja-JP" altLang="en-US" sz="1200">
              <a:solidFill>
                <a:srgbClr val="FF0000"/>
              </a:solidFill>
              <a:latin typeface="ＭＳ Ｐ明朝" panose="02020600040205080304" pitchFamily="18" charset="-128"/>
              <a:ea typeface="ＭＳ Ｐ明朝" panose="02020600040205080304" pitchFamily="18" charset="-128"/>
            </a:rPr>
            <a:t>給与額を入力すると人件費単価が自動計算される。 </a:t>
          </a:r>
          <a:endParaRPr kumimoji="1" lang="ja-JP" altLang="en-US" sz="1200">
            <a:solidFill>
              <a:srgbClr val="FF0000"/>
            </a:solidFill>
            <a:effectLst/>
            <a:latin typeface="ＭＳ Ｐ明朝" panose="02020600040205080304" pitchFamily="18" charset="-128"/>
            <a:ea typeface="ＭＳ Ｐ明朝" panose="02020600040205080304" pitchFamily="18" charset="-128"/>
            <a:cs typeface="+mn-cs"/>
          </a:endParaRPr>
        </a:p>
      </xdr:txBody>
    </xdr:sp>
    <xdr:clientData/>
  </xdr:one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8"/>
  <sheetViews>
    <sheetView tabSelected="1" view="pageBreakPreview" zoomScale="70" zoomScaleNormal="85" zoomScaleSheetLayoutView="70" workbookViewId="0"/>
  </sheetViews>
  <sheetFormatPr defaultColWidth="8.25" defaultRowHeight="13.15"/>
  <cols>
    <col min="1" max="1" width="4.625" style="3" customWidth="1"/>
    <col min="2" max="2" width="27.625" style="3" bestFit="1" customWidth="1"/>
    <col min="3" max="3" width="10.25" style="3" customWidth="1"/>
    <col min="4" max="4" width="62.25" style="3" customWidth="1"/>
    <col min="5" max="7" width="7.25" style="3" customWidth="1"/>
    <col min="8" max="16384" width="8.25" style="3"/>
  </cols>
  <sheetData>
    <row r="1" spans="1:7" ht="30" customHeight="1">
      <c r="A1" s="290" t="s">
        <v>0</v>
      </c>
      <c r="B1" s="1"/>
      <c r="C1" s="1"/>
      <c r="D1" s="2"/>
      <c r="E1" s="302"/>
      <c r="F1" s="302"/>
      <c r="G1" s="303"/>
    </row>
    <row r="2" spans="1:7" ht="53.65" customHeight="1">
      <c r="A2" s="4" t="s">
        <v>1</v>
      </c>
      <c r="B2" s="5" t="s">
        <v>2</v>
      </c>
      <c r="C2" s="6" t="s">
        <v>3</v>
      </c>
      <c r="D2" s="7" t="s">
        <v>4</v>
      </c>
      <c r="E2" s="8" t="s">
        <v>5</v>
      </c>
      <c r="F2" s="300" t="s">
        <v>6</v>
      </c>
      <c r="G2" s="301" t="s">
        <v>7</v>
      </c>
    </row>
    <row r="3" spans="1:7" ht="70.5" customHeight="1">
      <c r="A3" s="9" t="s">
        <v>8</v>
      </c>
      <c r="B3" s="10" t="s">
        <v>9</v>
      </c>
      <c r="C3" s="11" t="s">
        <v>10</v>
      </c>
      <c r="D3" s="12"/>
      <c r="E3" s="13" t="s">
        <v>11</v>
      </c>
      <c r="F3" s="14" t="s">
        <v>12</v>
      </c>
      <c r="G3" s="15" t="s">
        <v>13</v>
      </c>
    </row>
    <row r="4" spans="1:7" ht="71.650000000000006" customHeight="1">
      <c r="A4" s="16" t="s">
        <v>14</v>
      </c>
      <c r="B4" s="266" t="s">
        <v>15</v>
      </c>
      <c r="C4" s="11" t="s">
        <v>16</v>
      </c>
      <c r="D4" s="18" t="s">
        <v>17</v>
      </c>
      <c r="E4" s="13" t="s">
        <v>11</v>
      </c>
      <c r="F4" s="14"/>
      <c r="G4" s="15" t="s">
        <v>13</v>
      </c>
    </row>
    <row r="5" spans="1:7" ht="71.650000000000006" customHeight="1">
      <c r="A5" s="9" t="s">
        <v>18</v>
      </c>
      <c r="B5" s="19" t="s">
        <v>19</v>
      </c>
      <c r="C5" s="20" t="s">
        <v>20</v>
      </c>
      <c r="D5" s="12" t="s">
        <v>21</v>
      </c>
      <c r="E5" s="13" t="s">
        <v>11</v>
      </c>
      <c r="F5" s="14"/>
      <c r="G5" s="15" t="s">
        <v>13</v>
      </c>
    </row>
    <row r="6" spans="1:7" ht="51" customHeight="1">
      <c r="A6" s="16" t="s">
        <v>22</v>
      </c>
      <c r="B6" s="17" t="s">
        <v>23</v>
      </c>
      <c r="C6" s="21" t="s">
        <v>24</v>
      </c>
      <c r="D6" s="22" t="s">
        <v>25</v>
      </c>
      <c r="E6" s="23" t="s">
        <v>12</v>
      </c>
      <c r="F6" s="23"/>
      <c r="G6" s="24" t="s">
        <v>12</v>
      </c>
    </row>
    <row r="7" spans="1:7" ht="70.150000000000006" customHeight="1">
      <c r="A7" s="9" t="s">
        <v>26</v>
      </c>
      <c r="B7" s="19" t="s">
        <v>27</v>
      </c>
      <c r="C7" s="11" t="s">
        <v>28</v>
      </c>
      <c r="D7" s="12" t="s">
        <v>29</v>
      </c>
      <c r="E7" s="13" t="s">
        <v>11</v>
      </c>
      <c r="F7" s="14"/>
      <c r="G7" s="15"/>
    </row>
    <row r="8" spans="1:7" ht="67.150000000000006" customHeight="1">
      <c r="A8" s="9" t="s">
        <v>30</v>
      </c>
      <c r="B8" s="25" t="s">
        <v>31</v>
      </c>
      <c r="C8" s="11" t="s">
        <v>32</v>
      </c>
      <c r="D8" s="12" t="s">
        <v>33</v>
      </c>
      <c r="E8" s="13" t="s">
        <v>11</v>
      </c>
      <c r="F8" s="14" t="s">
        <v>12</v>
      </c>
      <c r="G8" s="15" t="s">
        <v>13</v>
      </c>
    </row>
    <row r="9" spans="1:7" ht="70.5" customHeight="1">
      <c r="A9" s="9" t="s">
        <v>34</v>
      </c>
      <c r="B9" s="26" t="s">
        <v>35</v>
      </c>
      <c r="C9" s="11" t="s">
        <v>36</v>
      </c>
      <c r="D9" s="27" t="s">
        <v>37</v>
      </c>
      <c r="E9" s="23" t="s">
        <v>12</v>
      </c>
      <c r="F9" s="23" t="s">
        <v>12</v>
      </c>
      <c r="G9" s="24" t="s">
        <v>12</v>
      </c>
    </row>
    <row r="10" spans="1:7" ht="72" customHeight="1">
      <c r="A10" s="9" t="s">
        <v>38</v>
      </c>
      <c r="B10" s="292" t="s">
        <v>39</v>
      </c>
      <c r="C10" s="11" t="s">
        <v>40</v>
      </c>
      <c r="D10" s="27" t="s">
        <v>37</v>
      </c>
      <c r="E10" s="13" t="s">
        <v>11</v>
      </c>
      <c r="F10" s="13" t="s">
        <v>12</v>
      </c>
      <c r="G10" s="15" t="s">
        <v>11</v>
      </c>
    </row>
    <row r="11" spans="1:7" ht="64.900000000000006" customHeight="1">
      <c r="A11" s="9" t="s">
        <v>41</v>
      </c>
      <c r="B11" s="28" t="s">
        <v>42</v>
      </c>
      <c r="C11" s="11" t="s">
        <v>43</v>
      </c>
      <c r="D11" s="12"/>
      <c r="E11" s="23" t="s">
        <v>12</v>
      </c>
      <c r="F11" s="14"/>
      <c r="G11" s="15"/>
    </row>
    <row r="12" spans="1:7" ht="70.5" customHeight="1">
      <c r="A12" s="9" t="s">
        <v>44</v>
      </c>
      <c r="B12" s="29" t="s">
        <v>45</v>
      </c>
      <c r="C12" s="11" t="s">
        <v>46</v>
      </c>
      <c r="D12" s="12"/>
      <c r="E12" s="30"/>
      <c r="F12" s="14"/>
      <c r="G12" s="24" t="s">
        <v>12</v>
      </c>
    </row>
    <row r="13" spans="1:7" ht="70.5" customHeight="1">
      <c r="A13" s="296" t="s">
        <v>47</v>
      </c>
      <c r="B13" s="299" t="s">
        <v>48</v>
      </c>
      <c r="C13" s="297" t="s">
        <v>49</v>
      </c>
      <c r="D13" s="298" t="s">
        <v>50</v>
      </c>
      <c r="E13" s="23" t="s">
        <v>12</v>
      </c>
      <c r="F13" s="23" t="s">
        <v>12</v>
      </c>
      <c r="G13" s="15" t="s">
        <v>11</v>
      </c>
    </row>
    <row r="14" spans="1:7" ht="70.900000000000006" customHeight="1" thickBot="1">
      <c r="A14" s="31" t="s">
        <v>51</v>
      </c>
      <c r="B14" s="32" t="s">
        <v>52</v>
      </c>
      <c r="C14" s="33" t="s">
        <v>20</v>
      </c>
      <c r="D14" s="34" t="s">
        <v>53</v>
      </c>
      <c r="E14" s="35" t="s">
        <v>11</v>
      </c>
      <c r="F14" s="36"/>
      <c r="G14" s="37"/>
    </row>
    <row r="15" spans="1:7" ht="18.600000000000001" customHeight="1">
      <c r="A15" s="3" t="s">
        <v>54</v>
      </c>
      <c r="B15" s="293"/>
      <c r="C15" s="294"/>
      <c r="D15" s="295"/>
      <c r="E15" s="38"/>
      <c r="F15" s="38"/>
      <c r="G15" s="38"/>
    </row>
    <row r="16" spans="1:7" ht="18.600000000000001" customHeight="1">
      <c r="A16" s="3" t="s">
        <v>55</v>
      </c>
      <c r="B16" s="293"/>
      <c r="C16" s="294"/>
      <c r="D16" s="295"/>
      <c r="E16" s="38"/>
      <c r="F16" s="38"/>
      <c r="G16" s="38"/>
    </row>
    <row r="17" spans="1:7" ht="18.600000000000001" customHeight="1">
      <c r="B17" s="293"/>
      <c r="C17" s="294"/>
      <c r="D17" s="295"/>
      <c r="E17" s="38"/>
      <c r="F17" s="38"/>
      <c r="G17" s="38"/>
    </row>
    <row r="18" spans="1:7" ht="19.149999999999999" customHeight="1">
      <c r="A18" s="3" t="s">
        <v>56</v>
      </c>
      <c r="E18" s="38"/>
      <c r="F18" s="38"/>
      <c r="G18" s="38"/>
    </row>
  </sheetData>
  <mergeCells count="1">
    <mergeCell ref="E1:G1"/>
  </mergeCells>
  <phoneticPr fontId="7"/>
  <hyperlinks>
    <hyperlink ref="B8" location="'別添　役員名簿【幹事社、コンソーシアム参加事業者】'!A1" display="'別添　役員名簿【幹事社、コンソーシアム参加事業者】'!A1" xr:uid="{00000000-0004-0000-0000-000000000000}"/>
    <hyperlink ref="B3" location="'別添１　事業者基本情報【幹事社、コンソーシアム参加事業者】'!A1" display="'別添１　事業者基本情報【幹事社、コンソーシアム参加事業者】'!A1" xr:uid="{00000000-0004-0000-0000-000001000000}"/>
    <hyperlink ref="B12" location="'別添3-2　コンソーシアム参加確認書'!A1" display="'別添3-2　コンソーシアム参加確認書'!A1" xr:uid="{00000000-0004-0000-0000-000002000000}"/>
    <hyperlink ref="B6" location="'様式第１　交付申請書【コンソーシアム申請用】'!A1" display="'様式第１　交付申請書【コンソーシアム申請用】'!A1" xr:uid="{00000000-0004-0000-0000-000003000000}"/>
    <hyperlink ref="B9" location="'別添２－１人件費単価計算書【幹事社、コンソーシアム参加事業者】'!A1" display="'別添２－１人件費単価計算書【幹事社、コンソーシアム参加事業者】'!A1" xr:uid="{00000000-0004-0000-0000-000004000000}"/>
    <hyperlink ref="B11" location="'別添3-1　コンソーシアム登録申請書'!A1" tooltip="コンソーシアム登録申請書" display="'別添3-1　コンソーシアム登録申請書'!A1" xr:uid="{00000000-0004-0000-0000-000005000000}"/>
    <hyperlink ref="B10" location="'別添２－２　人件費計算根拠【幹事社、コンソーシアム参加事業者】'!A1" display="'別添２－２　人件費計算根拠【幹事社、コンソーシアム参加事業者】'!A1" xr:uid="{00000000-0004-0000-0000-000006000000}"/>
    <hyperlink ref="B4" location="'別添２　支出計画書'!A1" display="'別添２　支出計画書'!A1" xr:uid="{00000000-0004-0000-0000-000007000000}"/>
  </hyperlinks>
  <pageMargins left="0.7" right="0.7" top="0.75" bottom="0.75" header="0.3" footer="0.3"/>
  <pageSetup paperSize="9" scale="6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84"/>
  <sheetViews>
    <sheetView showGridLines="0" view="pageBreakPreview" zoomScale="70" zoomScaleNormal="70" zoomScaleSheetLayoutView="70" workbookViewId="0"/>
  </sheetViews>
  <sheetFormatPr defaultColWidth="8.25" defaultRowHeight="12"/>
  <cols>
    <col min="1" max="1" width="3.25" style="118" customWidth="1"/>
    <col min="2" max="2" width="23.5" style="118" customWidth="1"/>
    <col min="3" max="3" width="15.125" style="118" customWidth="1"/>
    <col min="4" max="4" width="14.25" style="118" customWidth="1"/>
    <col min="5" max="5" width="15.5" style="118" customWidth="1"/>
    <col min="6" max="6" width="21.5" style="118" customWidth="1"/>
    <col min="7" max="7" width="18.25" style="118" customWidth="1"/>
    <col min="8" max="8" width="31.25" style="118" customWidth="1"/>
    <col min="9" max="9" width="2.75" style="119" customWidth="1"/>
    <col min="10" max="10" width="8.25" style="119"/>
    <col min="11" max="16384" width="8.25" style="118"/>
  </cols>
  <sheetData>
    <row r="1" spans="1:11" ht="47.25" customHeight="1"/>
    <row r="2" spans="1:11" ht="19.5" customHeight="1">
      <c r="B2" s="235" t="s">
        <v>248</v>
      </c>
      <c r="C2" s="213"/>
      <c r="D2" s="213"/>
      <c r="E2" s="213"/>
      <c r="F2" s="213"/>
      <c r="G2" s="213"/>
      <c r="H2" s="236" t="s">
        <v>249</v>
      </c>
    </row>
    <row r="3" spans="1:11" ht="7.5" customHeight="1">
      <c r="B3" s="213"/>
      <c r="C3" s="213"/>
      <c r="D3" s="213"/>
      <c r="E3" s="213"/>
      <c r="F3" s="213"/>
      <c r="G3" s="213"/>
      <c r="H3" s="237"/>
    </row>
    <row r="4" spans="1:11" ht="25.9">
      <c r="B4" s="346" t="s">
        <v>250</v>
      </c>
      <c r="C4" s="346"/>
      <c r="D4" s="346"/>
      <c r="E4" s="346"/>
      <c r="F4" s="346"/>
      <c r="G4" s="346"/>
      <c r="H4" s="346"/>
    </row>
    <row r="5" spans="1:11" ht="17.25" customHeight="1">
      <c r="B5" s="214"/>
      <c r="C5" s="347" t="s">
        <v>298</v>
      </c>
      <c r="D5" s="367"/>
      <c r="E5" s="367"/>
      <c r="F5" s="367"/>
      <c r="G5" s="367"/>
      <c r="H5" s="214"/>
    </row>
    <row r="6" spans="1:11" ht="33" customHeight="1">
      <c r="B6" s="238" t="s">
        <v>252</v>
      </c>
      <c r="C6" s="214"/>
      <c r="D6" s="214"/>
      <c r="E6" s="214"/>
      <c r="F6" s="214"/>
      <c r="G6" s="214"/>
      <c r="H6" s="214"/>
    </row>
    <row r="7" spans="1:11" ht="42.75" customHeight="1">
      <c r="E7" s="119"/>
      <c r="F7" s="215" t="s">
        <v>253</v>
      </c>
      <c r="G7" s="348" t="str">
        <f>'別添１　事業者基本情報【共同申請参加事業者】'!C4</f>
        <v>東京都△△△区●●１丁目１番１号
△△△ビル７階</v>
      </c>
      <c r="H7" s="348"/>
      <c r="I7" s="137" t="s">
        <v>299</v>
      </c>
      <c r="J7" s="120"/>
      <c r="K7" s="121"/>
    </row>
    <row r="8" spans="1:11" ht="35.25" customHeight="1">
      <c r="C8" s="216"/>
      <c r="E8" s="119"/>
      <c r="F8" s="217" t="s">
        <v>254</v>
      </c>
      <c r="G8" s="349" t="str">
        <f>'別添１　事業者基本情報【共同申請参加事業者】'!C3</f>
        <v>株式会社△△△</v>
      </c>
      <c r="H8" s="349"/>
      <c r="J8" s="120"/>
      <c r="K8" s="121"/>
    </row>
    <row r="9" spans="1:11" ht="35.25" customHeight="1">
      <c r="C9" s="216"/>
      <c r="E9" s="119"/>
      <c r="F9" s="217" t="s">
        <v>256</v>
      </c>
      <c r="G9" s="350" t="s">
        <v>257</v>
      </c>
      <c r="H9" s="350"/>
      <c r="J9" s="120"/>
      <c r="K9" s="121"/>
    </row>
    <row r="10" spans="1:11" ht="48" customHeight="1">
      <c r="C10" s="216"/>
      <c r="F10" s="218"/>
      <c r="G10" s="219"/>
      <c r="H10" s="239"/>
      <c r="J10" s="120"/>
      <c r="K10" s="121"/>
    </row>
    <row r="11" spans="1:11" ht="23.45">
      <c r="B11" s="351" t="s">
        <v>210</v>
      </c>
      <c r="C11" s="351"/>
      <c r="D11" s="351"/>
      <c r="E11" s="351"/>
      <c r="F11" s="351"/>
      <c r="G11" s="351"/>
      <c r="H11" s="351"/>
      <c r="J11" s="120"/>
      <c r="K11" s="121"/>
    </row>
    <row r="12" spans="1:11" ht="19.149999999999999">
      <c r="C12" s="216"/>
      <c r="F12" s="218"/>
      <c r="G12" s="220"/>
      <c r="H12" s="219"/>
      <c r="J12" s="120" t="s">
        <v>258</v>
      </c>
      <c r="K12" s="121"/>
    </row>
    <row r="13" spans="1:11" ht="19.5" customHeight="1">
      <c r="B13" s="240" t="s">
        <v>259</v>
      </c>
      <c r="E13" s="221"/>
      <c r="J13" s="120"/>
      <c r="K13" s="121"/>
    </row>
    <row r="14" spans="1:11" ht="9.75" customHeight="1">
      <c r="J14" s="120"/>
      <c r="K14" s="121"/>
    </row>
    <row r="15" spans="1:11" ht="19.5" customHeight="1" thickBot="1">
      <c r="B15" s="122" t="s">
        <v>260</v>
      </c>
      <c r="C15" s="122" t="s">
        <v>261</v>
      </c>
      <c r="D15" s="122" t="s">
        <v>262</v>
      </c>
      <c r="E15" s="122" t="s">
        <v>263</v>
      </c>
      <c r="F15" s="401" t="s">
        <v>4</v>
      </c>
      <c r="G15" s="401"/>
      <c r="H15" s="401"/>
      <c r="J15" s="120"/>
      <c r="K15" s="121"/>
    </row>
    <row r="16" spans="1:11" s="126" customFormat="1" ht="19.5" customHeight="1" thickTop="1">
      <c r="A16" s="123">
        <f>IF(COUNTA(B16)&lt;1,"",COUNTA($B$16:B16))</f>
        <v>1</v>
      </c>
      <c r="B16" s="210" t="s">
        <v>264</v>
      </c>
      <c r="C16" s="210">
        <v>24</v>
      </c>
      <c r="D16" s="210">
        <v>1</v>
      </c>
      <c r="E16" s="124">
        <f>IF(OR(C16="",D16=""),"",IF(AND(D16&lt;4,0&lt;D16),VLOOKUP($C16,等級単価一覧表!$A:$K,11,FALSE)))</f>
        <v>2780</v>
      </c>
      <c r="F16" s="368" t="s">
        <v>300</v>
      </c>
      <c r="G16" s="368"/>
      <c r="H16" s="368"/>
      <c r="I16" s="119"/>
      <c r="J16" s="120" t="s">
        <v>266</v>
      </c>
      <c r="K16" s="125"/>
    </row>
    <row r="17" spans="1:11" s="126" customFormat="1" ht="19.5" customHeight="1">
      <c r="A17" s="123">
        <f>IF(COUNTA(B17)&lt;1,"",COUNTA($B$16:B17))</f>
        <v>2</v>
      </c>
      <c r="B17" s="211" t="s">
        <v>264</v>
      </c>
      <c r="C17" s="212">
        <v>25</v>
      </c>
      <c r="D17" s="212">
        <v>1</v>
      </c>
      <c r="E17" s="124">
        <f>IF(OR(C17="",D17=""),"",IF(AND(D17&lt;4,0&lt;D17),VLOOKUP($C17,等級単価一覧表!$A:$K,11,FALSE)))</f>
        <v>2950</v>
      </c>
      <c r="F17" s="358" t="s">
        <v>301</v>
      </c>
      <c r="G17" s="358"/>
      <c r="H17" s="358"/>
      <c r="I17" s="123"/>
      <c r="J17" s="127" t="s">
        <v>269</v>
      </c>
      <c r="K17" s="125"/>
    </row>
    <row r="18" spans="1:11" s="126" customFormat="1" ht="19.5" customHeight="1">
      <c r="A18" s="123" t="str">
        <f>IF(COUNTA(B18)&lt;1,"",COUNTA($B$16:B18))</f>
        <v/>
      </c>
      <c r="B18" s="211"/>
      <c r="C18" s="211"/>
      <c r="D18" s="211"/>
      <c r="E18" s="124" t="str">
        <f>IF(OR(C18="",D18=""),"",IF(AND(D18&lt;4,0&lt;D18),VLOOKUP($C18,等級単価一覧表!$A:$K,11,FALSE)))</f>
        <v/>
      </c>
      <c r="F18" s="358"/>
      <c r="G18" s="358"/>
      <c r="H18" s="358"/>
      <c r="I18" s="123"/>
      <c r="J18" s="128"/>
      <c r="K18" s="125"/>
    </row>
    <row r="19" spans="1:11" s="126" customFormat="1" ht="19.5" customHeight="1">
      <c r="A19" s="123" t="str">
        <f>IF(COUNTA(B19)&lt;1,"",COUNTA($B$16:B19))</f>
        <v/>
      </c>
      <c r="B19" s="211"/>
      <c r="C19" s="211"/>
      <c r="D19" s="211"/>
      <c r="E19" s="124" t="str">
        <f>IF(OR(C19="",D19=""),"",IF(AND(D19&lt;4,0&lt;D19),VLOOKUP($C19,等級単価一覧表!$A:$K,11,FALSE)))</f>
        <v/>
      </c>
      <c r="F19" s="358"/>
      <c r="G19" s="358"/>
      <c r="H19" s="358"/>
      <c r="I19" s="123"/>
      <c r="J19" s="129" t="s">
        <v>302</v>
      </c>
      <c r="K19" s="125"/>
    </row>
    <row r="20" spans="1:11" s="126" customFormat="1" ht="19.5" customHeight="1">
      <c r="A20" s="123" t="str">
        <f>IF(COUNTA(B20)&lt;1,"",COUNTA($B$16:B20))</f>
        <v/>
      </c>
      <c r="B20" s="211"/>
      <c r="C20" s="211"/>
      <c r="D20" s="211"/>
      <c r="E20" s="124" t="str">
        <f>IF(OR(C20="",D20=""),"",IF(AND(D20&lt;4,0&lt;D20),VLOOKUP($C20,等級単価一覧表!$A:$K,11,FALSE)))</f>
        <v/>
      </c>
      <c r="F20" s="358"/>
      <c r="G20" s="358"/>
      <c r="H20" s="358"/>
      <c r="I20" s="123"/>
      <c r="J20" s="128"/>
      <c r="K20" s="125"/>
    </row>
    <row r="21" spans="1:11" s="126" customFormat="1" ht="19.5" customHeight="1">
      <c r="A21" s="123" t="str">
        <f>IF(COUNTA(B21)&lt;1,"",COUNTA($B$16:B21))</f>
        <v/>
      </c>
      <c r="B21" s="211"/>
      <c r="C21" s="211"/>
      <c r="D21" s="211"/>
      <c r="E21" s="124" t="str">
        <f>IF(OR(C21="",D21=""),"",IF(AND(D21&lt;4,0&lt;D21),VLOOKUP($C21,等級単価一覧表!$A:$K,11,FALSE)))</f>
        <v/>
      </c>
      <c r="F21" s="358"/>
      <c r="G21" s="358"/>
      <c r="H21" s="358"/>
      <c r="I21" s="123"/>
      <c r="J21" s="128"/>
      <c r="K21" s="125"/>
    </row>
    <row r="22" spans="1:11" s="126" customFormat="1" ht="19.5" customHeight="1">
      <c r="A22" s="123" t="str">
        <f>IF(COUNTA(B22)&lt;1,"",COUNTA($B$16:B22))</f>
        <v/>
      </c>
      <c r="B22" s="211"/>
      <c r="C22" s="211"/>
      <c r="D22" s="211"/>
      <c r="E22" s="124" t="str">
        <f>IF(OR(C22="",D22=""),"",IF(AND(D22&lt;4,0&lt;D22),VLOOKUP($C22,等級単価一覧表!$A:$K,11,FALSE)))</f>
        <v/>
      </c>
      <c r="F22" s="358"/>
      <c r="G22" s="358"/>
      <c r="H22" s="358"/>
      <c r="I22" s="123"/>
      <c r="J22" s="128"/>
      <c r="K22" s="125"/>
    </row>
    <row r="23" spans="1:11" s="126" customFormat="1" ht="19.5" customHeight="1">
      <c r="A23" s="123" t="str">
        <f>IF(COUNTA(B23)&lt;1,"",COUNTA($B$16:B23))</f>
        <v/>
      </c>
      <c r="B23" s="211"/>
      <c r="C23" s="211"/>
      <c r="D23" s="211"/>
      <c r="E23" s="124" t="str">
        <f>IF(OR(C23="",D23=""),"",IF(AND(D23&lt;4,0&lt;D23),VLOOKUP($C23,等級単価一覧表!$A:$K,11,FALSE)))</f>
        <v/>
      </c>
      <c r="F23" s="358"/>
      <c r="G23" s="358"/>
      <c r="H23" s="358"/>
      <c r="I23" s="123"/>
      <c r="J23" s="128"/>
      <c r="K23" s="125"/>
    </row>
    <row r="24" spans="1:11" s="126" customFormat="1" ht="19.5" customHeight="1">
      <c r="A24" s="123" t="str">
        <f>IF(COUNTA(B24)&lt;1,"",COUNTA($B$16:B24))</f>
        <v/>
      </c>
      <c r="B24" s="211"/>
      <c r="C24" s="211"/>
      <c r="D24" s="211"/>
      <c r="E24" s="124" t="str">
        <f>IF(OR(C24="",D24=""),"",IF(AND(D24&lt;4,0&lt;D24),VLOOKUP($C24,等級単価一覧表!$A:$K,11,FALSE)))</f>
        <v/>
      </c>
      <c r="F24" s="358"/>
      <c r="G24" s="358"/>
      <c r="H24" s="358"/>
      <c r="I24" s="123"/>
      <c r="J24" s="128"/>
      <c r="K24" s="125"/>
    </row>
    <row r="25" spans="1:11" s="126" customFormat="1" ht="19.5" customHeight="1">
      <c r="A25" s="123" t="str">
        <f>IF(COUNTA(B25)&lt;1,"",COUNTA($B$16:B25))</f>
        <v/>
      </c>
      <c r="B25" s="211"/>
      <c r="C25" s="211"/>
      <c r="D25" s="211"/>
      <c r="E25" s="124" t="str">
        <f>IF(OR(C25="",D25=""),"",IF(AND(D25&lt;4,0&lt;D25),VLOOKUP($C25,等級単価一覧表!$A:$K,11,FALSE)))</f>
        <v/>
      </c>
      <c r="F25" s="358"/>
      <c r="G25" s="358"/>
      <c r="H25" s="358"/>
      <c r="I25" s="123"/>
      <c r="J25" s="128"/>
      <c r="K25" s="125"/>
    </row>
    <row r="26" spans="1:11" s="126" customFormat="1" ht="19.5" customHeight="1">
      <c r="A26" s="123" t="str">
        <f>IF(COUNTA(B26)&lt;1,"",COUNTA($B$16:B26))</f>
        <v/>
      </c>
      <c r="B26" s="211"/>
      <c r="C26" s="211"/>
      <c r="D26" s="211"/>
      <c r="E26" s="124" t="str">
        <f>IF(OR(C26="",D26=""),"",IF(AND(D26&lt;4,0&lt;D26),VLOOKUP($C26,等級単価一覧表!$A:$K,11,FALSE)))</f>
        <v/>
      </c>
      <c r="F26" s="358"/>
      <c r="G26" s="358"/>
      <c r="H26" s="358"/>
      <c r="I26" s="123"/>
      <c r="J26" s="128"/>
      <c r="K26" s="125"/>
    </row>
    <row r="27" spans="1:11" s="126" customFormat="1" ht="19.5" customHeight="1">
      <c r="A27" s="123" t="str">
        <f>IF(COUNTA(B27)&lt;1,"",COUNTA($B$16:B27))</f>
        <v/>
      </c>
      <c r="B27" s="211"/>
      <c r="C27" s="211"/>
      <c r="D27" s="211"/>
      <c r="E27" s="124" t="str">
        <f>IF(OR(C27="",D27=""),"",IF(AND(D27&lt;4,0&lt;D27),VLOOKUP($C27,等級単価一覧表!$A:$K,11,FALSE)))</f>
        <v/>
      </c>
      <c r="F27" s="358"/>
      <c r="G27" s="358"/>
      <c r="H27" s="358"/>
      <c r="I27" s="123"/>
      <c r="J27" s="128"/>
      <c r="K27" s="125"/>
    </row>
    <row r="28" spans="1:11" s="126" customFormat="1" ht="19.5" customHeight="1">
      <c r="A28" s="123" t="str">
        <f>IF(COUNTA(B28)&lt;1,"",COUNTA($B$16:B28))</f>
        <v/>
      </c>
      <c r="B28" s="211"/>
      <c r="C28" s="211"/>
      <c r="D28" s="211"/>
      <c r="E28" s="124" t="str">
        <f>IF(OR(C28="",D28=""),"",IF(AND(D28&lt;4,0&lt;D28),VLOOKUP($C28,等級単価一覧表!$A:$K,11,FALSE)))</f>
        <v/>
      </c>
      <c r="F28" s="358"/>
      <c r="G28" s="358"/>
      <c r="H28" s="358"/>
      <c r="I28" s="123"/>
      <c r="J28" s="128"/>
      <c r="K28" s="125"/>
    </row>
    <row r="29" spans="1:11" s="126" customFormat="1" ht="19.5" customHeight="1">
      <c r="A29" s="123" t="str">
        <f>IF(COUNTA(B29)&lt;1,"",COUNTA($B$16:B29))</f>
        <v/>
      </c>
      <c r="B29" s="211"/>
      <c r="C29" s="211"/>
      <c r="D29" s="211"/>
      <c r="E29" s="124" t="str">
        <f>IF(OR(C29="",D29=""),"",IF(AND(D29&lt;4,0&lt;D29),VLOOKUP($C29,等級単価一覧表!$A:$K,11,FALSE)))</f>
        <v/>
      </c>
      <c r="F29" s="358"/>
      <c r="G29" s="358"/>
      <c r="H29" s="358"/>
      <c r="I29" s="123"/>
      <c r="J29" s="128"/>
      <c r="K29" s="125"/>
    </row>
    <row r="30" spans="1:11" s="126" customFormat="1" ht="19.5" customHeight="1">
      <c r="A30" s="123" t="str">
        <f>IF(COUNTA(B30)&lt;1,"",COUNTA($B$16:B30))</f>
        <v/>
      </c>
      <c r="B30" s="211"/>
      <c r="C30" s="211"/>
      <c r="D30" s="211"/>
      <c r="E30" s="124" t="str">
        <f>IF(OR(C30="",D30=""),"",IF(AND(D30&lt;4,0&lt;D30),VLOOKUP($C30,等級単価一覧表!$A:$K,11,FALSE)))</f>
        <v/>
      </c>
      <c r="F30" s="358"/>
      <c r="G30" s="358"/>
      <c r="H30" s="358"/>
      <c r="I30" s="123"/>
      <c r="J30" s="128"/>
      <c r="K30" s="125"/>
    </row>
    <row r="31" spans="1:11" s="126" customFormat="1" ht="19.5" customHeight="1">
      <c r="A31" s="123" t="str">
        <f>IF(COUNTA(B31)&lt;1,"",COUNTA($B$16:B31))</f>
        <v/>
      </c>
      <c r="B31" s="211"/>
      <c r="C31" s="211"/>
      <c r="D31" s="211"/>
      <c r="E31" s="124" t="str">
        <f>IF(OR(C31="",D31=""),"",IF(AND(D31&lt;4,0&lt;D31),VLOOKUP($C31,等級単価一覧表!$A:$K,11,FALSE)))</f>
        <v/>
      </c>
      <c r="F31" s="358"/>
      <c r="G31" s="358"/>
      <c r="H31" s="358"/>
      <c r="I31" s="123"/>
      <c r="J31" s="128"/>
      <c r="K31" s="125"/>
    </row>
    <row r="32" spans="1:11" s="126" customFormat="1" ht="19.5" customHeight="1">
      <c r="A32" s="123" t="str">
        <f>IF(COUNTA(B32)&lt;1,"",COUNTA($B$16:B32))</f>
        <v/>
      </c>
      <c r="B32" s="211"/>
      <c r="C32" s="211"/>
      <c r="D32" s="211"/>
      <c r="E32" s="124" t="str">
        <f>IF(OR(C32="",D32=""),"",IF(AND(D32&lt;4,0&lt;D32),VLOOKUP($C32,等級単価一覧表!$A:$K,11,FALSE)))</f>
        <v/>
      </c>
      <c r="F32" s="358"/>
      <c r="G32" s="358"/>
      <c r="H32" s="358"/>
      <c r="I32" s="123"/>
      <c r="J32" s="128"/>
      <c r="K32" s="125"/>
    </row>
    <row r="33" spans="1:11" ht="7.5" customHeight="1">
      <c r="J33" s="120"/>
      <c r="K33" s="121"/>
    </row>
    <row r="34" spans="1:11" ht="19.5" customHeight="1">
      <c r="B34" s="120" t="s">
        <v>271</v>
      </c>
      <c r="C34" s="120"/>
      <c r="D34" s="120"/>
      <c r="E34" s="120"/>
      <c r="F34" s="120"/>
      <c r="G34" s="222"/>
      <c r="H34" s="119"/>
      <c r="J34" s="120"/>
      <c r="K34" s="121"/>
    </row>
    <row r="35" spans="1:11" ht="14.45">
      <c r="B35" s="359" t="s">
        <v>272</v>
      </c>
      <c r="C35" s="359"/>
      <c r="D35" s="359"/>
      <c r="E35" s="359"/>
      <c r="F35" s="359"/>
      <c r="G35" s="119"/>
      <c r="H35" s="119"/>
      <c r="J35" s="120"/>
      <c r="K35" s="121"/>
    </row>
    <row r="36" spans="1:11" ht="14.45">
      <c r="B36" s="120" t="s">
        <v>273</v>
      </c>
      <c r="C36" s="120"/>
      <c r="D36" s="120"/>
      <c r="E36" s="120"/>
      <c r="F36" s="120"/>
      <c r="G36" s="119"/>
      <c r="H36" s="119"/>
      <c r="J36" s="120"/>
      <c r="K36" s="121"/>
    </row>
    <row r="37" spans="1:11" ht="19.5" customHeight="1">
      <c r="B37" s="119"/>
      <c r="C37" s="119"/>
      <c r="D37" s="119"/>
      <c r="E37" s="119"/>
      <c r="F37" s="119"/>
      <c r="G37" s="119"/>
      <c r="H37" s="119"/>
      <c r="J37" s="120"/>
      <c r="K37" s="121"/>
    </row>
    <row r="38" spans="1:11" ht="19.5" customHeight="1">
      <c r="B38" s="240" t="s">
        <v>274</v>
      </c>
      <c r="C38" s="119"/>
      <c r="D38" s="119"/>
      <c r="E38" s="119"/>
      <c r="F38" s="119"/>
      <c r="G38" s="119"/>
      <c r="H38" s="119"/>
      <c r="J38" s="120"/>
      <c r="K38" s="121"/>
    </row>
    <row r="39" spans="1:11" ht="9.75" customHeight="1">
      <c r="B39" s="120"/>
      <c r="C39" s="119"/>
      <c r="D39" s="119"/>
      <c r="E39" s="119"/>
      <c r="F39" s="119"/>
      <c r="G39" s="119"/>
      <c r="H39" s="119"/>
      <c r="J39" s="120"/>
      <c r="K39" s="121"/>
    </row>
    <row r="40" spans="1:11" ht="19.5" customHeight="1" thickBot="1">
      <c r="B40" s="122" t="s">
        <v>260</v>
      </c>
      <c r="C40" s="122" t="s">
        <v>275</v>
      </c>
      <c r="D40" s="130" t="s">
        <v>261</v>
      </c>
      <c r="E40" s="122" t="s">
        <v>263</v>
      </c>
      <c r="F40" s="360" t="s">
        <v>276</v>
      </c>
      <c r="G40" s="360"/>
      <c r="H40" s="360"/>
      <c r="J40" s="127" t="s">
        <v>277</v>
      </c>
      <c r="K40" s="121"/>
    </row>
    <row r="41" spans="1:11" s="126" customFormat="1" ht="19.5" customHeight="1" thickTop="1">
      <c r="A41" s="123">
        <f>IF(COUNTA(B41)&lt;1,"",COUNTA($B$16:$B$32)+COUNTA($B$41:B41))</f>
        <v>3</v>
      </c>
      <c r="B41" s="210" t="s">
        <v>264</v>
      </c>
      <c r="C41" s="210">
        <v>300000</v>
      </c>
      <c r="D41" s="131">
        <f>IF(C41="","",VLOOKUP(C41,等級単価一覧表!$C$6:$L$55,10))</f>
        <v>22</v>
      </c>
      <c r="E41" s="124">
        <f>IF('別添２－１　人件費単価計算書【共同申請参加事業者】'!D41="","",VLOOKUP(D41,等級単価一覧表!$A:$K,11,FALSE))</f>
        <v>2460</v>
      </c>
      <c r="F41" s="369" t="s">
        <v>303</v>
      </c>
      <c r="G41" s="369"/>
      <c r="H41" s="369"/>
      <c r="I41" s="119"/>
      <c r="J41" s="120" t="s">
        <v>280</v>
      </c>
      <c r="K41" s="125"/>
    </row>
    <row r="42" spans="1:11" s="126" customFormat="1" ht="19.5" customHeight="1">
      <c r="A42" s="123">
        <f>IF(COUNTA(B42)&lt;1,"",COUNTA($B$16:$B$32)+COUNTA($B$41:B42))</f>
        <v>4</v>
      </c>
      <c r="B42" s="211" t="s">
        <v>264</v>
      </c>
      <c r="C42" s="212">
        <v>200000</v>
      </c>
      <c r="D42" s="124">
        <f>IF(C42="","",VLOOKUP(C42,等級単価一覧表!$C$6:$L$55,10))</f>
        <v>17</v>
      </c>
      <c r="E42" s="124">
        <f>IF(D42="","",VLOOKUP(D42,等級単価一覧表!$A:$K,11,FALSE))</f>
        <v>1640</v>
      </c>
      <c r="F42" s="358" t="s">
        <v>304</v>
      </c>
      <c r="G42" s="358"/>
      <c r="H42" s="358"/>
      <c r="I42" s="123"/>
      <c r="J42" s="120"/>
      <c r="K42" s="125"/>
    </row>
    <row r="43" spans="1:11" s="126" customFormat="1" ht="19.5" customHeight="1">
      <c r="A43" s="123" t="str">
        <f>IF(COUNTA(B43)&lt;1,"",COUNTA($B$16:$B$32)+COUNTA($B$41:B43))</f>
        <v/>
      </c>
      <c r="B43" s="211"/>
      <c r="C43" s="211"/>
      <c r="D43" s="124" t="str">
        <f>IF(C43="","",VLOOKUP(C43,等級単価一覧表!$C$6:$L$55,10))</f>
        <v/>
      </c>
      <c r="E43" s="124" t="str">
        <f>IF(D43="","",VLOOKUP(D43,等級単価一覧表!$A:$K,11,FALSE))</f>
        <v/>
      </c>
      <c r="F43" s="358"/>
      <c r="G43" s="358"/>
      <c r="H43" s="358"/>
      <c r="I43" s="123"/>
      <c r="J43" s="128"/>
      <c r="K43" s="125"/>
    </row>
    <row r="44" spans="1:11" s="126" customFormat="1" ht="19.5" customHeight="1">
      <c r="A44" s="123" t="str">
        <f>IF(COUNTA(B44)&lt;1,"",COUNTA($B$16:$B$32)+COUNTA($B$41:B44))</f>
        <v/>
      </c>
      <c r="B44" s="211"/>
      <c r="C44" s="211"/>
      <c r="D44" s="124" t="str">
        <f>IF(C44="","",VLOOKUP(C44,等級単価一覧表!$C$6:$L$55,10))</f>
        <v/>
      </c>
      <c r="E44" s="124" t="str">
        <f>IF(D44="","",VLOOKUP(D44,等級単価一覧表!$A:$K,11,FALSE))</f>
        <v/>
      </c>
      <c r="F44" s="358"/>
      <c r="G44" s="358"/>
      <c r="H44" s="358"/>
      <c r="I44" s="123"/>
      <c r="J44" s="128"/>
      <c r="K44" s="125"/>
    </row>
    <row r="45" spans="1:11" s="126" customFormat="1" ht="19.5" customHeight="1">
      <c r="A45" s="123" t="str">
        <f>IF(COUNTA(B45)&lt;1,"",COUNTA($B$16:$B$32)+COUNTA($B$41:B45))</f>
        <v/>
      </c>
      <c r="B45" s="211"/>
      <c r="C45" s="211"/>
      <c r="D45" s="124" t="str">
        <f>IF(C45="","",VLOOKUP(C45,等級単価一覧表!$C$6:$L$55,10))</f>
        <v/>
      </c>
      <c r="E45" s="124" t="str">
        <f>IF(D45="","",VLOOKUP(D45,等級単価一覧表!$A:$K,11,FALSE))</f>
        <v/>
      </c>
      <c r="F45" s="358"/>
      <c r="G45" s="358"/>
      <c r="H45" s="358"/>
      <c r="I45" s="123"/>
      <c r="J45" s="128"/>
      <c r="K45" s="125"/>
    </row>
    <row r="46" spans="1:11" s="126" customFormat="1" ht="19.5" customHeight="1">
      <c r="A46" s="123" t="str">
        <f>IF(COUNTA(B46)&lt;1,"",COUNTA($B$16:$B$32)+COUNTA($B$41:B46))</f>
        <v/>
      </c>
      <c r="B46" s="211"/>
      <c r="C46" s="211"/>
      <c r="D46" s="124" t="str">
        <f>IF(C46="","",VLOOKUP(C46,等級単価一覧表!$C$6:$L$55,10))</f>
        <v/>
      </c>
      <c r="E46" s="124" t="str">
        <f>IF(D46="","",VLOOKUP(D46,等級単価一覧表!$A:$K,11,FALSE))</f>
        <v/>
      </c>
      <c r="F46" s="358"/>
      <c r="G46" s="358"/>
      <c r="H46" s="358"/>
      <c r="I46" s="123"/>
      <c r="J46" s="128"/>
      <c r="K46" s="125"/>
    </row>
    <row r="47" spans="1:11" s="126" customFormat="1" ht="19.5" customHeight="1">
      <c r="A47" s="123" t="str">
        <f>IF(COUNTA(B47)&lt;1,"",COUNTA($B$16:$B$32)+COUNTA($B$41:B47))</f>
        <v/>
      </c>
      <c r="B47" s="211"/>
      <c r="C47" s="211"/>
      <c r="D47" s="124" t="str">
        <f>IF(C47="","",VLOOKUP(C47,等級単価一覧表!$C$6:$L$55,10))</f>
        <v/>
      </c>
      <c r="E47" s="124" t="str">
        <f>IF(D47="","",VLOOKUP(D47,等級単価一覧表!$A:$K,11,FALSE))</f>
        <v/>
      </c>
      <c r="F47" s="358"/>
      <c r="G47" s="358"/>
      <c r="H47" s="358"/>
      <c r="I47" s="123"/>
      <c r="J47" s="128"/>
      <c r="K47" s="125"/>
    </row>
    <row r="48" spans="1:11" s="126" customFormat="1" ht="19.5" customHeight="1">
      <c r="A48" s="123" t="str">
        <f>IF(COUNTA(B48)&lt;1,"",COUNTA($B$16:$B$32)+COUNTA($B$41:B48))</f>
        <v/>
      </c>
      <c r="B48" s="211"/>
      <c r="C48" s="211"/>
      <c r="D48" s="124" t="str">
        <f>IF(C48="","",VLOOKUP(C48,等級単価一覧表!$C$6:$L$55,10))</f>
        <v/>
      </c>
      <c r="E48" s="124" t="str">
        <f>IF(D48="","",VLOOKUP(D48,等級単価一覧表!$A:$K,11,FALSE))</f>
        <v/>
      </c>
      <c r="F48" s="358"/>
      <c r="G48" s="358"/>
      <c r="H48" s="358"/>
      <c r="I48" s="123"/>
      <c r="J48" s="128"/>
      <c r="K48" s="125"/>
    </row>
    <row r="49" spans="1:11" s="126" customFormat="1" ht="19.5" customHeight="1">
      <c r="A49" s="123" t="str">
        <f>IF(COUNTA(B49)&lt;1,"",COUNTA($B$16:$B$32)+COUNTA($B$41:B49))</f>
        <v/>
      </c>
      <c r="B49" s="211"/>
      <c r="C49" s="211"/>
      <c r="D49" s="124" t="str">
        <f>IF(C49="","",VLOOKUP(C49,等級単価一覧表!$C$6:$L$55,10))</f>
        <v/>
      </c>
      <c r="E49" s="124" t="str">
        <f>IF(D49="","",VLOOKUP(D49,等級単価一覧表!$A:$K,11,FALSE))</f>
        <v/>
      </c>
      <c r="F49" s="358"/>
      <c r="G49" s="358"/>
      <c r="H49" s="358"/>
      <c r="I49" s="123"/>
      <c r="J49" s="128"/>
      <c r="K49" s="125"/>
    </row>
    <row r="50" spans="1:11" s="126" customFormat="1" ht="19.5" customHeight="1">
      <c r="A50" s="123" t="str">
        <f>IF(COUNTA(B50)&lt;1,"",COUNTA($B$16:$B$32)+COUNTA($B$41:B50))</f>
        <v/>
      </c>
      <c r="B50" s="211"/>
      <c r="C50" s="211"/>
      <c r="D50" s="124" t="str">
        <f>IF(C50="","",VLOOKUP(C50,等級単価一覧表!$C$6:$L$55,10))</f>
        <v/>
      </c>
      <c r="E50" s="124" t="str">
        <f>IF(D50="","",VLOOKUP(D50,等級単価一覧表!$A:$K,11,FALSE))</f>
        <v/>
      </c>
      <c r="F50" s="358"/>
      <c r="G50" s="358"/>
      <c r="H50" s="358"/>
      <c r="I50" s="123"/>
      <c r="J50" s="128"/>
      <c r="K50" s="125"/>
    </row>
    <row r="51" spans="1:11" ht="19.5" customHeight="1">
      <c r="J51" s="120"/>
      <c r="K51" s="121"/>
    </row>
    <row r="52" spans="1:11" ht="14.45">
      <c r="B52" s="120" t="s">
        <v>282</v>
      </c>
      <c r="C52" s="119"/>
      <c r="D52" s="119"/>
      <c r="E52" s="119"/>
      <c r="F52" s="119"/>
      <c r="G52" s="119"/>
      <c r="H52" s="119"/>
      <c r="J52" s="120"/>
      <c r="K52" s="121"/>
    </row>
    <row r="53" spans="1:11" ht="14.45">
      <c r="B53" s="120" t="s">
        <v>283</v>
      </c>
      <c r="C53" s="119"/>
      <c r="D53" s="119"/>
      <c r="E53" s="119"/>
      <c r="F53" s="119"/>
      <c r="G53" s="119"/>
      <c r="H53" s="119"/>
      <c r="J53" s="120"/>
      <c r="K53" s="121"/>
    </row>
    <row r="54" spans="1:11" ht="19.5" customHeight="1">
      <c r="J54" s="120"/>
      <c r="K54" s="121"/>
    </row>
    <row r="55" spans="1:11" ht="19.5" customHeight="1">
      <c r="B55" s="240" t="s">
        <v>284</v>
      </c>
      <c r="C55" s="119"/>
      <c r="D55" s="119"/>
      <c r="E55" s="119"/>
      <c r="F55" s="119"/>
      <c r="G55" s="119"/>
      <c r="H55" s="119"/>
      <c r="J55" s="120"/>
      <c r="K55" s="121"/>
    </row>
    <row r="56" spans="1:11" ht="9.75" customHeight="1">
      <c r="B56" s="120"/>
      <c r="C56" s="119"/>
      <c r="D56" s="119"/>
      <c r="E56" s="119"/>
      <c r="F56" s="119"/>
      <c r="G56" s="119"/>
      <c r="H56" s="119"/>
      <c r="J56" s="120"/>
      <c r="K56" s="121"/>
    </row>
    <row r="57" spans="1:11" ht="19.5" customHeight="1" thickBot="1">
      <c r="B57" s="122" t="s">
        <v>260</v>
      </c>
      <c r="C57" s="122" t="s">
        <v>285</v>
      </c>
      <c r="D57" s="122" t="s">
        <v>286</v>
      </c>
      <c r="E57" s="122" t="s">
        <v>287</v>
      </c>
      <c r="F57" s="365" t="s">
        <v>4</v>
      </c>
      <c r="G57" s="365"/>
      <c r="H57" s="365"/>
      <c r="J57" s="127" t="s">
        <v>277</v>
      </c>
      <c r="K57" s="121"/>
    </row>
    <row r="58" spans="1:11" ht="19.5" customHeight="1" thickTop="1">
      <c r="A58" s="123">
        <f>IF(COUNTA(B58)&lt;1,"",COUNTA($B$16:$B$32)+COUNTA($B$41:$B$50)+COUNTA($B$58:B58))</f>
        <v>5</v>
      </c>
      <c r="B58" s="211" t="s">
        <v>305</v>
      </c>
      <c r="C58" s="211">
        <v>8800</v>
      </c>
      <c r="D58" s="211">
        <v>8</v>
      </c>
      <c r="E58" s="124">
        <f>IF(D58="","",INT(C58/D58))</f>
        <v>1100</v>
      </c>
      <c r="F58" s="369" t="s">
        <v>306</v>
      </c>
      <c r="G58" s="369"/>
      <c r="H58" s="369"/>
      <c r="J58" s="120" t="s">
        <v>290</v>
      </c>
      <c r="K58" s="121"/>
    </row>
    <row r="59" spans="1:11" ht="19.5" customHeight="1">
      <c r="A59" s="123">
        <f>IF(COUNTA(B59)&lt;1,"",COUNTA($B$16:$B$32)+COUNTA($B$41:$B$50)+COUNTA($B$58:B59))</f>
        <v>6</v>
      </c>
      <c r="B59" s="211" t="s">
        <v>307</v>
      </c>
      <c r="C59" s="211">
        <v>7800</v>
      </c>
      <c r="D59" s="211">
        <v>7</v>
      </c>
      <c r="E59" s="124">
        <f t="shared" ref="E59:E67" si="0">IF(D59="","",INT(C59/D59))</f>
        <v>1114</v>
      </c>
      <c r="F59" s="358" t="s">
        <v>308</v>
      </c>
      <c r="G59" s="358"/>
      <c r="H59" s="358"/>
      <c r="J59" s="120"/>
      <c r="K59" s="121"/>
    </row>
    <row r="60" spans="1:11" ht="19.5" customHeight="1">
      <c r="A60" s="123" t="str">
        <f>IF(COUNTA(B60)&lt;1,"",COUNTA($B$16:$B$32)+COUNTA($B$41:$B$50)+COUNTA($B$58:B60))</f>
        <v/>
      </c>
      <c r="B60" s="211"/>
      <c r="C60" s="211"/>
      <c r="D60" s="211"/>
      <c r="E60" s="124" t="str">
        <f t="shared" si="0"/>
        <v/>
      </c>
      <c r="F60" s="358"/>
      <c r="G60" s="358"/>
      <c r="H60" s="358"/>
      <c r="J60" s="120"/>
      <c r="K60" s="121"/>
    </row>
    <row r="61" spans="1:11" ht="19.5" customHeight="1">
      <c r="A61" s="123" t="str">
        <f>IF(COUNTA(B61)&lt;1,"",COUNTA($B$16:$B$32)+COUNTA($B$41:$B$50)+COUNTA($B$58:B61))</f>
        <v/>
      </c>
      <c r="B61" s="211"/>
      <c r="C61" s="211"/>
      <c r="D61" s="211"/>
      <c r="E61" s="124" t="str">
        <f t="shared" si="0"/>
        <v/>
      </c>
      <c r="F61" s="358"/>
      <c r="G61" s="358"/>
      <c r="H61" s="358"/>
      <c r="J61" s="120"/>
      <c r="K61" s="121"/>
    </row>
    <row r="62" spans="1:11" ht="19.5" customHeight="1">
      <c r="A62" s="123" t="str">
        <f>IF(COUNTA(B62)&lt;1,"",COUNTA($B$16:$B$32)+COUNTA($B$41:$B$50)+COUNTA($B$58:B62))</f>
        <v/>
      </c>
      <c r="B62" s="211"/>
      <c r="C62" s="211"/>
      <c r="D62" s="211"/>
      <c r="E62" s="124" t="str">
        <f t="shared" si="0"/>
        <v/>
      </c>
      <c r="F62" s="358"/>
      <c r="G62" s="358"/>
      <c r="H62" s="358"/>
      <c r="J62" s="120"/>
      <c r="K62" s="121"/>
    </row>
    <row r="63" spans="1:11" ht="19.5" customHeight="1">
      <c r="A63" s="123" t="str">
        <f>IF(COUNTA(B63)&lt;1,"",COUNTA($B$16:$B$32)+COUNTA($B$41:$B$50)+COUNTA($B$58:B63))</f>
        <v/>
      </c>
      <c r="B63" s="211"/>
      <c r="C63" s="211"/>
      <c r="D63" s="211"/>
      <c r="E63" s="124" t="str">
        <f t="shared" si="0"/>
        <v/>
      </c>
      <c r="F63" s="358"/>
      <c r="G63" s="358"/>
      <c r="H63" s="358"/>
      <c r="J63" s="120"/>
      <c r="K63" s="121"/>
    </row>
    <row r="64" spans="1:11" ht="19.5" customHeight="1">
      <c r="A64" s="123" t="str">
        <f>IF(COUNTA(B64)&lt;1,"",COUNTA($B$16:$B$32)+COUNTA($B$41:$B$50)+COUNTA($B$58:B64))</f>
        <v/>
      </c>
      <c r="B64" s="211"/>
      <c r="C64" s="211"/>
      <c r="D64" s="211"/>
      <c r="E64" s="124" t="str">
        <f t="shared" si="0"/>
        <v/>
      </c>
      <c r="F64" s="358"/>
      <c r="G64" s="358"/>
      <c r="H64" s="358"/>
      <c r="J64" s="120"/>
      <c r="K64" s="121"/>
    </row>
    <row r="65" spans="1:11" ht="19.5" customHeight="1">
      <c r="A65" s="123" t="str">
        <f>IF(COUNTA(B65)&lt;1,"",COUNTA($B$16:$B$32)+COUNTA($B$41:$B$50)+COUNTA($B$58:B65))</f>
        <v/>
      </c>
      <c r="B65" s="211"/>
      <c r="C65" s="211"/>
      <c r="D65" s="211"/>
      <c r="E65" s="124" t="str">
        <f t="shared" si="0"/>
        <v/>
      </c>
      <c r="F65" s="358"/>
      <c r="G65" s="358"/>
      <c r="H65" s="358"/>
      <c r="J65" s="120"/>
      <c r="K65" s="121"/>
    </row>
    <row r="66" spans="1:11" ht="19.5" customHeight="1">
      <c r="A66" s="123" t="str">
        <f>IF(COUNTA(B66)&lt;1,"",COUNTA($B$16:$B$32)+COUNTA($B$41:$B$50)+COUNTA($B$58:B66))</f>
        <v/>
      </c>
      <c r="B66" s="211"/>
      <c r="C66" s="211"/>
      <c r="D66" s="211"/>
      <c r="E66" s="124" t="str">
        <f t="shared" si="0"/>
        <v/>
      </c>
      <c r="F66" s="358"/>
      <c r="G66" s="358"/>
      <c r="H66" s="358"/>
      <c r="J66" s="120"/>
      <c r="K66" s="121"/>
    </row>
    <row r="67" spans="1:11" ht="19.5" customHeight="1">
      <c r="A67" s="123" t="str">
        <f>IF(COUNTA(B67)&lt;1,"",COUNTA($B$16:$B$32)+COUNTA($B$41:$B$50)+COUNTA($B$58:B67))</f>
        <v/>
      </c>
      <c r="B67" s="211"/>
      <c r="C67" s="211"/>
      <c r="D67" s="211"/>
      <c r="E67" s="124" t="str">
        <f t="shared" si="0"/>
        <v/>
      </c>
      <c r="F67" s="358"/>
      <c r="G67" s="358"/>
      <c r="H67" s="358"/>
      <c r="J67" s="120"/>
      <c r="K67" s="121"/>
    </row>
    <row r="68" spans="1:11" ht="14.45">
      <c r="J68" s="120"/>
      <c r="K68" s="121"/>
    </row>
    <row r="69" spans="1:11" ht="48.6" customHeight="1">
      <c r="B69" s="364" t="s">
        <v>293</v>
      </c>
      <c r="C69" s="364"/>
      <c r="D69" s="364"/>
      <c r="E69" s="364"/>
      <c r="F69" s="364"/>
      <c r="G69" s="364"/>
      <c r="H69" s="364"/>
      <c r="J69" s="120"/>
      <c r="K69" s="121"/>
    </row>
    <row r="70" spans="1:11" ht="19.5" customHeight="1">
      <c r="B70" s="120" t="s">
        <v>294</v>
      </c>
      <c r="C70" s="120"/>
      <c r="D70" s="120"/>
      <c r="E70" s="120"/>
      <c r="F70" s="120"/>
      <c r="G70" s="120"/>
      <c r="H70" s="120"/>
      <c r="J70" s="120"/>
      <c r="K70" s="121"/>
    </row>
    <row r="71" spans="1:11" ht="19.5" customHeight="1">
      <c r="A71" s="132"/>
      <c r="B71" s="120" t="s">
        <v>295</v>
      </c>
      <c r="C71" s="120"/>
      <c r="D71" s="120"/>
      <c r="E71" s="120"/>
      <c r="F71" s="120"/>
      <c r="G71" s="120"/>
      <c r="H71" s="120"/>
      <c r="J71" s="120"/>
      <c r="K71" s="121"/>
    </row>
    <row r="72" spans="1:11" ht="14.45">
      <c r="A72" s="132"/>
      <c r="B72" s="120" t="s">
        <v>296</v>
      </c>
      <c r="C72" s="120"/>
      <c r="D72" s="120"/>
      <c r="E72" s="120"/>
      <c r="F72" s="120"/>
      <c r="G72" s="120"/>
      <c r="H72" s="120"/>
      <c r="J72" s="120"/>
      <c r="K72" s="121"/>
    </row>
    <row r="73" spans="1:11" ht="14.45">
      <c r="A73" s="132"/>
      <c r="B73" s="120"/>
      <c r="C73" s="120"/>
      <c r="D73" s="120"/>
      <c r="E73" s="120"/>
      <c r="F73" s="120"/>
      <c r="G73" s="120"/>
      <c r="H73" s="120"/>
      <c r="J73" s="120"/>
      <c r="K73" s="121"/>
    </row>
    <row r="74" spans="1:11" ht="14.45">
      <c r="A74" s="132"/>
      <c r="B74" s="120" t="s">
        <v>297</v>
      </c>
      <c r="C74" s="120"/>
      <c r="D74" s="120"/>
      <c r="E74" s="120"/>
      <c r="F74" s="120"/>
      <c r="G74" s="120"/>
      <c r="H74" s="120"/>
      <c r="J74" s="120"/>
      <c r="K74" s="121"/>
    </row>
    <row r="75" spans="1:11" ht="14.45">
      <c r="A75" s="132"/>
      <c r="B75" s="121"/>
      <c r="C75" s="121"/>
      <c r="D75" s="121"/>
      <c r="E75" s="121"/>
      <c r="F75" s="121"/>
      <c r="G75" s="121"/>
      <c r="H75" s="121"/>
      <c r="J75" s="120"/>
      <c r="K75" s="121"/>
    </row>
    <row r="76" spans="1:11" ht="16.149999999999999">
      <c r="B76" s="133"/>
      <c r="C76" s="133"/>
      <c r="D76" s="133"/>
      <c r="E76" s="133"/>
      <c r="F76" s="133"/>
      <c r="G76" s="133"/>
      <c r="H76" s="133"/>
    </row>
    <row r="77" spans="1:11" ht="16.149999999999999">
      <c r="B77" s="133"/>
      <c r="C77" s="134"/>
      <c r="D77" s="134"/>
      <c r="E77" s="134"/>
      <c r="F77" s="135"/>
      <c r="G77" s="135"/>
      <c r="H77" s="133"/>
    </row>
    <row r="78" spans="1:11" ht="32.25" customHeight="1">
      <c r="C78" s="132"/>
      <c r="D78" s="132"/>
    </row>
    <row r="79" spans="1:11" ht="3" customHeight="1">
      <c r="C79" s="132"/>
      <c r="D79" s="132"/>
    </row>
    <row r="80" spans="1:11" ht="32.25" customHeight="1"/>
    <row r="81" spans="2:2" ht="3" customHeight="1"/>
    <row r="82" spans="2:2" ht="32.25" customHeight="1"/>
    <row r="84" spans="2:2" ht="16.149999999999999">
      <c r="B84" s="136"/>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7"/>
  <conditionalFormatting sqref="B16:D32 F16:H32 B41:C50 F41:H50 B58:D67 F58:H67">
    <cfRule type="cellIs" dxfId="6" priority="2" operator="equal">
      <formula>""</formula>
    </cfRule>
  </conditionalFormatting>
  <conditionalFormatting sqref="G9:H9">
    <cfRule type="cellIs" dxfId="5" priority="1" operator="equal">
      <formula>""</formula>
    </cfRule>
  </conditionalFormatting>
  <dataValidations count="1">
    <dataValidation type="whole" imeMode="off" operator="greaterThanOrEqual" allowBlank="1" showInputMessage="1" showErrorMessage="1" sqref="C16:D32 C41:C50 C58:D67" xr:uid="{00000000-0002-0000-0900-000000000000}">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31"/>
  <sheetViews>
    <sheetView view="pageBreakPreview" zoomScale="85" zoomScaleNormal="85" zoomScaleSheetLayoutView="85" workbookViewId="0"/>
  </sheetViews>
  <sheetFormatPr defaultColWidth="8.25" defaultRowHeight="18"/>
  <cols>
    <col min="1" max="1" width="35.75" style="149" customWidth="1"/>
    <col min="2" max="2" width="15.75" style="149" customWidth="1"/>
    <col min="3" max="3" width="17.75" style="149" customWidth="1"/>
    <col min="4" max="4" width="17.75" style="153" customWidth="1"/>
    <col min="5" max="5" width="17.75" style="149" customWidth="1"/>
    <col min="6" max="16384" width="8.25" style="149"/>
  </cols>
  <sheetData>
    <row r="1" spans="1:12" s="139" customFormat="1" ht="33.75" customHeight="1">
      <c r="A1" s="138" t="s">
        <v>309</v>
      </c>
      <c r="D1" s="140"/>
      <c r="E1" s="140"/>
    </row>
    <row r="2" spans="1:12" s="139" customFormat="1" ht="33.75" customHeight="1">
      <c r="A2" s="138" t="s">
        <v>310</v>
      </c>
      <c r="D2" s="140"/>
      <c r="E2" s="140"/>
    </row>
    <row r="3" spans="1:12" s="139" customFormat="1" ht="33.75" customHeight="1">
      <c r="A3" s="138"/>
      <c r="C3" s="141" t="s">
        <v>311</v>
      </c>
      <c r="D3" s="194" t="str">
        <f>'別添１　事業者基本情報【幹事社、コンソーシアム参加事業者】'!C3</f>
        <v>株式会社●●●</v>
      </c>
      <c r="E3" s="142"/>
      <c r="F3" s="143" t="s">
        <v>179</v>
      </c>
    </row>
    <row r="4" spans="1:12" s="139" customFormat="1" ht="33.75" customHeight="1">
      <c r="A4" s="138"/>
      <c r="D4" s="140"/>
      <c r="E4" s="140"/>
    </row>
    <row r="5" spans="1:12" s="139" customFormat="1" ht="33.75" customHeight="1">
      <c r="E5" s="140"/>
    </row>
    <row r="6" spans="1:12" s="139" customFormat="1" ht="33.75" customHeight="1">
      <c r="D6" s="144" t="s">
        <v>312</v>
      </c>
      <c r="E6" s="145">
        <f>SUM(E8:E31)</f>
        <v>4550000</v>
      </c>
    </row>
    <row r="7" spans="1:12" s="139" customFormat="1" ht="30" customHeight="1">
      <c r="A7" s="146" t="s">
        <v>313</v>
      </c>
      <c r="B7" s="146" t="s">
        <v>314</v>
      </c>
      <c r="C7" s="146" t="s">
        <v>315</v>
      </c>
      <c r="D7" s="147" t="s">
        <v>316</v>
      </c>
      <c r="E7" s="147" t="s">
        <v>317</v>
      </c>
    </row>
    <row r="8" spans="1:12" ht="39" customHeight="1">
      <c r="A8" s="195" t="s">
        <v>318</v>
      </c>
      <c r="B8" s="195" t="s">
        <v>264</v>
      </c>
      <c r="C8" s="265">
        <f>IFERROR(VLOOKUP(B8,'別添２－１人件費単価計算書【幹事社、コンソーシアム参加事業者】'!B15:H67,4,FALSE),"")</f>
        <v>2780</v>
      </c>
      <c r="D8" s="196">
        <v>1000</v>
      </c>
      <c r="E8" s="148">
        <f>IFERROR(C8*D8,"")</f>
        <v>2780000</v>
      </c>
      <c r="F8" s="370" t="s">
        <v>319</v>
      </c>
      <c r="G8" s="371"/>
      <c r="H8" s="371"/>
      <c r="I8" s="371"/>
      <c r="J8" s="371"/>
      <c r="K8" s="371"/>
      <c r="L8" s="371"/>
    </row>
    <row r="9" spans="1:12" ht="39" customHeight="1">
      <c r="A9" s="175" t="s">
        <v>320</v>
      </c>
      <c r="B9" s="175" t="s">
        <v>267</v>
      </c>
      <c r="C9" s="265">
        <f>IFERROR(VLOOKUP(B9,'別添２－１人件費単価計算書【幹事社、コンソーシアム参加事業者】'!B16:H68,4,FALSE),"")</f>
        <v>2950</v>
      </c>
      <c r="D9" s="197">
        <v>600</v>
      </c>
      <c r="E9" s="150">
        <f t="shared" ref="E9:E31" si="0">IFERROR(C9*D9,"")</f>
        <v>1770000</v>
      </c>
      <c r="F9" s="370"/>
      <c r="G9" s="371"/>
      <c r="H9" s="371"/>
      <c r="I9" s="371"/>
      <c r="J9" s="371"/>
      <c r="K9" s="371"/>
      <c r="L9" s="371"/>
    </row>
    <row r="10" spans="1:12" ht="39" customHeight="1">
      <c r="A10" s="175"/>
      <c r="B10" s="175"/>
      <c r="C10" s="265" t="str">
        <f>IFERROR(VLOOKUP(B10,'別添２－１人件費単価計算書【幹事社、コンソーシアム参加事業者】'!B17:H69,4,FALSE),"")</f>
        <v/>
      </c>
      <c r="D10" s="197"/>
      <c r="E10" s="150" t="str">
        <f t="shared" si="0"/>
        <v/>
      </c>
    </row>
    <row r="11" spans="1:12" ht="39" customHeight="1">
      <c r="A11" s="175"/>
      <c r="B11" s="175"/>
      <c r="C11" s="265" t="str">
        <f>IFERROR(VLOOKUP(B11,'別添２－１人件費単価計算書【幹事社、コンソーシアム参加事業者】'!B18:H70,4,FALSE),"")</f>
        <v/>
      </c>
      <c r="D11" s="197"/>
      <c r="E11" s="150" t="str">
        <f t="shared" si="0"/>
        <v/>
      </c>
    </row>
    <row r="12" spans="1:12" ht="39" customHeight="1">
      <c r="A12" s="175"/>
      <c r="B12" s="175"/>
      <c r="C12" s="265" t="str">
        <f>IFERROR(VLOOKUP(B12,'別添２－１人件費単価計算書【幹事社、コンソーシアム参加事業者】'!B19:H71,4,FALSE),"")</f>
        <v/>
      </c>
      <c r="D12" s="197"/>
      <c r="E12" s="150" t="str">
        <f t="shared" si="0"/>
        <v/>
      </c>
    </row>
    <row r="13" spans="1:12" ht="39" customHeight="1">
      <c r="A13" s="175"/>
      <c r="B13" s="175"/>
      <c r="C13" s="265" t="str">
        <f>IFERROR(VLOOKUP(B13,'別添２－１人件費単価計算書【幹事社、コンソーシアム参加事業者】'!B20:H72,4,FALSE),"")</f>
        <v/>
      </c>
      <c r="D13" s="197"/>
      <c r="E13" s="150" t="str">
        <f t="shared" si="0"/>
        <v/>
      </c>
      <c r="G13" s="151"/>
    </row>
    <row r="14" spans="1:12" ht="39" customHeight="1">
      <c r="A14" s="175"/>
      <c r="B14" s="175"/>
      <c r="C14" s="265" t="str">
        <f>IFERROR(VLOOKUP(B14,'別添２－１人件費単価計算書【幹事社、コンソーシアム参加事業者】'!B21:H73,4,FALSE),"")</f>
        <v/>
      </c>
      <c r="D14" s="197"/>
      <c r="E14" s="150" t="str">
        <f t="shared" si="0"/>
        <v/>
      </c>
    </row>
    <row r="15" spans="1:12" ht="39" customHeight="1">
      <c r="A15" s="175"/>
      <c r="B15" s="175"/>
      <c r="C15" s="265" t="str">
        <f>IFERROR(VLOOKUP(B15,'別添２－１人件費単価計算書【幹事社、コンソーシアム参加事業者】'!B22:H74,4,FALSE),"")</f>
        <v/>
      </c>
      <c r="D15" s="197"/>
      <c r="E15" s="150" t="str">
        <f t="shared" si="0"/>
        <v/>
      </c>
    </row>
    <row r="16" spans="1:12" ht="39" customHeight="1">
      <c r="A16" s="175"/>
      <c r="B16" s="175"/>
      <c r="C16" s="265" t="str">
        <f>IFERROR(VLOOKUP(B16,'別添２－１人件費単価計算書【幹事社、コンソーシアム参加事業者】'!B23:H75,4,FALSE),"")</f>
        <v/>
      </c>
      <c r="D16" s="197"/>
      <c r="E16" s="150" t="str">
        <f t="shared" si="0"/>
        <v/>
      </c>
    </row>
    <row r="17" spans="1:5" ht="39" customHeight="1">
      <c r="A17" s="175"/>
      <c r="B17" s="175"/>
      <c r="C17" s="265" t="str">
        <f>IFERROR(VLOOKUP(B17,'別添２－１人件費単価計算書【幹事社、コンソーシアム参加事業者】'!B24:H76,4,FALSE),"")</f>
        <v/>
      </c>
      <c r="D17" s="197"/>
      <c r="E17" s="150" t="str">
        <f t="shared" si="0"/>
        <v/>
      </c>
    </row>
    <row r="18" spans="1:5" ht="39" customHeight="1">
      <c r="A18" s="175"/>
      <c r="B18" s="175"/>
      <c r="C18" s="265" t="str">
        <f>IFERROR(VLOOKUP(B18,'別添２－１人件費単価計算書【幹事社、コンソーシアム参加事業者】'!B25:H77,4,FALSE),"")</f>
        <v/>
      </c>
      <c r="D18" s="197"/>
      <c r="E18" s="150" t="str">
        <f t="shared" si="0"/>
        <v/>
      </c>
    </row>
    <row r="19" spans="1:5" ht="39" customHeight="1">
      <c r="A19" s="175"/>
      <c r="B19" s="175"/>
      <c r="C19" s="265" t="str">
        <f>IFERROR(VLOOKUP(B19,'別添２－１人件費単価計算書【幹事社、コンソーシアム参加事業者】'!B26:H78,4,FALSE),"")</f>
        <v/>
      </c>
      <c r="D19" s="197"/>
      <c r="E19" s="150" t="str">
        <f t="shared" si="0"/>
        <v/>
      </c>
    </row>
    <row r="20" spans="1:5" ht="39" customHeight="1">
      <c r="A20" s="175"/>
      <c r="B20" s="175"/>
      <c r="C20" s="265" t="str">
        <f>IFERROR(VLOOKUP(B20,'別添２－１人件費単価計算書【幹事社、コンソーシアム参加事業者】'!B27:H79,4,FALSE),"")</f>
        <v/>
      </c>
      <c r="D20" s="197"/>
      <c r="E20" s="150" t="str">
        <f t="shared" si="0"/>
        <v/>
      </c>
    </row>
    <row r="21" spans="1:5" ht="39" customHeight="1">
      <c r="A21" s="175"/>
      <c r="B21" s="175"/>
      <c r="C21" s="265" t="str">
        <f>IFERROR(VLOOKUP(B21,'別添２－１人件費単価計算書【幹事社、コンソーシアム参加事業者】'!B28:H80,4,FALSE),"")</f>
        <v/>
      </c>
      <c r="D21" s="197"/>
      <c r="E21" s="150" t="str">
        <f t="shared" si="0"/>
        <v/>
      </c>
    </row>
    <row r="22" spans="1:5" ht="39" customHeight="1">
      <c r="A22" s="175"/>
      <c r="B22" s="175"/>
      <c r="C22" s="265" t="str">
        <f>IFERROR(VLOOKUP(B22,'別添２－１人件費単価計算書【幹事社、コンソーシアム参加事業者】'!B29:H81,4,FALSE),"")</f>
        <v/>
      </c>
      <c r="D22" s="197"/>
      <c r="E22" s="150" t="str">
        <f t="shared" si="0"/>
        <v/>
      </c>
    </row>
    <row r="23" spans="1:5" ht="39" customHeight="1">
      <c r="A23" s="175"/>
      <c r="B23" s="175"/>
      <c r="C23" s="265" t="str">
        <f>IFERROR(VLOOKUP(B23,'別添２－１人件費単価計算書【幹事社、コンソーシアム参加事業者】'!B30:H82,4,FALSE),"")</f>
        <v/>
      </c>
      <c r="D23" s="197"/>
      <c r="E23" s="150" t="str">
        <f t="shared" si="0"/>
        <v/>
      </c>
    </row>
    <row r="24" spans="1:5" ht="39" customHeight="1">
      <c r="A24" s="175"/>
      <c r="B24" s="175"/>
      <c r="C24" s="265" t="str">
        <f>IFERROR(VLOOKUP(B24,'別添２－１人件費単価計算書【幹事社、コンソーシアム参加事業者】'!B31:H83,4,FALSE),"")</f>
        <v/>
      </c>
      <c r="D24" s="197"/>
      <c r="E24" s="150" t="str">
        <f t="shared" si="0"/>
        <v/>
      </c>
    </row>
    <row r="25" spans="1:5" ht="39" customHeight="1">
      <c r="A25" s="175"/>
      <c r="B25" s="175"/>
      <c r="C25" s="265" t="str">
        <f>IFERROR(VLOOKUP(B25,'別添２－１人件費単価計算書【幹事社、コンソーシアム参加事業者】'!B32:H84,4,FALSE),"")</f>
        <v/>
      </c>
      <c r="D25" s="197"/>
      <c r="E25" s="150" t="str">
        <f t="shared" si="0"/>
        <v/>
      </c>
    </row>
    <row r="26" spans="1:5" ht="39" customHeight="1">
      <c r="A26" s="175"/>
      <c r="B26" s="175"/>
      <c r="C26" s="265" t="str">
        <f>IFERROR(VLOOKUP(B26,'別添２－１人件費単価計算書【幹事社、コンソーシアム参加事業者】'!B33:H85,4,FALSE),"")</f>
        <v/>
      </c>
      <c r="D26" s="197"/>
      <c r="E26" s="150" t="str">
        <f t="shared" si="0"/>
        <v/>
      </c>
    </row>
    <row r="27" spans="1:5" ht="39" customHeight="1">
      <c r="A27" s="175"/>
      <c r="B27" s="175"/>
      <c r="C27" s="265" t="str">
        <f>IFERROR(VLOOKUP(B27,'別添２－１人件費単価計算書【幹事社、コンソーシアム参加事業者】'!B34:H86,4,FALSE),"")</f>
        <v/>
      </c>
      <c r="D27" s="197"/>
      <c r="E27" s="150" t="str">
        <f t="shared" si="0"/>
        <v/>
      </c>
    </row>
    <row r="28" spans="1:5" ht="39" customHeight="1">
      <c r="A28" s="175"/>
      <c r="B28" s="175"/>
      <c r="C28" s="265" t="str">
        <f>IFERROR(VLOOKUP(B28,'別添２－１人件費単価計算書【幹事社、コンソーシアム参加事業者】'!B35:H87,4,FALSE),"")</f>
        <v/>
      </c>
      <c r="D28" s="197"/>
      <c r="E28" s="150" t="str">
        <f t="shared" si="0"/>
        <v/>
      </c>
    </row>
    <row r="29" spans="1:5" ht="39" customHeight="1">
      <c r="A29" s="175"/>
      <c r="B29" s="175"/>
      <c r="C29" s="265" t="str">
        <f>IFERROR(VLOOKUP(B29,'別添２－１人件費単価計算書【幹事社、コンソーシアム参加事業者】'!B36:H88,4,FALSE),"")</f>
        <v/>
      </c>
      <c r="D29" s="197"/>
      <c r="E29" s="150" t="str">
        <f t="shared" si="0"/>
        <v/>
      </c>
    </row>
    <row r="30" spans="1:5" ht="39" customHeight="1">
      <c r="A30" s="175"/>
      <c r="B30" s="175"/>
      <c r="C30" s="265" t="str">
        <f>IFERROR(VLOOKUP(B30,'別添２－１人件費単価計算書【幹事社、コンソーシアム参加事業者】'!B37:H89,4,FALSE),"")</f>
        <v/>
      </c>
      <c r="D30" s="197"/>
      <c r="E30" s="150" t="str">
        <f t="shared" si="0"/>
        <v/>
      </c>
    </row>
    <row r="31" spans="1:5" ht="39" customHeight="1">
      <c r="A31" s="257"/>
      <c r="B31" s="257"/>
      <c r="C31" s="265" t="str">
        <f>IFERROR(VLOOKUP(B31,'別添２－１人件費単価計算書【幹事社、コンソーシアム参加事業者】'!B38:H90,4,FALSE),"")</f>
        <v/>
      </c>
      <c r="D31" s="256"/>
      <c r="E31" s="152" t="str">
        <f t="shared" si="0"/>
        <v/>
      </c>
    </row>
  </sheetData>
  <mergeCells count="1">
    <mergeCell ref="F8:L9"/>
  </mergeCells>
  <phoneticPr fontId="7"/>
  <conditionalFormatting sqref="D8:D31 A8:B31">
    <cfRule type="cellIs" dxfId="4" priority="1" operator="equal">
      <formula>""</formula>
    </cfRule>
  </conditionalFormatting>
  <pageMargins left="0.7" right="0.7" top="0.75" bottom="0.75" header="0.3" footer="0.3"/>
  <pageSetup paperSize="9" scale="6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1"/>
  <sheetViews>
    <sheetView zoomScale="82" zoomScaleNormal="85" workbookViewId="0">
      <pane ySplit="7" topLeftCell="A8" activePane="bottomLeft" state="frozen"/>
      <selection pane="bottomLeft"/>
    </sheetView>
  </sheetViews>
  <sheetFormatPr defaultColWidth="8.25" defaultRowHeight="18"/>
  <cols>
    <col min="1" max="1" width="35.75" style="149" customWidth="1"/>
    <col min="2" max="2" width="15.75" style="149" customWidth="1"/>
    <col min="3" max="3" width="17.75" style="149" customWidth="1"/>
    <col min="4" max="4" width="17.75" style="153" customWidth="1"/>
    <col min="5" max="5" width="17.75" style="149" customWidth="1"/>
    <col min="6" max="16384" width="8.25" style="149"/>
  </cols>
  <sheetData>
    <row r="1" spans="1:12" s="139" customFormat="1" ht="33.75" customHeight="1">
      <c r="A1" s="199" t="s">
        <v>309</v>
      </c>
      <c r="B1" s="200"/>
      <c r="C1" s="200"/>
      <c r="D1" s="201"/>
      <c r="E1" s="202"/>
    </row>
    <row r="2" spans="1:12" s="139" customFormat="1" ht="33.75" customHeight="1">
      <c r="A2" s="203" t="s">
        <v>321</v>
      </c>
      <c r="D2" s="198"/>
      <c r="E2" s="204"/>
    </row>
    <row r="3" spans="1:12" s="139" customFormat="1" ht="33.75" customHeight="1">
      <c r="A3" s="203"/>
      <c r="C3" s="141" t="s">
        <v>311</v>
      </c>
      <c r="D3" s="194" t="str">
        <f>'別添１　事業者基本情報【共同申請参加事業者】'!C3</f>
        <v>株式会社△△△</v>
      </c>
      <c r="E3" s="205"/>
      <c r="F3" s="143" t="s">
        <v>179</v>
      </c>
    </row>
    <row r="4" spans="1:12" s="139" customFormat="1" ht="33.75" customHeight="1">
      <c r="A4" s="203"/>
      <c r="D4" s="198"/>
      <c r="E4" s="204"/>
    </row>
    <row r="5" spans="1:12" s="139" customFormat="1" ht="33.75" customHeight="1">
      <c r="A5" s="206"/>
      <c r="E5" s="204"/>
    </row>
    <row r="6" spans="1:12" s="139" customFormat="1" ht="33.75" customHeight="1">
      <c r="A6" s="206"/>
      <c r="D6" s="144" t="s">
        <v>312</v>
      </c>
      <c r="E6" s="207">
        <f>SUM(E8:E31)</f>
        <v>3440000</v>
      </c>
    </row>
    <row r="7" spans="1:12" s="139" customFormat="1" ht="30" customHeight="1">
      <c r="A7" s="208" t="s">
        <v>313</v>
      </c>
      <c r="B7" s="146" t="s">
        <v>314</v>
      </c>
      <c r="C7" s="146" t="s">
        <v>315</v>
      </c>
      <c r="D7" s="147" t="s">
        <v>316</v>
      </c>
      <c r="E7" s="209" t="s">
        <v>317</v>
      </c>
    </row>
    <row r="8" spans="1:12" ht="39" customHeight="1">
      <c r="A8" s="195" t="s">
        <v>318</v>
      </c>
      <c r="B8" s="195" t="s">
        <v>264</v>
      </c>
      <c r="C8" s="259">
        <f>IFERROR(VLOOKUP(B8,'別添２－１　人件費単価計算書【共同申請参加事業者】'!$B$16:$H$75,4,FALSE),"")</f>
        <v>2780</v>
      </c>
      <c r="D8" s="196">
        <v>1000</v>
      </c>
      <c r="E8" s="148">
        <f>IFERROR(C8*D8,"")</f>
        <v>2780000</v>
      </c>
      <c r="F8" s="371" t="s">
        <v>319</v>
      </c>
      <c r="G8" s="371"/>
      <c r="H8" s="371"/>
      <c r="I8" s="371"/>
      <c r="J8" s="371"/>
      <c r="K8" s="371"/>
      <c r="L8" s="371"/>
    </row>
    <row r="9" spans="1:12" ht="39" customHeight="1">
      <c r="A9" s="175" t="s">
        <v>320</v>
      </c>
      <c r="B9" s="175" t="s">
        <v>322</v>
      </c>
      <c r="C9" s="260">
        <f>IFERROR(VLOOKUP(B9,'別添２－１　人件費単価計算書【共同申請参加事業者】'!$B$16:$H$75,4,FALSE),"")</f>
        <v>1100</v>
      </c>
      <c r="D9" s="197">
        <v>600</v>
      </c>
      <c r="E9" s="150">
        <f t="shared" ref="E9:E31" si="0">IFERROR(C9*D9,"")</f>
        <v>660000</v>
      </c>
      <c r="F9" s="371"/>
      <c r="G9" s="371"/>
      <c r="H9" s="371"/>
      <c r="I9" s="371"/>
      <c r="J9" s="371"/>
      <c r="K9" s="371"/>
      <c r="L9" s="371"/>
    </row>
    <row r="10" spans="1:12" ht="39" customHeight="1">
      <c r="A10" s="175"/>
      <c r="B10" s="175"/>
      <c r="C10" s="260" t="str">
        <f>IFERROR(VLOOKUP(B10,'別添２－１　人件費単価計算書【共同申請参加事業者】'!$B$16:$H$75,4,FALSE),"")</f>
        <v/>
      </c>
      <c r="D10" s="197"/>
      <c r="E10" s="150" t="str">
        <f t="shared" si="0"/>
        <v/>
      </c>
    </row>
    <row r="11" spans="1:12" ht="39" customHeight="1">
      <c r="A11" s="195"/>
      <c r="B11" s="195"/>
      <c r="C11" s="260" t="str">
        <f>IFERROR(VLOOKUP(B11,'別添２－１　人件費単価計算書【共同申請参加事業者】'!$B$16:$H$75,4,FALSE),"")</f>
        <v/>
      </c>
      <c r="D11" s="197"/>
      <c r="E11" s="150" t="str">
        <f t="shared" si="0"/>
        <v/>
      </c>
    </row>
    <row r="12" spans="1:12" ht="39" customHeight="1">
      <c r="A12" s="195"/>
      <c r="B12" s="195"/>
      <c r="C12" s="260" t="str">
        <f>IFERROR(VLOOKUP(B12,'別添２－１　人件費単価計算書【共同申請参加事業者】'!$B$16:$H$75,4,FALSE),"")</f>
        <v/>
      </c>
      <c r="D12" s="197"/>
      <c r="E12" s="150" t="str">
        <f t="shared" si="0"/>
        <v/>
      </c>
    </row>
    <row r="13" spans="1:12" ht="39" customHeight="1">
      <c r="A13" s="175"/>
      <c r="B13" s="175"/>
      <c r="C13" s="260" t="str">
        <f>IFERROR(VLOOKUP(B13,'別添２－１　人件費単価計算書【共同申請参加事業者】'!$B$16:$H$75,4,FALSE),"")</f>
        <v/>
      </c>
      <c r="D13" s="197"/>
      <c r="E13" s="150" t="str">
        <f t="shared" si="0"/>
        <v/>
      </c>
    </row>
    <row r="14" spans="1:12" ht="39" customHeight="1">
      <c r="A14" s="175"/>
      <c r="B14" s="175"/>
      <c r="C14" s="260" t="str">
        <f>IFERROR(VLOOKUP(B14,'別添２－１　人件費単価計算書【共同申請参加事業者】'!$B$16:$H$75,4,FALSE),"")</f>
        <v/>
      </c>
      <c r="D14" s="197"/>
      <c r="E14" s="150" t="str">
        <f t="shared" si="0"/>
        <v/>
      </c>
    </row>
    <row r="15" spans="1:12" ht="39" customHeight="1">
      <c r="A15" s="175"/>
      <c r="B15" s="175"/>
      <c r="C15" s="260" t="str">
        <f>IFERROR(VLOOKUP(B15,'別添２－１　人件費単価計算書【共同申請参加事業者】'!$B$16:$H$75,4,FALSE),"")</f>
        <v/>
      </c>
      <c r="D15" s="197"/>
      <c r="E15" s="150" t="str">
        <f t="shared" si="0"/>
        <v/>
      </c>
    </row>
    <row r="16" spans="1:12" ht="39" customHeight="1">
      <c r="A16" s="175"/>
      <c r="B16" s="175"/>
      <c r="C16" s="260" t="str">
        <f>IFERROR(VLOOKUP(B16,'別添２－１　人件費単価計算書【共同申請参加事業者】'!$B$16:$H$75,4,FALSE),"")</f>
        <v/>
      </c>
      <c r="D16" s="197"/>
      <c r="E16" s="150" t="str">
        <f t="shared" si="0"/>
        <v/>
      </c>
    </row>
    <row r="17" spans="1:5" ht="39" customHeight="1">
      <c r="A17" s="175"/>
      <c r="B17" s="175"/>
      <c r="C17" s="260" t="str">
        <f>IFERROR(VLOOKUP(B17,'別添２－１　人件費単価計算書【共同申請参加事業者】'!$B$16:$H$75,4,FALSE),"")</f>
        <v/>
      </c>
      <c r="D17" s="197"/>
      <c r="E17" s="150" t="str">
        <f t="shared" si="0"/>
        <v/>
      </c>
    </row>
    <row r="18" spans="1:5" ht="39" customHeight="1">
      <c r="A18" s="175"/>
      <c r="B18" s="175"/>
      <c r="C18" s="260" t="str">
        <f>IFERROR(VLOOKUP(B18,'別添２－１　人件費単価計算書【共同申請参加事業者】'!$B$16:$H$75,4,FALSE),"")</f>
        <v/>
      </c>
      <c r="D18" s="197"/>
      <c r="E18" s="150" t="str">
        <f t="shared" si="0"/>
        <v/>
      </c>
    </row>
    <row r="19" spans="1:5" ht="39" customHeight="1">
      <c r="A19" s="175"/>
      <c r="B19" s="175"/>
      <c r="C19" s="260" t="str">
        <f>IFERROR(VLOOKUP(B19,'別添２－１　人件費単価計算書【共同申請参加事業者】'!$B$16:$H$75,4,FALSE),"")</f>
        <v/>
      </c>
      <c r="D19" s="197"/>
      <c r="E19" s="150" t="str">
        <f t="shared" si="0"/>
        <v/>
      </c>
    </row>
    <row r="20" spans="1:5" ht="39" customHeight="1">
      <c r="A20" s="175"/>
      <c r="B20" s="175"/>
      <c r="C20" s="260" t="str">
        <f>IFERROR(VLOOKUP(B20,'別添２－１　人件費単価計算書【共同申請参加事業者】'!$B$16:$H$75,4,FALSE),"")</f>
        <v/>
      </c>
      <c r="D20" s="197"/>
      <c r="E20" s="150" t="str">
        <f t="shared" si="0"/>
        <v/>
      </c>
    </row>
    <row r="21" spans="1:5" ht="39" customHeight="1">
      <c r="A21" s="175"/>
      <c r="B21" s="175"/>
      <c r="C21" s="260" t="str">
        <f>IFERROR(VLOOKUP(B21,'別添２－１　人件費単価計算書【共同申請参加事業者】'!$B$16:$H$75,4,FALSE),"")</f>
        <v/>
      </c>
      <c r="D21" s="197"/>
      <c r="E21" s="150" t="str">
        <f t="shared" si="0"/>
        <v/>
      </c>
    </row>
    <row r="22" spans="1:5" ht="39" customHeight="1">
      <c r="A22" s="175"/>
      <c r="B22" s="175"/>
      <c r="C22" s="260" t="str">
        <f>IFERROR(VLOOKUP(B22,'別添２－１　人件費単価計算書【共同申請参加事業者】'!$B$16:$H$75,4,FALSE),"")</f>
        <v/>
      </c>
      <c r="D22" s="197"/>
      <c r="E22" s="150" t="str">
        <f t="shared" si="0"/>
        <v/>
      </c>
    </row>
    <row r="23" spans="1:5" ht="39" customHeight="1">
      <c r="A23" s="175"/>
      <c r="B23" s="175"/>
      <c r="C23" s="260" t="str">
        <f>IFERROR(VLOOKUP(B23,'別添２－１　人件費単価計算書【共同申請参加事業者】'!$B$16:$H$75,4,FALSE),"")</f>
        <v/>
      </c>
      <c r="D23" s="197"/>
      <c r="E23" s="150" t="str">
        <f t="shared" si="0"/>
        <v/>
      </c>
    </row>
    <row r="24" spans="1:5" ht="39" customHeight="1">
      <c r="A24" s="175"/>
      <c r="B24" s="175"/>
      <c r="C24" s="260" t="str">
        <f>IFERROR(VLOOKUP(B24,'別添２－１　人件費単価計算書【共同申請参加事業者】'!$B$16:$H$75,4,FALSE),"")</f>
        <v/>
      </c>
      <c r="D24" s="197"/>
      <c r="E24" s="150" t="str">
        <f t="shared" si="0"/>
        <v/>
      </c>
    </row>
    <row r="25" spans="1:5" ht="39" customHeight="1">
      <c r="A25" s="175"/>
      <c r="B25" s="175"/>
      <c r="C25" s="260" t="str">
        <f>IFERROR(VLOOKUP(B25,'別添２－１　人件費単価計算書【共同申請参加事業者】'!$B$16:$H$75,4,FALSE),"")</f>
        <v/>
      </c>
      <c r="D25" s="197"/>
      <c r="E25" s="150" t="str">
        <f t="shared" si="0"/>
        <v/>
      </c>
    </row>
    <row r="26" spans="1:5" ht="39" customHeight="1">
      <c r="A26" s="175"/>
      <c r="B26" s="175"/>
      <c r="C26" s="260" t="str">
        <f>IFERROR(VLOOKUP(B26,'別添２－１　人件費単価計算書【共同申請参加事業者】'!$B$16:$H$75,4,FALSE),"")</f>
        <v/>
      </c>
      <c r="D26" s="197"/>
      <c r="E26" s="150" t="str">
        <f t="shared" si="0"/>
        <v/>
      </c>
    </row>
    <row r="27" spans="1:5" ht="39" customHeight="1">
      <c r="A27" s="175"/>
      <c r="B27" s="175"/>
      <c r="C27" s="260" t="str">
        <f>IFERROR(VLOOKUP(B27,'別添２－１　人件費単価計算書【共同申請参加事業者】'!$B$16:$H$75,4,FALSE),"")</f>
        <v/>
      </c>
      <c r="D27" s="197"/>
      <c r="E27" s="150" t="str">
        <f t="shared" si="0"/>
        <v/>
      </c>
    </row>
    <row r="28" spans="1:5" ht="39" customHeight="1">
      <c r="A28" s="175"/>
      <c r="B28" s="175"/>
      <c r="C28" s="260" t="str">
        <f>IFERROR(VLOOKUP(B28,'別添２－１　人件費単価計算書【共同申請参加事業者】'!$B$16:$H$75,4,FALSE),"")</f>
        <v/>
      </c>
      <c r="D28" s="197"/>
      <c r="E28" s="150" t="str">
        <f t="shared" si="0"/>
        <v/>
      </c>
    </row>
    <row r="29" spans="1:5" ht="39" customHeight="1">
      <c r="A29" s="175"/>
      <c r="B29" s="175"/>
      <c r="C29" s="260" t="str">
        <f>IFERROR(VLOOKUP(B29,'別添２－１　人件費単価計算書【共同申請参加事業者】'!$B$16:$H$75,4,FALSE),"")</f>
        <v/>
      </c>
      <c r="D29" s="197"/>
      <c r="E29" s="150" t="str">
        <f t="shared" si="0"/>
        <v/>
      </c>
    </row>
    <row r="30" spans="1:5" ht="39" customHeight="1">
      <c r="A30" s="175"/>
      <c r="B30" s="175"/>
      <c r="C30" s="260" t="str">
        <f>IFERROR(VLOOKUP(B30,'別添２－１　人件費単価計算書【共同申請参加事業者】'!$B$16:$H$75,4,FALSE),"")</f>
        <v/>
      </c>
      <c r="D30" s="197"/>
      <c r="E30" s="150" t="str">
        <f t="shared" si="0"/>
        <v/>
      </c>
    </row>
    <row r="31" spans="1:5" ht="39" customHeight="1">
      <c r="A31" s="257"/>
      <c r="B31" s="257"/>
      <c r="C31" s="260" t="str">
        <f>IFERROR(VLOOKUP(B31,'別添２－１　人件費単価計算書【共同申請参加事業者】'!$B$16:$H$75,4,FALSE),"")</f>
        <v/>
      </c>
      <c r="D31" s="256"/>
      <c r="E31" s="152" t="str">
        <f t="shared" si="0"/>
        <v/>
      </c>
    </row>
  </sheetData>
  <mergeCells count="1">
    <mergeCell ref="F8:L9"/>
  </mergeCells>
  <phoneticPr fontId="7"/>
  <conditionalFormatting sqref="D8:D31 A8:B31">
    <cfRule type="cellIs" dxfId="3" priority="1" operator="equal">
      <formula>""</formula>
    </cfRule>
  </conditionalFormatting>
  <pageMargins left="0.7" right="0.7" top="0.75" bottom="0.75" header="0.3" footer="0.3"/>
  <pageSetup paperSize="9" scale="61"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38"/>
  <sheetViews>
    <sheetView showGridLines="0" view="pageBreakPreview" zoomScale="85" zoomScaleNormal="85" zoomScaleSheetLayoutView="85" workbookViewId="0"/>
  </sheetViews>
  <sheetFormatPr defaultColWidth="8.75" defaultRowHeight="19.899999999999999"/>
  <cols>
    <col min="1" max="1" width="2.25" style="183" customWidth="1"/>
    <col min="2" max="2" width="30.25" style="183" customWidth="1"/>
    <col min="3" max="3" width="29.25" style="183" customWidth="1"/>
    <col min="4" max="4" width="37.25" style="183" customWidth="1"/>
    <col min="5" max="16384" width="8.75" style="183"/>
  </cols>
  <sheetData>
    <row r="1" spans="1:10" ht="13.15" customHeight="1">
      <c r="A1" s="242" t="s">
        <v>323</v>
      </c>
      <c r="B1" s="242"/>
      <c r="C1" s="242"/>
      <c r="D1" s="248"/>
      <c r="E1" s="97"/>
    </row>
    <row r="2" spans="1:10" ht="14.65" customHeight="1">
      <c r="A2" s="242"/>
      <c r="B2" s="242"/>
      <c r="C2" s="242"/>
      <c r="D2" s="249" t="s">
        <v>324</v>
      </c>
      <c r="E2" s="184" t="s">
        <v>325</v>
      </c>
    </row>
    <row r="3" spans="1:10" ht="65.650000000000006" customHeight="1">
      <c r="A3" s="373" t="s">
        <v>326</v>
      </c>
      <c r="B3" s="373"/>
      <c r="C3" s="373"/>
      <c r="D3" s="373"/>
    </row>
    <row r="4" spans="1:10" ht="13.5" customHeight="1">
      <c r="A4" s="242" t="s">
        <v>327</v>
      </c>
      <c r="B4" s="289"/>
      <c r="C4" s="247"/>
      <c r="D4" s="243"/>
    </row>
    <row r="5" spans="1:10" ht="13.5" customHeight="1">
      <c r="A5" s="247"/>
      <c r="B5" s="402" t="s">
        <v>328</v>
      </c>
      <c r="C5" s="402"/>
      <c r="D5" s="243"/>
    </row>
    <row r="6" spans="1:10" ht="48" customHeight="1">
      <c r="A6" s="402"/>
      <c r="B6" s="402"/>
      <c r="C6" s="193" t="s">
        <v>63</v>
      </c>
      <c r="D6" s="250" t="str">
        <f>'別添１　事業者基本情報【幹事社、コンソーシアム参加事業者】'!C4</f>
        <v>東京都△△△区●●１丁目１番１号
●●●ビル７階</v>
      </c>
      <c r="E6" s="185" t="s">
        <v>329</v>
      </c>
    </row>
    <row r="7" spans="1:10" ht="34.5" customHeight="1">
      <c r="A7" s="242"/>
      <c r="B7" s="242"/>
      <c r="C7" s="193" t="s">
        <v>330</v>
      </c>
      <c r="D7" s="250" t="str">
        <f>'別添１　事業者基本情報【幹事社、コンソーシアム参加事業者】'!C3</f>
        <v>株式会社●●●</v>
      </c>
      <c r="E7" s="186" t="s">
        <v>329</v>
      </c>
    </row>
    <row r="8" spans="1:10" ht="25.15" customHeight="1">
      <c r="A8" s="242"/>
      <c r="B8" s="242"/>
      <c r="C8" s="193" t="s">
        <v>331</v>
      </c>
      <c r="D8" s="374" t="s">
        <v>332</v>
      </c>
      <c r="E8" s="187" t="s">
        <v>333</v>
      </c>
    </row>
    <row r="9" spans="1:10" ht="25.15" customHeight="1">
      <c r="A9" s="242"/>
      <c r="B9" s="242"/>
      <c r="C9" s="193"/>
      <c r="D9" s="374"/>
    </row>
    <row r="10" spans="1:10" ht="13.5" customHeight="1">
      <c r="A10" s="242"/>
      <c r="B10" s="242"/>
      <c r="C10" s="242"/>
      <c r="D10" s="193"/>
      <c r="E10" s="372"/>
      <c r="F10" s="372"/>
      <c r="G10" s="372"/>
      <c r="H10" s="372"/>
      <c r="I10" s="372"/>
      <c r="J10" s="372"/>
    </row>
    <row r="11" spans="1:10" ht="12.4" customHeight="1">
      <c r="A11" s="242"/>
      <c r="B11" s="242"/>
      <c r="C11" s="242"/>
      <c r="D11" s="251"/>
      <c r="E11" s="372"/>
      <c r="F11" s="372"/>
      <c r="G11" s="372"/>
      <c r="H11" s="372"/>
      <c r="I11" s="372"/>
      <c r="J11" s="372"/>
    </row>
    <row r="12" spans="1:10" ht="91.9" customHeight="1">
      <c r="A12" s="375" t="s">
        <v>334</v>
      </c>
      <c r="B12" s="375"/>
      <c r="C12" s="375"/>
      <c r="D12" s="375"/>
    </row>
    <row r="13" spans="1:10" ht="13.5" customHeight="1">
      <c r="A13" s="242"/>
      <c r="B13" s="242"/>
      <c r="C13" s="242"/>
      <c r="D13" s="241"/>
    </row>
    <row r="14" spans="1:10" ht="13.5" customHeight="1">
      <c r="A14" s="242" t="s">
        <v>335</v>
      </c>
      <c r="B14" s="242"/>
      <c r="C14" s="242"/>
      <c r="D14" s="241"/>
    </row>
    <row r="15" spans="1:10" ht="12.4" customHeight="1">
      <c r="A15" s="242" t="s">
        <v>336</v>
      </c>
      <c r="B15" s="242"/>
      <c r="C15" s="242"/>
      <c r="D15" s="241"/>
    </row>
    <row r="16" spans="1:10" ht="32.65" customHeight="1">
      <c r="A16" s="242"/>
      <c r="B16" s="375" t="s">
        <v>337</v>
      </c>
      <c r="C16" s="375"/>
      <c r="D16" s="375"/>
    </row>
    <row r="17" spans="1:4" ht="12" customHeight="1">
      <c r="A17" s="242" t="s">
        <v>338</v>
      </c>
      <c r="B17" s="242"/>
      <c r="C17" s="242"/>
      <c r="D17" s="241"/>
    </row>
    <row r="18" spans="1:4" ht="25.9" customHeight="1">
      <c r="A18" s="242"/>
      <c r="B18" s="375" t="s">
        <v>339</v>
      </c>
      <c r="C18" s="375"/>
      <c r="D18" s="375"/>
    </row>
    <row r="19" spans="1:4" ht="13.15" customHeight="1">
      <c r="A19" s="242" t="s">
        <v>340</v>
      </c>
      <c r="B19" s="242"/>
      <c r="C19" s="242"/>
      <c r="D19" s="241"/>
    </row>
    <row r="20" spans="1:4" ht="12.4" customHeight="1">
      <c r="A20" s="242"/>
      <c r="B20" s="375" t="s">
        <v>341</v>
      </c>
      <c r="C20" s="375"/>
      <c r="D20" s="375"/>
    </row>
    <row r="21" spans="1:4" ht="13.15" customHeight="1">
      <c r="A21" s="242" t="s">
        <v>342</v>
      </c>
      <c r="B21" s="242"/>
      <c r="C21" s="242"/>
      <c r="D21" s="241"/>
    </row>
    <row r="22" spans="1:4" ht="12.4" customHeight="1">
      <c r="A22" s="242"/>
      <c r="B22" s="375" t="s">
        <v>343</v>
      </c>
      <c r="C22" s="375"/>
      <c r="D22" s="375"/>
    </row>
    <row r="23" spans="1:4" ht="13.15" customHeight="1">
      <c r="A23" s="242" t="s">
        <v>344</v>
      </c>
      <c r="B23" s="242"/>
      <c r="C23" s="242"/>
      <c r="D23" s="241"/>
    </row>
    <row r="24" spans="1:4" ht="34.5" customHeight="1">
      <c r="A24" s="242"/>
      <c r="B24" s="375" t="s">
        <v>345</v>
      </c>
      <c r="C24" s="375"/>
      <c r="D24" s="375"/>
    </row>
    <row r="25" spans="1:4" ht="11.65" customHeight="1">
      <c r="A25" s="242"/>
      <c r="B25" s="242"/>
      <c r="C25" s="242"/>
      <c r="D25" s="241"/>
    </row>
    <row r="26" spans="1:4" ht="13.9" customHeight="1">
      <c r="A26" s="242" t="s">
        <v>346</v>
      </c>
      <c r="B26" s="242"/>
      <c r="C26" s="242"/>
      <c r="D26" s="241"/>
    </row>
    <row r="27" spans="1:4" ht="13.15" customHeight="1">
      <c r="A27" s="242" t="s">
        <v>347</v>
      </c>
      <c r="B27" s="242"/>
      <c r="C27" s="242"/>
      <c r="D27" s="241"/>
    </row>
    <row r="28" spans="1:4" ht="32.65" customHeight="1">
      <c r="A28" s="242"/>
      <c r="B28" s="375" t="s">
        <v>348</v>
      </c>
      <c r="C28" s="402"/>
      <c r="D28" s="402"/>
    </row>
    <row r="29" spans="1:4" ht="13.5" customHeight="1">
      <c r="A29" s="242" t="s">
        <v>349</v>
      </c>
      <c r="B29" s="242"/>
      <c r="C29" s="242"/>
      <c r="D29" s="242"/>
    </row>
    <row r="30" spans="1:4" ht="13.15" customHeight="1">
      <c r="A30" s="242"/>
      <c r="B30" s="402" t="s">
        <v>350</v>
      </c>
      <c r="C30" s="402"/>
      <c r="D30" s="402"/>
    </row>
    <row r="31" spans="1:4" ht="12.4" customHeight="1">
      <c r="A31" s="242"/>
      <c r="B31" s="242"/>
      <c r="C31" s="242"/>
      <c r="D31" s="242"/>
    </row>
    <row r="32" spans="1:4" ht="19.5" customHeight="1">
      <c r="A32" s="242" t="s">
        <v>351</v>
      </c>
      <c r="B32" s="242"/>
      <c r="C32" s="242"/>
      <c r="D32" s="242"/>
    </row>
    <row r="33" spans="1:4" ht="33.75" customHeight="1">
      <c r="A33" s="242"/>
      <c r="B33" s="188" t="s">
        <v>178</v>
      </c>
      <c r="C33" s="188" t="s">
        <v>352</v>
      </c>
      <c r="D33" s="252" t="s">
        <v>260</v>
      </c>
    </row>
    <row r="34" spans="1:4" ht="33" customHeight="1">
      <c r="A34" s="242"/>
      <c r="B34" s="192" t="s">
        <v>353</v>
      </c>
      <c r="C34" s="192" t="s">
        <v>354</v>
      </c>
      <c r="D34" s="253" t="s">
        <v>264</v>
      </c>
    </row>
    <row r="35" spans="1:4" ht="33" customHeight="1">
      <c r="A35" s="242"/>
      <c r="B35" s="192" t="s">
        <v>355</v>
      </c>
      <c r="C35" s="192" t="s">
        <v>356</v>
      </c>
      <c r="D35" s="253" t="s">
        <v>357</v>
      </c>
    </row>
    <row r="36" spans="1:4" ht="33" customHeight="1">
      <c r="A36" s="242"/>
      <c r="B36" s="192"/>
      <c r="C36" s="192"/>
      <c r="D36" s="253"/>
    </row>
    <row r="37" spans="1:4" ht="33" customHeight="1">
      <c r="A37" s="242"/>
      <c r="B37" s="192"/>
      <c r="C37" s="192"/>
      <c r="D37" s="253"/>
    </row>
    <row r="38" spans="1:4" ht="33" customHeight="1">
      <c r="A38" s="242"/>
      <c r="B38" s="254"/>
      <c r="C38" s="254"/>
      <c r="D38" s="255"/>
    </row>
  </sheetData>
  <mergeCells count="13">
    <mergeCell ref="B28:D28"/>
    <mergeCell ref="B30:D30"/>
    <mergeCell ref="A12:D12"/>
    <mergeCell ref="B16:D16"/>
    <mergeCell ref="B18:D18"/>
    <mergeCell ref="B20:D20"/>
    <mergeCell ref="B22:D22"/>
    <mergeCell ref="B24:D24"/>
    <mergeCell ref="E10:J11"/>
    <mergeCell ref="A3:D3"/>
    <mergeCell ref="B5:C5"/>
    <mergeCell ref="A6:B6"/>
    <mergeCell ref="D8:D9"/>
  </mergeCells>
  <phoneticPr fontId="7"/>
  <conditionalFormatting sqref="D8">
    <cfRule type="cellIs" dxfId="2" priority="1" operator="equal">
      <formula>""</formula>
    </cfRule>
  </conditionalFormatting>
  <pageMargins left="0.7" right="0.7" top="0.75" bottom="0.75" header="0.3" footer="0.3"/>
  <pageSetup paperSize="9" scale="7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9"/>
  <sheetViews>
    <sheetView showGridLines="0" view="pageBreakPreview" zoomScale="85" zoomScaleNormal="87" zoomScaleSheetLayoutView="85" workbookViewId="0"/>
  </sheetViews>
  <sheetFormatPr defaultColWidth="8.25" defaultRowHeight="15.4" customHeight="1"/>
  <cols>
    <col min="1" max="1" width="2.25" style="155" customWidth="1"/>
    <col min="2" max="2" width="29.125" style="155" customWidth="1"/>
    <col min="3" max="3" width="28.75" style="155" customWidth="1"/>
    <col min="4" max="4" width="29.25" style="155" customWidth="1"/>
    <col min="5" max="5" width="3.125" style="174" customWidth="1"/>
    <col min="6" max="6" width="32.375" style="174" customWidth="1"/>
    <col min="7" max="7" width="16.375" style="155" customWidth="1"/>
    <col min="8" max="16384" width="8.25" style="155"/>
  </cols>
  <sheetData>
    <row r="1" spans="1:7" ht="15" customHeight="1">
      <c r="A1" s="156" t="s">
        <v>358</v>
      </c>
      <c r="B1" s="156"/>
      <c r="C1" s="156"/>
      <c r="D1" s="189" t="s">
        <v>324</v>
      </c>
      <c r="E1" s="157"/>
      <c r="F1" s="154" t="s">
        <v>325</v>
      </c>
    </row>
    <row r="2" spans="1:7" ht="90.4" customHeight="1">
      <c r="A2" s="376" t="s">
        <v>359</v>
      </c>
      <c r="B2" s="376"/>
      <c r="C2" s="376"/>
      <c r="D2" s="376"/>
      <c r="E2" s="157"/>
      <c r="F2" s="158"/>
    </row>
    <row r="3" spans="1:7" ht="28.15" customHeight="1">
      <c r="A3" s="159"/>
      <c r="B3" s="159"/>
      <c r="C3" s="160" t="s">
        <v>360</v>
      </c>
      <c r="D3" s="190" t="s">
        <v>361</v>
      </c>
      <c r="E3" s="157"/>
      <c r="F3" s="158" t="s">
        <v>362</v>
      </c>
    </row>
    <row r="4" spans="1:7" ht="42.4" customHeight="1">
      <c r="A4" s="156"/>
      <c r="B4" s="156"/>
      <c r="C4" s="161" t="s">
        <v>363</v>
      </c>
      <c r="D4" s="191" t="str">
        <f>IF('別添１　事業者基本情報【幹事社、コンソーシアム参加事業者】'!C4="","",'別添１　事業者基本情報【幹事社、コンソーシアム参加事業者】'!C4)</f>
        <v>東京都△△△区●●１丁目１番１号
●●●ビル７階</v>
      </c>
      <c r="E4" s="157"/>
      <c r="F4" s="163" t="s">
        <v>364</v>
      </c>
    </row>
    <row r="5" spans="1:7" ht="26.65" customHeight="1">
      <c r="A5" s="156"/>
      <c r="B5" s="156"/>
      <c r="C5" s="161" t="s">
        <v>330</v>
      </c>
      <c r="D5" s="191" t="str">
        <f>IF('別添１　事業者基本情報【幹事社、コンソーシアム参加事業者】'!C3="","",'別添１　事業者基本情報【幹事社、コンソーシアム参加事業者】'!C3)</f>
        <v>株式会社●●●</v>
      </c>
      <c r="E5" s="157"/>
      <c r="F5" s="163" t="s">
        <v>364</v>
      </c>
    </row>
    <row r="6" spans="1:7" ht="46.9" customHeight="1">
      <c r="A6" s="156"/>
      <c r="B6" s="156"/>
      <c r="C6" s="161" t="s">
        <v>365</v>
      </c>
      <c r="D6" s="374" t="s">
        <v>332</v>
      </c>
      <c r="E6" s="164"/>
      <c r="F6" s="377" t="s">
        <v>366</v>
      </c>
      <c r="G6" s="377"/>
    </row>
    <row r="7" spans="1:7" ht="13.9" customHeight="1">
      <c r="A7" s="156"/>
      <c r="B7" s="156"/>
      <c r="C7" s="156"/>
      <c r="D7" s="374"/>
      <c r="E7" s="157"/>
      <c r="F7" s="165"/>
    </row>
    <row r="8" spans="1:7" ht="76.150000000000006" customHeight="1">
      <c r="A8" s="156"/>
      <c r="B8" s="156"/>
      <c r="C8" s="166" t="s">
        <v>367</v>
      </c>
      <c r="D8" s="167"/>
      <c r="E8" s="157"/>
      <c r="F8" s="158"/>
    </row>
    <row r="9" spans="1:7" ht="97.5" customHeight="1">
      <c r="A9" s="378" t="str">
        <f>IF(D3="","　標題に掲げる補助金事業について、交付規程第４条および交付申請書、公募要領にて定める事業要件、JISSUI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株式会社●●●を幹事会社とするコンソーシアムに参加することを本書を以て確認します。</v>
      </c>
      <c r="B9" s="378"/>
      <c r="C9" s="378"/>
      <c r="D9" s="378"/>
      <c r="E9" s="157"/>
      <c r="F9" s="158"/>
    </row>
    <row r="10" spans="1:7" ht="13.15" customHeight="1">
      <c r="A10" s="156"/>
      <c r="B10" s="156"/>
      <c r="C10" s="156"/>
      <c r="D10" s="156"/>
      <c r="E10" s="157"/>
      <c r="F10" s="158"/>
    </row>
    <row r="11" spans="1:7" s="170" customFormat="1" ht="13.5" customHeight="1">
      <c r="A11" s="156"/>
      <c r="B11" s="156"/>
      <c r="C11" s="156"/>
      <c r="D11" s="156"/>
      <c r="E11" s="168"/>
      <c r="F11" s="169"/>
    </row>
    <row r="12" spans="1:7" s="170" customFormat="1" ht="12" customHeight="1">
      <c r="A12" s="156"/>
      <c r="B12" s="171"/>
      <c r="C12" s="171"/>
      <c r="D12" s="171"/>
      <c r="E12" s="162"/>
      <c r="F12" s="172"/>
    </row>
    <row r="13" spans="1:7" s="170" customFormat="1" ht="12" customHeight="1">
      <c r="A13" s="156"/>
      <c r="B13" s="171"/>
      <c r="C13" s="162"/>
      <c r="D13" s="162"/>
      <c r="E13" s="162"/>
      <c r="F13" s="173"/>
    </row>
    <row r="14" spans="1:7" s="170" customFormat="1" ht="13.9" customHeight="1">
      <c r="A14" s="156"/>
      <c r="B14" s="171"/>
      <c r="C14" s="171"/>
      <c r="D14" s="171"/>
      <c r="E14" s="162"/>
      <c r="F14" s="172"/>
    </row>
    <row r="15" spans="1:7" s="170" customFormat="1" ht="12" customHeight="1">
      <c r="A15" s="156"/>
      <c r="B15" s="171"/>
      <c r="C15" s="162"/>
      <c r="D15" s="162"/>
      <c r="E15" s="162"/>
      <c r="F15" s="173"/>
    </row>
    <row r="16" spans="1:7" s="170" customFormat="1" ht="12.4" customHeight="1">
      <c r="A16" s="156"/>
      <c r="B16" s="171"/>
      <c r="C16" s="171"/>
      <c r="D16" s="171"/>
      <c r="E16" s="162"/>
      <c r="F16" s="172"/>
    </row>
    <row r="17" spans="1:5" ht="12.4" customHeight="1">
      <c r="A17" s="156"/>
      <c r="B17" s="156"/>
      <c r="C17" s="156"/>
      <c r="D17" s="156"/>
      <c r="E17" s="157"/>
    </row>
    <row r="18" spans="1:5" ht="12" customHeight="1">
      <c r="A18" s="156"/>
      <c r="B18" s="156"/>
      <c r="C18" s="156"/>
      <c r="D18" s="160" t="s">
        <v>368</v>
      </c>
      <c r="E18" s="157"/>
    </row>
    <row r="19" spans="1:5" ht="15.4" customHeight="1">
      <c r="A19" s="156"/>
      <c r="B19" s="156"/>
      <c r="C19" s="156"/>
      <c r="D19" s="156"/>
      <c r="E19" s="157"/>
    </row>
  </sheetData>
  <mergeCells count="4">
    <mergeCell ref="A2:D2"/>
    <mergeCell ref="F6:G6"/>
    <mergeCell ref="A9:D9"/>
    <mergeCell ref="D6:D7"/>
  </mergeCells>
  <phoneticPr fontId="11"/>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L55"/>
  <sheetViews>
    <sheetView zoomScale="120" zoomScaleNormal="120" workbookViewId="0"/>
  </sheetViews>
  <sheetFormatPr defaultColWidth="8.75" defaultRowHeight="13.15"/>
  <cols>
    <col min="1" max="1" width="7.625" style="269" customWidth="1"/>
    <col min="2" max="2" width="7.375" style="269" customWidth="1"/>
    <col min="3" max="3" width="9.25" style="269" customWidth="1"/>
    <col min="4" max="4" width="6" style="269" customWidth="1"/>
    <col min="5" max="5" width="7.75" style="269" customWidth="1"/>
    <col min="6" max="7" width="7.625" style="269" customWidth="1"/>
    <col min="8" max="8" width="9" style="269" customWidth="1"/>
    <col min="9" max="9" width="5.375" style="269" customWidth="1"/>
    <col min="10" max="10" width="8.75" style="269" customWidth="1"/>
    <col min="11" max="11" width="7.625" style="269" customWidth="1"/>
    <col min="12" max="12" width="0" style="269" hidden="1" customWidth="1"/>
    <col min="13" max="16384" width="8.75" style="269"/>
  </cols>
  <sheetData>
    <row r="1" spans="1:12" ht="15" customHeight="1">
      <c r="A1" s="284"/>
      <c r="B1" s="284"/>
      <c r="C1" s="284"/>
      <c r="D1" s="284"/>
      <c r="E1" s="284"/>
      <c r="F1" s="284"/>
      <c r="G1" s="284"/>
      <c r="H1" s="284"/>
      <c r="I1" s="284"/>
      <c r="J1" s="284"/>
      <c r="K1" s="283" t="s">
        <v>369</v>
      </c>
    </row>
    <row r="2" spans="1:12" ht="28.5" customHeight="1">
      <c r="A2" s="382" t="s">
        <v>370</v>
      </c>
      <c r="B2" s="383"/>
      <c r="C2" s="383"/>
      <c r="D2" s="383"/>
      <c r="E2" s="383"/>
      <c r="F2" s="383"/>
      <c r="G2" s="383"/>
      <c r="H2" s="383"/>
      <c r="I2" s="383"/>
      <c r="J2" s="383"/>
      <c r="K2" s="383"/>
    </row>
    <row r="3" spans="1:12" ht="20.65" customHeight="1">
      <c r="A3" s="384" t="s">
        <v>371</v>
      </c>
      <c r="B3" s="385"/>
      <c r="C3" s="385"/>
      <c r="D3" s="385"/>
      <c r="E3" s="386"/>
      <c r="F3" s="387" t="s">
        <v>372</v>
      </c>
      <c r="G3" s="388"/>
      <c r="H3" s="389" t="s">
        <v>373</v>
      </c>
      <c r="I3" s="390"/>
      <c r="J3" s="391"/>
      <c r="K3" s="392" t="s">
        <v>374</v>
      </c>
    </row>
    <row r="4" spans="1:12" ht="13.9" customHeight="1">
      <c r="A4" s="395" t="s">
        <v>375</v>
      </c>
      <c r="B4" s="282" t="s">
        <v>376</v>
      </c>
      <c r="C4" s="384" t="s">
        <v>376</v>
      </c>
      <c r="D4" s="385"/>
      <c r="E4" s="386"/>
      <c r="F4" s="392" t="s">
        <v>377</v>
      </c>
      <c r="G4" s="397" t="s">
        <v>378</v>
      </c>
      <c r="H4" s="384" t="s">
        <v>379</v>
      </c>
      <c r="I4" s="385"/>
      <c r="J4" s="386"/>
      <c r="K4" s="393"/>
    </row>
    <row r="5" spans="1:12" ht="13.5" customHeight="1">
      <c r="A5" s="396"/>
      <c r="B5" s="281"/>
      <c r="C5" s="379" t="s">
        <v>380</v>
      </c>
      <c r="D5" s="380"/>
      <c r="E5" s="381"/>
      <c r="F5" s="394"/>
      <c r="G5" s="398"/>
      <c r="H5" s="379" t="s">
        <v>380</v>
      </c>
      <c r="I5" s="380"/>
      <c r="J5" s="381"/>
      <c r="K5" s="394"/>
    </row>
    <row r="6" spans="1:12" ht="13.9" customHeight="1">
      <c r="A6" s="276">
        <v>1</v>
      </c>
      <c r="B6" s="275">
        <v>58000</v>
      </c>
      <c r="C6" s="274">
        <v>0</v>
      </c>
      <c r="D6" s="273" t="s">
        <v>381</v>
      </c>
      <c r="E6" s="278">
        <v>63000</v>
      </c>
      <c r="F6" s="279">
        <v>350</v>
      </c>
      <c r="G6" s="279">
        <v>470</v>
      </c>
      <c r="H6" s="280"/>
      <c r="I6" s="291" t="s">
        <v>381</v>
      </c>
      <c r="J6" s="277">
        <v>83790</v>
      </c>
      <c r="K6" s="279">
        <v>470</v>
      </c>
      <c r="L6" s="269">
        <v>1</v>
      </c>
    </row>
    <row r="7" spans="1:12" ht="13.9" customHeight="1">
      <c r="A7" s="276">
        <v>2</v>
      </c>
      <c r="B7" s="275">
        <v>68000</v>
      </c>
      <c r="C7" s="274">
        <v>63000</v>
      </c>
      <c r="D7" s="273" t="s">
        <v>381</v>
      </c>
      <c r="E7" s="278">
        <v>73000</v>
      </c>
      <c r="F7" s="279">
        <v>410</v>
      </c>
      <c r="G7" s="279">
        <v>550</v>
      </c>
      <c r="H7" s="272">
        <v>83790</v>
      </c>
      <c r="I7" s="291" t="s">
        <v>381</v>
      </c>
      <c r="J7" s="277">
        <v>97090</v>
      </c>
      <c r="K7" s="279">
        <v>550</v>
      </c>
      <c r="L7" s="269">
        <v>2</v>
      </c>
    </row>
    <row r="8" spans="1:12" ht="13.9" customHeight="1">
      <c r="A8" s="276">
        <v>3</v>
      </c>
      <c r="B8" s="275">
        <v>78000</v>
      </c>
      <c r="C8" s="274">
        <v>73000</v>
      </c>
      <c r="D8" s="273" t="s">
        <v>381</v>
      </c>
      <c r="E8" s="278">
        <v>83000</v>
      </c>
      <c r="F8" s="279">
        <v>480</v>
      </c>
      <c r="G8" s="279">
        <v>630</v>
      </c>
      <c r="H8" s="272">
        <v>97090</v>
      </c>
      <c r="I8" s="291" t="s">
        <v>381</v>
      </c>
      <c r="J8" s="277">
        <v>110390</v>
      </c>
      <c r="K8" s="279">
        <v>630</v>
      </c>
      <c r="L8" s="269">
        <v>3</v>
      </c>
    </row>
    <row r="9" spans="1:12" ht="13.9" customHeight="1">
      <c r="A9" s="276">
        <v>4</v>
      </c>
      <c r="B9" s="275">
        <v>88000</v>
      </c>
      <c r="C9" s="274">
        <v>83000</v>
      </c>
      <c r="D9" s="273" t="s">
        <v>381</v>
      </c>
      <c r="E9" s="278">
        <v>93000</v>
      </c>
      <c r="F9" s="279">
        <v>540</v>
      </c>
      <c r="G9" s="279">
        <v>720</v>
      </c>
      <c r="H9" s="272">
        <v>110390</v>
      </c>
      <c r="I9" s="291" t="s">
        <v>381</v>
      </c>
      <c r="J9" s="277">
        <v>123690</v>
      </c>
      <c r="K9" s="279">
        <v>720</v>
      </c>
      <c r="L9" s="269">
        <v>4</v>
      </c>
    </row>
    <row r="10" spans="1:12" ht="13.9" customHeight="1">
      <c r="A10" s="276">
        <v>5</v>
      </c>
      <c r="B10" s="275">
        <v>98000</v>
      </c>
      <c r="C10" s="274">
        <v>93000</v>
      </c>
      <c r="D10" s="273" t="s">
        <v>381</v>
      </c>
      <c r="E10" s="278">
        <v>101000</v>
      </c>
      <c r="F10" s="279">
        <v>600</v>
      </c>
      <c r="G10" s="279">
        <v>800</v>
      </c>
      <c r="H10" s="272">
        <v>123690</v>
      </c>
      <c r="I10" s="291" t="s">
        <v>381</v>
      </c>
      <c r="J10" s="277">
        <v>134330</v>
      </c>
      <c r="K10" s="279">
        <v>800</v>
      </c>
      <c r="L10" s="269">
        <v>5</v>
      </c>
    </row>
    <row r="11" spans="1:12" ht="13.9" customHeight="1">
      <c r="A11" s="276">
        <v>6</v>
      </c>
      <c r="B11" s="275">
        <v>104000</v>
      </c>
      <c r="C11" s="274">
        <v>101000</v>
      </c>
      <c r="D11" s="273" t="s">
        <v>381</v>
      </c>
      <c r="E11" s="278">
        <v>107000</v>
      </c>
      <c r="F11" s="279">
        <v>640</v>
      </c>
      <c r="G11" s="279">
        <v>850</v>
      </c>
      <c r="H11" s="272">
        <v>134330</v>
      </c>
      <c r="I11" s="291" t="s">
        <v>381</v>
      </c>
      <c r="J11" s="277">
        <v>142310</v>
      </c>
      <c r="K11" s="279">
        <v>850</v>
      </c>
      <c r="L11" s="269">
        <v>6</v>
      </c>
    </row>
    <row r="12" spans="1:12" ht="13.9" customHeight="1">
      <c r="A12" s="276">
        <v>7</v>
      </c>
      <c r="B12" s="275">
        <v>110000</v>
      </c>
      <c r="C12" s="274">
        <v>107000</v>
      </c>
      <c r="D12" s="273" t="s">
        <v>381</v>
      </c>
      <c r="E12" s="278">
        <v>114000</v>
      </c>
      <c r="F12" s="279">
        <v>670</v>
      </c>
      <c r="G12" s="279">
        <v>900</v>
      </c>
      <c r="H12" s="272">
        <v>142310</v>
      </c>
      <c r="I12" s="291" t="s">
        <v>381</v>
      </c>
      <c r="J12" s="277">
        <v>151620</v>
      </c>
      <c r="K12" s="279">
        <v>900</v>
      </c>
      <c r="L12" s="269">
        <v>7</v>
      </c>
    </row>
    <row r="13" spans="1:12" ht="13.9" customHeight="1">
      <c r="A13" s="276">
        <v>8</v>
      </c>
      <c r="B13" s="275">
        <v>118000</v>
      </c>
      <c r="C13" s="274">
        <v>114000</v>
      </c>
      <c r="D13" s="273" t="s">
        <v>381</v>
      </c>
      <c r="E13" s="278">
        <v>122000</v>
      </c>
      <c r="F13" s="279">
        <v>720</v>
      </c>
      <c r="G13" s="279">
        <v>960</v>
      </c>
      <c r="H13" s="272">
        <v>151620</v>
      </c>
      <c r="I13" s="291" t="s">
        <v>381</v>
      </c>
      <c r="J13" s="277">
        <v>162260</v>
      </c>
      <c r="K13" s="279">
        <v>960</v>
      </c>
      <c r="L13" s="269">
        <v>8</v>
      </c>
    </row>
    <row r="14" spans="1:12" ht="13.9" customHeight="1">
      <c r="A14" s="276">
        <v>9</v>
      </c>
      <c r="B14" s="275">
        <v>126000</v>
      </c>
      <c r="C14" s="274">
        <v>122000</v>
      </c>
      <c r="D14" s="273" t="s">
        <v>381</v>
      </c>
      <c r="E14" s="278">
        <v>130000</v>
      </c>
      <c r="F14" s="279">
        <v>770</v>
      </c>
      <c r="G14" s="270">
        <v>1030</v>
      </c>
      <c r="H14" s="272">
        <v>162260</v>
      </c>
      <c r="I14" s="291" t="s">
        <v>381</v>
      </c>
      <c r="J14" s="277">
        <v>172900</v>
      </c>
      <c r="K14" s="270">
        <v>1030</v>
      </c>
      <c r="L14" s="269">
        <v>9</v>
      </c>
    </row>
    <row r="15" spans="1:12" ht="13.9" customHeight="1">
      <c r="A15" s="276">
        <v>10</v>
      </c>
      <c r="B15" s="275">
        <v>134000</v>
      </c>
      <c r="C15" s="274">
        <v>130000</v>
      </c>
      <c r="D15" s="273" t="s">
        <v>381</v>
      </c>
      <c r="E15" s="278">
        <v>138000</v>
      </c>
      <c r="F15" s="279">
        <v>820</v>
      </c>
      <c r="G15" s="270">
        <v>1090</v>
      </c>
      <c r="H15" s="272">
        <v>172900</v>
      </c>
      <c r="I15" s="291" t="s">
        <v>381</v>
      </c>
      <c r="J15" s="277">
        <v>183540</v>
      </c>
      <c r="K15" s="270">
        <v>1090</v>
      </c>
      <c r="L15" s="269">
        <v>10</v>
      </c>
    </row>
    <row r="16" spans="1:12" ht="13.9" customHeight="1">
      <c r="A16" s="276">
        <v>11</v>
      </c>
      <c r="B16" s="275">
        <v>142000</v>
      </c>
      <c r="C16" s="274">
        <v>138000</v>
      </c>
      <c r="D16" s="273" t="s">
        <v>381</v>
      </c>
      <c r="E16" s="278">
        <v>146000</v>
      </c>
      <c r="F16" s="279">
        <v>870</v>
      </c>
      <c r="G16" s="270">
        <v>1160</v>
      </c>
      <c r="H16" s="272">
        <v>183540</v>
      </c>
      <c r="I16" s="291" t="s">
        <v>381</v>
      </c>
      <c r="J16" s="277">
        <v>194180</v>
      </c>
      <c r="K16" s="270">
        <v>1160</v>
      </c>
      <c r="L16" s="269">
        <v>11</v>
      </c>
    </row>
    <row r="17" spans="1:12" ht="13.9" customHeight="1">
      <c r="A17" s="276">
        <v>12</v>
      </c>
      <c r="B17" s="275">
        <v>150000</v>
      </c>
      <c r="C17" s="274">
        <v>146000</v>
      </c>
      <c r="D17" s="273" t="s">
        <v>381</v>
      </c>
      <c r="E17" s="278">
        <v>155000</v>
      </c>
      <c r="F17" s="279">
        <v>920</v>
      </c>
      <c r="G17" s="270">
        <v>1230</v>
      </c>
      <c r="H17" s="272">
        <v>194180</v>
      </c>
      <c r="I17" s="291" t="s">
        <v>381</v>
      </c>
      <c r="J17" s="277">
        <v>206150</v>
      </c>
      <c r="K17" s="270">
        <v>1230</v>
      </c>
      <c r="L17" s="269">
        <v>12</v>
      </c>
    </row>
    <row r="18" spans="1:12" ht="13.9" customHeight="1">
      <c r="A18" s="276">
        <v>13</v>
      </c>
      <c r="B18" s="275">
        <v>160000</v>
      </c>
      <c r="C18" s="274">
        <v>155000</v>
      </c>
      <c r="D18" s="273" t="s">
        <v>381</v>
      </c>
      <c r="E18" s="278">
        <v>165000</v>
      </c>
      <c r="F18" s="279">
        <v>980</v>
      </c>
      <c r="G18" s="270">
        <v>1310</v>
      </c>
      <c r="H18" s="272">
        <v>206150</v>
      </c>
      <c r="I18" s="291" t="s">
        <v>381</v>
      </c>
      <c r="J18" s="277">
        <v>219450</v>
      </c>
      <c r="K18" s="270">
        <v>1310</v>
      </c>
      <c r="L18" s="269">
        <v>13</v>
      </c>
    </row>
    <row r="19" spans="1:12" ht="13.9" customHeight="1">
      <c r="A19" s="276">
        <v>14</v>
      </c>
      <c r="B19" s="275">
        <v>170000</v>
      </c>
      <c r="C19" s="274">
        <v>165000</v>
      </c>
      <c r="D19" s="273" t="s">
        <v>381</v>
      </c>
      <c r="E19" s="278">
        <v>175000</v>
      </c>
      <c r="F19" s="270">
        <v>1040</v>
      </c>
      <c r="G19" s="270">
        <v>1390</v>
      </c>
      <c r="H19" s="272">
        <v>219450</v>
      </c>
      <c r="I19" s="291" t="s">
        <v>381</v>
      </c>
      <c r="J19" s="277">
        <v>232750</v>
      </c>
      <c r="K19" s="270">
        <v>1390</v>
      </c>
      <c r="L19" s="269">
        <v>14</v>
      </c>
    </row>
    <row r="20" spans="1:12" ht="13.9" customHeight="1">
      <c r="A20" s="276">
        <v>15</v>
      </c>
      <c r="B20" s="275">
        <v>180000</v>
      </c>
      <c r="C20" s="274">
        <v>175000</v>
      </c>
      <c r="D20" s="273" t="s">
        <v>381</v>
      </c>
      <c r="E20" s="278">
        <v>185000</v>
      </c>
      <c r="F20" s="270">
        <v>1110</v>
      </c>
      <c r="G20" s="270">
        <v>1470</v>
      </c>
      <c r="H20" s="272">
        <v>232750</v>
      </c>
      <c r="I20" s="291" t="s">
        <v>381</v>
      </c>
      <c r="J20" s="277">
        <v>246050</v>
      </c>
      <c r="K20" s="270">
        <v>1470</v>
      </c>
      <c r="L20" s="269">
        <v>15</v>
      </c>
    </row>
    <row r="21" spans="1:12" ht="13.9" customHeight="1">
      <c r="A21" s="276">
        <v>16</v>
      </c>
      <c r="B21" s="275">
        <v>190000</v>
      </c>
      <c r="C21" s="274">
        <v>185000</v>
      </c>
      <c r="D21" s="273" t="s">
        <v>381</v>
      </c>
      <c r="E21" s="278">
        <v>195000</v>
      </c>
      <c r="F21" s="270">
        <v>1170</v>
      </c>
      <c r="G21" s="270">
        <v>1550</v>
      </c>
      <c r="H21" s="272">
        <v>246050</v>
      </c>
      <c r="I21" s="291" t="s">
        <v>381</v>
      </c>
      <c r="J21" s="277">
        <v>259350</v>
      </c>
      <c r="K21" s="270">
        <v>1550</v>
      </c>
      <c r="L21" s="269">
        <v>16</v>
      </c>
    </row>
    <row r="22" spans="1:12" ht="13.9" customHeight="1">
      <c r="A22" s="276">
        <v>17</v>
      </c>
      <c r="B22" s="275">
        <v>200000</v>
      </c>
      <c r="C22" s="274">
        <v>195000</v>
      </c>
      <c r="D22" s="273" t="s">
        <v>381</v>
      </c>
      <c r="E22" s="278">
        <v>210000</v>
      </c>
      <c r="F22" s="270">
        <v>1230</v>
      </c>
      <c r="G22" s="270">
        <v>1640</v>
      </c>
      <c r="H22" s="272">
        <v>259350</v>
      </c>
      <c r="I22" s="291" t="s">
        <v>381</v>
      </c>
      <c r="J22" s="277">
        <v>279300</v>
      </c>
      <c r="K22" s="270">
        <v>1640</v>
      </c>
      <c r="L22" s="269">
        <v>17</v>
      </c>
    </row>
    <row r="23" spans="1:12" ht="13.9" customHeight="1">
      <c r="A23" s="276">
        <v>18</v>
      </c>
      <c r="B23" s="275">
        <v>220000</v>
      </c>
      <c r="C23" s="274">
        <v>210000</v>
      </c>
      <c r="D23" s="273" t="s">
        <v>381</v>
      </c>
      <c r="E23" s="278">
        <v>230000</v>
      </c>
      <c r="F23" s="270">
        <v>1350</v>
      </c>
      <c r="G23" s="270">
        <v>1800</v>
      </c>
      <c r="H23" s="272">
        <v>279300</v>
      </c>
      <c r="I23" s="291" t="s">
        <v>381</v>
      </c>
      <c r="J23" s="277">
        <v>305900</v>
      </c>
      <c r="K23" s="270">
        <v>1800</v>
      </c>
      <c r="L23" s="269">
        <v>18</v>
      </c>
    </row>
    <row r="24" spans="1:12" ht="13.9" customHeight="1">
      <c r="A24" s="276">
        <v>19</v>
      </c>
      <c r="B24" s="275">
        <v>240000</v>
      </c>
      <c r="C24" s="274">
        <v>230000</v>
      </c>
      <c r="D24" s="273" t="s">
        <v>381</v>
      </c>
      <c r="E24" s="278">
        <v>250000</v>
      </c>
      <c r="F24" s="270">
        <v>1480</v>
      </c>
      <c r="G24" s="270">
        <v>1960</v>
      </c>
      <c r="H24" s="272">
        <v>305900</v>
      </c>
      <c r="I24" s="291" t="s">
        <v>381</v>
      </c>
      <c r="J24" s="277">
        <v>332500</v>
      </c>
      <c r="K24" s="270">
        <v>1960</v>
      </c>
      <c r="L24" s="269">
        <v>19</v>
      </c>
    </row>
    <row r="25" spans="1:12" ht="13.9" customHeight="1">
      <c r="A25" s="276">
        <v>20</v>
      </c>
      <c r="B25" s="275">
        <v>260000</v>
      </c>
      <c r="C25" s="274">
        <v>250000</v>
      </c>
      <c r="D25" s="273" t="s">
        <v>381</v>
      </c>
      <c r="E25" s="278">
        <v>270000</v>
      </c>
      <c r="F25" s="270">
        <v>1600</v>
      </c>
      <c r="G25" s="270">
        <v>2130</v>
      </c>
      <c r="H25" s="272">
        <v>332500</v>
      </c>
      <c r="I25" s="291" t="s">
        <v>381</v>
      </c>
      <c r="J25" s="277">
        <v>359100</v>
      </c>
      <c r="K25" s="270">
        <v>2130</v>
      </c>
      <c r="L25" s="269">
        <v>20</v>
      </c>
    </row>
    <row r="26" spans="1:12" ht="13.9" customHeight="1">
      <c r="A26" s="276">
        <v>21</v>
      </c>
      <c r="B26" s="275">
        <v>280000</v>
      </c>
      <c r="C26" s="274">
        <v>270000</v>
      </c>
      <c r="D26" s="273" t="s">
        <v>381</v>
      </c>
      <c r="E26" s="278">
        <v>290000</v>
      </c>
      <c r="F26" s="270">
        <v>1720</v>
      </c>
      <c r="G26" s="270">
        <v>2290</v>
      </c>
      <c r="H26" s="272">
        <v>359100</v>
      </c>
      <c r="I26" s="291" t="s">
        <v>381</v>
      </c>
      <c r="J26" s="277">
        <v>385700</v>
      </c>
      <c r="K26" s="270">
        <v>2290</v>
      </c>
      <c r="L26" s="269">
        <v>21</v>
      </c>
    </row>
    <row r="27" spans="1:12" ht="13.9" customHeight="1">
      <c r="A27" s="276">
        <v>22</v>
      </c>
      <c r="B27" s="275">
        <v>300000</v>
      </c>
      <c r="C27" s="274">
        <v>290000</v>
      </c>
      <c r="D27" s="273" t="s">
        <v>381</v>
      </c>
      <c r="E27" s="278">
        <v>310000</v>
      </c>
      <c r="F27" s="270">
        <v>1850</v>
      </c>
      <c r="G27" s="270">
        <v>2460</v>
      </c>
      <c r="H27" s="272">
        <v>385700</v>
      </c>
      <c r="I27" s="291" t="s">
        <v>381</v>
      </c>
      <c r="J27" s="277">
        <v>412300</v>
      </c>
      <c r="K27" s="270">
        <v>2460</v>
      </c>
      <c r="L27" s="269">
        <v>22</v>
      </c>
    </row>
    <row r="28" spans="1:12" ht="13.9" customHeight="1">
      <c r="A28" s="276">
        <v>23</v>
      </c>
      <c r="B28" s="275">
        <v>320000</v>
      </c>
      <c r="C28" s="274">
        <v>310000</v>
      </c>
      <c r="D28" s="273" t="s">
        <v>381</v>
      </c>
      <c r="E28" s="278">
        <v>330000</v>
      </c>
      <c r="F28" s="270">
        <v>1970</v>
      </c>
      <c r="G28" s="270">
        <v>2620</v>
      </c>
      <c r="H28" s="272">
        <v>412300</v>
      </c>
      <c r="I28" s="291" t="s">
        <v>381</v>
      </c>
      <c r="J28" s="277">
        <v>438900</v>
      </c>
      <c r="K28" s="270">
        <v>2620</v>
      </c>
      <c r="L28" s="269">
        <v>23</v>
      </c>
    </row>
    <row r="29" spans="1:12" ht="13.9" customHeight="1">
      <c r="A29" s="276">
        <v>24</v>
      </c>
      <c r="B29" s="275">
        <v>340000</v>
      </c>
      <c r="C29" s="274">
        <v>330000</v>
      </c>
      <c r="D29" s="273" t="s">
        <v>381</v>
      </c>
      <c r="E29" s="278">
        <v>350000</v>
      </c>
      <c r="F29" s="270">
        <v>2090</v>
      </c>
      <c r="G29" s="270">
        <v>2780</v>
      </c>
      <c r="H29" s="272">
        <v>438900</v>
      </c>
      <c r="I29" s="291" t="s">
        <v>381</v>
      </c>
      <c r="J29" s="277">
        <v>465500</v>
      </c>
      <c r="K29" s="270">
        <v>2780</v>
      </c>
      <c r="L29" s="269">
        <v>24</v>
      </c>
    </row>
    <row r="30" spans="1:12" ht="13.9" customHeight="1">
      <c r="A30" s="276">
        <v>25</v>
      </c>
      <c r="B30" s="275">
        <v>360000</v>
      </c>
      <c r="C30" s="274">
        <v>350000</v>
      </c>
      <c r="D30" s="273" t="s">
        <v>381</v>
      </c>
      <c r="E30" s="278">
        <v>370000</v>
      </c>
      <c r="F30" s="270">
        <v>2220</v>
      </c>
      <c r="G30" s="270">
        <v>2950</v>
      </c>
      <c r="H30" s="272">
        <v>465500</v>
      </c>
      <c r="I30" s="291" t="s">
        <v>381</v>
      </c>
      <c r="J30" s="277">
        <v>492100</v>
      </c>
      <c r="K30" s="270">
        <v>2950</v>
      </c>
      <c r="L30" s="269">
        <v>25</v>
      </c>
    </row>
    <row r="31" spans="1:12" ht="13.9" customHeight="1">
      <c r="A31" s="276">
        <v>26</v>
      </c>
      <c r="B31" s="275">
        <v>380000</v>
      </c>
      <c r="C31" s="274">
        <v>370000</v>
      </c>
      <c r="D31" s="273" t="s">
        <v>381</v>
      </c>
      <c r="E31" s="278">
        <v>395000</v>
      </c>
      <c r="F31" s="270">
        <v>2340</v>
      </c>
      <c r="G31" s="270">
        <v>3110</v>
      </c>
      <c r="H31" s="272">
        <v>492100</v>
      </c>
      <c r="I31" s="291" t="s">
        <v>381</v>
      </c>
      <c r="J31" s="277">
        <v>525350</v>
      </c>
      <c r="K31" s="270">
        <v>3110</v>
      </c>
      <c r="L31" s="269">
        <v>26</v>
      </c>
    </row>
    <row r="32" spans="1:12" ht="13.9" customHeight="1">
      <c r="A32" s="276">
        <v>27</v>
      </c>
      <c r="B32" s="275">
        <v>410000</v>
      </c>
      <c r="C32" s="274">
        <v>395000</v>
      </c>
      <c r="D32" s="273" t="s">
        <v>381</v>
      </c>
      <c r="E32" s="278">
        <v>425000</v>
      </c>
      <c r="F32" s="270">
        <v>2520</v>
      </c>
      <c r="G32" s="270">
        <v>3360</v>
      </c>
      <c r="H32" s="272">
        <v>525350</v>
      </c>
      <c r="I32" s="291" t="s">
        <v>381</v>
      </c>
      <c r="J32" s="277">
        <v>565250</v>
      </c>
      <c r="K32" s="270">
        <v>3360</v>
      </c>
      <c r="L32" s="269">
        <v>27</v>
      </c>
    </row>
    <row r="33" spans="1:12" ht="13.9" customHeight="1">
      <c r="A33" s="276">
        <v>28</v>
      </c>
      <c r="B33" s="275">
        <v>440000</v>
      </c>
      <c r="C33" s="274">
        <v>425000</v>
      </c>
      <c r="D33" s="273" t="s">
        <v>381</v>
      </c>
      <c r="E33" s="278">
        <v>455000</v>
      </c>
      <c r="F33" s="270">
        <v>2710</v>
      </c>
      <c r="G33" s="270">
        <v>3610</v>
      </c>
      <c r="H33" s="272">
        <v>565250</v>
      </c>
      <c r="I33" s="291" t="s">
        <v>381</v>
      </c>
      <c r="J33" s="277">
        <v>605150</v>
      </c>
      <c r="K33" s="270">
        <v>3610</v>
      </c>
      <c r="L33" s="269">
        <v>28</v>
      </c>
    </row>
    <row r="34" spans="1:12" ht="13.9" customHeight="1">
      <c r="A34" s="276">
        <v>29</v>
      </c>
      <c r="B34" s="275">
        <v>470000</v>
      </c>
      <c r="C34" s="274">
        <v>455000</v>
      </c>
      <c r="D34" s="273" t="s">
        <v>381</v>
      </c>
      <c r="E34" s="278">
        <v>485000</v>
      </c>
      <c r="F34" s="270">
        <v>2890</v>
      </c>
      <c r="G34" s="270">
        <v>3850</v>
      </c>
      <c r="H34" s="272">
        <v>605150</v>
      </c>
      <c r="I34" s="291" t="s">
        <v>381</v>
      </c>
      <c r="J34" s="277">
        <v>645050</v>
      </c>
      <c r="K34" s="270">
        <v>3850</v>
      </c>
      <c r="L34" s="269">
        <v>29</v>
      </c>
    </row>
    <row r="35" spans="1:12" ht="13.9" customHeight="1">
      <c r="A35" s="276">
        <v>30</v>
      </c>
      <c r="B35" s="275">
        <v>500000</v>
      </c>
      <c r="C35" s="274">
        <v>485000</v>
      </c>
      <c r="D35" s="273" t="s">
        <v>381</v>
      </c>
      <c r="E35" s="278">
        <v>515000</v>
      </c>
      <c r="F35" s="270">
        <v>3080</v>
      </c>
      <c r="G35" s="270">
        <v>4100</v>
      </c>
      <c r="H35" s="272">
        <v>645050</v>
      </c>
      <c r="I35" s="291" t="s">
        <v>381</v>
      </c>
      <c r="J35" s="277">
        <v>684950</v>
      </c>
      <c r="K35" s="270">
        <v>4100</v>
      </c>
      <c r="L35" s="269">
        <v>30</v>
      </c>
    </row>
    <row r="36" spans="1:12" ht="13.9" customHeight="1">
      <c r="A36" s="276">
        <v>31</v>
      </c>
      <c r="B36" s="275">
        <v>530000</v>
      </c>
      <c r="C36" s="274">
        <v>515000</v>
      </c>
      <c r="D36" s="273" t="s">
        <v>381</v>
      </c>
      <c r="E36" s="278">
        <v>545000</v>
      </c>
      <c r="F36" s="270">
        <v>3260</v>
      </c>
      <c r="G36" s="270">
        <v>4340</v>
      </c>
      <c r="H36" s="272">
        <v>684950</v>
      </c>
      <c r="I36" s="291" t="s">
        <v>381</v>
      </c>
      <c r="J36" s="277">
        <v>724850</v>
      </c>
      <c r="K36" s="270">
        <v>4340</v>
      </c>
      <c r="L36" s="269">
        <v>31</v>
      </c>
    </row>
    <row r="37" spans="1:12" ht="13.9" customHeight="1">
      <c r="A37" s="276">
        <v>32</v>
      </c>
      <c r="B37" s="275">
        <v>560000</v>
      </c>
      <c r="C37" s="274">
        <v>545000</v>
      </c>
      <c r="D37" s="273" t="s">
        <v>381</v>
      </c>
      <c r="E37" s="278">
        <v>575000</v>
      </c>
      <c r="F37" s="270">
        <v>3450</v>
      </c>
      <c r="G37" s="270">
        <v>4590</v>
      </c>
      <c r="H37" s="272">
        <v>724850</v>
      </c>
      <c r="I37" s="291" t="s">
        <v>381</v>
      </c>
      <c r="J37" s="277">
        <v>764750</v>
      </c>
      <c r="K37" s="270">
        <v>4590</v>
      </c>
      <c r="L37" s="269">
        <v>32</v>
      </c>
    </row>
    <row r="38" spans="1:12" ht="13.9" customHeight="1">
      <c r="A38" s="276">
        <v>33</v>
      </c>
      <c r="B38" s="275">
        <v>590000</v>
      </c>
      <c r="C38" s="274">
        <v>575000</v>
      </c>
      <c r="D38" s="273" t="s">
        <v>381</v>
      </c>
      <c r="E38" s="278">
        <v>605000</v>
      </c>
      <c r="F38" s="270">
        <v>3630</v>
      </c>
      <c r="G38" s="270">
        <v>4840</v>
      </c>
      <c r="H38" s="272">
        <v>764750</v>
      </c>
      <c r="I38" s="291" t="s">
        <v>381</v>
      </c>
      <c r="J38" s="277">
        <v>804650</v>
      </c>
      <c r="K38" s="270">
        <v>4840</v>
      </c>
      <c r="L38" s="269">
        <v>33</v>
      </c>
    </row>
    <row r="39" spans="1:12" ht="13.9" customHeight="1">
      <c r="A39" s="276">
        <v>34</v>
      </c>
      <c r="B39" s="275">
        <v>620000</v>
      </c>
      <c r="C39" s="274">
        <v>605000</v>
      </c>
      <c r="D39" s="273" t="s">
        <v>381</v>
      </c>
      <c r="E39" s="278">
        <v>635000</v>
      </c>
      <c r="F39" s="270">
        <v>3820</v>
      </c>
      <c r="G39" s="270">
        <v>5080</v>
      </c>
      <c r="H39" s="272">
        <v>804650</v>
      </c>
      <c r="I39" s="291" t="s">
        <v>381</v>
      </c>
      <c r="J39" s="277">
        <v>844550</v>
      </c>
      <c r="K39" s="270">
        <v>5080</v>
      </c>
      <c r="L39" s="269">
        <v>34</v>
      </c>
    </row>
    <row r="40" spans="1:12" ht="13.9" customHeight="1">
      <c r="A40" s="276">
        <v>35</v>
      </c>
      <c r="B40" s="275">
        <v>650000</v>
      </c>
      <c r="C40" s="274">
        <v>635000</v>
      </c>
      <c r="D40" s="273" t="s">
        <v>381</v>
      </c>
      <c r="E40" s="278">
        <v>665000</v>
      </c>
      <c r="F40" s="270">
        <v>4000</v>
      </c>
      <c r="G40" s="270">
        <v>5330</v>
      </c>
      <c r="H40" s="272">
        <v>844550</v>
      </c>
      <c r="I40" s="291" t="s">
        <v>381</v>
      </c>
      <c r="J40" s="277">
        <v>884450</v>
      </c>
      <c r="K40" s="270">
        <v>5330</v>
      </c>
      <c r="L40" s="269">
        <v>35</v>
      </c>
    </row>
    <row r="41" spans="1:12" ht="13.9" customHeight="1">
      <c r="A41" s="276">
        <v>36</v>
      </c>
      <c r="B41" s="275">
        <v>680000</v>
      </c>
      <c r="C41" s="274">
        <v>665000</v>
      </c>
      <c r="D41" s="273" t="s">
        <v>381</v>
      </c>
      <c r="E41" s="278">
        <v>695000</v>
      </c>
      <c r="F41" s="270">
        <v>4190</v>
      </c>
      <c r="G41" s="270">
        <v>5570</v>
      </c>
      <c r="H41" s="272">
        <v>884450</v>
      </c>
      <c r="I41" s="291" t="s">
        <v>381</v>
      </c>
      <c r="J41" s="277">
        <v>924350</v>
      </c>
      <c r="K41" s="270">
        <v>5570</v>
      </c>
      <c r="L41" s="269">
        <v>36</v>
      </c>
    </row>
    <row r="42" spans="1:12" ht="13.9" customHeight="1">
      <c r="A42" s="276">
        <v>37</v>
      </c>
      <c r="B42" s="275">
        <v>710000</v>
      </c>
      <c r="C42" s="274">
        <v>695000</v>
      </c>
      <c r="D42" s="273" t="s">
        <v>381</v>
      </c>
      <c r="E42" s="278">
        <v>730000</v>
      </c>
      <c r="F42" s="270">
        <v>4380</v>
      </c>
      <c r="G42" s="270">
        <v>5820</v>
      </c>
      <c r="H42" s="272">
        <v>924350</v>
      </c>
      <c r="I42" s="291" t="s">
        <v>381</v>
      </c>
      <c r="J42" s="277">
        <v>970900</v>
      </c>
      <c r="K42" s="270">
        <v>5820</v>
      </c>
      <c r="L42" s="269">
        <v>37</v>
      </c>
    </row>
    <row r="43" spans="1:12" ht="13.9" customHeight="1">
      <c r="A43" s="276">
        <v>38</v>
      </c>
      <c r="B43" s="275">
        <v>750000</v>
      </c>
      <c r="C43" s="274">
        <v>730000</v>
      </c>
      <c r="D43" s="273" t="s">
        <v>381</v>
      </c>
      <c r="E43" s="278">
        <v>770000</v>
      </c>
      <c r="F43" s="270">
        <v>4620</v>
      </c>
      <c r="G43" s="270">
        <v>6150</v>
      </c>
      <c r="H43" s="272">
        <v>970900</v>
      </c>
      <c r="I43" s="291" t="s">
        <v>381</v>
      </c>
      <c r="J43" s="277">
        <v>1024100</v>
      </c>
      <c r="K43" s="270">
        <v>6150</v>
      </c>
      <c r="L43" s="269">
        <v>38</v>
      </c>
    </row>
    <row r="44" spans="1:12" ht="13.9" customHeight="1">
      <c r="A44" s="276">
        <v>39</v>
      </c>
      <c r="B44" s="275">
        <v>790000</v>
      </c>
      <c r="C44" s="274">
        <v>770000</v>
      </c>
      <c r="D44" s="273" t="s">
        <v>381</v>
      </c>
      <c r="E44" s="278">
        <v>810000</v>
      </c>
      <c r="F44" s="270">
        <v>4870</v>
      </c>
      <c r="G44" s="270">
        <v>6480</v>
      </c>
      <c r="H44" s="272">
        <v>1024100</v>
      </c>
      <c r="I44" s="291" t="s">
        <v>381</v>
      </c>
      <c r="J44" s="277">
        <v>1077300</v>
      </c>
      <c r="K44" s="270">
        <v>6480</v>
      </c>
      <c r="L44" s="269">
        <v>39</v>
      </c>
    </row>
    <row r="45" spans="1:12" ht="13.9" customHeight="1">
      <c r="A45" s="276">
        <v>40</v>
      </c>
      <c r="B45" s="275">
        <v>830000</v>
      </c>
      <c r="C45" s="274">
        <v>810000</v>
      </c>
      <c r="D45" s="273" t="s">
        <v>381</v>
      </c>
      <c r="E45" s="278">
        <v>855000</v>
      </c>
      <c r="F45" s="270">
        <v>5120</v>
      </c>
      <c r="G45" s="270">
        <v>6800</v>
      </c>
      <c r="H45" s="272">
        <v>1077300</v>
      </c>
      <c r="I45" s="291" t="s">
        <v>381</v>
      </c>
      <c r="J45" s="277">
        <v>1137150</v>
      </c>
      <c r="K45" s="270">
        <v>6800</v>
      </c>
      <c r="L45" s="269">
        <v>40</v>
      </c>
    </row>
    <row r="46" spans="1:12" ht="13.9" customHeight="1">
      <c r="A46" s="276">
        <v>41</v>
      </c>
      <c r="B46" s="275">
        <v>880000</v>
      </c>
      <c r="C46" s="274">
        <v>855000</v>
      </c>
      <c r="D46" s="273" t="s">
        <v>381</v>
      </c>
      <c r="E46" s="278">
        <v>905000</v>
      </c>
      <c r="F46" s="270">
        <v>5420</v>
      </c>
      <c r="G46" s="270">
        <v>7220</v>
      </c>
      <c r="H46" s="272">
        <v>1137150</v>
      </c>
      <c r="I46" s="291" t="s">
        <v>381</v>
      </c>
      <c r="J46" s="277">
        <v>1203650</v>
      </c>
      <c r="K46" s="270">
        <v>7220</v>
      </c>
      <c r="L46" s="269">
        <v>41</v>
      </c>
    </row>
    <row r="47" spans="1:12" ht="13.9" customHeight="1">
      <c r="A47" s="276">
        <v>42</v>
      </c>
      <c r="B47" s="275">
        <v>930000</v>
      </c>
      <c r="C47" s="274">
        <v>905000</v>
      </c>
      <c r="D47" s="273" t="s">
        <v>381</v>
      </c>
      <c r="E47" s="278">
        <v>955000</v>
      </c>
      <c r="F47" s="270">
        <v>5730</v>
      </c>
      <c r="G47" s="270">
        <v>7630</v>
      </c>
      <c r="H47" s="272">
        <v>1203650</v>
      </c>
      <c r="I47" s="291" t="s">
        <v>381</v>
      </c>
      <c r="J47" s="277">
        <v>1270150</v>
      </c>
      <c r="K47" s="270">
        <v>7630</v>
      </c>
      <c r="L47" s="269">
        <v>42</v>
      </c>
    </row>
    <row r="48" spans="1:12" ht="13.9" customHeight="1">
      <c r="A48" s="276">
        <v>43</v>
      </c>
      <c r="B48" s="275">
        <v>980000</v>
      </c>
      <c r="C48" s="274">
        <v>955000</v>
      </c>
      <c r="D48" s="273" t="s">
        <v>381</v>
      </c>
      <c r="E48" s="278">
        <v>1005000</v>
      </c>
      <c r="F48" s="270">
        <v>6040</v>
      </c>
      <c r="G48" s="270">
        <v>8040</v>
      </c>
      <c r="H48" s="272">
        <v>1270150</v>
      </c>
      <c r="I48" s="291" t="s">
        <v>381</v>
      </c>
      <c r="J48" s="277">
        <v>1336650</v>
      </c>
      <c r="K48" s="270">
        <v>8040</v>
      </c>
      <c r="L48" s="269">
        <v>43</v>
      </c>
    </row>
    <row r="49" spans="1:12" ht="13.9" customHeight="1">
      <c r="A49" s="276">
        <v>44</v>
      </c>
      <c r="B49" s="275">
        <v>1030000</v>
      </c>
      <c r="C49" s="274">
        <v>1005000</v>
      </c>
      <c r="D49" s="273" t="s">
        <v>381</v>
      </c>
      <c r="E49" s="278">
        <v>1055000</v>
      </c>
      <c r="F49" s="270">
        <v>6350</v>
      </c>
      <c r="G49" s="270">
        <v>8450</v>
      </c>
      <c r="H49" s="272">
        <v>1336650</v>
      </c>
      <c r="I49" s="291" t="s">
        <v>381</v>
      </c>
      <c r="J49" s="277">
        <v>1403150</v>
      </c>
      <c r="K49" s="270">
        <v>8450</v>
      </c>
      <c r="L49" s="269">
        <v>44</v>
      </c>
    </row>
    <row r="50" spans="1:12" ht="13.9" customHeight="1">
      <c r="A50" s="276">
        <v>45</v>
      </c>
      <c r="B50" s="275">
        <v>1090000</v>
      </c>
      <c r="C50" s="274">
        <v>1055000</v>
      </c>
      <c r="D50" s="273" t="s">
        <v>381</v>
      </c>
      <c r="E50" s="278">
        <v>1115000</v>
      </c>
      <c r="F50" s="270">
        <v>6720</v>
      </c>
      <c r="G50" s="270">
        <v>8940</v>
      </c>
      <c r="H50" s="272">
        <v>1403150</v>
      </c>
      <c r="I50" s="291" t="s">
        <v>381</v>
      </c>
      <c r="J50" s="277">
        <v>1482950</v>
      </c>
      <c r="K50" s="270">
        <v>8940</v>
      </c>
      <c r="L50" s="269">
        <v>45</v>
      </c>
    </row>
    <row r="51" spans="1:12" ht="13.9" customHeight="1">
      <c r="A51" s="276">
        <v>46</v>
      </c>
      <c r="B51" s="275">
        <v>1150000</v>
      </c>
      <c r="C51" s="274">
        <v>1115000</v>
      </c>
      <c r="D51" s="273" t="s">
        <v>381</v>
      </c>
      <c r="E51" s="278">
        <v>1175000</v>
      </c>
      <c r="F51" s="270">
        <v>7090</v>
      </c>
      <c r="G51" s="270">
        <v>9430</v>
      </c>
      <c r="H51" s="272">
        <v>1482950</v>
      </c>
      <c r="I51" s="291" t="s">
        <v>381</v>
      </c>
      <c r="J51" s="277">
        <v>1562750</v>
      </c>
      <c r="K51" s="270">
        <v>9430</v>
      </c>
      <c r="L51" s="269">
        <v>46</v>
      </c>
    </row>
    <row r="52" spans="1:12" ht="13.9" customHeight="1">
      <c r="A52" s="276">
        <v>47</v>
      </c>
      <c r="B52" s="275">
        <v>1210000</v>
      </c>
      <c r="C52" s="274">
        <v>1175000</v>
      </c>
      <c r="D52" s="273" t="s">
        <v>381</v>
      </c>
      <c r="E52" s="278">
        <v>1235000</v>
      </c>
      <c r="F52" s="270">
        <v>7460</v>
      </c>
      <c r="G52" s="270">
        <v>9920</v>
      </c>
      <c r="H52" s="272">
        <v>1562750</v>
      </c>
      <c r="I52" s="291" t="s">
        <v>381</v>
      </c>
      <c r="J52" s="277">
        <v>1642550</v>
      </c>
      <c r="K52" s="270">
        <v>9920</v>
      </c>
      <c r="L52" s="269">
        <v>47</v>
      </c>
    </row>
    <row r="53" spans="1:12" ht="13.9" customHeight="1">
      <c r="A53" s="276">
        <v>48</v>
      </c>
      <c r="B53" s="275">
        <v>1270000</v>
      </c>
      <c r="C53" s="274">
        <v>1235000</v>
      </c>
      <c r="D53" s="273" t="s">
        <v>381</v>
      </c>
      <c r="E53" s="278">
        <v>1295000</v>
      </c>
      <c r="F53" s="270">
        <v>7830</v>
      </c>
      <c r="G53" s="270">
        <v>10420</v>
      </c>
      <c r="H53" s="272">
        <v>1642550</v>
      </c>
      <c r="I53" s="291" t="s">
        <v>381</v>
      </c>
      <c r="J53" s="277">
        <v>1722350</v>
      </c>
      <c r="K53" s="270">
        <v>10420</v>
      </c>
      <c r="L53" s="269">
        <v>48</v>
      </c>
    </row>
    <row r="54" spans="1:12" ht="13.9" customHeight="1">
      <c r="A54" s="276">
        <v>49</v>
      </c>
      <c r="B54" s="275">
        <v>1330000</v>
      </c>
      <c r="C54" s="274">
        <v>1295000</v>
      </c>
      <c r="D54" s="273" t="s">
        <v>381</v>
      </c>
      <c r="E54" s="278">
        <v>1355000</v>
      </c>
      <c r="F54" s="270">
        <v>8200</v>
      </c>
      <c r="G54" s="270">
        <v>10910</v>
      </c>
      <c r="H54" s="272">
        <v>1722350</v>
      </c>
      <c r="I54" s="291" t="s">
        <v>381</v>
      </c>
      <c r="J54" s="277">
        <v>1802150</v>
      </c>
      <c r="K54" s="270">
        <v>10910</v>
      </c>
      <c r="L54" s="269">
        <v>49</v>
      </c>
    </row>
    <row r="55" spans="1:12" ht="13.5" customHeight="1">
      <c r="A55" s="276">
        <v>50</v>
      </c>
      <c r="B55" s="275">
        <v>1390000</v>
      </c>
      <c r="C55" s="274">
        <v>1355000</v>
      </c>
      <c r="D55" s="273" t="s">
        <v>381</v>
      </c>
      <c r="E55" s="271"/>
      <c r="F55" s="270">
        <v>8570</v>
      </c>
      <c r="G55" s="270">
        <v>11400</v>
      </c>
      <c r="H55" s="272">
        <v>1802150</v>
      </c>
      <c r="I55" s="291" t="s">
        <v>381</v>
      </c>
      <c r="J55" s="271"/>
      <c r="K55" s="270">
        <v>11400</v>
      </c>
      <c r="L55" s="269">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5"/>
  <sheetViews>
    <sheetView showGridLines="0" view="pageBreakPreview" zoomScaleNormal="86" zoomScaleSheetLayoutView="100" workbookViewId="0"/>
  </sheetViews>
  <sheetFormatPr defaultColWidth="8.25" defaultRowHeight="24" customHeight="1"/>
  <cols>
    <col min="1" max="1" width="9.25" style="3" customWidth="1"/>
    <col min="2" max="2" width="38.25" style="3" customWidth="1"/>
    <col min="3" max="3" width="50.25" style="3" customWidth="1"/>
    <col min="4" max="16384" width="8.25" style="3"/>
  </cols>
  <sheetData>
    <row r="1" spans="1:4" ht="13.5" customHeight="1">
      <c r="A1" s="39" t="s">
        <v>57</v>
      </c>
    </row>
    <row r="2" spans="1:4" ht="22.5" customHeight="1">
      <c r="A2" s="310" t="s">
        <v>58</v>
      </c>
      <c r="B2" s="311"/>
      <c r="C2" s="312"/>
    </row>
    <row r="3" spans="1:4" ht="21" customHeight="1">
      <c r="A3" s="304" t="s">
        <v>59</v>
      </c>
      <c r="B3" s="40" t="s">
        <v>60</v>
      </c>
      <c r="C3" s="226" t="s">
        <v>61</v>
      </c>
      <c r="D3" s="3" t="s">
        <v>62</v>
      </c>
    </row>
    <row r="4" spans="1:4" ht="46.5" customHeight="1">
      <c r="A4" s="305"/>
      <c r="B4" s="41" t="s">
        <v>63</v>
      </c>
      <c r="C4" s="227" t="s">
        <v>64</v>
      </c>
      <c r="D4" s="3" t="s">
        <v>62</v>
      </c>
    </row>
    <row r="5" spans="1:4" ht="24" customHeight="1">
      <c r="A5" s="305"/>
      <c r="B5" s="40" t="s">
        <v>65</v>
      </c>
      <c r="C5" s="226" t="s">
        <v>66</v>
      </c>
      <c r="D5" s="3" t="s">
        <v>67</v>
      </c>
    </row>
    <row r="6" spans="1:4" ht="22.5" customHeight="1">
      <c r="A6" s="305"/>
      <c r="B6" s="40" t="s">
        <v>68</v>
      </c>
      <c r="C6" s="226" t="s">
        <v>69</v>
      </c>
      <c r="D6" s="3" t="s">
        <v>67</v>
      </c>
    </row>
    <row r="7" spans="1:4" ht="22.5" customHeight="1">
      <c r="A7" s="305"/>
      <c r="B7" s="40" t="s">
        <v>70</v>
      </c>
      <c r="C7" s="267" t="s">
        <v>71</v>
      </c>
      <c r="D7" s="3" t="s">
        <v>72</v>
      </c>
    </row>
    <row r="8" spans="1:4" ht="22.9" customHeight="1">
      <c r="A8" s="306"/>
      <c r="B8" s="40" t="s">
        <v>73</v>
      </c>
      <c r="C8" s="268" t="s">
        <v>74</v>
      </c>
      <c r="D8" s="3" t="s">
        <v>75</v>
      </c>
    </row>
    <row r="9" spans="1:4" ht="7.5" customHeight="1">
      <c r="A9" s="42"/>
      <c r="C9" s="42"/>
    </row>
    <row r="10" spans="1:4" ht="23.65" customHeight="1">
      <c r="A10" s="310" t="s">
        <v>76</v>
      </c>
      <c r="B10" s="311"/>
      <c r="C10" s="312"/>
    </row>
    <row r="11" spans="1:4" ht="21.4" customHeight="1">
      <c r="A11" s="304" t="s">
        <v>77</v>
      </c>
      <c r="B11" s="40" t="s">
        <v>78</v>
      </c>
      <c r="C11" s="226" t="s">
        <v>79</v>
      </c>
    </row>
    <row r="12" spans="1:4" ht="22.9" customHeight="1">
      <c r="A12" s="305"/>
      <c r="B12" s="43" t="s">
        <v>80</v>
      </c>
      <c r="C12" s="228" t="s">
        <v>81</v>
      </c>
      <c r="D12" s="3" t="s">
        <v>82</v>
      </c>
    </row>
    <row r="13" spans="1:4" ht="22.5" customHeight="1">
      <c r="A13" s="305"/>
      <c r="B13" s="44" t="s">
        <v>83</v>
      </c>
      <c r="C13" s="229" t="s">
        <v>84</v>
      </c>
    </row>
    <row r="14" spans="1:4" ht="22.5" customHeight="1">
      <c r="A14" s="305"/>
      <c r="B14" s="44" t="s">
        <v>85</v>
      </c>
      <c r="C14" s="229" t="s">
        <v>86</v>
      </c>
      <c r="D14" s="3" t="s">
        <v>87</v>
      </c>
    </row>
    <row r="15" spans="1:4" ht="22.9" customHeight="1">
      <c r="A15" s="305"/>
      <c r="B15" s="45" t="s">
        <v>88</v>
      </c>
      <c r="C15" s="230" t="s">
        <v>89</v>
      </c>
    </row>
    <row r="16" spans="1:4" ht="22.5" customHeight="1">
      <c r="A16" s="305"/>
      <c r="B16" s="43" t="s">
        <v>90</v>
      </c>
      <c r="C16" s="228" t="s">
        <v>81</v>
      </c>
    </row>
    <row r="17" spans="1:4" ht="21.4" customHeight="1">
      <c r="A17" s="305"/>
      <c r="B17" s="44" t="s">
        <v>91</v>
      </c>
      <c r="C17" s="229" t="s">
        <v>92</v>
      </c>
    </row>
    <row r="18" spans="1:4" ht="22.9" customHeight="1">
      <c r="A18" s="305"/>
      <c r="B18" s="44" t="s">
        <v>93</v>
      </c>
      <c r="C18" s="229" t="s">
        <v>86</v>
      </c>
      <c r="D18" s="3" t="s">
        <v>87</v>
      </c>
    </row>
    <row r="19" spans="1:4" ht="22.5" customHeight="1">
      <c r="A19" s="305"/>
      <c r="B19" s="45" t="s">
        <v>94</v>
      </c>
      <c r="C19" s="230" t="s">
        <v>89</v>
      </c>
    </row>
    <row r="20" spans="1:4" ht="22.5" customHeight="1">
      <c r="A20" s="305"/>
      <c r="B20" s="43" t="s">
        <v>95</v>
      </c>
      <c r="C20" s="228" t="s">
        <v>81</v>
      </c>
    </row>
    <row r="21" spans="1:4" ht="22.5" customHeight="1">
      <c r="A21" s="305"/>
      <c r="B21" s="44" t="s">
        <v>96</v>
      </c>
      <c r="C21" s="229" t="s">
        <v>97</v>
      </c>
    </row>
    <row r="22" spans="1:4" ht="22.5" customHeight="1">
      <c r="A22" s="305"/>
      <c r="B22" s="44" t="s">
        <v>98</v>
      </c>
      <c r="C22" s="229" t="s">
        <v>86</v>
      </c>
      <c r="D22" s="3" t="s">
        <v>87</v>
      </c>
    </row>
    <row r="23" spans="1:4" ht="22.5" customHeight="1">
      <c r="A23" s="305"/>
      <c r="B23" s="45" t="s">
        <v>99</v>
      </c>
      <c r="C23" s="230" t="s">
        <v>89</v>
      </c>
    </row>
    <row r="24" spans="1:4" ht="22.5" customHeight="1">
      <c r="A24" s="305"/>
      <c r="B24" s="313" t="s">
        <v>100</v>
      </c>
      <c r="C24" s="46" t="s">
        <v>101</v>
      </c>
    </row>
    <row r="25" spans="1:4" ht="22.9" customHeight="1">
      <c r="A25" s="305"/>
      <c r="B25" s="314"/>
      <c r="C25" s="231" t="s">
        <v>102</v>
      </c>
      <c r="D25" s="3" t="s">
        <v>103</v>
      </c>
    </row>
    <row r="26" spans="1:4" ht="38.65" customHeight="1">
      <c r="A26" s="306"/>
      <c r="B26" s="315"/>
      <c r="C26" s="232" t="s">
        <v>104</v>
      </c>
    </row>
    <row r="27" spans="1:4" ht="7.5" customHeight="1">
      <c r="A27" s="47"/>
    </row>
    <row r="28" spans="1:4" ht="10.15" customHeight="1">
      <c r="A28" s="39"/>
    </row>
    <row r="29" spans="1:4" ht="38.65" customHeight="1">
      <c r="A29" s="304" t="s">
        <v>105</v>
      </c>
      <c r="B29" s="307" t="s">
        <v>106</v>
      </c>
      <c r="C29" s="308"/>
    </row>
    <row r="30" spans="1:4" ht="38.65" customHeight="1">
      <c r="A30" s="305"/>
      <c r="B30" s="48" t="s">
        <v>107</v>
      </c>
      <c r="C30" s="49"/>
    </row>
    <row r="31" spans="1:4" ht="38.65" customHeight="1">
      <c r="A31" s="305"/>
      <c r="B31" s="50" t="s">
        <v>108</v>
      </c>
      <c r="C31" s="51"/>
    </row>
    <row r="32" spans="1:4" ht="67.900000000000006" customHeight="1">
      <c r="A32" s="305"/>
      <c r="B32" s="309" t="s">
        <v>109</v>
      </c>
      <c r="C32" s="308"/>
    </row>
    <row r="33" spans="1:3" ht="38.65" customHeight="1">
      <c r="A33" s="305"/>
      <c r="B33" s="52" t="s">
        <v>110</v>
      </c>
      <c r="C33" s="53"/>
    </row>
    <row r="34" spans="1:3" ht="38.65" customHeight="1">
      <c r="A34" s="306"/>
      <c r="B34" s="52" t="s">
        <v>111</v>
      </c>
      <c r="C34" s="53"/>
    </row>
    <row r="35" spans="1:3" ht="24" customHeight="1">
      <c r="A35"/>
      <c r="B35" s="54"/>
      <c r="C35" s="55"/>
    </row>
  </sheetData>
  <mergeCells count="8">
    <mergeCell ref="A29:A34"/>
    <mergeCell ref="B29:C29"/>
    <mergeCell ref="B32:C32"/>
    <mergeCell ref="A2:C2"/>
    <mergeCell ref="A3:A8"/>
    <mergeCell ref="A10:C10"/>
    <mergeCell ref="A11:A26"/>
    <mergeCell ref="B24:B26"/>
  </mergeCells>
  <phoneticPr fontId="7"/>
  <conditionalFormatting sqref="C3:C8">
    <cfRule type="cellIs" dxfId="91" priority="2" operator="equal">
      <formula>""</formula>
    </cfRule>
  </conditionalFormatting>
  <conditionalFormatting sqref="C11:C23">
    <cfRule type="cellIs" dxfId="90" priority="1" operator="equal">
      <formula>""</formula>
    </cfRule>
  </conditionalFormatting>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29</xdr:row>
                    <xdr:rowOff>7620</xdr:rowOff>
                  </from>
                  <to>
                    <xdr:col>1</xdr:col>
                    <xdr:colOff>594360</xdr:colOff>
                    <xdr:row>29</xdr:row>
                    <xdr:rowOff>480060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213360</xdr:colOff>
                    <xdr:row>30</xdr:row>
                    <xdr:rowOff>22860</xdr:rowOff>
                  </from>
                  <to>
                    <xdr:col>1</xdr:col>
                    <xdr:colOff>594360</xdr:colOff>
                    <xdr:row>31</xdr:row>
                    <xdr:rowOff>22860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22860</xdr:rowOff>
                  </from>
                  <to>
                    <xdr:col>2</xdr:col>
                    <xdr:colOff>556260</xdr:colOff>
                    <xdr:row>24</xdr:row>
                    <xdr:rowOff>22860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251460</xdr:colOff>
                    <xdr:row>32</xdr:row>
                    <xdr:rowOff>480060</xdr:rowOff>
                  </from>
                  <to>
                    <xdr:col>1</xdr:col>
                    <xdr:colOff>541020</xdr:colOff>
                    <xdr:row>33</xdr:row>
                    <xdr:rowOff>480060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32</xdr:row>
                    <xdr:rowOff>22860</xdr:rowOff>
                  </from>
                  <to>
                    <xdr:col>1</xdr:col>
                    <xdr:colOff>609600</xdr:colOff>
                    <xdr:row>33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5"/>
  <sheetViews>
    <sheetView view="pageBreakPreview" zoomScaleNormal="100" zoomScaleSheetLayoutView="100" workbookViewId="0"/>
  </sheetViews>
  <sheetFormatPr defaultColWidth="8.25" defaultRowHeight="13.15"/>
  <cols>
    <col min="1" max="1" width="7.75" style="3" customWidth="1"/>
    <col min="2" max="2" width="32.75" style="3" customWidth="1"/>
    <col min="3" max="3" width="43.75" style="3" customWidth="1"/>
    <col min="4" max="16384" width="8.25" style="3"/>
  </cols>
  <sheetData>
    <row r="1" spans="1:4" ht="10.15" customHeight="1">
      <c r="A1" s="3" t="s">
        <v>112</v>
      </c>
    </row>
    <row r="2" spans="1:4" ht="19.899999999999999" customHeight="1">
      <c r="A2" s="318" t="s">
        <v>113</v>
      </c>
      <c r="B2" s="318"/>
      <c r="C2" s="318"/>
    </row>
    <row r="3" spans="1:4" ht="20.65" customHeight="1">
      <c r="A3" s="319" t="s">
        <v>59</v>
      </c>
      <c r="B3" s="40" t="s">
        <v>60</v>
      </c>
      <c r="C3" s="226" t="s">
        <v>114</v>
      </c>
      <c r="D3" s="3" t="s">
        <v>62</v>
      </c>
    </row>
    <row r="4" spans="1:4" ht="39" customHeight="1">
      <c r="A4" s="319"/>
      <c r="B4" s="41" t="s">
        <v>63</v>
      </c>
      <c r="C4" s="227" t="s">
        <v>115</v>
      </c>
      <c r="D4" s="3" t="s">
        <v>62</v>
      </c>
    </row>
    <row r="5" spans="1:4" ht="19.5" customHeight="1">
      <c r="A5" s="319"/>
      <c r="B5" s="40" t="s">
        <v>65</v>
      </c>
      <c r="C5" s="226" t="s">
        <v>66</v>
      </c>
      <c r="D5" s="3" t="s">
        <v>67</v>
      </c>
    </row>
    <row r="6" spans="1:4" ht="19.149999999999999" customHeight="1">
      <c r="A6" s="319"/>
      <c r="B6" s="40" t="s">
        <v>68</v>
      </c>
      <c r="C6" s="226" t="s">
        <v>116</v>
      </c>
      <c r="D6" s="3" t="s">
        <v>67</v>
      </c>
    </row>
    <row r="7" spans="1:4" ht="19.899999999999999" customHeight="1">
      <c r="A7" s="319"/>
      <c r="B7" s="40" t="s">
        <v>70</v>
      </c>
      <c r="C7" s="267" t="s">
        <v>117</v>
      </c>
      <c r="D7" s="3" t="s">
        <v>118</v>
      </c>
    </row>
    <row r="8" spans="1:4" ht="19.5" customHeight="1">
      <c r="A8" s="319"/>
      <c r="B8" s="40" t="s">
        <v>73</v>
      </c>
      <c r="C8" s="268" t="s">
        <v>119</v>
      </c>
      <c r="D8" s="3" t="s">
        <v>75</v>
      </c>
    </row>
    <row r="9" spans="1:4" ht="7.5" customHeight="1"/>
    <row r="10" spans="1:4" ht="19.899999999999999" customHeight="1">
      <c r="A10" s="318" t="s">
        <v>120</v>
      </c>
      <c r="B10" s="318"/>
      <c r="C10" s="318"/>
    </row>
    <row r="11" spans="1:4" ht="19.899999999999999" customHeight="1">
      <c r="A11" s="319" t="s">
        <v>77</v>
      </c>
      <c r="B11" s="40" t="s">
        <v>78</v>
      </c>
      <c r="C11" s="226" t="s">
        <v>79</v>
      </c>
    </row>
    <row r="12" spans="1:4" ht="19.149999999999999" customHeight="1">
      <c r="A12" s="319"/>
      <c r="B12" s="43" t="s">
        <v>80</v>
      </c>
      <c r="C12" s="228" t="s">
        <v>81</v>
      </c>
      <c r="D12" s="3" t="s">
        <v>121</v>
      </c>
    </row>
    <row r="13" spans="1:4" ht="19.899999999999999" customHeight="1">
      <c r="A13" s="319"/>
      <c r="B13" s="44" t="s">
        <v>83</v>
      </c>
      <c r="C13" s="229" t="s">
        <v>84</v>
      </c>
    </row>
    <row r="14" spans="1:4" ht="19.149999999999999" customHeight="1">
      <c r="A14" s="319"/>
      <c r="B14" s="44" t="s">
        <v>85</v>
      </c>
      <c r="C14" s="229" t="s">
        <v>86</v>
      </c>
      <c r="D14" s="3" t="s">
        <v>87</v>
      </c>
    </row>
    <row r="15" spans="1:4" ht="19.899999999999999" customHeight="1">
      <c r="A15" s="319"/>
      <c r="B15" s="45" t="s">
        <v>88</v>
      </c>
      <c r="C15" s="230" t="s">
        <v>89</v>
      </c>
    </row>
    <row r="16" spans="1:4" ht="19.149999999999999" customHeight="1">
      <c r="A16" s="319"/>
      <c r="B16" s="43" t="s">
        <v>90</v>
      </c>
      <c r="C16" s="228" t="s">
        <v>81</v>
      </c>
    </row>
    <row r="17" spans="1:4" ht="19.5" customHeight="1">
      <c r="A17" s="319"/>
      <c r="B17" s="44" t="s">
        <v>91</v>
      </c>
      <c r="C17" s="229" t="s">
        <v>92</v>
      </c>
    </row>
    <row r="18" spans="1:4" ht="19.5" customHeight="1">
      <c r="A18" s="319"/>
      <c r="B18" s="44" t="s">
        <v>93</v>
      </c>
      <c r="C18" s="229" t="s">
        <v>86</v>
      </c>
      <c r="D18" s="3" t="s">
        <v>87</v>
      </c>
    </row>
    <row r="19" spans="1:4" ht="19.899999999999999" customHeight="1">
      <c r="A19" s="319"/>
      <c r="B19" s="45" t="s">
        <v>94</v>
      </c>
      <c r="C19" s="230" t="s">
        <v>89</v>
      </c>
    </row>
    <row r="20" spans="1:4" ht="19.149999999999999" customHeight="1">
      <c r="A20" s="319"/>
      <c r="B20" s="43" t="s">
        <v>95</v>
      </c>
      <c r="C20" s="228" t="s">
        <v>81</v>
      </c>
    </row>
    <row r="21" spans="1:4" ht="19.5" customHeight="1">
      <c r="A21" s="319"/>
      <c r="B21" s="44" t="s">
        <v>96</v>
      </c>
      <c r="C21" s="229" t="s">
        <v>97</v>
      </c>
    </row>
    <row r="22" spans="1:4" ht="19.5" customHeight="1">
      <c r="A22" s="319"/>
      <c r="B22" s="44" t="s">
        <v>98</v>
      </c>
      <c r="C22" s="229" t="s">
        <v>86</v>
      </c>
      <c r="D22" s="3" t="s">
        <v>87</v>
      </c>
    </row>
    <row r="23" spans="1:4" ht="19.899999999999999" customHeight="1">
      <c r="A23" s="319"/>
      <c r="B23" s="45" t="s">
        <v>99</v>
      </c>
      <c r="C23" s="230" t="s">
        <v>89</v>
      </c>
    </row>
    <row r="24" spans="1:4" ht="19.5" customHeight="1">
      <c r="A24" s="319"/>
      <c r="B24" s="320" t="s">
        <v>100</v>
      </c>
      <c r="C24" s="46" t="s">
        <v>101</v>
      </c>
    </row>
    <row r="25" spans="1:4" ht="20.65" customHeight="1">
      <c r="A25" s="319"/>
      <c r="B25" s="320"/>
      <c r="C25" s="231" t="s">
        <v>102</v>
      </c>
      <c r="D25" s="3" t="s">
        <v>103</v>
      </c>
    </row>
    <row r="26" spans="1:4" ht="33" customHeight="1">
      <c r="A26" s="319"/>
      <c r="B26" s="320"/>
      <c r="C26" s="232" t="s">
        <v>104</v>
      </c>
    </row>
    <row r="27" spans="1:4" ht="7.15" customHeight="1"/>
    <row r="28" spans="1:4" ht="7.9" customHeight="1"/>
    <row r="29" spans="1:4" ht="32.65" customHeight="1">
      <c r="A29" s="304" t="s">
        <v>105</v>
      </c>
      <c r="B29" s="316" t="s">
        <v>106</v>
      </c>
      <c r="C29" s="316"/>
    </row>
    <row r="30" spans="1:4" ht="32.65" customHeight="1">
      <c r="A30" s="305"/>
      <c r="B30" s="48" t="s">
        <v>107</v>
      </c>
      <c r="C30" s="49"/>
    </row>
    <row r="31" spans="1:4" ht="33" customHeight="1">
      <c r="A31" s="305"/>
      <c r="B31" s="50" t="s">
        <v>108</v>
      </c>
      <c r="C31" s="51"/>
    </row>
    <row r="32" spans="1:4" ht="58.9" customHeight="1">
      <c r="A32" s="305"/>
      <c r="B32" s="317" t="s">
        <v>109</v>
      </c>
      <c r="C32" s="316"/>
    </row>
    <row r="33" spans="1:3" ht="33.4" customHeight="1">
      <c r="A33" s="305"/>
      <c r="B33" s="52" t="s">
        <v>110</v>
      </c>
      <c r="C33" s="53"/>
    </row>
    <row r="34" spans="1:3" ht="31.15" customHeight="1">
      <c r="A34" s="306"/>
      <c r="B34" s="52" t="s">
        <v>111</v>
      </c>
      <c r="C34" s="53"/>
    </row>
    <row r="35" spans="1:3" ht="39" customHeight="1">
      <c r="A35"/>
      <c r="B35" s="54"/>
      <c r="C35" s="55"/>
    </row>
  </sheetData>
  <mergeCells count="8">
    <mergeCell ref="A29:A34"/>
    <mergeCell ref="B29:C29"/>
    <mergeCell ref="B32:C32"/>
    <mergeCell ref="A2:C2"/>
    <mergeCell ref="A3:A8"/>
    <mergeCell ref="A10:C10"/>
    <mergeCell ref="A11:A26"/>
    <mergeCell ref="B24:B26"/>
  </mergeCells>
  <phoneticPr fontId="7"/>
  <conditionalFormatting sqref="C3:C8">
    <cfRule type="cellIs" dxfId="89" priority="2" operator="equal">
      <formula>""</formula>
    </cfRule>
  </conditionalFormatting>
  <conditionalFormatting sqref="C11:C23">
    <cfRule type="cellIs" dxfId="88" priority="1" operator="equal">
      <formula>""</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190500</xdr:colOff>
                    <xdr:row>28</xdr:row>
                    <xdr:rowOff>403860</xdr:rowOff>
                  </from>
                  <to>
                    <xdr:col>1</xdr:col>
                    <xdr:colOff>579120</xdr:colOff>
                    <xdr:row>30</xdr:row>
                    <xdr:rowOff>60960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190500</xdr:colOff>
                    <xdr:row>29</xdr:row>
                    <xdr:rowOff>403860</xdr:rowOff>
                  </from>
                  <to>
                    <xdr:col>1</xdr:col>
                    <xdr:colOff>594360</xdr:colOff>
                    <xdr:row>31</xdr:row>
                    <xdr:rowOff>45720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2</xdr:col>
                    <xdr:colOff>99060</xdr:colOff>
                    <xdr:row>22</xdr:row>
                    <xdr:rowOff>251460</xdr:rowOff>
                  </from>
                  <to>
                    <xdr:col>2</xdr:col>
                    <xdr:colOff>518160</xdr:colOff>
                    <xdr:row>24</xdr:row>
                    <xdr:rowOff>22860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220980</xdr:colOff>
                    <xdr:row>32</xdr:row>
                    <xdr:rowOff>388620</xdr:rowOff>
                  </from>
                  <to>
                    <xdr:col>1</xdr:col>
                    <xdr:colOff>609600</xdr:colOff>
                    <xdr:row>34</xdr:row>
                    <xdr:rowOff>45720</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xdr:col>
                    <xdr:colOff>220980</xdr:colOff>
                    <xdr:row>31</xdr:row>
                    <xdr:rowOff>746760</xdr:rowOff>
                  </from>
                  <to>
                    <xdr:col>1</xdr:col>
                    <xdr:colOff>609600</xdr:colOff>
                    <xdr:row>33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65"/>
  <sheetViews>
    <sheetView view="pageBreakPreview" zoomScale="70" zoomScaleNormal="65" zoomScaleSheetLayoutView="70" workbookViewId="0"/>
  </sheetViews>
  <sheetFormatPr defaultColWidth="8.25" defaultRowHeight="13.15"/>
  <cols>
    <col min="1" max="1" width="6.75" style="70" customWidth="1"/>
    <col min="2" max="2" width="28.625" style="70" customWidth="1"/>
    <col min="3" max="3" width="41.25" style="70" customWidth="1"/>
    <col min="4" max="4" width="45.75" style="70" customWidth="1"/>
    <col min="5" max="5" width="18.875" style="94" customWidth="1"/>
    <col min="6" max="13" width="8.25" style="70"/>
    <col min="14" max="14" width="4.875" style="70" customWidth="1"/>
    <col min="15" max="15" width="5.75" style="70" customWidth="1"/>
    <col min="16" max="16" width="6.5" style="70" hidden="1" customWidth="1"/>
    <col min="17" max="17" width="6.375" style="70" hidden="1" customWidth="1"/>
    <col min="18" max="18" width="9.125" style="70" hidden="1" customWidth="1"/>
    <col min="19" max="19" width="7.875" style="70" hidden="1" customWidth="1"/>
    <col min="20" max="20" width="12.125" style="70" hidden="1" customWidth="1"/>
    <col min="21" max="21" width="1.125" style="70" customWidth="1"/>
    <col min="22" max="22" width="10.75" style="70" hidden="1" customWidth="1"/>
    <col min="23" max="23" width="11.25" style="70" hidden="1" customWidth="1"/>
    <col min="24" max="16384" width="8.25" style="70"/>
  </cols>
  <sheetData>
    <row r="1" spans="1:23" s="59" customFormat="1" ht="27" customHeight="1">
      <c r="A1" s="56" t="s">
        <v>122</v>
      </c>
      <c r="B1" s="57"/>
      <c r="C1" s="57"/>
      <c r="D1" s="57"/>
      <c r="E1" s="58"/>
    </row>
    <row r="2" spans="1:23" s="59" customFormat="1" ht="6.75" customHeight="1">
      <c r="A2" s="56"/>
      <c r="B2" s="57"/>
      <c r="C2" s="57"/>
      <c r="D2" s="57"/>
      <c r="E2" s="58"/>
    </row>
    <row r="3" spans="1:23" s="59" customFormat="1" ht="22.5" customHeight="1">
      <c r="A3" s="60" t="s">
        <v>123</v>
      </c>
      <c r="B3" s="60" t="s">
        <v>124</v>
      </c>
      <c r="C3" s="321" t="s">
        <v>125</v>
      </c>
      <c r="D3" s="322"/>
      <c r="E3" s="58"/>
      <c r="F3" s="61" t="s">
        <v>126</v>
      </c>
    </row>
    <row r="4" spans="1:23" s="59" customFormat="1" ht="37.15" customHeight="1">
      <c r="A4" s="244" t="s">
        <v>127</v>
      </c>
      <c r="B4" s="244" t="s">
        <v>128</v>
      </c>
      <c r="C4" s="323" t="str">
        <f>'別添１　事業者基本情報【幹事社、コンソーシアム参加事業者】'!C3</f>
        <v>株式会社●●●</v>
      </c>
      <c r="D4" s="324"/>
      <c r="E4" s="58"/>
      <c r="F4" s="62" t="s">
        <v>129</v>
      </c>
    </row>
    <row r="5" spans="1:23" s="59" customFormat="1" ht="7.9" customHeight="1">
      <c r="A5" s="56"/>
      <c r="B5" s="57"/>
      <c r="C5" s="57"/>
      <c r="D5" s="57"/>
      <c r="E5" s="58"/>
    </row>
    <row r="6" spans="1:23" s="59" customFormat="1" ht="24" customHeight="1">
      <c r="A6" s="63" t="s">
        <v>130</v>
      </c>
      <c r="B6" s="63" t="s">
        <v>131</v>
      </c>
      <c r="C6" s="57"/>
      <c r="D6" s="57"/>
      <c r="E6" s="58"/>
    </row>
    <row r="7" spans="1:23" s="59" customFormat="1" ht="40.15" customHeight="1">
      <c r="A7" s="64">
        <f>IFERROR(VLOOKUP(A4&amp;B4,P10:T17,4,0),"")</f>
        <v>0.66666666666666663</v>
      </c>
      <c r="B7" s="65">
        <f>IFERROR(VLOOKUP(A4&amp;B4,P10:T17,5,0),"")</f>
        <v>50000000</v>
      </c>
      <c r="C7" s="57"/>
      <c r="D7" s="57"/>
      <c r="E7" s="58"/>
    </row>
    <row r="8" spans="1:23" s="59" customFormat="1" ht="13.35" customHeight="1">
      <c r="A8" s="56"/>
      <c r="B8" s="57"/>
      <c r="C8" s="57"/>
      <c r="D8" s="57"/>
      <c r="E8" s="58"/>
    </row>
    <row r="9" spans="1:23" ht="36.4" customHeight="1">
      <c r="A9" s="66"/>
      <c r="B9" s="66"/>
      <c r="C9" s="67"/>
      <c r="D9" s="68" t="s">
        <v>132</v>
      </c>
      <c r="E9" s="69">
        <f>SUMIF($B$16:$B$65,D9,$E$16:$E$65)</f>
        <v>8900000</v>
      </c>
      <c r="G9" s="71"/>
      <c r="H9" s="71"/>
      <c r="I9" s="71"/>
      <c r="P9" s="72" t="s">
        <v>133</v>
      </c>
      <c r="Q9" s="72" t="s">
        <v>123</v>
      </c>
      <c r="R9" s="72" t="s">
        <v>134</v>
      </c>
      <c r="S9" s="72" t="s">
        <v>130</v>
      </c>
      <c r="T9" s="72" t="s">
        <v>135</v>
      </c>
      <c r="U9" s="72"/>
      <c r="V9" s="72"/>
      <c r="W9" s="72"/>
    </row>
    <row r="10" spans="1:23" ht="34.9" customHeight="1">
      <c r="A10" s="66"/>
      <c r="B10" s="66"/>
      <c r="C10" s="67"/>
      <c r="D10" s="73" t="s">
        <v>136</v>
      </c>
      <c r="E10" s="69">
        <f>SUMIF($B$16:$B$65,D10,$E$16:$E$65)</f>
        <v>15350000</v>
      </c>
      <c r="G10" s="71"/>
      <c r="H10" s="71"/>
      <c r="I10" s="71"/>
      <c r="P10" s="72" t="str">
        <f>Q10&amp;R10</f>
        <v>A中小企業</v>
      </c>
      <c r="Q10" s="72" t="s">
        <v>137</v>
      </c>
      <c r="R10" s="72" t="s">
        <v>138</v>
      </c>
      <c r="S10" s="74">
        <v>0.66666666666666663</v>
      </c>
      <c r="T10" s="75">
        <v>50000000</v>
      </c>
      <c r="U10" s="72"/>
      <c r="V10" s="72"/>
      <c r="W10" s="72"/>
    </row>
    <row r="11" spans="1:23" ht="36.4" customHeight="1">
      <c r="A11" s="66"/>
      <c r="B11" s="66"/>
      <c r="C11" s="67"/>
      <c r="D11" s="68" t="s">
        <v>139</v>
      </c>
      <c r="E11" s="69">
        <f>SUMIF($B$16:$B$65,D11,$E$16:$E$65)</f>
        <v>4500000</v>
      </c>
      <c r="P11" s="72" t="str">
        <f>Q11&amp;R11</f>
        <v>A地方公共団体</v>
      </c>
      <c r="Q11" s="72" t="s">
        <v>137</v>
      </c>
      <c r="R11" s="72" t="s">
        <v>140</v>
      </c>
      <c r="S11" s="74">
        <v>0.66666666666666663</v>
      </c>
      <c r="T11" s="75">
        <v>50000000</v>
      </c>
      <c r="U11" s="72"/>
      <c r="V11" s="72"/>
      <c r="W11" s="72"/>
    </row>
    <row r="12" spans="1:23" ht="36" customHeight="1" thickBot="1">
      <c r="A12" s="66"/>
      <c r="B12" s="66"/>
      <c r="C12" s="67"/>
      <c r="D12" s="76" t="s">
        <v>141</v>
      </c>
      <c r="E12" s="77">
        <f>SUMIF($B$16:$B$65,D12,$E$16:$E$65)</f>
        <v>3500000</v>
      </c>
      <c r="P12" s="72" t="str">
        <f t="shared" ref="P12:P17" si="0">Q12&amp;R12</f>
        <v>B中小企業</v>
      </c>
      <c r="Q12" s="72" t="s">
        <v>142</v>
      </c>
      <c r="R12" s="72" t="s">
        <v>138</v>
      </c>
      <c r="S12" s="74">
        <v>0.66666666666666663</v>
      </c>
      <c r="T12" s="75">
        <v>50000000</v>
      </c>
      <c r="U12" s="72"/>
      <c r="V12" s="72" t="s">
        <v>137</v>
      </c>
      <c r="W12" s="72" t="s">
        <v>138</v>
      </c>
    </row>
    <row r="13" spans="1:23" ht="37.5" customHeight="1" thickTop="1">
      <c r="A13" s="66"/>
      <c r="B13" s="66"/>
      <c r="C13" s="78"/>
      <c r="D13" s="79" t="s">
        <v>143</v>
      </c>
      <c r="E13" s="80">
        <f>SUM(E9:E12)</f>
        <v>32250000</v>
      </c>
      <c r="P13" s="72" t="str">
        <f t="shared" si="0"/>
        <v>B地方公共団体</v>
      </c>
      <c r="Q13" s="72" t="s">
        <v>142</v>
      </c>
      <c r="R13" s="72" t="s">
        <v>140</v>
      </c>
      <c r="S13" s="74">
        <v>0.66666666666666663</v>
      </c>
      <c r="T13" s="75">
        <v>50000000</v>
      </c>
      <c r="U13" s="72"/>
      <c r="V13" s="72" t="s">
        <v>142</v>
      </c>
      <c r="W13" s="72" t="s">
        <v>128</v>
      </c>
    </row>
    <row r="14" spans="1:23">
      <c r="A14" s="66"/>
      <c r="B14" s="66"/>
      <c r="C14" s="66"/>
      <c r="D14" s="66"/>
      <c r="E14" s="81"/>
      <c r="P14" s="72" t="str">
        <f>Q14&amp;R14</f>
        <v>C中小企業</v>
      </c>
      <c r="Q14" s="72" t="s">
        <v>144</v>
      </c>
      <c r="R14" s="72" t="s">
        <v>138</v>
      </c>
      <c r="S14" s="74">
        <v>0.66666666666666663</v>
      </c>
      <c r="T14" s="75">
        <v>40000000</v>
      </c>
      <c r="U14" s="72"/>
      <c r="V14" s="72" t="s">
        <v>144</v>
      </c>
      <c r="W14" s="72"/>
    </row>
    <row r="15" spans="1:23" ht="43.15" customHeight="1">
      <c r="A15" s="82" t="s">
        <v>145</v>
      </c>
      <c r="B15" s="83" t="s">
        <v>146</v>
      </c>
      <c r="C15" s="83" t="s">
        <v>147</v>
      </c>
      <c r="D15" s="83" t="s">
        <v>148</v>
      </c>
      <c r="E15" s="84" t="s">
        <v>149</v>
      </c>
      <c r="P15" s="72" t="str">
        <f t="shared" si="0"/>
        <v>C地方公共団体</v>
      </c>
      <c r="Q15" s="72" t="s">
        <v>144</v>
      </c>
      <c r="R15" s="72" t="s">
        <v>140</v>
      </c>
      <c r="S15" s="74">
        <v>0.66666666666666663</v>
      </c>
      <c r="T15" s="75">
        <v>40000000</v>
      </c>
      <c r="U15" s="72"/>
      <c r="V15" s="72"/>
      <c r="W15" s="72"/>
    </row>
    <row r="16" spans="1:23" ht="40.5" customHeight="1">
      <c r="A16" s="85">
        <v>1</v>
      </c>
      <c r="B16" s="86" t="s">
        <v>150</v>
      </c>
      <c r="C16" s="245" t="s">
        <v>151</v>
      </c>
      <c r="D16" s="245" t="s">
        <v>152</v>
      </c>
      <c r="E16" s="245">
        <v>2000000</v>
      </c>
      <c r="F16" s="87" t="s">
        <v>153</v>
      </c>
      <c r="P16" s="72" t="str">
        <f t="shared" si="0"/>
        <v>C中小企業</v>
      </c>
      <c r="Q16" s="72" t="s">
        <v>144</v>
      </c>
      <c r="R16" s="72" t="s">
        <v>138</v>
      </c>
      <c r="S16" s="74">
        <v>0.66666666666666663</v>
      </c>
      <c r="T16" s="75">
        <v>15000000</v>
      </c>
      <c r="U16" s="72"/>
      <c r="V16" s="72"/>
      <c r="W16" s="72"/>
    </row>
    <row r="17" spans="1:23" ht="40.15" customHeight="1">
      <c r="A17" s="88">
        <v>2</v>
      </c>
      <c r="B17" s="86" t="s">
        <v>154</v>
      </c>
      <c r="C17" s="245" t="s">
        <v>155</v>
      </c>
      <c r="D17" s="245" t="s">
        <v>156</v>
      </c>
      <c r="E17" s="245">
        <v>350000</v>
      </c>
      <c r="F17" s="89" t="s">
        <v>157</v>
      </c>
      <c r="P17" s="72" t="str">
        <f t="shared" si="0"/>
        <v>C地方公共団体</v>
      </c>
      <c r="Q17" s="72" t="s">
        <v>144</v>
      </c>
      <c r="R17" s="72" t="s">
        <v>140</v>
      </c>
      <c r="S17" s="74">
        <v>0.66666666666666663</v>
      </c>
      <c r="T17" s="75">
        <v>15000000</v>
      </c>
      <c r="U17" s="72"/>
      <c r="V17" s="72"/>
      <c r="W17" s="72"/>
    </row>
    <row r="18" spans="1:23" ht="41.65" customHeight="1">
      <c r="A18" s="88">
        <v>3</v>
      </c>
      <c r="B18" s="86" t="s">
        <v>150</v>
      </c>
      <c r="C18" s="245" t="s">
        <v>158</v>
      </c>
      <c r="D18" s="245" t="s">
        <v>159</v>
      </c>
      <c r="E18" s="245">
        <v>1500000</v>
      </c>
      <c r="F18" s="325" t="s">
        <v>160</v>
      </c>
      <c r="G18" s="325"/>
      <c r="H18" s="325"/>
      <c r="I18" s="325"/>
      <c r="J18" s="325"/>
      <c r="K18" s="325"/>
    </row>
    <row r="19" spans="1:23" ht="40.5" customHeight="1">
      <c r="A19" s="88">
        <v>4</v>
      </c>
      <c r="B19" s="86" t="s">
        <v>154</v>
      </c>
      <c r="C19" s="245" t="s">
        <v>161</v>
      </c>
      <c r="D19" s="245" t="s">
        <v>162</v>
      </c>
      <c r="E19" s="245">
        <v>15000000</v>
      </c>
      <c r="F19" s="325"/>
      <c r="G19" s="325"/>
      <c r="H19" s="325"/>
      <c r="I19" s="325"/>
      <c r="J19" s="325"/>
      <c r="K19" s="325"/>
    </row>
    <row r="20" spans="1:23" ht="41.65" customHeight="1">
      <c r="A20" s="90">
        <v>5</v>
      </c>
      <c r="B20" s="86" t="s">
        <v>150</v>
      </c>
      <c r="C20" s="246" t="s">
        <v>163</v>
      </c>
      <c r="D20" s="246" t="s">
        <v>164</v>
      </c>
      <c r="E20" s="245">
        <v>400000</v>
      </c>
    </row>
    <row r="21" spans="1:23" ht="40.15" customHeight="1">
      <c r="A21" s="88">
        <v>6</v>
      </c>
      <c r="B21" s="86" t="s">
        <v>150</v>
      </c>
      <c r="C21" s="245" t="s">
        <v>165</v>
      </c>
      <c r="D21" s="245" t="s">
        <v>166</v>
      </c>
      <c r="E21" s="245">
        <v>5000000</v>
      </c>
    </row>
    <row r="22" spans="1:23" ht="40.5" customHeight="1">
      <c r="A22" s="88">
        <v>7</v>
      </c>
      <c r="B22" s="86" t="s">
        <v>167</v>
      </c>
      <c r="C22" s="245" t="s">
        <v>168</v>
      </c>
      <c r="D22" s="245" t="s">
        <v>169</v>
      </c>
      <c r="E22" s="245">
        <v>3500000</v>
      </c>
    </row>
    <row r="23" spans="1:23" ht="40.5" customHeight="1">
      <c r="A23" s="88">
        <v>8</v>
      </c>
      <c r="B23" s="86" t="s">
        <v>170</v>
      </c>
      <c r="C23" s="245" t="s">
        <v>171</v>
      </c>
      <c r="D23" s="245" t="s">
        <v>172</v>
      </c>
      <c r="E23" s="245">
        <v>4500000</v>
      </c>
    </row>
    <row r="24" spans="1:23" ht="42" customHeight="1">
      <c r="A24" s="88">
        <v>9</v>
      </c>
      <c r="B24" s="86"/>
      <c r="C24" s="86"/>
      <c r="D24" s="86"/>
      <c r="E24" s="86"/>
    </row>
    <row r="25" spans="1:23" ht="40.15" customHeight="1">
      <c r="A25" s="90">
        <v>10</v>
      </c>
      <c r="B25" s="86"/>
      <c r="C25" s="86"/>
      <c r="D25" s="86"/>
      <c r="E25" s="86"/>
    </row>
    <row r="26" spans="1:23" ht="40.15" customHeight="1">
      <c r="A26" s="88">
        <v>11</v>
      </c>
      <c r="B26" s="86"/>
      <c r="C26" s="86"/>
      <c r="D26" s="86"/>
      <c r="E26" s="86"/>
    </row>
    <row r="27" spans="1:23" ht="41.65" customHeight="1">
      <c r="A27" s="88">
        <v>12</v>
      </c>
      <c r="B27" s="86"/>
      <c r="C27" s="86"/>
      <c r="D27" s="86"/>
      <c r="E27" s="86"/>
    </row>
    <row r="28" spans="1:23" ht="40.15" customHeight="1">
      <c r="A28" s="88">
        <v>13</v>
      </c>
      <c r="B28" s="86"/>
      <c r="C28" s="86"/>
      <c r="D28" s="86"/>
      <c r="E28" s="86"/>
    </row>
    <row r="29" spans="1:23" ht="40.15" customHeight="1">
      <c r="A29" s="88">
        <v>14</v>
      </c>
      <c r="B29" s="86"/>
      <c r="C29" s="86"/>
      <c r="D29" s="86"/>
      <c r="E29" s="86"/>
    </row>
    <row r="30" spans="1:23" ht="41.65" customHeight="1">
      <c r="A30" s="88">
        <v>15</v>
      </c>
      <c r="B30" s="86"/>
      <c r="C30" s="86"/>
      <c r="D30" s="86"/>
      <c r="E30" s="86"/>
    </row>
    <row r="31" spans="1:23" ht="40.5" customHeight="1">
      <c r="A31" s="88">
        <v>16</v>
      </c>
      <c r="B31" s="86"/>
      <c r="C31" s="86"/>
      <c r="D31" s="86"/>
      <c r="E31" s="86"/>
    </row>
    <row r="32" spans="1:23" ht="41.65" customHeight="1">
      <c r="A32" s="88">
        <v>17</v>
      </c>
      <c r="B32" s="86"/>
      <c r="C32" s="86"/>
      <c r="D32" s="86"/>
      <c r="E32" s="86"/>
    </row>
    <row r="33" spans="1:5" ht="41.65" customHeight="1">
      <c r="A33" s="88">
        <v>18</v>
      </c>
      <c r="B33" s="86"/>
      <c r="C33" s="86"/>
      <c r="D33" s="86"/>
      <c r="E33" s="86"/>
    </row>
    <row r="34" spans="1:5" ht="40.15" customHeight="1">
      <c r="A34" s="88">
        <v>19</v>
      </c>
      <c r="B34" s="86"/>
      <c r="C34" s="86"/>
      <c r="D34" s="86"/>
      <c r="E34" s="86"/>
    </row>
    <row r="35" spans="1:5" ht="40.9" customHeight="1">
      <c r="A35" s="88">
        <v>20</v>
      </c>
      <c r="B35" s="86"/>
      <c r="C35" s="86"/>
      <c r="D35" s="86"/>
      <c r="E35" s="86"/>
    </row>
    <row r="36" spans="1:5" ht="37.5" customHeight="1">
      <c r="A36" s="88">
        <v>21</v>
      </c>
      <c r="B36" s="86"/>
      <c r="C36" s="86"/>
      <c r="D36" s="86"/>
      <c r="E36" s="86"/>
    </row>
    <row r="37" spans="1:5" ht="37.5" customHeight="1">
      <c r="A37" s="88">
        <v>22</v>
      </c>
      <c r="B37" s="86"/>
      <c r="C37" s="86"/>
      <c r="D37" s="86"/>
      <c r="E37" s="86"/>
    </row>
    <row r="38" spans="1:5" ht="37.5" customHeight="1">
      <c r="A38" s="88">
        <v>23</v>
      </c>
      <c r="B38" s="86"/>
      <c r="C38" s="86"/>
      <c r="D38" s="86"/>
      <c r="E38" s="86"/>
    </row>
    <row r="39" spans="1:5" ht="37.5" customHeight="1">
      <c r="A39" s="88">
        <v>24</v>
      </c>
      <c r="B39" s="86"/>
      <c r="C39" s="86"/>
      <c r="D39" s="86"/>
      <c r="E39" s="86"/>
    </row>
    <row r="40" spans="1:5" ht="37.5" customHeight="1">
      <c r="A40" s="88">
        <v>25</v>
      </c>
      <c r="B40" s="86"/>
      <c r="C40" s="86"/>
      <c r="D40" s="86"/>
      <c r="E40" s="86"/>
    </row>
    <row r="41" spans="1:5" ht="37.5" customHeight="1">
      <c r="A41" s="88">
        <v>26</v>
      </c>
      <c r="B41" s="86"/>
      <c r="C41" s="86"/>
      <c r="D41" s="86"/>
      <c r="E41" s="86"/>
    </row>
    <row r="42" spans="1:5" ht="37.5" customHeight="1">
      <c r="A42" s="88">
        <v>27</v>
      </c>
      <c r="B42" s="86"/>
      <c r="C42" s="86"/>
      <c r="D42" s="86"/>
      <c r="E42" s="86"/>
    </row>
    <row r="43" spans="1:5" ht="37.5" customHeight="1">
      <c r="A43" s="88">
        <v>28</v>
      </c>
      <c r="B43" s="86"/>
      <c r="C43" s="86"/>
      <c r="D43" s="86"/>
      <c r="E43" s="86"/>
    </row>
    <row r="44" spans="1:5" ht="37.5" customHeight="1">
      <c r="A44" s="88">
        <v>29</v>
      </c>
      <c r="B44" s="86"/>
      <c r="C44" s="86"/>
      <c r="D44" s="86"/>
      <c r="E44" s="86"/>
    </row>
    <row r="45" spans="1:5" ht="37.5" customHeight="1">
      <c r="A45" s="88">
        <v>30</v>
      </c>
      <c r="B45" s="86"/>
      <c r="C45" s="86"/>
      <c r="D45" s="86"/>
      <c r="E45" s="86"/>
    </row>
    <row r="46" spans="1:5" ht="37.5" customHeight="1">
      <c r="A46" s="88">
        <v>31</v>
      </c>
      <c r="B46" s="86"/>
      <c r="C46" s="86"/>
      <c r="D46" s="86"/>
      <c r="E46" s="86"/>
    </row>
    <row r="47" spans="1:5" ht="37.5" customHeight="1">
      <c r="A47" s="88">
        <v>32</v>
      </c>
      <c r="B47" s="86"/>
      <c r="C47" s="86"/>
      <c r="D47" s="86"/>
      <c r="E47" s="86"/>
    </row>
    <row r="48" spans="1:5" ht="37.5" customHeight="1">
      <c r="A48" s="88">
        <v>33</v>
      </c>
      <c r="B48" s="86"/>
      <c r="C48" s="86"/>
      <c r="D48" s="86"/>
      <c r="E48" s="86"/>
    </row>
    <row r="49" spans="1:5" ht="37.5" customHeight="1">
      <c r="A49" s="88">
        <v>34</v>
      </c>
      <c r="B49" s="86"/>
      <c r="C49" s="86"/>
      <c r="D49" s="86"/>
      <c r="E49" s="86"/>
    </row>
    <row r="50" spans="1:5" ht="37.5" customHeight="1">
      <c r="A50" s="88">
        <v>35</v>
      </c>
      <c r="B50" s="86"/>
      <c r="C50" s="86"/>
      <c r="D50" s="86"/>
      <c r="E50" s="86"/>
    </row>
    <row r="51" spans="1:5" ht="37.5" customHeight="1">
      <c r="A51" s="88">
        <v>36</v>
      </c>
      <c r="B51" s="86"/>
      <c r="C51" s="86"/>
      <c r="D51" s="86"/>
      <c r="E51" s="86"/>
    </row>
    <row r="52" spans="1:5" ht="37.5" customHeight="1">
      <c r="A52" s="88">
        <v>37</v>
      </c>
      <c r="B52" s="86"/>
      <c r="C52" s="86"/>
      <c r="D52" s="86"/>
      <c r="E52" s="86"/>
    </row>
    <row r="53" spans="1:5" ht="37.5" customHeight="1">
      <c r="A53" s="88">
        <v>38</v>
      </c>
      <c r="B53" s="86"/>
      <c r="C53" s="86"/>
      <c r="D53" s="86"/>
      <c r="E53" s="86"/>
    </row>
    <row r="54" spans="1:5" ht="37.5" customHeight="1">
      <c r="A54" s="88">
        <v>39</v>
      </c>
      <c r="B54" s="86"/>
      <c r="C54" s="86"/>
      <c r="D54" s="86"/>
      <c r="E54" s="86"/>
    </row>
    <row r="55" spans="1:5" ht="37.5" customHeight="1">
      <c r="A55" s="88">
        <v>40</v>
      </c>
      <c r="B55" s="86"/>
      <c r="C55" s="86"/>
      <c r="D55" s="86"/>
      <c r="E55" s="86"/>
    </row>
    <row r="56" spans="1:5" ht="37.5" customHeight="1">
      <c r="A56" s="88">
        <v>41</v>
      </c>
      <c r="B56" s="86"/>
      <c r="C56" s="86"/>
      <c r="D56" s="86"/>
      <c r="E56" s="86"/>
    </row>
    <row r="57" spans="1:5" ht="37.5" customHeight="1">
      <c r="A57" s="88">
        <v>42</v>
      </c>
      <c r="B57" s="86"/>
      <c r="C57" s="86"/>
      <c r="D57" s="86"/>
      <c r="E57" s="86"/>
    </row>
    <row r="58" spans="1:5" ht="37.5" customHeight="1">
      <c r="A58" s="88">
        <v>43</v>
      </c>
      <c r="B58" s="86"/>
      <c r="C58" s="86"/>
      <c r="D58" s="86"/>
      <c r="E58" s="86"/>
    </row>
    <row r="59" spans="1:5" ht="37.5" customHeight="1">
      <c r="A59" s="88">
        <v>44</v>
      </c>
      <c r="B59" s="86"/>
      <c r="C59" s="86"/>
      <c r="D59" s="86"/>
      <c r="E59" s="86"/>
    </row>
    <row r="60" spans="1:5" ht="37.5" customHeight="1">
      <c r="A60" s="88">
        <v>45</v>
      </c>
      <c r="B60" s="86"/>
      <c r="C60" s="86"/>
      <c r="D60" s="86"/>
      <c r="E60" s="86"/>
    </row>
    <row r="61" spans="1:5" ht="37.5" customHeight="1">
      <c r="A61" s="91">
        <v>46</v>
      </c>
      <c r="B61" s="86"/>
      <c r="C61" s="86"/>
      <c r="D61" s="86"/>
      <c r="E61" s="86"/>
    </row>
    <row r="62" spans="1:5" ht="37.5" customHeight="1">
      <c r="A62" s="88">
        <v>47</v>
      </c>
      <c r="B62" s="86"/>
      <c r="C62" s="86"/>
      <c r="D62" s="86"/>
      <c r="E62" s="86"/>
    </row>
    <row r="63" spans="1:5" ht="37.5" customHeight="1">
      <c r="A63" s="88">
        <v>48</v>
      </c>
      <c r="B63" s="86"/>
      <c r="C63" s="86"/>
      <c r="D63" s="86"/>
      <c r="E63" s="86"/>
    </row>
    <row r="64" spans="1:5" ht="37.5" customHeight="1">
      <c r="A64" s="88">
        <v>49</v>
      </c>
      <c r="B64" s="86"/>
      <c r="C64" s="86"/>
      <c r="D64" s="86"/>
      <c r="E64" s="86"/>
    </row>
    <row r="65" spans="1:5" ht="37.5" customHeight="1">
      <c r="A65" s="92">
        <v>50</v>
      </c>
      <c r="B65" s="93"/>
      <c r="C65" s="93"/>
      <c r="D65" s="93"/>
      <c r="E65" s="93"/>
    </row>
  </sheetData>
  <mergeCells count="3">
    <mergeCell ref="C3:D3"/>
    <mergeCell ref="C4:D4"/>
    <mergeCell ref="F18:K19"/>
  </mergeCells>
  <phoneticPr fontId="7"/>
  <conditionalFormatting sqref="B61 D61:E61">
    <cfRule type="cellIs" dxfId="87" priority="75" operator="equal">
      <formula>""</formula>
    </cfRule>
  </conditionalFormatting>
  <conditionalFormatting sqref="B62:B65 D62:E65">
    <cfRule type="cellIs" dxfId="86" priority="74" operator="equal">
      <formula>""</formula>
    </cfRule>
  </conditionalFormatting>
  <conditionalFormatting sqref="B42:B45 D42:E45">
    <cfRule type="cellIs" dxfId="85" priority="72" operator="equal">
      <formula>""</formula>
    </cfRule>
  </conditionalFormatting>
  <conditionalFormatting sqref="B41 D41:E41">
    <cfRule type="cellIs" dxfId="84" priority="73" operator="equal">
      <formula>""</formula>
    </cfRule>
  </conditionalFormatting>
  <conditionalFormatting sqref="B37:B40 D37:E40">
    <cfRule type="cellIs" dxfId="83" priority="70" operator="equal">
      <formula>""</formula>
    </cfRule>
  </conditionalFormatting>
  <conditionalFormatting sqref="B36 D36:E36">
    <cfRule type="cellIs" dxfId="82" priority="71" operator="equal">
      <formula>""</formula>
    </cfRule>
  </conditionalFormatting>
  <conditionalFormatting sqref="B47:B50 D47:E50">
    <cfRule type="cellIs" dxfId="81" priority="62" operator="equal">
      <formula>""</formula>
    </cfRule>
  </conditionalFormatting>
  <conditionalFormatting sqref="B46 D46:E46">
    <cfRule type="cellIs" dxfId="80" priority="63" operator="equal">
      <formula>""</formula>
    </cfRule>
  </conditionalFormatting>
  <conditionalFormatting sqref="B52:B55 D52:E55">
    <cfRule type="cellIs" dxfId="79" priority="60" operator="equal">
      <formula>""</formula>
    </cfRule>
  </conditionalFormatting>
  <conditionalFormatting sqref="B51 D51:E51">
    <cfRule type="cellIs" dxfId="78" priority="61" operator="equal">
      <formula>""</formula>
    </cfRule>
  </conditionalFormatting>
  <conditionalFormatting sqref="C52:C55">
    <cfRule type="cellIs" dxfId="77" priority="42" operator="equal">
      <formula>""</formula>
    </cfRule>
  </conditionalFormatting>
  <conditionalFormatting sqref="C46">
    <cfRule type="cellIs" dxfId="76" priority="45" operator="equal">
      <formula>""</formula>
    </cfRule>
  </conditionalFormatting>
  <conditionalFormatting sqref="C47:C50">
    <cfRule type="cellIs" dxfId="75" priority="44" operator="equal">
      <formula>""</formula>
    </cfRule>
  </conditionalFormatting>
  <conditionalFormatting sqref="B57:B60 D57:E60">
    <cfRule type="cellIs" dxfId="74" priority="58" operator="equal">
      <formula>""</formula>
    </cfRule>
  </conditionalFormatting>
  <conditionalFormatting sqref="B56 D56:E56">
    <cfRule type="cellIs" dxfId="73" priority="59" operator="equal">
      <formula>""</formula>
    </cfRule>
  </conditionalFormatting>
  <conditionalFormatting sqref="C51">
    <cfRule type="cellIs" dxfId="72" priority="43" operator="equal">
      <formula>""</formula>
    </cfRule>
  </conditionalFormatting>
  <conditionalFormatting sqref="C56">
    <cfRule type="cellIs" dxfId="71" priority="41" operator="equal">
      <formula>""</formula>
    </cfRule>
  </conditionalFormatting>
  <conditionalFormatting sqref="C57:C60">
    <cfRule type="cellIs" dxfId="70" priority="40" operator="equal">
      <formula>""</formula>
    </cfRule>
  </conditionalFormatting>
  <conditionalFormatting sqref="C61">
    <cfRule type="cellIs" dxfId="69" priority="57" operator="equal">
      <formula>""</formula>
    </cfRule>
  </conditionalFormatting>
  <conditionalFormatting sqref="C62:C65">
    <cfRule type="cellIs" dxfId="68" priority="56" operator="equal">
      <formula>""</formula>
    </cfRule>
  </conditionalFormatting>
  <conditionalFormatting sqref="C42:C45">
    <cfRule type="cellIs" dxfId="67" priority="54" operator="equal">
      <formula>""</formula>
    </cfRule>
  </conditionalFormatting>
  <conditionalFormatting sqref="C41">
    <cfRule type="cellIs" dxfId="66" priority="55" operator="equal">
      <formula>""</formula>
    </cfRule>
  </conditionalFormatting>
  <conditionalFormatting sqref="C37:C40">
    <cfRule type="cellIs" dxfId="65" priority="52" operator="equal">
      <formula>""</formula>
    </cfRule>
  </conditionalFormatting>
  <conditionalFormatting sqref="C36">
    <cfRule type="cellIs" dxfId="64" priority="53" operator="equal">
      <formula>""</formula>
    </cfRule>
  </conditionalFormatting>
  <conditionalFormatting sqref="A4:B4">
    <cfRule type="cellIs" dxfId="63" priority="38" operator="equal">
      <formula>""</formula>
    </cfRule>
  </conditionalFormatting>
  <conditionalFormatting sqref="E24:E35">
    <cfRule type="cellIs" dxfId="62" priority="28" operator="equal">
      <formula>""</formula>
    </cfRule>
  </conditionalFormatting>
  <conditionalFormatting sqref="D32:D35">
    <cfRule type="cellIs" dxfId="61" priority="26" operator="equal">
      <formula>""</formula>
    </cfRule>
  </conditionalFormatting>
  <conditionalFormatting sqref="D31">
    <cfRule type="cellIs" dxfId="60" priority="27" operator="equal">
      <formula>""</formula>
    </cfRule>
  </conditionalFormatting>
  <conditionalFormatting sqref="D27:D30">
    <cfRule type="cellIs" dxfId="59" priority="24" operator="equal">
      <formula>""</formula>
    </cfRule>
  </conditionalFormatting>
  <conditionalFormatting sqref="D26">
    <cfRule type="cellIs" dxfId="58" priority="25" operator="equal">
      <formula>""</formula>
    </cfRule>
  </conditionalFormatting>
  <conditionalFormatting sqref="D24:D25">
    <cfRule type="cellIs" dxfId="57" priority="23" operator="equal">
      <formula>""</formula>
    </cfRule>
  </conditionalFormatting>
  <conditionalFormatting sqref="C32:C35">
    <cfRule type="cellIs" dxfId="56" priority="21" operator="equal">
      <formula>""</formula>
    </cfRule>
  </conditionalFormatting>
  <conditionalFormatting sqref="C31">
    <cfRule type="cellIs" dxfId="55" priority="22" operator="equal">
      <formula>""</formula>
    </cfRule>
  </conditionalFormatting>
  <conditionalFormatting sqref="C27:C30">
    <cfRule type="cellIs" dxfId="54" priority="19" operator="equal">
      <formula>""</formula>
    </cfRule>
  </conditionalFormatting>
  <conditionalFormatting sqref="C26">
    <cfRule type="cellIs" dxfId="53" priority="20" operator="equal">
      <formula>""</formula>
    </cfRule>
  </conditionalFormatting>
  <conditionalFormatting sqref="C24:C25">
    <cfRule type="cellIs" dxfId="52" priority="18" operator="equal">
      <formula>""</formula>
    </cfRule>
  </conditionalFormatting>
  <conditionalFormatting sqref="C23">
    <cfRule type="cellIs" dxfId="51" priority="17" operator="equal">
      <formula>""</formula>
    </cfRule>
  </conditionalFormatting>
  <conditionalFormatting sqref="C16:C20">
    <cfRule type="cellIs" dxfId="50" priority="16" operator="equal">
      <formula>""</formula>
    </cfRule>
  </conditionalFormatting>
  <conditionalFormatting sqref="C22">
    <cfRule type="cellIs" dxfId="49" priority="14" operator="equal">
      <formula>""</formula>
    </cfRule>
  </conditionalFormatting>
  <conditionalFormatting sqref="C21">
    <cfRule type="cellIs" dxfId="48" priority="15" operator="equal">
      <formula>""</formula>
    </cfRule>
  </conditionalFormatting>
  <conditionalFormatting sqref="D23">
    <cfRule type="cellIs" dxfId="47" priority="13" operator="equal">
      <formula>""</formula>
    </cfRule>
  </conditionalFormatting>
  <conditionalFormatting sqref="D16:D20">
    <cfRule type="cellIs" dxfId="46" priority="12" operator="equal">
      <formula>""</formula>
    </cfRule>
  </conditionalFormatting>
  <conditionalFormatting sqref="D22">
    <cfRule type="cellIs" dxfId="45" priority="10" operator="equal">
      <formula>""</formula>
    </cfRule>
  </conditionalFormatting>
  <conditionalFormatting sqref="D21">
    <cfRule type="cellIs" dxfId="44" priority="11" operator="equal">
      <formula>""</formula>
    </cfRule>
  </conditionalFormatting>
  <conditionalFormatting sqref="E23">
    <cfRule type="cellIs" dxfId="43" priority="9" operator="equal">
      <formula>""</formula>
    </cfRule>
  </conditionalFormatting>
  <conditionalFormatting sqref="E16:E20">
    <cfRule type="cellIs" dxfId="42" priority="8" operator="equal">
      <formula>""</formula>
    </cfRule>
  </conditionalFormatting>
  <conditionalFormatting sqref="E22">
    <cfRule type="cellIs" dxfId="41" priority="6" operator="equal">
      <formula>""</formula>
    </cfRule>
  </conditionalFormatting>
  <conditionalFormatting sqref="E21">
    <cfRule type="cellIs" dxfId="40" priority="7" operator="equal">
      <formula>""</formula>
    </cfRule>
  </conditionalFormatting>
  <conditionalFormatting sqref="B16">
    <cfRule type="cellIs" dxfId="39" priority="4" operator="equal">
      <formula>""</formula>
    </cfRule>
  </conditionalFormatting>
  <conditionalFormatting sqref="B17">
    <cfRule type="cellIs" dxfId="38" priority="3" operator="equal">
      <formula>""</formula>
    </cfRule>
  </conditionalFormatting>
  <conditionalFormatting sqref="B18:B23">
    <cfRule type="cellIs" dxfId="37" priority="2" operator="equal">
      <formula>""</formula>
    </cfRule>
  </conditionalFormatting>
  <conditionalFormatting sqref="B24:B35">
    <cfRule type="cellIs" dxfId="36" priority="1" operator="equal">
      <formula>""</formula>
    </cfRule>
  </conditionalFormatting>
  <dataValidations count="5">
    <dataValidation type="list" allowBlank="1" showInputMessage="1" showErrorMessage="1" sqref="B4" xr:uid="{00000000-0002-0000-0300-000000000000}">
      <formula1>$W$12:$W$13</formula1>
    </dataValidation>
    <dataValidation type="list" allowBlank="1" showInputMessage="1" showErrorMessage="1" sqref="A4" xr:uid="{00000000-0002-0000-0300-000001000000}">
      <formula1>$V$12:$V$14</formula1>
    </dataValidation>
    <dataValidation type="custom" allowBlank="1" showInputMessage="1" sqref="E24:E65" xr:uid="{00000000-0002-0000-0300-000002000000}">
      <formula1>AND(#REF!="●",E24=#REF!)</formula1>
    </dataValidation>
    <dataValidation type="custom" allowBlank="1" showInputMessage="1" sqref="E16:E23" xr:uid="{00000000-0002-0000-0300-000003000000}">
      <formula1>AND(#REF!="●",E16=F16)</formula1>
    </dataValidation>
    <dataValidation type="list" showInputMessage="1" showErrorMessage="1" sqref="B16:B35" xr:uid="{00000000-0002-0000-0300-000005000000}">
      <formula1>"1.外注費・委託費, 2.機材・部品・材料調達費及び、据え付け工事費, 3.人件費, 4.その他諸経費"</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5"/>
  <sheetViews>
    <sheetView showGridLines="0" view="pageBreakPreview" zoomScaleNormal="96" zoomScaleSheetLayoutView="100" workbookViewId="0"/>
  </sheetViews>
  <sheetFormatPr defaultColWidth="13.75" defaultRowHeight="14.45"/>
  <cols>
    <col min="1" max="1" width="6.25" style="97" customWidth="1"/>
    <col min="2" max="2" width="14.75" style="97" customWidth="1"/>
    <col min="3" max="3" width="14.5" style="97" customWidth="1"/>
    <col min="4" max="4" width="14.75" style="97" customWidth="1"/>
    <col min="5" max="5" width="8.25" style="97" customWidth="1"/>
    <col min="6" max="6" width="14.625" style="97" customWidth="1"/>
    <col min="7" max="7" width="16.125" style="97" customWidth="1"/>
    <col min="8" max="16384" width="13.75" style="97"/>
  </cols>
  <sheetData>
    <row r="1" spans="1:13">
      <c r="A1" s="95" t="s">
        <v>173</v>
      </c>
      <c r="B1" s="95"/>
      <c r="C1" s="95"/>
      <c r="D1" s="95"/>
      <c r="E1" s="95"/>
      <c r="F1" s="326"/>
      <c r="G1" s="326"/>
      <c r="H1" s="96"/>
    </row>
    <row r="2" spans="1:13" ht="14.65" customHeight="1">
      <c r="A2" s="95"/>
      <c r="B2" s="95"/>
      <c r="C2" s="95"/>
      <c r="D2" s="95"/>
      <c r="E2" s="95"/>
      <c r="F2" s="327" t="s">
        <v>174</v>
      </c>
      <c r="G2" s="327"/>
      <c r="H2" s="98"/>
    </row>
    <row r="3" spans="1:13">
      <c r="A3" s="95"/>
      <c r="B3" s="95"/>
      <c r="C3" s="95"/>
      <c r="D3" s="95"/>
      <c r="E3" s="95"/>
      <c r="F3" s="99"/>
      <c r="G3" s="99"/>
      <c r="H3" s="98"/>
    </row>
    <row r="4" spans="1:13" ht="15" customHeight="1">
      <c r="A4" s="156" t="s">
        <v>175</v>
      </c>
      <c r="B4" s="258"/>
      <c r="C4" s="258"/>
      <c r="D4" s="95"/>
      <c r="E4" s="95"/>
      <c r="F4" s="95"/>
      <c r="G4" s="99"/>
      <c r="H4" s="98"/>
    </row>
    <row r="5" spans="1:13" ht="14.65" customHeight="1">
      <c r="A5" s="258" t="s">
        <v>176</v>
      </c>
      <c r="B5" s="258"/>
      <c r="C5" s="258"/>
      <c r="D5" s="95"/>
      <c r="E5" s="95"/>
      <c r="F5" s="95"/>
      <c r="G5" s="99"/>
      <c r="H5" s="99"/>
    </row>
    <row r="6" spans="1:13" ht="14.65" customHeight="1">
      <c r="A6" s="95"/>
      <c r="B6" s="95"/>
      <c r="C6" s="95"/>
      <c r="D6" s="95"/>
      <c r="E6" s="95"/>
      <c r="F6" s="95"/>
      <c r="G6" s="99"/>
      <c r="H6" s="99"/>
    </row>
    <row r="7" spans="1:13" ht="52.5" customHeight="1">
      <c r="A7" s="95"/>
      <c r="B7" s="95"/>
      <c r="C7" s="328"/>
      <c r="D7" s="328"/>
      <c r="E7" s="100" t="s">
        <v>177</v>
      </c>
      <c r="F7" s="329" t="str">
        <f>'別添１　事業者基本情報【幹事社、コンソーシアム参加事業者】'!C4</f>
        <v>東京都△△△区●●１丁目１番１号
●●●ビル７階</v>
      </c>
      <c r="G7" s="329"/>
      <c r="H7" s="101"/>
    </row>
    <row r="8" spans="1:13" ht="14.65" customHeight="1">
      <c r="A8" s="95"/>
      <c r="B8" s="95"/>
      <c r="C8" s="95"/>
      <c r="D8" s="95"/>
      <c r="E8" s="99" t="s">
        <v>178</v>
      </c>
      <c r="F8" s="176" t="str">
        <f>'別添１　事業者基本情報【幹事社、コンソーシアム参加事業者】'!C3</f>
        <v>株式会社●●●</v>
      </c>
      <c r="G8" s="176"/>
      <c r="H8" s="102"/>
      <c r="I8" s="97" t="s">
        <v>179</v>
      </c>
    </row>
    <row r="9" spans="1:13" ht="14.65" customHeight="1">
      <c r="A9" s="95"/>
      <c r="B9" s="95"/>
      <c r="C9" s="95"/>
      <c r="D9" s="95"/>
      <c r="E9" s="99" t="s">
        <v>180</v>
      </c>
      <c r="F9" s="176" t="str">
        <f>'別添１　事業者基本情報【幹事社、コンソーシアム参加事業者】'!C5</f>
        <v>代表取締役</v>
      </c>
      <c r="G9" s="176"/>
      <c r="H9" s="102"/>
    </row>
    <row r="10" spans="1:13">
      <c r="A10" s="95"/>
      <c r="B10" s="95"/>
      <c r="C10" s="95"/>
      <c r="D10" s="95"/>
      <c r="E10" s="99" t="s">
        <v>181</v>
      </c>
      <c r="F10" s="176" t="str">
        <f>'別添１　事業者基本情報【幹事社、コンソーシアム参加事業者】'!C6</f>
        <v>●●　●●</v>
      </c>
      <c r="G10" s="177"/>
      <c r="H10" s="103"/>
      <c r="I10" s="97" t="s">
        <v>182</v>
      </c>
    </row>
    <row r="11" spans="1:13" ht="14.65" customHeight="1">
      <c r="A11" s="95"/>
      <c r="B11" s="95"/>
      <c r="C11" s="95"/>
      <c r="D11" s="95"/>
      <c r="E11" s="95"/>
      <c r="F11" s="95"/>
      <c r="G11" s="103"/>
      <c r="H11" s="103"/>
      <c r="I11" s="330"/>
      <c r="J11" s="331"/>
      <c r="K11" s="331"/>
      <c r="L11" s="331"/>
      <c r="M11" s="331"/>
    </row>
    <row r="12" spans="1:13" ht="15.4" customHeight="1">
      <c r="A12" s="95"/>
      <c r="B12" s="95"/>
      <c r="C12" s="95"/>
      <c r="D12" s="95"/>
      <c r="E12" s="95"/>
      <c r="F12" s="95"/>
      <c r="G12" s="103"/>
      <c r="H12" s="103"/>
      <c r="I12" s="331"/>
      <c r="J12" s="331"/>
      <c r="K12" s="331"/>
      <c r="L12" s="331"/>
      <c r="M12" s="331"/>
    </row>
    <row r="13" spans="1:13" ht="14.65" customHeight="1">
      <c r="A13" s="95"/>
      <c r="B13" s="95"/>
      <c r="C13" s="95"/>
      <c r="D13" s="95"/>
      <c r="E13" s="95"/>
      <c r="F13" s="95"/>
      <c r="G13" s="99"/>
      <c r="H13" s="99"/>
    </row>
    <row r="14" spans="1:13" ht="31.15" customHeight="1">
      <c r="A14" s="332" t="s">
        <v>183</v>
      </c>
      <c r="B14" s="332"/>
      <c r="C14" s="332"/>
      <c r="D14" s="332"/>
      <c r="E14" s="332"/>
      <c r="F14" s="332"/>
      <c r="G14" s="332"/>
      <c r="H14" s="104"/>
    </row>
    <row r="15" spans="1:13" ht="91.5" customHeight="1">
      <c r="A15" s="333" t="s">
        <v>184</v>
      </c>
      <c r="B15" s="333"/>
      <c r="C15" s="333"/>
      <c r="D15" s="333"/>
      <c r="E15" s="333"/>
      <c r="F15" s="333"/>
      <c r="G15" s="333"/>
      <c r="H15" s="105"/>
    </row>
    <row r="16" spans="1:13" ht="15.4" customHeight="1">
      <c r="A16" s="95"/>
      <c r="B16" s="95"/>
      <c r="C16" s="95"/>
      <c r="D16" s="95"/>
      <c r="E16" s="95"/>
      <c r="F16" s="95"/>
      <c r="G16" s="95"/>
      <c r="H16" s="95"/>
    </row>
    <row r="17" spans="1:10" ht="15.4" customHeight="1">
      <c r="A17" s="334"/>
      <c r="B17" s="334"/>
      <c r="C17" s="334"/>
      <c r="D17" s="334"/>
      <c r="E17" s="334"/>
      <c r="F17" s="334"/>
      <c r="G17" s="334"/>
      <c r="H17" s="103"/>
    </row>
    <row r="18" spans="1:10" ht="13.5" customHeight="1">
      <c r="A18" s="95"/>
      <c r="B18" s="95"/>
      <c r="C18" s="95"/>
      <c r="D18" s="95"/>
      <c r="E18" s="95"/>
      <c r="F18" s="95"/>
      <c r="G18" s="95"/>
      <c r="H18" s="95"/>
    </row>
    <row r="19" spans="1:10" ht="13.9" customHeight="1">
      <c r="A19" s="95"/>
      <c r="B19" s="95"/>
      <c r="C19" s="95"/>
      <c r="D19" s="95"/>
      <c r="E19" s="95"/>
      <c r="F19" s="95"/>
      <c r="G19" s="95"/>
      <c r="H19" s="95"/>
    </row>
    <row r="20" spans="1:10" ht="13.9" customHeight="1">
      <c r="A20" s="95" t="s">
        <v>185</v>
      </c>
      <c r="B20" s="95"/>
      <c r="C20" s="95"/>
      <c r="D20" s="95"/>
      <c r="E20" s="95"/>
      <c r="F20" s="95"/>
      <c r="G20" s="95"/>
      <c r="H20" s="95"/>
    </row>
    <row r="21" spans="1:10" ht="43.15" customHeight="1">
      <c r="A21" s="95"/>
      <c r="B21" s="335" t="s">
        <v>186</v>
      </c>
      <c r="C21" s="335"/>
      <c r="D21" s="335"/>
      <c r="E21" s="335"/>
      <c r="F21" s="335"/>
      <c r="G21" s="95"/>
      <c r="H21" s="95"/>
    </row>
    <row r="22" spans="1:10" ht="13.5" customHeight="1">
      <c r="A22" s="95" t="s">
        <v>187</v>
      </c>
      <c r="B22" s="95"/>
      <c r="C22" s="95"/>
      <c r="D22" s="95"/>
      <c r="E22" s="95"/>
      <c r="F22" s="95"/>
      <c r="G22" s="95"/>
      <c r="H22" s="95"/>
    </row>
    <row r="23" spans="1:10" ht="41.65" customHeight="1">
      <c r="A23" s="95"/>
      <c r="B23" s="95" t="s">
        <v>188</v>
      </c>
      <c r="C23" s="95"/>
      <c r="D23" s="95"/>
      <c r="E23" s="95"/>
      <c r="F23" s="95"/>
      <c r="G23" s="95"/>
      <c r="H23" s="95"/>
    </row>
    <row r="24" spans="1:10">
      <c r="A24" s="95" t="s">
        <v>189</v>
      </c>
      <c r="B24" s="95"/>
      <c r="C24" s="95"/>
      <c r="D24" s="95"/>
      <c r="E24" s="95"/>
      <c r="F24" s="95"/>
      <c r="G24" s="95"/>
      <c r="H24" s="95"/>
    </row>
    <row r="25" spans="1:10" ht="42" customHeight="1">
      <c r="A25" s="95"/>
      <c r="B25" s="95" t="s">
        <v>190</v>
      </c>
      <c r="C25" s="178">
        <v>44985</v>
      </c>
      <c r="D25" s="95"/>
      <c r="E25" s="95"/>
      <c r="F25" s="95"/>
      <c r="G25" s="95"/>
      <c r="H25" s="95"/>
      <c r="I25" s="97" t="s">
        <v>191</v>
      </c>
    </row>
    <row r="26" spans="1:10" ht="13.5" customHeight="1">
      <c r="A26" s="95" t="s">
        <v>192</v>
      </c>
      <c r="B26" s="95"/>
      <c r="C26" s="95"/>
      <c r="D26" s="95"/>
      <c r="E26" s="95"/>
      <c r="F26" s="95"/>
      <c r="G26" s="95"/>
      <c r="H26" s="95"/>
    </row>
    <row r="27" spans="1:10" ht="16.149999999999999" customHeight="1">
      <c r="A27" s="95"/>
      <c r="B27" s="95"/>
      <c r="C27" s="95"/>
      <c r="D27" s="95"/>
      <c r="E27" s="95"/>
      <c r="F27" s="95"/>
      <c r="G27" s="95"/>
      <c r="H27" s="95"/>
      <c r="I27" s="106"/>
      <c r="J27" s="106" t="s">
        <v>193</v>
      </c>
    </row>
    <row r="28" spans="1:10" ht="13.5" customHeight="1">
      <c r="A28" s="95"/>
      <c r="B28" s="95"/>
      <c r="C28" s="95"/>
      <c r="D28" s="95"/>
      <c r="E28" s="95"/>
      <c r="F28" s="99" t="s">
        <v>194</v>
      </c>
      <c r="G28" s="99"/>
      <c r="H28" s="99"/>
      <c r="I28" s="107">
        <f>IFERROR(ROUNDDOWN(D30*E30,0),"")</f>
        <v>21500000</v>
      </c>
      <c r="J28" s="108" t="str">
        <f>'[1]別添２　支出計画書'!B7</f>
        <v/>
      </c>
    </row>
    <row r="29" spans="1:10" ht="49.15" customHeight="1">
      <c r="A29" s="109"/>
      <c r="B29" s="110" t="s">
        <v>195</v>
      </c>
      <c r="C29" s="111" t="s">
        <v>196</v>
      </c>
      <c r="D29" s="111" t="s">
        <v>197</v>
      </c>
      <c r="E29" s="111" t="s">
        <v>198</v>
      </c>
      <c r="F29" s="111" t="s">
        <v>199</v>
      </c>
      <c r="G29" s="109"/>
      <c r="H29" s="109"/>
      <c r="I29" s="112"/>
    </row>
    <row r="30" spans="1:10" ht="74.650000000000006" customHeight="1">
      <c r="A30" s="109"/>
      <c r="B30" s="110" t="s">
        <v>200</v>
      </c>
      <c r="C30" s="113">
        <f>$D$30</f>
        <v>32250000</v>
      </c>
      <c r="D30" s="261">
        <f>'別添２　支出計画書'!$E$13</f>
        <v>32250000</v>
      </c>
      <c r="E30" s="114">
        <f>'別添２　支出計画書'!A7</f>
        <v>0.66666666666666663</v>
      </c>
      <c r="F30" s="113">
        <f>IFERROR(IF(I28&lt;J28,I28,J28),"")</f>
        <v>21500000</v>
      </c>
      <c r="G30" s="109"/>
      <c r="H30" s="109"/>
      <c r="I30" s="97" t="s">
        <v>201</v>
      </c>
    </row>
    <row r="31" spans="1:10" ht="50.65" customHeight="1">
      <c r="A31" s="109"/>
      <c r="B31" s="110" t="s">
        <v>202</v>
      </c>
      <c r="C31" s="113">
        <f>$C$30</f>
        <v>32250000</v>
      </c>
      <c r="D31" s="113">
        <f>$D$30</f>
        <v>32250000</v>
      </c>
      <c r="E31" s="114">
        <f>$E$30</f>
        <v>0.66666666666666663</v>
      </c>
      <c r="F31" s="113">
        <f>$F$30</f>
        <v>21500000</v>
      </c>
      <c r="G31" s="109"/>
      <c r="H31" s="109"/>
    </row>
    <row r="32" spans="1:10" ht="15.4" customHeight="1">
      <c r="A32" s="95"/>
      <c r="B32" s="95"/>
      <c r="C32" s="95"/>
      <c r="D32" s="95"/>
      <c r="E32" s="95"/>
      <c r="F32" s="95"/>
      <c r="G32" s="95"/>
      <c r="H32" s="95"/>
    </row>
    <row r="33" spans="1:8">
      <c r="A33" s="95" t="s">
        <v>203</v>
      </c>
      <c r="B33" s="95"/>
      <c r="C33" s="95"/>
      <c r="D33" s="95"/>
      <c r="E33" s="95"/>
      <c r="F33" s="95"/>
      <c r="G33" s="95"/>
      <c r="H33" s="95"/>
    </row>
    <row r="34" spans="1:8" ht="13.5" customHeight="1">
      <c r="A34" s="115" t="s">
        <v>204</v>
      </c>
      <c r="B34" s="95"/>
      <c r="C34" s="95"/>
      <c r="D34" s="95"/>
      <c r="E34" s="95"/>
      <c r="F34" s="95"/>
      <c r="G34" s="95"/>
      <c r="H34" s="95"/>
    </row>
    <row r="35" spans="1:8" ht="16.149999999999999" customHeight="1">
      <c r="A35" s="115" t="s">
        <v>205</v>
      </c>
      <c r="B35" s="95"/>
      <c r="C35" s="95"/>
      <c r="D35" s="95"/>
      <c r="E35" s="95"/>
      <c r="F35" s="95"/>
      <c r="G35" s="95"/>
      <c r="H35" s="95"/>
    </row>
  </sheetData>
  <mergeCells count="9">
    <mergeCell ref="A14:G14"/>
    <mergeCell ref="A15:G15"/>
    <mergeCell ref="A17:G17"/>
    <mergeCell ref="B21:F21"/>
    <mergeCell ref="F1:G1"/>
    <mergeCell ref="F2:G2"/>
    <mergeCell ref="C7:D7"/>
    <mergeCell ref="F7:G7"/>
    <mergeCell ref="I11:M12"/>
  </mergeCells>
  <phoneticPr fontId="7"/>
  <conditionalFormatting sqref="F2">
    <cfRule type="cellIs" dxfId="35" priority="5" operator="equal">
      <formula>""</formula>
    </cfRule>
  </conditionalFormatting>
  <conditionalFormatting sqref="B21">
    <cfRule type="cellIs" dxfId="34" priority="4" operator="equal">
      <formula>""</formula>
    </cfRule>
  </conditionalFormatting>
  <conditionalFormatting sqref="B23">
    <cfRule type="cellIs" dxfId="33" priority="3" operator="equal">
      <formula>""</formula>
    </cfRule>
  </conditionalFormatting>
  <conditionalFormatting sqref="C25">
    <cfRule type="cellIs" dxfId="32" priority="2" operator="equal">
      <formula>""</formula>
    </cfRule>
  </conditionalFormatting>
  <conditionalFormatting sqref="F8">
    <cfRule type="cellIs" dxfId="31" priority="1" operator="equal">
      <formula>""</formula>
    </cfRule>
  </conditionalFormatting>
  <pageMargins left="0.7" right="0.7" top="0.75" bottom="0.75" header="0.3" footer="0.3"/>
  <pageSetup paperSize="9" scale="8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view="pageBreakPreview" zoomScaleNormal="100" zoomScaleSheetLayoutView="100" workbookViewId="0"/>
  </sheetViews>
  <sheetFormatPr defaultColWidth="8.25" defaultRowHeight="14.45"/>
  <cols>
    <col min="1" max="1" width="5.875" style="97" customWidth="1"/>
    <col min="2" max="4" width="14.25" style="97" customWidth="1"/>
    <col min="5" max="5" width="7.25" style="97" customWidth="1"/>
    <col min="6" max="6" width="14.25" style="97" customWidth="1"/>
    <col min="7" max="7" width="15.75" style="97" customWidth="1"/>
    <col min="8" max="8" width="5.625" style="97" customWidth="1"/>
    <col min="9" max="9" width="11" style="97" customWidth="1"/>
    <col min="10" max="10" width="12.25" style="97" customWidth="1"/>
    <col min="11" max="16384" width="8.25" style="97"/>
  </cols>
  <sheetData>
    <row r="1" spans="1:13">
      <c r="A1" s="95" t="s">
        <v>173</v>
      </c>
      <c r="B1" s="95"/>
      <c r="C1" s="95"/>
      <c r="D1" s="95"/>
      <c r="E1" s="95"/>
      <c r="F1" s="326"/>
      <c r="G1" s="326"/>
      <c r="H1" s="96"/>
    </row>
    <row r="2" spans="1:13">
      <c r="A2" s="95"/>
      <c r="B2" s="95"/>
      <c r="C2" s="95"/>
      <c r="D2" s="95"/>
      <c r="E2" s="95"/>
      <c r="F2" s="327" t="s">
        <v>174</v>
      </c>
      <c r="G2" s="327"/>
      <c r="H2" s="98"/>
    </row>
    <row r="3" spans="1:13">
      <c r="A3" s="95"/>
      <c r="B3" s="95"/>
      <c r="C3" s="95"/>
      <c r="D3" s="95"/>
      <c r="E3" s="95"/>
      <c r="F3" s="99"/>
      <c r="G3" s="99"/>
      <c r="H3" s="98"/>
    </row>
    <row r="4" spans="1:13">
      <c r="A4" s="288" t="s">
        <v>206</v>
      </c>
      <c r="B4" s="258"/>
      <c r="C4" s="258"/>
      <c r="D4" s="95"/>
      <c r="E4" s="95"/>
      <c r="F4" s="95"/>
      <c r="G4" s="99"/>
      <c r="H4" s="98"/>
    </row>
    <row r="5" spans="1:13">
      <c r="A5" s="156" t="s">
        <v>207</v>
      </c>
      <c r="B5" s="258"/>
      <c r="C5" s="258"/>
      <c r="D5" s="95"/>
      <c r="E5" s="95"/>
      <c r="F5" s="95"/>
      <c r="G5" s="99"/>
      <c r="H5" s="99"/>
    </row>
    <row r="6" spans="1:13">
      <c r="A6" s="95"/>
      <c r="B6" s="95"/>
      <c r="C6" s="95"/>
      <c r="D6" s="95"/>
      <c r="E6" s="95"/>
      <c r="F6" s="95"/>
      <c r="G6" s="99"/>
      <c r="H6" s="99"/>
    </row>
    <row r="7" spans="1:13" ht="39.75" customHeight="1">
      <c r="A7" s="95"/>
      <c r="B7" s="95"/>
      <c r="C7" s="328"/>
      <c r="D7" s="328"/>
      <c r="E7" s="100" t="s">
        <v>177</v>
      </c>
      <c r="F7" s="329" t="str">
        <f>'別添１　事業者基本情報【幹事社、コンソーシアム参加事業者】'!C4</f>
        <v>東京都△△△区●●１丁目１番１号
●●●ビル７階</v>
      </c>
      <c r="G7" s="329"/>
      <c r="H7" s="101"/>
      <c r="I7" s="97" t="s">
        <v>179</v>
      </c>
    </row>
    <row r="8" spans="1:13">
      <c r="A8" s="95"/>
      <c r="B8" s="95"/>
      <c r="C8" s="95"/>
      <c r="D8" s="95"/>
      <c r="E8" s="99" t="s">
        <v>178</v>
      </c>
      <c r="F8" s="176" t="str">
        <f>'別添１　事業者基本情報【幹事社、コンソーシアム参加事業者】'!C3</f>
        <v>株式会社●●●</v>
      </c>
      <c r="G8" s="176"/>
      <c r="H8" s="102"/>
    </row>
    <row r="9" spans="1:13">
      <c r="A9" s="95"/>
      <c r="B9" s="95"/>
      <c r="C9" s="95"/>
      <c r="D9" s="95"/>
      <c r="E9" s="99" t="s">
        <v>180</v>
      </c>
      <c r="F9" s="176" t="str">
        <f>'別添１　事業者基本情報【幹事社、コンソーシアム参加事業者】'!C5</f>
        <v>代表取締役</v>
      </c>
      <c r="G9" s="176"/>
      <c r="H9" s="102"/>
    </row>
    <row r="10" spans="1:13">
      <c r="A10" s="95"/>
      <c r="B10" s="95"/>
      <c r="C10" s="95"/>
      <c r="D10" s="95"/>
      <c r="E10" s="99" t="s">
        <v>181</v>
      </c>
      <c r="F10" s="176" t="str">
        <f>'別添１　事業者基本情報【幹事社、コンソーシアム参加事業者】'!C6</f>
        <v>●●　●●</v>
      </c>
      <c r="G10" s="177"/>
      <c r="H10" s="103"/>
    </row>
    <row r="11" spans="1:13">
      <c r="A11" s="95"/>
      <c r="B11" s="95"/>
      <c r="C11" s="95"/>
      <c r="D11" s="95"/>
      <c r="E11" s="95"/>
      <c r="F11" s="179"/>
      <c r="G11" s="177"/>
      <c r="H11" s="103"/>
    </row>
    <row r="12" spans="1:13">
      <c r="A12" s="95"/>
      <c r="B12" s="95"/>
      <c r="C12" s="95"/>
      <c r="D12" s="95"/>
      <c r="E12" s="95"/>
      <c r="F12" s="179"/>
      <c r="G12" s="177"/>
      <c r="H12" s="103"/>
    </row>
    <row r="13" spans="1:13" ht="34.5" customHeight="1">
      <c r="A13" s="95"/>
      <c r="B13" s="95"/>
      <c r="C13" s="95"/>
      <c r="D13" s="116"/>
      <c r="E13" s="100" t="s">
        <v>177</v>
      </c>
      <c r="F13" s="329" t="str">
        <f>'別添１　事業者基本情報【共同申請参加事業者】'!C4</f>
        <v>東京都△△△区●●１丁目１番１号
△△△ビル７階</v>
      </c>
      <c r="G13" s="329"/>
      <c r="H13" s="101"/>
      <c r="I13" s="336"/>
      <c r="J13" s="336"/>
      <c r="K13" s="336"/>
      <c r="L13" s="336"/>
      <c r="M13" s="336"/>
    </row>
    <row r="14" spans="1:13">
      <c r="A14" s="95"/>
      <c r="B14" s="95"/>
      <c r="C14" s="95"/>
      <c r="D14" s="95"/>
      <c r="E14" s="99" t="s">
        <v>60</v>
      </c>
      <c r="F14" s="337" t="str">
        <f>'別添１　事業者基本情報【共同申請参加事業者】'!C3</f>
        <v>株式会社△△△</v>
      </c>
      <c r="G14" s="337"/>
      <c r="H14" s="102"/>
    </row>
    <row r="15" spans="1:13" ht="14.25" customHeight="1">
      <c r="A15" s="95"/>
      <c r="B15" s="95"/>
      <c r="C15" s="95"/>
      <c r="D15" s="95"/>
      <c r="E15" s="99" t="s">
        <v>180</v>
      </c>
      <c r="F15" s="337" t="str">
        <f>'別添１　事業者基本情報【共同申請参加事業者】'!C5</f>
        <v>代表取締役</v>
      </c>
      <c r="G15" s="337"/>
      <c r="H15" s="102"/>
      <c r="I15" s="336"/>
      <c r="J15" s="336"/>
      <c r="K15" s="336"/>
      <c r="L15" s="336"/>
      <c r="M15" s="336"/>
    </row>
    <row r="16" spans="1:13">
      <c r="A16" s="95"/>
      <c r="B16" s="95"/>
      <c r="C16" s="95"/>
      <c r="D16" s="95"/>
      <c r="E16" s="99" t="s">
        <v>181</v>
      </c>
      <c r="F16" s="337" t="str">
        <f>'別添１　事業者基本情報【共同申請参加事業者】'!C6</f>
        <v>●●　●●</v>
      </c>
      <c r="G16" s="337"/>
      <c r="H16" s="102"/>
      <c r="I16" s="336"/>
      <c r="J16" s="336"/>
      <c r="K16" s="336"/>
      <c r="L16" s="336"/>
      <c r="M16" s="336"/>
    </row>
    <row r="17" spans="1:13">
      <c r="A17" s="95"/>
      <c r="B17" s="95"/>
      <c r="C17" s="95"/>
      <c r="D17" s="95"/>
      <c r="E17" s="95"/>
      <c r="F17" s="95"/>
      <c r="G17" s="103"/>
      <c r="H17" s="103"/>
      <c r="I17" s="336"/>
      <c r="J17" s="336"/>
      <c r="K17" s="336"/>
      <c r="L17" s="336"/>
      <c r="M17" s="336"/>
    </row>
    <row r="18" spans="1:13">
      <c r="A18" s="95"/>
      <c r="B18" s="95"/>
      <c r="C18" s="95"/>
      <c r="D18" s="95"/>
      <c r="E18" s="95"/>
      <c r="F18" s="95"/>
      <c r="G18" s="99"/>
      <c r="H18" s="99"/>
    </row>
    <row r="19" spans="1:13" ht="30" customHeight="1">
      <c r="A19" s="332" t="s">
        <v>208</v>
      </c>
      <c r="B19" s="332"/>
      <c r="C19" s="332"/>
      <c r="D19" s="332"/>
      <c r="E19" s="332"/>
      <c r="F19" s="332"/>
      <c r="G19" s="332"/>
      <c r="H19" s="104"/>
    </row>
    <row r="20" spans="1:13" ht="89.25" customHeight="1">
      <c r="A20" s="333" t="s">
        <v>209</v>
      </c>
      <c r="B20" s="333"/>
      <c r="C20" s="333"/>
      <c r="D20" s="333"/>
      <c r="E20" s="333"/>
      <c r="F20" s="333"/>
      <c r="G20" s="333"/>
      <c r="H20" s="105"/>
    </row>
    <row r="21" spans="1:13">
      <c r="A21" s="334" t="s">
        <v>210</v>
      </c>
      <c r="B21" s="334"/>
      <c r="C21" s="334"/>
      <c r="D21" s="334"/>
      <c r="E21" s="334"/>
      <c r="F21" s="334"/>
      <c r="G21" s="334"/>
      <c r="H21" s="103"/>
    </row>
    <row r="22" spans="1:13">
      <c r="A22" s="95"/>
      <c r="B22" s="95"/>
      <c r="C22" s="95"/>
      <c r="D22" s="95"/>
      <c r="E22" s="95"/>
      <c r="F22" s="95"/>
      <c r="G22" s="95"/>
      <c r="H22" s="95"/>
    </row>
    <row r="23" spans="1:13">
      <c r="A23" s="95" t="s">
        <v>185</v>
      </c>
      <c r="B23" s="95"/>
      <c r="C23" s="95"/>
      <c r="D23" s="95"/>
      <c r="E23" s="95"/>
      <c r="F23" s="95"/>
      <c r="G23" s="95"/>
      <c r="H23" s="95"/>
    </row>
    <row r="24" spans="1:13" ht="40.15" customHeight="1">
      <c r="A24" s="95"/>
      <c r="B24" s="335" t="s">
        <v>186</v>
      </c>
      <c r="C24" s="335"/>
      <c r="D24" s="335"/>
      <c r="E24" s="335"/>
      <c r="F24" s="335"/>
      <c r="G24" s="95"/>
      <c r="H24" s="95"/>
    </row>
    <row r="25" spans="1:13">
      <c r="A25" s="95" t="s">
        <v>187</v>
      </c>
      <c r="B25" s="95"/>
      <c r="C25" s="95"/>
      <c r="D25" s="95"/>
      <c r="E25" s="95"/>
      <c r="F25" s="95"/>
      <c r="G25" s="95"/>
      <c r="H25" s="95"/>
    </row>
    <row r="26" spans="1:13" ht="40.15" customHeight="1">
      <c r="A26" s="95"/>
      <c r="B26" s="95" t="s">
        <v>188</v>
      </c>
      <c r="C26" s="95"/>
      <c r="D26" s="95"/>
      <c r="E26" s="95"/>
      <c r="F26" s="95"/>
      <c r="G26" s="95"/>
      <c r="H26" s="95"/>
    </row>
    <row r="27" spans="1:13">
      <c r="A27" s="95" t="s">
        <v>189</v>
      </c>
      <c r="B27" s="95"/>
      <c r="C27" s="95"/>
      <c r="D27" s="95"/>
      <c r="E27" s="95"/>
      <c r="F27" s="95"/>
      <c r="G27" s="95"/>
      <c r="H27" s="95"/>
    </row>
    <row r="28" spans="1:13" ht="40.15" customHeight="1">
      <c r="A28" s="95"/>
      <c r="B28" s="95" t="s">
        <v>190</v>
      </c>
      <c r="C28" s="178">
        <v>44985</v>
      </c>
      <c r="D28" s="95"/>
      <c r="E28" s="95"/>
      <c r="F28" s="95"/>
      <c r="G28" s="95"/>
      <c r="H28" s="95"/>
      <c r="I28" s="97" t="s">
        <v>191</v>
      </c>
    </row>
    <row r="29" spans="1:13">
      <c r="A29" s="95" t="s">
        <v>192</v>
      </c>
      <c r="B29" s="95"/>
      <c r="C29" s="95"/>
      <c r="D29" s="95"/>
      <c r="E29" s="95"/>
      <c r="F29" s="95"/>
      <c r="G29" s="95"/>
      <c r="H29" s="95"/>
    </row>
    <row r="30" spans="1:13" ht="13.5" customHeight="1">
      <c r="A30" s="95"/>
      <c r="B30" s="95"/>
      <c r="C30" s="95"/>
      <c r="D30" s="95"/>
      <c r="E30" s="95"/>
      <c r="F30" s="99" t="s">
        <v>194</v>
      </c>
      <c r="G30" s="99"/>
      <c r="H30" s="99"/>
      <c r="I30" s="107">
        <f>IFERROR(ROUNDDOWN(D32*E32,0),"")</f>
        <v>21500000</v>
      </c>
      <c r="J30" s="108" t="str">
        <f>'[1]別添２　支出計画書'!B7</f>
        <v/>
      </c>
    </row>
    <row r="31" spans="1:13" ht="47.25" customHeight="1">
      <c r="A31" s="109"/>
      <c r="B31" s="110" t="s">
        <v>195</v>
      </c>
      <c r="C31" s="111" t="s">
        <v>196</v>
      </c>
      <c r="D31" s="111" t="s">
        <v>197</v>
      </c>
      <c r="E31" s="111" t="s">
        <v>198</v>
      </c>
      <c r="F31" s="111" t="s">
        <v>199</v>
      </c>
      <c r="G31" s="109"/>
      <c r="H31" s="109"/>
      <c r="I31" s="112"/>
    </row>
    <row r="32" spans="1:13" ht="57.4" customHeight="1">
      <c r="A32" s="109"/>
      <c r="B32" s="110" t="s">
        <v>200</v>
      </c>
      <c r="C32" s="113">
        <f>$D$32</f>
        <v>32250000</v>
      </c>
      <c r="D32" s="113">
        <f>'別添２　支出計画書'!$E$13</f>
        <v>32250000</v>
      </c>
      <c r="E32" s="114">
        <f>'別添２　支出計画書'!A7</f>
        <v>0.66666666666666663</v>
      </c>
      <c r="F32" s="113">
        <f>IFERROR(IF(I30&lt;J30,I30,J30),"")</f>
        <v>21500000</v>
      </c>
      <c r="G32" s="109"/>
      <c r="H32" s="109"/>
      <c r="I32" s="97" t="s">
        <v>211</v>
      </c>
    </row>
    <row r="33" spans="1:8" ht="48.75" customHeight="1">
      <c r="A33" s="109"/>
      <c r="B33" s="110" t="s">
        <v>202</v>
      </c>
      <c r="C33" s="113">
        <f>$C$32</f>
        <v>32250000</v>
      </c>
      <c r="D33" s="113">
        <f>$D$32</f>
        <v>32250000</v>
      </c>
      <c r="E33" s="114">
        <f>$E$32</f>
        <v>0.66666666666666663</v>
      </c>
      <c r="F33" s="113">
        <f>$F$32</f>
        <v>21500000</v>
      </c>
      <c r="G33" s="109"/>
      <c r="H33" s="109"/>
    </row>
    <row r="34" spans="1:8">
      <c r="A34" s="95" t="s">
        <v>203</v>
      </c>
      <c r="B34" s="95"/>
      <c r="C34" s="95"/>
      <c r="D34" s="95"/>
      <c r="E34" s="95"/>
      <c r="F34" s="95"/>
      <c r="G34" s="95"/>
      <c r="H34" s="95"/>
    </row>
    <row r="35" spans="1:8">
      <c r="A35" s="115" t="s">
        <v>204</v>
      </c>
      <c r="B35" s="95"/>
      <c r="C35" s="95"/>
      <c r="D35" s="95"/>
      <c r="E35" s="95"/>
      <c r="F35" s="95"/>
      <c r="G35" s="95"/>
      <c r="H35" s="95"/>
    </row>
    <row r="36" spans="1:8">
      <c r="A36" s="115" t="s">
        <v>205</v>
      </c>
      <c r="B36" s="95"/>
      <c r="C36" s="95"/>
      <c r="D36" s="95"/>
      <c r="E36" s="95"/>
      <c r="F36" s="95"/>
      <c r="G36" s="95"/>
      <c r="H36" s="95"/>
    </row>
    <row r="37" spans="1:8">
      <c r="A37" s="95" t="s">
        <v>212</v>
      </c>
      <c r="B37" s="95"/>
      <c r="C37" s="95"/>
      <c r="D37" s="95"/>
      <c r="E37" s="95"/>
      <c r="F37" s="95"/>
      <c r="G37" s="95"/>
      <c r="H37" s="95"/>
    </row>
    <row r="38" spans="1:8">
      <c r="A38" s="115" t="s">
        <v>213</v>
      </c>
      <c r="B38" s="95"/>
      <c r="C38" s="95"/>
      <c r="D38" s="95"/>
      <c r="E38" s="95"/>
      <c r="F38" s="95"/>
      <c r="G38" s="95"/>
      <c r="H38" s="95"/>
    </row>
  </sheetData>
  <mergeCells count="14">
    <mergeCell ref="A21:G21"/>
    <mergeCell ref="B24:F24"/>
    <mergeCell ref="F14:G14"/>
    <mergeCell ref="F15:G15"/>
    <mergeCell ref="I15:M17"/>
    <mergeCell ref="F16:G16"/>
    <mergeCell ref="A19:G19"/>
    <mergeCell ref="A20:G20"/>
    <mergeCell ref="I13:M13"/>
    <mergeCell ref="F1:G1"/>
    <mergeCell ref="F2:G2"/>
    <mergeCell ref="C7:D7"/>
    <mergeCell ref="F7:G7"/>
    <mergeCell ref="F13:G13"/>
  </mergeCells>
  <phoneticPr fontId="7"/>
  <conditionalFormatting sqref="F2 F8">
    <cfRule type="cellIs" dxfId="30" priority="8" operator="equal">
      <formula>""</formula>
    </cfRule>
  </conditionalFormatting>
  <conditionalFormatting sqref="B24">
    <cfRule type="cellIs" dxfId="29" priority="7" operator="equal">
      <formula>""</formula>
    </cfRule>
  </conditionalFormatting>
  <conditionalFormatting sqref="B26">
    <cfRule type="cellIs" dxfId="28" priority="6" operator="equal">
      <formula>""</formula>
    </cfRule>
  </conditionalFormatting>
  <conditionalFormatting sqref="C28">
    <cfRule type="cellIs" dxfId="27" priority="5" operator="equal">
      <formula>""</formula>
    </cfRule>
  </conditionalFormatting>
  <conditionalFormatting sqref="F13:H13">
    <cfRule type="cellIs" dxfId="26" priority="2" operator="equal">
      <formula>""</formula>
    </cfRule>
  </conditionalFormatting>
  <conditionalFormatting sqref="F14">
    <cfRule type="cellIs" dxfId="25" priority="4" operator="equal">
      <formula>""</formula>
    </cfRule>
  </conditionalFormatting>
  <conditionalFormatting sqref="F15">
    <cfRule type="cellIs" dxfId="24" priority="3" operator="equal">
      <formula>""</formula>
    </cfRule>
  </conditionalFormatting>
  <conditionalFormatting sqref="F16">
    <cfRule type="cellIs" dxfId="23" priority="1" operator="equal">
      <formula>""</formula>
    </cfRule>
  </conditionalFormatting>
  <pageMargins left="0.7" right="0.7" top="0.75" bottom="0.75" header="0.3" footer="0.3"/>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39"/>
  <sheetViews>
    <sheetView view="pageBreakPreview" zoomScaleNormal="100" zoomScaleSheetLayoutView="100" workbookViewId="0"/>
  </sheetViews>
  <sheetFormatPr defaultColWidth="8.25" defaultRowHeight="13.15"/>
  <cols>
    <col min="1" max="2" width="15.5" style="3" customWidth="1"/>
    <col min="3" max="7" width="4.75" style="3" customWidth="1"/>
    <col min="8" max="9" width="15.5" style="3" customWidth="1"/>
    <col min="10" max="16384" width="8.25" style="3"/>
  </cols>
  <sheetData>
    <row r="1" spans="1:13">
      <c r="A1" s="3" t="s">
        <v>214</v>
      </c>
    </row>
    <row r="3" spans="1:13">
      <c r="A3" s="3" t="s">
        <v>215</v>
      </c>
    </row>
    <row r="4" spans="1:13">
      <c r="A4" s="342" t="s">
        <v>216</v>
      </c>
      <c r="B4" s="342" t="s">
        <v>217</v>
      </c>
      <c r="C4" s="342" t="s">
        <v>218</v>
      </c>
      <c r="D4" s="342"/>
      <c r="E4" s="342"/>
      <c r="F4" s="342"/>
      <c r="G4" s="342" t="s">
        <v>219</v>
      </c>
      <c r="H4" s="342" t="s">
        <v>60</v>
      </c>
      <c r="I4" s="342" t="s">
        <v>220</v>
      </c>
    </row>
    <row r="5" spans="1:13">
      <c r="A5" s="342"/>
      <c r="B5" s="342"/>
      <c r="C5" s="117" t="s">
        <v>221</v>
      </c>
      <c r="D5" s="117" t="s">
        <v>222</v>
      </c>
      <c r="E5" s="117" t="s">
        <v>223</v>
      </c>
      <c r="F5" s="117" t="s">
        <v>224</v>
      </c>
      <c r="G5" s="342"/>
      <c r="H5" s="342"/>
      <c r="I5" s="342"/>
    </row>
    <row r="6" spans="1:13" ht="22.5" customHeight="1">
      <c r="A6" s="181" t="s">
        <v>225</v>
      </c>
      <c r="B6" s="233" t="s">
        <v>226</v>
      </c>
      <c r="C6" s="234" t="s">
        <v>227</v>
      </c>
      <c r="D6" s="234">
        <v>30</v>
      </c>
      <c r="E6" s="234">
        <v>3</v>
      </c>
      <c r="F6" s="234">
        <v>4</v>
      </c>
      <c r="G6" s="234" t="s">
        <v>228</v>
      </c>
      <c r="H6" s="233" t="s">
        <v>229</v>
      </c>
      <c r="I6" s="233" t="s">
        <v>230</v>
      </c>
      <c r="J6" s="338" t="s">
        <v>231</v>
      </c>
      <c r="K6" s="339"/>
      <c r="L6" s="339"/>
      <c r="M6" s="339"/>
    </row>
    <row r="7" spans="1:13" ht="22.5" customHeight="1">
      <c r="A7" s="181" t="s">
        <v>232</v>
      </c>
      <c r="B7" s="233" t="s">
        <v>233</v>
      </c>
      <c r="C7" s="234" t="s">
        <v>227</v>
      </c>
      <c r="D7" s="234">
        <v>40</v>
      </c>
      <c r="E7" s="234">
        <v>1</v>
      </c>
      <c r="F7" s="234">
        <v>1</v>
      </c>
      <c r="G7" s="234" t="s">
        <v>228</v>
      </c>
      <c r="H7" s="233" t="s">
        <v>234</v>
      </c>
      <c r="I7" s="233" t="s">
        <v>235</v>
      </c>
      <c r="J7" s="340"/>
      <c r="K7" s="339"/>
      <c r="L7" s="339"/>
      <c r="M7" s="339"/>
    </row>
    <row r="8" spans="1:13" ht="22.5" customHeight="1">
      <c r="A8" s="181" t="s">
        <v>236</v>
      </c>
      <c r="B8" s="233" t="s">
        <v>237</v>
      </c>
      <c r="C8" s="234" t="s">
        <v>227</v>
      </c>
      <c r="D8" s="234">
        <v>45</v>
      </c>
      <c r="E8" s="234">
        <v>12</v>
      </c>
      <c r="F8" s="234">
        <v>24</v>
      </c>
      <c r="G8" s="234" t="s">
        <v>238</v>
      </c>
      <c r="H8" s="233" t="s">
        <v>234</v>
      </c>
      <c r="I8" s="233" t="s">
        <v>239</v>
      </c>
    </row>
    <row r="9" spans="1:13" ht="22.5" customHeight="1">
      <c r="A9" s="262"/>
      <c r="B9" s="262"/>
      <c r="C9" s="263"/>
      <c r="D9" s="264"/>
      <c r="E9" s="264"/>
      <c r="F9" s="264"/>
      <c r="G9" s="263"/>
      <c r="H9" s="262"/>
      <c r="I9" s="262"/>
    </row>
    <row r="10" spans="1:13" ht="22.5" customHeight="1">
      <c r="A10" s="262"/>
      <c r="B10" s="262"/>
      <c r="C10" s="263"/>
      <c r="D10" s="264"/>
      <c r="E10" s="264"/>
      <c r="F10" s="264"/>
      <c r="G10" s="263"/>
      <c r="H10" s="262"/>
      <c r="I10" s="262"/>
    </row>
    <row r="11" spans="1:13" ht="22.5" customHeight="1">
      <c r="A11" s="262"/>
      <c r="B11" s="262"/>
      <c r="C11" s="263"/>
      <c r="D11" s="264"/>
      <c r="E11" s="264"/>
      <c r="F11" s="264"/>
      <c r="G11" s="263"/>
      <c r="H11" s="262"/>
      <c r="I11" s="262"/>
    </row>
    <row r="12" spans="1:13" ht="22.5" customHeight="1">
      <c r="A12" s="262"/>
      <c r="B12" s="262"/>
      <c r="C12" s="263"/>
      <c r="D12" s="264"/>
      <c r="E12" s="264"/>
      <c r="F12" s="264"/>
      <c r="G12" s="263"/>
      <c r="H12" s="262"/>
      <c r="I12" s="262"/>
    </row>
    <row r="13" spans="1:13" ht="22.5" customHeight="1">
      <c r="A13" s="262"/>
      <c r="B13" s="262"/>
      <c r="C13" s="263"/>
      <c r="D13" s="264"/>
      <c r="E13" s="264"/>
      <c r="F13" s="264"/>
      <c r="G13" s="263"/>
      <c r="H13" s="262"/>
      <c r="I13" s="262"/>
    </row>
    <row r="14" spans="1:13" ht="22.5" customHeight="1">
      <c r="A14" s="262"/>
      <c r="B14" s="262"/>
      <c r="C14" s="263"/>
      <c r="D14" s="264"/>
      <c r="E14" s="264"/>
      <c r="F14" s="264"/>
      <c r="G14" s="263"/>
      <c r="H14" s="262"/>
      <c r="I14" s="262"/>
    </row>
    <row r="15" spans="1:13" ht="22.5" customHeight="1">
      <c r="A15" s="262"/>
      <c r="B15" s="262"/>
      <c r="C15" s="263"/>
      <c r="D15" s="264"/>
      <c r="E15" s="264"/>
      <c r="F15" s="264"/>
      <c r="G15" s="263"/>
      <c r="H15" s="262"/>
      <c r="I15" s="262"/>
    </row>
    <row r="16" spans="1:13" ht="22.5" customHeight="1">
      <c r="A16" s="262"/>
      <c r="B16" s="262"/>
      <c r="C16" s="263"/>
      <c r="D16" s="264"/>
      <c r="E16" s="264"/>
      <c r="F16" s="264"/>
      <c r="G16" s="263"/>
      <c r="H16" s="262"/>
      <c r="I16" s="262"/>
    </row>
    <row r="17" spans="1:9" ht="22.5" customHeight="1">
      <c r="A17" s="262"/>
      <c r="B17" s="262"/>
      <c r="C17" s="263"/>
      <c r="D17" s="264"/>
      <c r="E17" s="264"/>
      <c r="F17" s="264"/>
      <c r="G17" s="263"/>
      <c r="H17" s="262"/>
      <c r="I17" s="262"/>
    </row>
    <row r="18" spans="1:9" ht="22.5" customHeight="1">
      <c r="A18" s="262"/>
      <c r="B18" s="262"/>
      <c r="C18" s="263"/>
      <c r="D18" s="264"/>
      <c r="E18" s="264"/>
      <c r="F18" s="264"/>
      <c r="G18" s="263"/>
      <c r="H18" s="262"/>
      <c r="I18" s="262"/>
    </row>
    <row r="19" spans="1:9" ht="22.5" customHeight="1">
      <c r="A19" s="262"/>
      <c r="B19" s="262"/>
      <c r="C19" s="263"/>
      <c r="D19" s="264"/>
      <c r="E19" s="264"/>
      <c r="F19" s="264"/>
      <c r="G19" s="263"/>
      <c r="H19" s="262"/>
      <c r="I19" s="262"/>
    </row>
    <row r="20" spans="1:9" ht="22.5" customHeight="1">
      <c r="A20" s="262"/>
      <c r="B20" s="262"/>
      <c r="C20" s="263"/>
      <c r="D20" s="264"/>
      <c r="E20" s="264"/>
      <c r="F20" s="264"/>
      <c r="G20" s="263"/>
      <c r="H20" s="262"/>
      <c r="I20" s="262"/>
    </row>
    <row r="21" spans="1:9" ht="22.5" customHeight="1">
      <c r="A21" s="262"/>
      <c r="B21" s="262"/>
      <c r="C21" s="263"/>
      <c r="D21" s="264"/>
      <c r="E21" s="264"/>
      <c r="F21" s="264"/>
      <c r="G21" s="263"/>
      <c r="H21" s="262"/>
      <c r="I21" s="262"/>
    </row>
    <row r="22" spans="1:9" ht="22.5" customHeight="1">
      <c r="A22" s="262"/>
      <c r="B22" s="262"/>
      <c r="C22" s="263"/>
      <c r="D22" s="264"/>
      <c r="E22" s="264"/>
      <c r="F22" s="264"/>
      <c r="G22" s="263"/>
      <c r="H22" s="262"/>
      <c r="I22" s="262"/>
    </row>
    <row r="23" spans="1:9" ht="22.5" customHeight="1">
      <c r="A23" s="262"/>
      <c r="B23" s="262"/>
      <c r="C23" s="263"/>
      <c r="D23" s="264"/>
      <c r="E23" s="264"/>
      <c r="F23" s="264"/>
      <c r="G23" s="263"/>
      <c r="H23" s="262"/>
      <c r="I23" s="262"/>
    </row>
    <row r="24" spans="1:9" ht="22.5" customHeight="1">
      <c r="A24" s="262"/>
      <c r="B24" s="262"/>
      <c r="C24" s="263"/>
      <c r="D24" s="264"/>
      <c r="E24" s="264"/>
      <c r="F24" s="264"/>
      <c r="G24" s="263"/>
      <c r="H24" s="262"/>
      <c r="I24" s="262"/>
    </row>
    <row r="25" spans="1:9" ht="22.5" customHeight="1">
      <c r="A25" s="262"/>
      <c r="B25" s="262"/>
      <c r="C25" s="263"/>
      <c r="D25" s="264"/>
      <c r="E25" s="264"/>
      <c r="F25" s="264"/>
      <c r="G25" s="263"/>
      <c r="H25" s="262"/>
      <c r="I25" s="262"/>
    </row>
    <row r="26" spans="1:9" ht="22.5" customHeight="1">
      <c r="A26" s="262"/>
      <c r="B26" s="262"/>
      <c r="C26" s="263"/>
      <c r="D26" s="264"/>
      <c r="E26" s="264"/>
      <c r="F26" s="264"/>
      <c r="G26" s="263"/>
      <c r="H26" s="262"/>
      <c r="I26" s="262"/>
    </row>
    <row r="27" spans="1:9" ht="22.5" customHeight="1">
      <c r="A27" s="262"/>
      <c r="B27" s="262"/>
      <c r="C27" s="263"/>
      <c r="D27" s="264"/>
      <c r="E27" s="264"/>
      <c r="F27" s="264"/>
      <c r="G27" s="263"/>
      <c r="H27" s="262"/>
      <c r="I27" s="262"/>
    </row>
    <row r="28" spans="1:9" ht="22.5" customHeight="1">
      <c r="A28" s="262"/>
      <c r="B28" s="262"/>
      <c r="C28" s="263"/>
      <c r="D28" s="264"/>
      <c r="E28" s="264"/>
      <c r="F28" s="264"/>
      <c r="G28" s="263"/>
      <c r="H28" s="262"/>
      <c r="I28" s="262"/>
    </row>
    <row r="29" spans="1:9" ht="22.5" customHeight="1">
      <c r="A29" s="262"/>
      <c r="B29" s="262"/>
      <c r="C29" s="263"/>
      <c r="D29" s="264"/>
      <c r="E29" s="264"/>
      <c r="F29" s="264"/>
      <c r="G29" s="263"/>
      <c r="H29" s="262"/>
      <c r="I29" s="262"/>
    </row>
    <row r="30" spans="1:9" ht="22.5" customHeight="1">
      <c r="A30" s="262"/>
      <c r="B30" s="262"/>
      <c r="C30" s="263"/>
      <c r="D30" s="264"/>
      <c r="E30" s="264"/>
      <c r="F30" s="264"/>
      <c r="G30" s="263"/>
      <c r="H30" s="262"/>
      <c r="I30" s="262"/>
    </row>
    <row r="31" spans="1:9" ht="22.5" customHeight="1">
      <c r="A31" s="262"/>
      <c r="B31" s="262"/>
      <c r="C31" s="263"/>
      <c r="D31" s="264"/>
      <c r="E31" s="264"/>
      <c r="F31" s="264"/>
      <c r="G31" s="263"/>
      <c r="H31" s="262"/>
      <c r="I31" s="262"/>
    </row>
    <row r="33" spans="1:9">
      <c r="A33" s="3" t="s">
        <v>240</v>
      </c>
    </row>
    <row r="34" spans="1:9" ht="13.5" customHeight="1">
      <c r="A34" s="341" t="s">
        <v>241</v>
      </c>
      <c r="B34" s="341"/>
      <c r="C34" s="341"/>
      <c r="D34" s="341"/>
      <c r="E34" s="341"/>
      <c r="F34" s="341"/>
      <c r="G34" s="341"/>
      <c r="H34" s="341"/>
      <c r="I34" s="341"/>
    </row>
    <row r="35" spans="1:9">
      <c r="A35" s="341"/>
      <c r="B35" s="341"/>
      <c r="C35" s="341"/>
      <c r="D35" s="341"/>
      <c r="E35" s="341"/>
      <c r="F35" s="341"/>
      <c r="G35" s="341"/>
      <c r="H35" s="341"/>
      <c r="I35" s="341"/>
    </row>
    <row r="36" spans="1:9">
      <c r="A36" s="341"/>
      <c r="B36" s="341"/>
      <c r="C36" s="341"/>
      <c r="D36" s="341"/>
      <c r="E36" s="341"/>
      <c r="F36" s="341"/>
      <c r="G36" s="341"/>
      <c r="H36" s="341"/>
      <c r="I36" s="341"/>
    </row>
    <row r="37" spans="1:9">
      <c r="A37" s="341"/>
      <c r="B37" s="341"/>
      <c r="C37" s="341"/>
      <c r="D37" s="341"/>
      <c r="E37" s="341"/>
      <c r="F37" s="341"/>
      <c r="G37" s="341"/>
      <c r="H37" s="341"/>
      <c r="I37" s="341"/>
    </row>
    <row r="38" spans="1:9">
      <c r="A38" s="341"/>
      <c r="B38" s="341"/>
      <c r="C38" s="341"/>
      <c r="D38" s="341"/>
      <c r="E38" s="341"/>
      <c r="F38" s="341"/>
      <c r="G38" s="341"/>
      <c r="H38" s="341"/>
      <c r="I38" s="341"/>
    </row>
    <row r="39" spans="1:9">
      <c r="A39" s="341"/>
      <c r="B39" s="341"/>
      <c r="C39" s="341"/>
      <c r="D39" s="341"/>
      <c r="E39" s="341"/>
      <c r="F39" s="341"/>
      <c r="G39" s="341"/>
      <c r="H39" s="341"/>
      <c r="I39" s="341"/>
    </row>
  </sheetData>
  <mergeCells count="8">
    <mergeCell ref="J6:M7"/>
    <mergeCell ref="A34:I39"/>
    <mergeCell ref="A4:A5"/>
    <mergeCell ref="B4:B5"/>
    <mergeCell ref="C4:F4"/>
    <mergeCell ref="G4:G5"/>
    <mergeCell ref="H4:H5"/>
    <mergeCell ref="I4:I5"/>
  </mergeCells>
  <phoneticPr fontId="7"/>
  <dataValidations count="5">
    <dataValidation imeMode="hiragana" allowBlank="1" showInputMessage="1" showErrorMessage="1" sqref="B6:B31 H6:I31" xr:uid="{00000000-0002-0000-0600-000000000000}"/>
    <dataValidation imeMode="halfKatakana" allowBlank="1" showInputMessage="1" showErrorMessage="1" sqref="A6:A31" xr:uid="{00000000-0002-0000-0600-000001000000}"/>
    <dataValidation type="list" allowBlank="1" showInputMessage="1" showErrorMessage="1" sqref="G6:G31" xr:uid="{00000000-0002-0000-0600-000002000000}">
      <formula1>"M,F"</formula1>
    </dataValidation>
    <dataValidation type="textLength" errorStyle="warning" imeMode="halfAlpha" operator="equal" allowBlank="1" showInputMessage="1" showErrorMessage="1" errorTitle="無効な入力" error="2桁で入力してください。" sqref="D6:F31" xr:uid="{00000000-0002-0000-0600-000003000000}">
      <formula1>2</formula1>
    </dataValidation>
    <dataValidation type="list" allowBlank="1" showInputMessage="1" showErrorMessage="1" sqref="C6:C31" xr:uid="{00000000-0002-0000-0600-000004000000}">
      <formula1>"T,S,H"</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9"/>
  <sheetViews>
    <sheetView view="pageBreakPreview" zoomScaleNormal="100" zoomScaleSheetLayoutView="100" workbookViewId="0"/>
  </sheetViews>
  <sheetFormatPr defaultColWidth="8.25" defaultRowHeight="13.15"/>
  <cols>
    <col min="1" max="2" width="15.5" style="3" customWidth="1"/>
    <col min="3" max="7" width="4.75" style="3" customWidth="1"/>
    <col min="8" max="9" width="15.5" style="3" customWidth="1"/>
    <col min="10" max="16384" width="8.25" style="3"/>
  </cols>
  <sheetData>
    <row r="1" spans="1:13">
      <c r="A1" s="3" t="s">
        <v>214</v>
      </c>
    </row>
    <row r="3" spans="1:13">
      <c r="A3" s="3" t="s">
        <v>215</v>
      </c>
    </row>
    <row r="4" spans="1:13">
      <c r="A4" s="342" t="s">
        <v>216</v>
      </c>
      <c r="B4" s="342" t="s">
        <v>217</v>
      </c>
      <c r="C4" s="342" t="s">
        <v>218</v>
      </c>
      <c r="D4" s="342"/>
      <c r="E4" s="342"/>
      <c r="F4" s="342"/>
      <c r="G4" s="342" t="s">
        <v>219</v>
      </c>
      <c r="H4" s="342" t="s">
        <v>60</v>
      </c>
      <c r="I4" s="342" t="s">
        <v>220</v>
      </c>
    </row>
    <row r="5" spans="1:13">
      <c r="A5" s="342"/>
      <c r="B5" s="342"/>
      <c r="C5" s="117" t="s">
        <v>221</v>
      </c>
      <c r="D5" s="117" t="s">
        <v>222</v>
      </c>
      <c r="E5" s="117" t="s">
        <v>223</v>
      </c>
      <c r="F5" s="117" t="s">
        <v>224</v>
      </c>
      <c r="G5" s="342"/>
      <c r="H5" s="342"/>
      <c r="I5" s="342"/>
    </row>
    <row r="6" spans="1:13" ht="22.5" customHeight="1">
      <c r="A6" s="181" t="s">
        <v>225</v>
      </c>
      <c r="B6" s="181" t="s">
        <v>242</v>
      </c>
      <c r="C6" s="180" t="s">
        <v>227</v>
      </c>
      <c r="D6" s="180">
        <v>30</v>
      </c>
      <c r="E6" s="180">
        <v>3</v>
      </c>
      <c r="F6" s="180">
        <v>4</v>
      </c>
      <c r="G6" s="180" t="s">
        <v>228</v>
      </c>
      <c r="H6" s="181" t="s">
        <v>243</v>
      </c>
      <c r="I6" s="181" t="s">
        <v>244</v>
      </c>
      <c r="J6" s="338" t="s">
        <v>231</v>
      </c>
      <c r="K6" s="341"/>
      <c r="L6" s="341"/>
      <c r="M6" s="341"/>
    </row>
    <row r="7" spans="1:13" ht="22.5" customHeight="1">
      <c r="A7" s="181" t="s">
        <v>232</v>
      </c>
      <c r="B7" s="181" t="s">
        <v>233</v>
      </c>
      <c r="C7" s="180" t="s">
        <v>227</v>
      </c>
      <c r="D7" s="180">
        <v>40</v>
      </c>
      <c r="E7" s="180">
        <v>1</v>
      </c>
      <c r="F7" s="180">
        <v>1</v>
      </c>
      <c r="G7" s="180" t="s">
        <v>228</v>
      </c>
      <c r="H7" s="181" t="s">
        <v>243</v>
      </c>
      <c r="I7" s="181" t="s">
        <v>245</v>
      </c>
      <c r="J7" s="338"/>
      <c r="K7" s="341"/>
      <c r="L7" s="341"/>
      <c r="M7" s="341"/>
    </row>
    <row r="8" spans="1:13" ht="22.5" customHeight="1">
      <c r="A8" s="181" t="s">
        <v>236</v>
      </c>
      <c r="B8" s="181" t="s">
        <v>246</v>
      </c>
      <c r="C8" s="180" t="s">
        <v>227</v>
      </c>
      <c r="D8" s="180">
        <v>45</v>
      </c>
      <c r="E8" s="180">
        <v>12</v>
      </c>
      <c r="F8" s="180">
        <v>24</v>
      </c>
      <c r="G8" s="180" t="s">
        <v>238</v>
      </c>
      <c r="H8" s="181" t="s">
        <v>243</v>
      </c>
      <c r="I8" s="181" t="s">
        <v>247</v>
      </c>
    </row>
    <row r="9" spans="1:13" ht="22.5" customHeight="1">
      <c r="A9" s="262"/>
      <c r="B9" s="262"/>
      <c r="C9" s="263"/>
      <c r="D9" s="263"/>
      <c r="E9" s="263"/>
      <c r="F9" s="263"/>
      <c r="G9" s="263"/>
      <c r="H9" s="262"/>
      <c r="I9" s="262"/>
    </row>
    <row r="10" spans="1:13" ht="22.5" customHeight="1">
      <c r="A10" s="262"/>
      <c r="B10" s="262"/>
      <c r="C10" s="263"/>
      <c r="D10" s="263"/>
      <c r="E10" s="263"/>
      <c r="F10" s="263"/>
      <c r="G10" s="263"/>
      <c r="H10" s="262"/>
      <c r="I10" s="262"/>
    </row>
    <row r="11" spans="1:13" ht="22.5" customHeight="1">
      <c r="A11" s="262"/>
      <c r="B11" s="262"/>
      <c r="C11" s="263"/>
      <c r="D11" s="263"/>
      <c r="E11" s="263"/>
      <c r="F11" s="263"/>
      <c r="G11" s="263"/>
      <c r="H11" s="262"/>
      <c r="I11" s="262"/>
    </row>
    <row r="12" spans="1:13" ht="22.5" customHeight="1">
      <c r="A12" s="262"/>
      <c r="B12" s="262"/>
      <c r="C12" s="263"/>
      <c r="D12" s="263"/>
      <c r="E12" s="263"/>
      <c r="F12" s="263"/>
      <c r="G12" s="263"/>
      <c r="H12" s="262"/>
      <c r="I12" s="262"/>
    </row>
    <row r="13" spans="1:13" ht="22.5" customHeight="1">
      <c r="A13" s="262"/>
      <c r="B13" s="262"/>
      <c r="C13" s="263"/>
      <c r="D13" s="263"/>
      <c r="E13" s="263"/>
      <c r="F13" s="263"/>
      <c r="G13" s="263"/>
      <c r="H13" s="262"/>
      <c r="I13" s="262"/>
    </row>
    <row r="14" spans="1:13" ht="22.5" customHeight="1">
      <c r="A14" s="262"/>
      <c r="B14" s="262"/>
      <c r="C14" s="263"/>
      <c r="D14" s="263"/>
      <c r="E14" s="263"/>
      <c r="F14" s="263"/>
      <c r="G14" s="263"/>
      <c r="H14" s="262"/>
      <c r="I14" s="262"/>
    </row>
    <row r="15" spans="1:13" ht="22.5" customHeight="1">
      <c r="A15" s="262"/>
      <c r="B15" s="262"/>
      <c r="C15" s="263"/>
      <c r="D15" s="263"/>
      <c r="E15" s="263"/>
      <c r="F15" s="263"/>
      <c r="G15" s="263"/>
      <c r="H15" s="262"/>
      <c r="I15" s="262"/>
    </row>
    <row r="16" spans="1:13" ht="22.5" customHeight="1">
      <c r="A16" s="262"/>
      <c r="B16" s="262"/>
      <c r="C16" s="263"/>
      <c r="D16" s="263"/>
      <c r="E16" s="263"/>
      <c r="F16" s="263"/>
      <c r="G16" s="263"/>
      <c r="H16" s="262"/>
      <c r="I16" s="262"/>
    </row>
    <row r="17" spans="1:9" ht="22.5" customHeight="1">
      <c r="A17" s="262"/>
      <c r="B17" s="262"/>
      <c r="C17" s="263"/>
      <c r="D17" s="263"/>
      <c r="E17" s="263"/>
      <c r="F17" s="263"/>
      <c r="G17" s="263"/>
      <c r="H17" s="262"/>
      <c r="I17" s="262"/>
    </row>
    <row r="18" spans="1:9" ht="22.5" customHeight="1">
      <c r="A18" s="262"/>
      <c r="B18" s="262"/>
      <c r="C18" s="263"/>
      <c r="D18" s="263"/>
      <c r="E18" s="263"/>
      <c r="F18" s="263"/>
      <c r="G18" s="263"/>
      <c r="H18" s="262"/>
      <c r="I18" s="262"/>
    </row>
    <row r="19" spans="1:9" ht="22.5" customHeight="1">
      <c r="A19" s="262"/>
      <c r="B19" s="262"/>
      <c r="C19" s="263"/>
      <c r="D19" s="263"/>
      <c r="E19" s="263"/>
      <c r="F19" s="263"/>
      <c r="G19" s="263"/>
      <c r="H19" s="262"/>
      <c r="I19" s="262"/>
    </row>
    <row r="20" spans="1:9" ht="22.5" customHeight="1">
      <c r="A20" s="262"/>
      <c r="B20" s="262"/>
      <c r="C20" s="263"/>
      <c r="D20" s="263"/>
      <c r="E20" s="263"/>
      <c r="F20" s="263"/>
      <c r="G20" s="263"/>
      <c r="H20" s="262"/>
      <c r="I20" s="262"/>
    </row>
    <row r="21" spans="1:9" ht="22.5" customHeight="1">
      <c r="A21" s="262"/>
      <c r="B21" s="262"/>
      <c r="C21" s="263"/>
      <c r="D21" s="263"/>
      <c r="E21" s="263"/>
      <c r="F21" s="263"/>
      <c r="G21" s="263"/>
      <c r="H21" s="262"/>
      <c r="I21" s="262"/>
    </row>
    <row r="22" spans="1:9" ht="22.5" customHeight="1">
      <c r="A22" s="262"/>
      <c r="B22" s="262"/>
      <c r="C22" s="263"/>
      <c r="D22" s="263"/>
      <c r="E22" s="263"/>
      <c r="F22" s="263"/>
      <c r="G22" s="263"/>
      <c r="H22" s="262"/>
      <c r="I22" s="262"/>
    </row>
    <row r="23" spans="1:9" ht="22.5" customHeight="1">
      <c r="A23" s="262"/>
      <c r="B23" s="262"/>
      <c r="C23" s="263"/>
      <c r="D23" s="263"/>
      <c r="E23" s="263"/>
      <c r="F23" s="263"/>
      <c r="G23" s="263"/>
      <c r="H23" s="262"/>
      <c r="I23" s="262"/>
    </row>
    <row r="24" spans="1:9" ht="22.5" customHeight="1">
      <c r="A24" s="262"/>
      <c r="B24" s="262"/>
      <c r="C24" s="263"/>
      <c r="D24" s="263"/>
      <c r="E24" s="263"/>
      <c r="F24" s="263"/>
      <c r="G24" s="263"/>
      <c r="H24" s="262"/>
      <c r="I24" s="262"/>
    </row>
    <row r="25" spans="1:9" ht="22.5" customHeight="1">
      <c r="A25" s="262"/>
      <c r="B25" s="262"/>
      <c r="C25" s="263"/>
      <c r="D25" s="263"/>
      <c r="E25" s="263"/>
      <c r="F25" s="263"/>
      <c r="G25" s="263"/>
      <c r="H25" s="262"/>
      <c r="I25" s="262"/>
    </row>
    <row r="26" spans="1:9" ht="22.5" customHeight="1">
      <c r="A26" s="262"/>
      <c r="B26" s="262"/>
      <c r="C26" s="263"/>
      <c r="D26" s="263"/>
      <c r="E26" s="263"/>
      <c r="F26" s="263"/>
      <c r="G26" s="263"/>
      <c r="H26" s="262"/>
      <c r="I26" s="262"/>
    </row>
    <row r="27" spans="1:9" ht="22.5" customHeight="1">
      <c r="A27" s="262"/>
      <c r="B27" s="262"/>
      <c r="C27" s="263"/>
      <c r="D27" s="263"/>
      <c r="E27" s="263"/>
      <c r="F27" s="263"/>
      <c r="G27" s="263"/>
      <c r="H27" s="262"/>
      <c r="I27" s="262"/>
    </row>
    <row r="28" spans="1:9" ht="22.5" customHeight="1">
      <c r="A28" s="262"/>
      <c r="B28" s="262"/>
      <c r="C28" s="263"/>
      <c r="D28" s="263"/>
      <c r="E28" s="263"/>
      <c r="F28" s="263"/>
      <c r="G28" s="263"/>
      <c r="H28" s="262"/>
      <c r="I28" s="262"/>
    </row>
    <row r="29" spans="1:9" ht="22.5" customHeight="1">
      <c r="A29" s="262"/>
      <c r="B29" s="262"/>
      <c r="C29" s="263"/>
      <c r="D29" s="263"/>
      <c r="E29" s="263"/>
      <c r="F29" s="263"/>
      <c r="G29" s="263"/>
      <c r="H29" s="262"/>
      <c r="I29" s="262"/>
    </row>
    <row r="30" spans="1:9" ht="22.5" customHeight="1">
      <c r="A30" s="262"/>
      <c r="B30" s="262"/>
      <c r="C30" s="263"/>
      <c r="D30" s="263"/>
      <c r="E30" s="263"/>
      <c r="F30" s="263"/>
      <c r="G30" s="263"/>
      <c r="H30" s="262"/>
      <c r="I30" s="262"/>
    </row>
    <row r="31" spans="1:9" ht="22.5" customHeight="1">
      <c r="A31" s="262"/>
      <c r="B31" s="262"/>
      <c r="C31" s="263"/>
      <c r="D31" s="263"/>
      <c r="E31" s="263"/>
      <c r="F31" s="263"/>
      <c r="G31" s="263"/>
      <c r="H31" s="262"/>
      <c r="I31" s="262"/>
    </row>
    <row r="33" spans="1:9">
      <c r="A33" s="3" t="s">
        <v>240</v>
      </c>
    </row>
    <row r="34" spans="1:9" ht="13.5" customHeight="1">
      <c r="A34" s="341" t="s">
        <v>241</v>
      </c>
      <c r="B34" s="341"/>
      <c r="C34" s="341"/>
      <c r="D34" s="341"/>
      <c r="E34" s="341"/>
      <c r="F34" s="341"/>
      <c r="G34" s="341"/>
      <c r="H34" s="341"/>
      <c r="I34" s="341"/>
    </row>
    <row r="35" spans="1:9">
      <c r="A35" s="341"/>
      <c r="B35" s="341"/>
      <c r="C35" s="341"/>
      <c r="D35" s="341"/>
      <c r="E35" s="341"/>
      <c r="F35" s="341"/>
      <c r="G35" s="341"/>
      <c r="H35" s="341"/>
      <c r="I35" s="341"/>
    </row>
    <row r="36" spans="1:9">
      <c r="A36" s="341"/>
      <c r="B36" s="341"/>
      <c r="C36" s="341"/>
      <c r="D36" s="341"/>
      <c r="E36" s="341"/>
      <c r="F36" s="341"/>
      <c r="G36" s="341"/>
      <c r="H36" s="341"/>
      <c r="I36" s="341"/>
    </row>
    <row r="37" spans="1:9">
      <c r="A37" s="341"/>
      <c r="B37" s="341"/>
      <c r="C37" s="341"/>
      <c r="D37" s="341"/>
      <c r="E37" s="341"/>
      <c r="F37" s="341"/>
      <c r="G37" s="341"/>
      <c r="H37" s="341"/>
      <c r="I37" s="341"/>
    </row>
    <row r="38" spans="1:9">
      <c r="A38" s="341"/>
      <c r="B38" s="341"/>
      <c r="C38" s="341"/>
      <c r="D38" s="341"/>
      <c r="E38" s="341"/>
      <c r="F38" s="341"/>
      <c r="G38" s="341"/>
      <c r="H38" s="341"/>
      <c r="I38" s="341"/>
    </row>
    <row r="39" spans="1:9">
      <c r="A39" s="341"/>
      <c r="B39" s="341"/>
      <c r="C39" s="341"/>
      <c r="D39" s="341"/>
      <c r="E39" s="341"/>
      <c r="F39" s="341"/>
      <c r="G39" s="341"/>
      <c r="H39" s="341"/>
      <c r="I39" s="341"/>
    </row>
  </sheetData>
  <mergeCells count="8">
    <mergeCell ref="J6:M7"/>
    <mergeCell ref="A34:I39"/>
    <mergeCell ref="A4:A5"/>
    <mergeCell ref="B4:B5"/>
    <mergeCell ref="C4:F4"/>
    <mergeCell ref="G4:G5"/>
    <mergeCell ref="H4:H5"/>
    <mergeCell ref="I4:I5"/>
  </mergeCells>
  <phoneticPr fontId="7"/>
  <dataValidations count="5">
    <dataValidation type="list" allowBlank="1" showInputMessage="1" showErrorMessage="1" sqref="C6:C31" xr:uid="{00000000-0002-0000-0700-000000000000}">
      <formula1>"T,S,H"</formula1>
    </dataValidation>
    <dataValidation type="textLength" errorStyle="warning" imeMode="halfAlpha" operator="equal" allowBlank="1" showInputMessage="1" showErrorMessage="1" errorTitle="無効な入力" error="2桁で入力してください。" sqref="D6:F31" xr:uid="{00000000-0002-0000-0700-000001000000}">
      <formula1>2</formula1>
    </dataValidation>
    <dataValidation type="list" allowBlank="1" showInputMessage="1" showErrorMessage="1" sqref="G6:G31" xr:uid="{00000000-0002-0000-0700-000002000000}">
      <formula1>"M,F"</formula1>
    </dataValidation>
    <dataValidation imeMode="halfKatakana" allowBlank="1" showInputMessage="1" showErrorMessage="1" sqref="A6:A31" xr:uid="{00000000-0002-0000-0700-000003000000}"/>
    <dataValidation imeMode="hiragana" allowBlank="1" showInputMessage="1" showErrorMessage="1" sqref="B6:B31 H6:I31" xr:uid="{00000000-0002-0000-0700-000004000000}"/>
  </dataValidations>
  <pageMargins left="0.7" right="0.7" top="0.75" bottom="0.75" header="0.3" footer="0.3"/>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84"/>
  <sheetViews>
    <sheetView showGridLines="0" view="pageBreakPreview" zoomScale="70" zoomScaleNormal="70" zoomScaleSheetLayoutView="70" workbookViewId="0"/>
  </sheetViews>
  <sheetFormatPr defaultColWidth="8.25" defaultRowHeight="12"/>
  <cols>
    <col min="1" max="1" width="3.25" style="118" customWidth="1"/>
    <col min="2" max="2" width="23.5" style="118" customWidth="1"/>
    <col min="3" max="3" width="15.125" style="118" customWidth="1"/>
    <col min="4" max="4" width="14.25" style="118" customWidth="1"/>
    <col min="5" max="5" width="15.5" style="118" customWidth="1"/>
    <col min="6" max="6" width="21.5" style="118" customWidth="1"/>
    <col min="7" max="7" width="18.25" style="118" customWidth="1"/>
    <col min="8" max="8" width="31.25" style="118" customWidth="1"/>
    <col min="9" max="9" width="2.75" style="118" customWidth="1"/>
    <col min="10" max="10" width="8.25" style="119"/>
    <col min="11" max="16384" width="8.25" style="118"/>
  </cols>
  <sheetData>
    <row r="1" spans="1:11" ht="45" customHeight="1"/>
    <row r="2" spans="1:11" ht="19.5" customHeight="1">
      <c r="B2" s="235" t="s">
        <v>248</v>
      </c>
      <c r="C2" s="213"/>
      <c r="D2" s="213"/>
      <c r="E2" s="213"/>
      <c r="F2" s="213"/>
      <c r="G2" s="213"/>
      <c r="H2" s="236" t="s">
        <v>249</v>
      </c>
    </row>
    <row r="3" spans="1:11" ht="7.5" customHeight="1">
      <c r="B3" s="213"/>
      <c r="C3" s="213"/>
      <c r="D3" s="213"/>
      <c r="E3" s="213"/>
      <c r="F3" s="213"/>
      <c r="G3" s="213"/>
      <c r="H3" s="237"/>
    </row>
    <row r="4" spans="1:11" ht="25.9">
      <c r="B4" s="346" t="s">
        <v>250</v>
      </c>
      <c r="C4" s="346"/>
      <c r="D4" s="346"/>
      <c r="E4" s="346"/>
      <c r="F4" s="346"/>
      <c r="G4" s="346"/>
      <c r="H4" s="346"/>
    </row>
    <row r="5" spans="1:11" ht="17.25" customHeight="1">
      <c r="B5" s="214"/>
      <c r="C5" s="347" t="s">
        <v>251</v>
      </c>
      <c r="D5" s="347"/>
      <c r="E5" s="347"/>
      <c r="F5" s="347"/>
      <c r="G5" s="347"/>
      <c r="H5" s="214"/>
    </row>
    <row r="6" spans="1:11" ht="33" customHeight="1">
      <c r="B6" s="238" t="s">
        <v>252</v>
      </c>
      <c r="C6" s="214"/>
      <c r="D6" s="214"/>
      <c r="E6" s="214"/>
      <c r="F6" s="214"/>
      <c r="G6" s="214"/>
      <c r="H6" s="214"/>
    </row>
    <row r="7" spans="1:11" ht="42.75" customHeight="1">
      <c r="E7" s="119"/>
      <c r="F7" s="215" t="s">
        <v>253</v>
      </c>
      <c r="G7" s="348" t="str">
        <f>'別添１　事業者基本情報【幹事社、コンソーシアム参加事業者】'!C4</f>
        <v>東京都△△△区●●１丁目１番１号
●●●ビル７階</v>
      </c>
      <c r="H7" s="348"/>
      <c r="J7" s="120" t="s">
        <v>179</v>
      </c>
      <c r="K7" s="121"/>
    </row>
    <row r="8" spans="1:11" ht="35.25" customHeight="1">
      <c r="C8" s="216"/>
      <c r="E8" s="119"/>
      <c r="F8" s="217" t="s">
        <v>254</v>
      </c>
      <c r="G8" s="349" t="str">
        <f>'別添１　事業者基本情報【幹事社、コンソーシアム参加事業者】'!C3</f>
        <v>株式会社●●●</v>
      </c>
      <c r="H8" s="349"/>
      <c r="J8" s="120" t="s">
        <v>255</v>
      </c>
      <c r="K8" s="121"/>
    </row>
    <row r="9" spans="1:11" ht="35.25" customHeight="1">
      <c r="C9" s="216"/>
      <c r="E9" s="119"/>
      <c r="F9" s="217" t="s">
        <v>256</v>
      </c>
      <c r="G9" s="350" t="s">
        <v>257</v>
      </c>
      <c r="H9" s="350"/>
      <c r="K9" s="121"/>
    </row>
    <row r="10" spans="1:11" ht="48" customHeight="1">
      <c r="C10" s="216"/>
      <c r="F10" s="218"/>
      <c r="G10" s="219"/>
      <c r="H10" s="239"/>
      <c r="J10" s="120"/>
      <c r="K10" s="121"/>
    </row>
    <row r="11" spans="1:11" ht="23.45">
      <c r="B11" s="351" t="s">
        <v>210</v>
      </c>
      <c r="C11" s="351"/>
      <c r="D11" s="351"/>
      <c r="E11" s="351"/>
      <c r="F11" s="351"/>
      <c r="G11" s="351"/>
      <c r="H11" s="351"/>
      <c r="J11" s="120"/>
      <c r="K11" s="121"/>
    </row>
    <row r="12" spans="1:11" ht="19.149999999999999">
      <c r="C12" s="216"/>
      <c r="F12" s="218"/>
      <c r="G12" s="220"/>
      <c r="H12" s="219"/>
      <c r="J12" s="120" t="s">
        <v>258</v>
      </c>
      <c r="K12" s="121"/>
    </row>
    <row r="13" spans="1:11" ht="19.5" customHeight="1">
      <c r="B13" s="240" t="s">
        <v>259</v>
      </c>
      <c r="E13" s="221"/>
      <c r="J13" s="120"/>
      <c r="K13" s="121"/>
    </row>
    <row r="14" spans="1:11" ht="9.75" customHeight="1">
      <c r="J14" s="120"/>
      <c r="K14" s="121"/>
    </row>
    <row r="15" spans="1:11" ht="19.5" customHeight="1" thickBot="1">
      <c r="B15" s="182" t="s">
        <v>260</v>
      </c>
      <c r="C15" s="122" t="s">
        <v>261</v>
      </c>
      <c r="D15" s="122" t="s">
        <v>262</v>
      </c>
      <c r="E15" s="122" t="s">
        <v>263</v>
      </c>
      <c r="F15" s="399" t="s">
        <v>4</v>
      </c>
      <c r="G15" s="400"/>
      <c r="H15" s="400"/>
      <c r="J15" s="120"/>
      <c r="K15" s="121"/>
    </row>
    <row r="16" spans="1:11" s="126" customFormat="1" ht="19.5" customHeight="1" thickTop="1">
      <c r="A16" s="123">
        <f>IF(COUNTA(B16)&lt;1,"",COUNTA($B$16:B16))</f>
        <v>1</v>
      </c>
      <c r="B16" s="285" t="s">
        <v>264</v>
      </c>
      <c r="C16" s="223">
        <v>24</v>
      </c>
      <c r="D16" s="223">
        <v>1</v>
      </c>
      <c r="E16" s="124">
        <f>IF(OR(C16="",D16=""),"",IF(AND(D16&lt;4,0&lt;D16),VLOOKUP($C16,等級単価一覧表!$A:$K,11,FALSE)))</f>
        <v>2780</v>
      </c>
      <c r="F16" s="352" t="s">
        <v>265</v>
      </c>
      <c r="G16" s="353"/>
      <c r="H16" s="354"/>
      <c r="I16" s="118"/>
      <c r="J16" s="120" t="s">
        <v>266</v>
      </c>
      <c r="K16" s="125"/>
    </row>
    <row r="17" spans="1:11" s="126" customFormat="1" ht="19.5" customHeight="1">
      <c r="A17" s="123">
        <f>IF(COUNTA(B17)&lt;1,"",COUNTA($B$16:B17))</f>
        <v>2</v>
      </c>
      <c r="B17" s="286" t="s">
        <v>267</v>
      </c>
      <c r="C17" s="225">
        <v>25</v>
      </c>
      <c r="D17" s="225">
        <v>1</v>
      </c>
      <c r="E17" s="124">
        <f>IF(OR(C17="",D17=""),"",IF(AND(D17&lt;4,0&lt;D17),VLOOKUP($C17,等級単価一覧表!$A:$K,11,FALSE)))</f>
        <v>2950</v>
      </c>
      <c r="F17" s="355" t="s">
        <v>268</v>
      </c>
      <c r="G17" s="356"/>
      <c r="H17" s="357"/>
      <c r="J17" s="127" t="s">
        <v>269</v>
      </c>
      <c r="K17" s="125"/>
    </row>
    <row r="18" spans="1:11" s="126" customFormat="1" ht="19.5" customHeight="1">
      <c r="A18" s="123" t="str">
        <f>IF(COUNTA(B18)&lt;1,"",COUNTA($B$16:B18))</f>
        <v/>
      </c>
      <c r="B18" s="286"/>
      <c r="C18" s="225"/>
      <c r="D18" s="225"/>
      <c r="E18" s="124" t="str">
        <f>IF(OR(C18="",D18=""),"",IF(AND(D18&lt;4,0&lt;D18),VLOOKUP($C18,等級単価一覧表!$A:$K,11,FALSE)))</f>
        <v/>
      </c>
      <c r="F18" s="343"/>
      <c r="G18" s="344"/>
      <c r="H18" s="345"/>
      <c r="J18" s="128"/>
      <c r="K18" s="125"/>
    </row>
    <row r="19" spans="1:11" s="126" customFormat="1" ht="19.5" customHeight="1">
      <c r="A19" s="123" t="str">
        <f>IF(COUNTA(B19)&lt;1,"",COUNTA($B$16:B19))</f>
        <v/>
      </c>
      <c r="B19" s="287"/>
      <c r="C19" s="211"/>
      <c r="D19" s="211"/>
      <c r="E19" s="124" t="str">
        <f>IF(OR(C19="",D19=""),"",IF(AND(D19&lt;4,0&lt;D19),VLOOKUP($C19,等級単価一覧表!$A:$K,11,FALSE)))</f>
        <v/>
      </c>
      <c r="F19" s="343"/>
      <c r="G19" s="344"/>
      <c r="H19" s="345"/>
      <c r="J19" s="129" t="s">
        <v>270</v>
      </c>
      <c r="K19" s="125"/>
    </row>
    <row r="20" spans="1:11" s="126" customFormat="1" ht="19.5" customHeight="1">
      <c r="A20" s="123" t="str">
        <f>IF(COUNTA(B20)&lt;1,"",COUNTA($B$16:B20))</f>
        <v/>
      </c>
      <c r="B20" s="287"/>
      <c r="C20" s="211"/>
      <c r="D20" s="211"/>
      <c r="E20" s="124" t="str">
        <f>IF(OR(C20="",D20=""),"",IF(AND(D20&lt;4,0&lt;D20),VLOOKUP($C20,等級単価一覧表!$A:$K,11,FALSE)))</f>
        <v/>
      </c>
      <c r="F20" s="343"/>
      <c r="G20" s="344"/>
      <c r="H20" s="345"/>
      <c r="J20" s="128"/>
      <c r="K20" s="125"/>
    </row>
    <row r="21" spans="1:11" s="126" customFormat="1" ht="19.5" customHeight="1">
      <c r="A21" s="123" t="str">
        <f>IF(COUNTA(B21)&lt;1,"",COUNTA($B$16:B21))</f>
        <v/>
      </c>
      <c r="B21" s="287"/>
      <c r="C21" s="211"/>
      <c r="D21" s="211"/>
      <c r="E21" s="124" t="str">
        <f>IF(OR(C21="",D21=""),"",IF(AND(D21&lt;4,0&lt;D21),VLOOKUP($C21,等級単価一覧表!$A:$K,11,FALSE)))</f>
        <v/>
      </c>
      <c r="F21" s="343"/>
      <c r="G21" s="344"/>
      <c r="H21" s="345"/>
      <c r="J21" s="128"/>
      <c r="K21" s="125"/>
    </row>
    <row r="22" spans="1:11" s="126" customFormat="1" ht="19.5" customHeight="1">
      <c r="A22" s="123" t="str">
        <f>IF(COUNTA(B22)&lt;1,"",COUNTA($B$16:B22))</f>
        <v/>
      </c>
      <c r="B22" s="287"/>
      <c r="C22" s="211"/>
      <c r="D22" s="211"/>
      <c r="E22" s="124" t="str">
        <f>IF(OR(C22="",D22=""),"",IF(AND(D22&lt;4,0&lt;D22),VLOOKUP($C22,等級単価一覧表!$A:$K,11,FALSE)))</f>
        <v/>
      </c>
      <c r="F22" s="358"/>
      <c r="G22" s="358"/>
      <c r="H22" s="358"/>
      <c r="J22" s="128"/>
      <c r="K22" s="125"/>
    </row>
    <row r="23" spans="1:11" s="126" customFormat="1" ht="19.5" customHeight="1">
      <c r="A23" s="123" t="str">
        <f>IF(COUNTA(B23)&lt;1,"",COUNTA($B$16:B23))</f>
        <v/>
      </c>
      <c r="B23" s="287"/>
      <c r="C23" s="211"/>
      <c r="D23" s="211"/>
      <c r="E23" s="124" t="str">
        <f>IF(OR(C23="",D23=""),"",IF(AND(D23&lt;4,0&lt;D23),VLOOKUP($C23,等級単価一覧表!$A:$K,11,FALSE)))</f>
        <v/>
      </c>
      <c r="F23" s="358"/>
      <c r="G23" s="358"/>
      <c r="H23" s="358"/>
      <c r="J23" s="128"/>
      <c r="K23" s="125"/>
    </row>
    <row r="24" spans="1:11" s="126" customFormat="1" ht="19.5" customHeight="1">
      <c r="A24" s="123" t="str">
        <f>IF(COUNTA(B24)&lt;1,"",COUNTA($B$16:B24))</f>
        <v/>
      </c>
      <c r="B24" s="287"/>
      <c r="C24" s="211"/>
      <c r="D24" s="211"/>
      <c r="E24" s="124" t="str">
        <f>IF(OR(C24="",D24=""),"",IF(AND(D24&lt;4,0&lt;D24),VLOOKUP($C24,等級単価一覧表!$A:$K,11,FALSE)))</f>
        <v/>
      </c>
      <c r="F24" s="358"/>
      <c r="G24" s="358"/>
      <c r="H24" s="358"/>
      <c r="J24" s="128"/>
      <c r="K24" s="125"/>
    </row>
    <row r="25" spans="1:11" s="126" customFormat="1" ht="19.5" customHeight="1">
      <c r="A25" s="123" t="str">
        <f>IF(COUNTA(B25)&lt;1,"",COUNTA($B$16:B25))</f>
        <v/>
      </c>
      <c r="B25" s="287"/>
      <c r="C25" s="211"/>
      <c r="D25" s="211"/>
      <c r="E25" s="124" t="str">
        <f>IF(OR(C25="",D25=""),"",IF(AND(D25&lt;4,0&lt;D25),VLOOKUP($C25,等級単価一覧表!$A:$K,11,FALSE)))</f>
        <v/>
      </c>
      <c r="F25" s="358"/>
      <c r="G25" s="358"/>
      <c r="H25" s="358"/>
      <c r="J25" s="128"/>
      <c r="K25" s="125"/>
    </row>
    <row r="26" spans="1:11" s="126" customFormat="1" ht="19.5" customHeight="1">
      <c r="A26" s="123" t="str">
        <f>IF(COUNTA(B26)&lt;1,"",COUNTA($B$16:B26))</f>
        <v/>
      </c>
      <c r="B26" s="287"/>
      <c r="C26" s="211"/>
      <c r="D26" s="211"/>
      <c r="E26" s="124" t="str">
        <f>IF(OR(C26="",D26=""),"",IF(AND(D26&lt;4,0&lt;D26),VLOOKUP($C26,等級単価一覧表!$A:$K,11,FALSE)))</f>
        <v/>
      </c>
      <c r="F26" s="358"/>
      <c r="G26" s="358"/>
      <c r="H26" s="358"/>
      <c r="J26" s="128"/>
      <c r="K26" s="125"/>
    </row>
    <row r="27" spans="1:11" s="126" customFormat="1" ht="19.5" customHeight="1">
      <c r="A27" s="123" t="str">
        <f>IF(COUNTA(B27)&lt;1,"",COUNTA($B$16:B27))</f>
        <v/>
      </c>
      <c r="B27" s="287"/>
      <c r="C27" s="211"/>
      <c r="D27" s="211"/>
      <c r="E27" s="124" t="str">
        <f>IF(OR(C27="",D27=""),"",IF(AND(D27&lt;4,0&lt;D27),VLOOKUP($C27,等級単価一覧表!$A:$K,11,FALSE)))</f>
        <v/>
      </c>
      <c r="F27" s="358"/>
      <c r="G27" s="358"/>
      <c r="H27" s="358"/>
      <c r="J27" s="128"/>
      <c r="K27" s="125"/>
    </row>
    <row r="28" spans="1:11" s="126" customFormat="1" ht="19.5" customHeight="1">
      <c r="A28" s="123" t="str">
        <f>IF(COUNTA(B28)&lt;1,"",COUNTA($B$16:B28))</f>
        <v/>
      </c>
      <c r="B28" s="287"/>
      <c r="C28" s="211"/>
      <c r="D28" s="211"/>
      <c r="E28" s="124" t="str">
        <f>IF(OR(C28="",D28=""),"",IF(AND(D28&lt;4,0&lt;D28),VLOOKUP($C28,等級単価一覧表!$A:$K,11,FALSE)))</f>
        <v/>
      </c>
      <c r="F28" s="358"/>
      <c r="G28" s="358"/>
      <c r="H28" s="358"/>
      <c r="J28" s="128"/>
      <c r="K28" s="125"/>
    </row>
    <row r="29" spans="1:11" s="126" customFormat="1" ht="19.5" customHeight="1">
      <c r="A29" s="123" t="str">
        <f>IF(COUNTA(B29)&lt;1,"",COUNTA($B$16:B29))</f>
        <v/>
      </c>
      <c r="B29" s="287"/>
      <c r="C29" s="211"/>
      <c r="D29" s="211"/>
      <c r="E29" s="124" t="str">
        <f>IF(OR(C29="",D29=""),"",IF(AND(D29&lt;4,0&lt;D29),VLOOKUP($C29,等級単価一覧表!$A:$K,11,FALSE)))</f>
        <v/>
      </c>
      <c r="F29" s="358"/>
      <c r="G29" s="358"/>
      <c r="H29" s="358"/>
      <c r="J29" s="128"/>
      <c r="K29" s="125"/>
    </row>
    <row r="30" spans="1:11" s="126" customFormat="1" ht="19.5" customHeight="1">
      <c r="A30" s="123" t="str">
        <f>IF(COUNTA(B30)&lt;1,"",COUNTA($B$16:B30))</f>
        <v/>
      </c>
      <c r="B30" s="287"/>
      <c r="C30" s="211"/>
      <c r="D30" s="211"/>
      <c r="E30" s="124" t="str">
        <f>IF(OR(C30="",D30=""),"",IF(AND(D30&lt;4,0&lt;D30),VLOOKUP($C30,等級単価一覧表!$A:$K,11,FALSE)))</f>
        <v/>
      </c>
      <c r="F30" s="343"/>
      <c r="G30" s="344"/>
      <c r="H30" s="345"/>
      <c r="J30" s="128"/>
      <c r="K30" s="125"/>
    </row>
    <row r="31" spans="1:11" s="126" customFormat="1" ht="19.5" customHeight="1">
      <c r="A31" s="123" t="str">
        <f>IF(COUNTA(B31)&lt;1,"",COUNTA($B$16:B31))</f>
        <v/>
      </c>
      <c r="B31" s="287"/>
      <c r="C31" s="211"/>
      <c r="D31" s="211"/>
      <c r="E31" s="124" t="str">
        <f>IF(OR(C31="",D31=""),"",IF(AND(D31&lt;4,0&lt;D31),VLOOKUP($C31,等級単価一覧表!$A:$K,11,FALSE)))</f>
        <v/>
      </c>
      <c r="F31" s="343"/>
      <c r="G31" s="344"/>
      <c r="H31" s="345"/>
      <c r="J31" s="128"/>
      <c r="K31" s="125"/>
    </row>
    <row r="32" spans="1:11" s="126" customFormat="1" ht="19.5" customHeight="1">
      <c r="A32" s="123" t="str">
        <f>IF(COUNTA(B32)&lt;1,"",COUNTA($B$16:B32))</f>
        <v/>
      </c>
      <c r="B32" s="287"/>
      <c r="C32" s="211"/>
      <c r="D32" s="211"/>
      <c r="E32" s="124" t="str">
        <f>IF(OR(C32="",D32=""),"",IF(AND(D32&lt;4,0&lt;D32),VLOOKUP($C32,等級単価一覧表!$A:$K,11,FALSE)))</f>
        <v/>
      </c>
      <c r="F32" s="343"/>
      <c r="G32" s="344"/>
      <c r="H32" s="345"/>
      <c r="J32" s="128"/>
      <c r="K32" s="125"/>
    </row>
    <row r="33" spans="1:11" ht="7.5" customHeight="1">
      <c r="J33" s="120"/>
      <c r="K33" s="121"/>
    </row>
    <row r="34" spans="1:11" ht="19.5" customHeight="1">
      <c r="B34" s="120" t="s">
        <v>271</v>
      </c>
      <c r="C34" s="120"/>
      <c r="D34" s="120"/>
      <c r="E34" s="120"/>
      <c r="F34" s="120"/>
      <c r="G34" s="222"/>
      <c r="H34" s="119"/>
      <c r="J34" s="120"/>
      <c r="K34" s="121"/>
    </row>
    <row r="35" spans="1:11" ht="14.45">
      <c r="B35" s="359" t="s">
        <v>272</v>
      </c>
      <c r="C35" s="359"/>
      <c r="D35" s="359"/>
      <c r="E35" s="359"/>
      <c r="F35" s="359"/>
      <c r="G35" s="119"/>
      <c r="H35" s="119"/>
      <c r="J35" s="120"/>
      <c r="K35" s="121"/>
    </row>
    <row r="36" spans="1:11" ht="14.45">
      <c r="B36" s="120" t="s">
        <v>273</v>
      </c>
      <c r="C36" s="120"/>
      <c r="D36" s="120"/>
      <c r="E36" s="120"/>
      <c r="F36" s="120"/>
      <c r="G36" s="119"/>
      <c r="H36" s="119"/>
      <c r="J36" s="120"/>
      <c r="K36" s="121"/>
    </row>
    <row r="37" spans="1:11" ht="19.5" customHeight="1">
      <c r="B37" s="119"/>
      <c r="C37" s="119"/>
      <c r="D37" s="119"/>
      <c r="E37" s="119"/>
      <c r="F37" s="119"/>
      <c r="G37" s="119"/>
      <c r="H37" s="119"/>
      <c r="J37" s="120"/>
      <c r="K37" s="121"/>
    </row>
    <row r="38" spans="1:11" ht="19.5" customHeight="1">
      <c r="B38" s="240" t="s">
        <v>274</v>
      </c>
      <c r="C38" s="119"/>
      <c r="D38" s="119"/>
      <c r="E38" s="119"/>
      <c r="F38" s="119"/>
      <c r="G38" s="119"/>
      <c r="H38" s="119"/>
      <c r="J38" s="120"/>
      <c r="K38" s="121"/>
    </row>
    <row r="39" spans="1:11" ht="9.75" customHeight="1">
      <c r="B39" s="120"/>
      <c r="C39" s="119"/>
      <c r="D39" s="119"/>
      <c r="E39" s="119"/>
      <c r="F39" s="119"/>
      <c r="G39" s="119"/>
      <c r="H39" s="119"/>
      <c r="J39" s="120"/>
      <c r="K39" s="121"/>
    </row>
    <row r="40" spans="1:11" ht="19.5" customHeight="1" thickBot="1">
      <c r="B40" s="182" t="s">
        <v>260</v>
      </c>
      <c r="C40" s="122" t="s">
        <v>275</v>
      </c>
      <c r="D40" s="130" t="s">
        <v>261</v>
      </c>
      <c r="E40" s="122" t="s">
        <v>263</v>
      </c>
      <c r="F40" s="360" t="s">
        <v>276</v>
      </c>
      <c r="G40" s="360"/>
      <c r="H40" s="361"/>
      <c r="J40" s="127" t="s">
        <v>277</v>
      </c>
      <c r="K40" s="121"/>
    </row>
    <row r="41" spans="1:11" s="126" customFormat="1" ht="19.5" customHeight="1" thickTop="1">
      <c r="A41" s="123">
        <f>IF(COUNTA(B41)&lt;1,"",COUNTA($B$16:$B$32)+COUNTA($B$41:B41))</f>
        <v>3</v>
      </c>
      <c r="B41" s="285" t="s">
        <v>278</v>
      </c>
      <c r="C41" s="223">
        <v>50000</v>
      </c>
      <c r="D41" s="131">
        <f>IF(C41="","",VLOOKUP(C41,等級単価一覧表!$C$6:$L$55,10))</f>
        <v>1</v>
      </c>
      <c r="E41" s="124">
        <f>IF(D41="","",VLOOKUP(D41,等級単価一覧表!$A:$K,11,FALSE))</f>
        <v>470</v>
      </c>
      <c r="F41" s="362" t="s">
        <v>279</v>
      </c>
      <c r="G41" s="362"/>
      <c r="H41" s="362"/>
      <c r="I41" s="118"/>
      <c r="J41" s="120" t="s">
        <v>280</v>
      </c>
      <c r="K41" s="125"/>
    </row>
    <row r="42" spans="1:11" s="126" customFormat="1" ht="19.5" customHeight="1">
      <c r="A42" s="123">
        <f>IF(COUNTA(B42)&lt;1,"",COUNTA($B$16:$B$32)+COUNTA($B$41:B42))</f>
        <v>4</v>
      </c>
      <c r="B42" s="286" t="s">
        <v>278</v>
      </c>
      <c r="C42" s="225">
        <v>200000</v>
      </c>
      <c r="D42" s="124">
        <f>IF(C42="","",VLOOKUP(C42,等級単価一覧表!$C$6:$L$55,10))</f>
        <v>17</v>
      </c>
      <c r="E42" s="124">
        <f>IF(D42="","",VLOOKUP(D42,等級単価一覧表!$A:$K,11,FALSE))</f>
        <v>1640</v>
      </c>
      <c r="F42" s="363" t="s">
        <v>281</v>
      </c>
      <c r="G42" s="363"/>
      <c r="H42" s="363"/>
      <c r="J42" s="120"/>
      <c r="K42" s="125"/>
    </row>
    <row r="43" spans="1:11" s="126" customFormat="1" ht="19.5" customHeight="1">
      <c r="A43" s="123" t="str">
        <f>IF(COUNTA(B43)&lt;1,"",COUNTA($B$16:$B$32)+COUNTA($B$41:B43))</f>
        <v/>
      </c>
      <c r="B43" s="287"/>
      <c r="C43" s="211"/>
      <c r="D43" s="124" t="str">
        <f>IF(C43="","",VLOOKUP(C43,等級単価一覧表!$C$6:$L$55,10))</f>
        <v/>
      </c>
      <c r="E43" s="124" t="str">
        <f>IF(D43="","",VLOOKUP(D43,等級単価一覧表!$A:$K,11,FALSE))</f>
        <v/>
      </c>
      <c r="F43" s="358"/>
      <c r="G43" s="358"/>
      <c r="H43" s="358"/>
      <c r="J43" s="128"/>
      <c r="K43" s="125"/>
    </row>
    <row r="44" spans="1:11" s="126" customFormat="1" ht="19.5" customHeight="1">
      <c r="A44" s="123" t="str">
        <f>IF(COUNTA(B44)&lt;1,"",COUNTA($B$16:$B$32)+COUNTA($B$41:B44))</f>
        <v/>
      </c>
      <c r="B44" s="287"/>
      <c r="C44" s="211"/>
      <c r="D44" s="124" t="str">
        <f>IF(C44="","",VLOOKUP(C44,等級単価一覧表!$C$6:$L$55,10))</f>
        <v/>
      </c>
      <c r="E44" s="124" t="str">
        <f>IF(D44="","",VLOOKUP(D44,等級単価一覧表!$A:$K,11,FALSE))</f>
        <v/>
      </c>
      <c r="F44" s="358"/>
      <c r="G44" s="358"/>
      <c r="H44" s="358"/>
      <c r="J44" s="128"/>
      <c r="K44" s="125"/>
    </row>
    <row r="45" spans="1:11" s="126" customFormat="1" ht="19.5" customHeight="1">
      <c r="A45" s="123" t="str">
        <f>IF(COUNTA(B45)&lt;1,"",COUNTA($B$16:$B$32)+COUNTA($B$41:B45))</f>
        <v/>
      </c>
      <c r="B45" s="287"/>
      <c r="C45" s="211"/>
      <c r="D45" s="124" t="str">
        <f>IF(C45="","",VLOOKUP(C45,等級単価一覧表!$C$6:$L$55,10))</f>
        <v/>
      </c>
      <c r="E45" s="124" t="str">
        <f>IF(D45="","",VLOOKUP(D45,等級単価一覧表!$A:$K,11,FALSE))</f>
        <v/>
      </c>
      <c r="F45" s="358"/>
      <c r="G45" s="358"/>
      <c r="H45" s="358"/>
      <c r="J45" s="128"/>
      <c r="K45" s="125"/>
    </row>
    <row r="46" spans="1:11" s="126" customFormat="1" ht="19.5" customHeight="1">
      <c r="A46" s="123" t="str">
        <f>IF(COUNTA(B46)&lt;1,"",COUNTA($B$16:$B$32)+COUNTA($B$41:B46))</f>
        <v/>
      </c>
      <c r="B46" s="287"/>
      <c r="C46" s="211"/>
      <c r="D46" s="124" t="str">
        <f>IF(C46="","",VLOOKUP(C46,等級単価一覧表!$C$6:$L$55,10))</f>
        <v/>
      </c>
      <c r="E46" s="124" t="str">
        <f>IF(D46="","",VLOOKUP(D46,等級単価一覧表!$A:$K,11,FALSE))</f>
        <v/>
      </c>
      <c r="F46" s="358"/>
      <c r="G46" s="358"/>
      <c r="H46" s="358"/>
      <c r="J46" s="128"/>
      <c r="K46" s="125"/>
    </row>
    <row r="47" spans="1:11" s="126" customFormat="1" ht="19.5" customHeight="1">
      <c r="A47" s="123" t="str">
        <f>IF(COUNTA(B47)&lt;1,"",COUNTA($B$16:$B$32)+COUNTA($B$41:B47))</f>
        <v/>
      </c>
      <c r="B47" s="287"/>
      <c r="C47" s="211"/>
      <c r="D47" s="124" t="str">
        <f>IF(C47="","",VLOOKUP(C47,等級単価一覧表!$C$6:$L$55,10))</f>
        <v/>
      </c>
      <c r="E47" s="124" t="str">
        <f>IF(D47="","",VLOOKUP(D47,等級単価一覧表!$A:$K,11,FALSE))</f>
        <v/>
      </c>
      <c r="F47" s="358"/>
      <c r="G47" s="358"/>
      <c r="H47" s="358"/>
      <c r="J47" s="128"/>
      <c r="K47" s="125"/>
    </row>
    <row r="48" spans="1:11" s="126" customFormat="1" ht="19.5" customHeight="1">
      <c r="A48" s="123" t="str">
        <f>IF(COUNTA(B48)&lt;1,"",COUNTA($B$16:$B$32)+COUNTA($B$41:B48))</f>
        <v/>
      </c>
      <c r="B48" s="287"/>
      <c r="C48" s="211"/>
      <c r="D48" s="124" t="str">
        <f>IF(C48="","",VLOOKUP(C48,等級単価一覧表!$C$6:$L$55,10))</f>
        <v/>
      </c>
      <c r="E48" s="124" t="str">
        <f>IF(D48="","",VLOOKUP(D48,等級単価一覧表!$A:$K,11,FALSE))</f>
        <v/>
      </c>
      <c r="F48" s="358"/>
      <c r="G48" s="358"/>
      <c r="H48" s="358"/>
      <c r="J48" s="128"/>
      <c r="K48" s="125"/>
    </row>
    <row r="49" spans="1:11" s="126" customFormat="1" ht="19.5" customHeight="1">
      <c r="A49" s="123" t="str">
        <f>IF(COUNTA(B49)&lt;1,"",COUNTA($B$16:$B$32)+COUNTA($B$41:B49))</f>
        <v/>
      </c>
      <c r="B49" s="287"/>
      <c r="C49" s="211"/>
      <c r="D49" s="124" t="str">
        <f>IF(C49="","",VLOOKUP(C49,等級単価一覧表!$C$6:$L$55,10))</f>
        <v/>
      </c>
      <c r="E49" s="124" t="str">
        <f>IF(D49="","",VLOOKUP(D49,等級単価一覧表!$A:$K,11,FALSE))</f>
        <v/>
      </c>
      <c r="F49" s="358"/>
      <c r="G49" s="358"/>
      <c r="H49" s="358"/>
      <c r="J49" s="128"/>
      <c r="K49" s="125"/>
    </row>
    <row r="50" spans="1:11" s="126" customFormat="1" ht="19.5" customHeight="1">
      <c r="A50" s="123" t="str">
        <f>IF(COUNTA(B50)&lt;1,"",COUNTA($B$16:$B$32)+COUNTA($B$41:B50))</f>
        <v/>
      </c>
      <c r="B50" s="287"/>
      <c r="C50" s="211"/>
      <c r="D50" s="124" t="str">
        <f>IF(C50="","",VLOOKUP(C50,等級単価一覧表!$C$6:$L$55,10))</f>
        <v/>
      </c>
      <c r="E50" s="124" t="str">
        <f>IF(D50="","",VLOOKUP(D50,等級単価一覧表!$A:$K,11,FALSE))</f>
        <v/>
      </c>
      <c r="F50" s="358"/>
      <c r="G50" s="358"/>
      <c r="H50" s="358"/>
      <c r="J50" s="128"/>
      <c r="K50" s="125"/>
    </row>
    <row r="51" spans="1:11" ht="19.5" customHeight="1">
      <c r="J51" s="120"/>
      <c r="K51" s="121"/>
    </row>
    <row r="52" spans="1:11" ht="14.45">
      <c r="B52" s="120" t="s">
        <v>282</v>
      </c>
      <c r="C52" s="119"/>
      <c r="D52" s="119"/>
      <c r="E52" s="119"/>
      <c r="F52" s="119"/>
      <c r="G52" s="119"/>
      <c r="H52" s="119"/>
      <c r="J52" s="120"/>
      <c r="K52" s="121"/>
    </row>
    <row r="53" spans="1:11" ht="14.45">
      <c r="B53" s="120" t="s">
        <v>283</v>
      </c>
      <c r="C53" s="119"/>
      <c r="D53" s="119"/>
      <c r="E53" s="119"/>
      <c r="F53" s="119"/>
      <c r="G53" s="119"/>
      <c r="H53" s="119"/>
      <c r="J53" s="120"/>
      <c r="K53" s="121"/>
    </row>
    <row r="54" spans="1:11" ht="19.5" customHeight="1">
      <c r="J54" s="120"/>
      <c r="K54" s="121"/>
    </row>
    <row r="55" spans="1:11" ht="19.5" customHeight="1">
      <c r="B55" s="240" t="s">
        <v>284</v>
      </c>
      <c r="C55" s="119"/>
      <c r="D55" s="119"/>
      <c r="E55" s="119"/>
      <c r="F55" s="119"/>
      <c r="G55" s="119"/>
      <c r="H55" s="119"/>
      <c r="J55" s="120"/>
      <c r="K55" s="121"/>
    </row>
    <row r="56" spans="1:11" ht="9.75" customHeight="1">
      <c r="B56" s="120"/>
      <c r="C56" s="119"/>
      <c r="D56" s="119"/>
      <c r="E56" s="119"/>
      <c r="F56" s="119"/>
      <c r="G56" s="119"/>
      <c r="H56" s="119"/>
      <c r="J56" s="120"/>
      <c r="K56" s="121"/>
    </row>
    <row r="57" spans="1:11" ht="19.5" customHeight="1" thickBot="1">
      <c r="B57" s="182" t="s">
        <v>260</v>
      </c>
      <c r="C57" s="122" t="s">
        <v>285</v>
      </c>
      <c r="D57" s="122" t="s">
        <v>286</v>
      </c>
      <c r="E57" s="122" t="s">
        <v>287</v>
      </c>
      <c r="F57" s="365" t="s">
        <v>4</v>
      </c>
      <c r="G57" s="365"/>
      <c r="H57" s="366"/>
      <c r="J57" s="127" t="s">
        <v>277</v>
      </c>
      <c r="K57" s="121"/>
    </row>
    <row r="58" spans="1:11" ht="19.5" customHeight="1" thickTop="1">
      <c r="A58" s="123">
        <f>IF(COUNTA(B58)&lt;1,"",COUNTA($B$16:$B$32)+COUNTA($B$41:$B$50)+COUNTA($B$58:B58))</f>
        <v>5</v>
      </c>
      <c r="B58" s="286" t="s">
        <v>288</v>
      </c>
      <c r="C58" s="224">
        <v>8800</v>
      </c>
      <c r="D58" s="224">
        <v>8</v>
      </c>
      <c r="E58" s="124">
        <f>IF(D58="","",INT(C58/D58))</f>
        <v>1100</v>
      </c>
      <c r="F58" s="362" t="s">
        <v>289</v>
      </c>
      <c r="G58" s="362"/>
      <c r="H58" s="362"/>
      <c r="J58" s="120" t="s">
        <v>290</v>
      </c>
      <c r="K58" s="121"/>
    </row>
    <row r="59" spans="1:11" ht="19.5" customHeight="1">
      <c r="A59" s="123">
        <f>IF(COUNTA(B59)&lt;1,"",COUNTA($B$16:$B$32)+COUNTA($B$41:$B$50)+COUNTA($B$58:B59))</f>
        <v>6</v>
      </c>
      <c r="B59" s="286" t="s">
        <v>291</v>
      </c>
      <c r="C59" s="224">
        <v>7800</v>
      </c>
      <c r="D59" s="224">
        <v>7</v>
      </c>
      <c r="E59" s="124">
        <f t="shared" ref="E59:E67" si="0">IF(D59="","",INT(C59/D59))</f>
        <v>1114</v>
      </c>
      <c r="F59" s="363" t="s">
        <v>292</v>
      </c>
      <c r="G59" s="363"/>
      <c r="H59" s="363"/>
      <c r="J59" s="120"/>
      <c r="K59" s="121"/>
    </row>
    <row r="60" spans="1:11" ht="19.5" customHeight="1">
      <c r="A60" s="123" t="str">
        <f>IF(COUNTA(B60)&lt;1,"",COUNTA($B$16:$B$32)+COUNTA($B$41:$B$50)+COUNTA($B$58:B60))</f>
        <v/>
      </c>
      <c r="B60" s="287"/>
      <c r="C60" s="211"/>
      <c r="D60" s="211"/>
      <c r="E60" s="124" t="str">
        <f t="shared" si="0"/>
        <v/>
      </c>
      <c r="F60" s="358"/>
      <c r="G60" s="358"/>
      <c r="H60" s="358"/>
      <c r="J60" s="120"/>
      <c r="K60" s="121"/>
    </row>
    <row r="61" spans="1:11" ht="19.5" customHeight="1">
      <c r="A61" s="123" t="str">
        <f>IF(COUNTA(B61)&lt;1,"",COUNTA($B$16:$B$32)+COUNTA($B$41:$B$50)+COUNTA($B$58:B61))</f>
        <v/>
      </c>
      <c r="B61" s="287"/>
      <c r="C61" s="211"/>
      <c r="D61" s="211"/>
      <c r="E61" s="124" t="str">
        <f t="shared" si="0"/>
        <v/>
      </c>
      <c r="F61" s="358"/>
      <c r="G61" s="358"/>
      <c r="H61" s="358"/>
      <c r="J61" s="120"/>
      <c r="K61" s="121"/>
    </row>
    <row r="62" spans="1:11" ht="19.5" customHeight="1">
      <c r="A62" s="123" t="str">
        <f>IF(COUNTA(B62)&lt;1,"",COUNTA($B$16:$B$32)+COUNTA($B$41:$B$50)+COUNTA($B$58:B62))</f>
        <v/>
      </c>
      <c r="B62" s="287"/>
      <c r="C62" s="211"/>
      <c r="D62" s="211"/>
      <c r="E62" s="124" t="str">
        <f t="shared" si="0"/>
        <v/>
      </c>
      <c r="F62" s="358"/>
      <c r="G62" s="358"/>
      <c r="H62" s="358"/>
      <c r="J62" s="120"/>
      <c r="K62" s="121"/>
    </row>
    <row r="63" spans="1:11" ht="19.5" customHeight="1">
      <c r="A63" s="123" t="str">
        <f>IF(COUNTA(B63)&lt;1,"",COUNTA($B$16:$B$32)+COUNTA($B$41:$B$50)+COUNTA($B$58:B63))</f>
        <v/>
      </c>
      <c r="B63" s="287"/>
      <c r="C63" s="211"/>
      <c r="D63" s="211"/>
      <c r="E63" s="124" t="str">
        <f t="shared" si="0"/>
        <v/>
      </c>
      <c r="F63" s="358"/>
      <c r="G63" s="358"/>
      <c r="H63" s="358"/>
      <c r="J63" s="120"/>
      <c r="K63" s="121"/>
    </row>
    <row r="64" spans="1:11" ht="19.5" customHeight="1">
      <c r="A64" s="123" t="str">
        <f>IF(COUNTA(B64)&lt;1,"",COUNTA($B$16:$B$32)+COUNTA($B$41:$B$50)+COUNTA($B$58:B64))</f>
        <v/>
      </c>
      <c r="B64" s="287"/>
      <c r="C64" s="211"/>
      <c r="D64" s="211"/>
      <c r="E64" s="124" t="str">
        <f t="shared" si="0"/>
        <v/>
      </c>
      <c r="F64" s="358"/>
      <c r="G64" s="358"/>
      <c r="H64" s="358"/>
      <c r="J64" s="120"/>
      <c r="K64" s="121"/>
    </row>
    <row r="65" spans="1:11" ht="19.5" customHeight="1">
      <c r="A65" s="123" t="str">
        <f>IF(COUNTA(B65)&lt;1,"",COUNTA($B$16:$B$32)+COUNTA($B$41:$B$50)+COUNTA($B$58:B65))</f>
        <v/>
      </c>
      <c r="B65" s="287"/>
      <c r="C65" s="211"/>
      <c r="D65" s="211"/>
      <c r="E65" s="124" t="str">
        <f t="shared" si="0"/>
        <v/>
      </c>
      <c r="F65" s="358"/>
      <c r="G65" s="358"/>
      <c r="H65" s="358"/>
      <c r="J65" s="120"/>
      <c r="K65" s="121"/>
    </row>
    <row r="66" spans="1:11" ht="19.5" customHeight="1">
      <c r="A66" s="123" t="str">
        <f>IF(COUNTA(B66)&lt;1,"",COUNTA($B$16:$B$32)+COUNTA($B$41:$B$50)+COUNTA($B$58:B66))</f>
        <v/>
      </c>
      <c r="B66" s="287"/>
      <c r="C66" s="211"/>
      <c r="D66" s="211"/>
      <c r="E66" s="124" t="str">
        <f t="shared" si="0"/>
        <v/>
      </c>
      <c r="F66" s="358"/>
      <c r="G66" s="358"/>
      <c r="H66" s="358"/>
      <c r="J66" s="120"/>
      <c r="K66" s="121"/>
    </row>
    <row r="67" spans="1:11" ht="19.5" customHeight="1">
      <c r="A67" s="123" t="str">
        <f>IF(COUNTA(B67)&lt;1,"",COUNTA($B$16:$B$32)+COUNTA($B$41:$B$50)+COUNTA($B$58:B67))</f>
        <v/>
      </c>
      <c r="B67" s="287"/>
      <c r="C67" s="211"/>
      <c r="D67" s="211"/>
      <c r="E67" s="124" t="str">
        <f t="shared" si="0"/>
        <v/>
      </c>
      <c r="F67" s="358"/>
      <c r="G67" s="358"/>
      <c r="H67" s="358"/>
      <c r="J67" s="120"/>
      <c r="K67" s="121"/>
    </row>
    <row r="68" spans="1:11" ht="14.45">
      <c r="J68" s="120"/>
      <c r="K68" s="121"/>
    </row>
    <row r="69" spans="1:11" ht="50.65" customHeight="1">
      <c r="B69" s="364" t="s">
        <v>293</v>
      </c>
      <c r="C69" s="364"/>
      <c r="D69" s="364"/>
      <c r="E69" s="364"/>
      <c r="F69" s="364"/>
      <c r="G69" s="364"/>
      <c r="H69" s="364"/>
      <c r="J69" s="120"/>
      <c r="K69" s="121"/>
    </row>
    <row r="70" spans="1:11" ht="19.5" customHeight="1">
      <c r="B70" s="120" t="s">
        <v>294</v>
      </c>
      <c r="C70" s="120"/>
      <c r="D70" s="120"/>
      <c r="E70" s="120"/>
      <c r="F70" s="120"/>
      <c r="G70" s="120"/>
      <c r="H70" s="120"/>
      <c r="J70" s="120"/>
      <c r="K70" s="121"/>
    </row>
    <row r="71" spans="1:11" ht="19.5" customHeight="1">
      <c r="A71" s="132"/>
      <c r="B71" s="120" t="s">
        <v>295</v>
      </c>
      <c r="C71" s="120"/>
      <c r="D71" s="120"/>
      <c r="E71" s="120"/>
      <c r="F71" s="120"/>
      <c r="G71" s="120"/>
      <c r="H71" s="120"/>
      <c r="J71" s="120"/>
      <c r="K71" s="121"/>
    </row>
    <row r="72" spans="1:11" ht="14.45">
      <c r="A72" s="132"/>
      <c r="B72" s="120" t="s">
        <v>296</v>
      </c>
      <c r="C72" s="120"/>
      <c r="D72" s="120"/>
      <c r="E72" s="120"/>
      <c r="F72" s="120"/>
      <c r="G72" s="120"/>
      <c r="H72" s="120"/>
      <c r="J72" s="120"/>
      <c r="K72" s="121"/>
    </row>
    <row r="73" spans="1:11" ht="14.45">
      <c r="A73" s="132"/>
      <c r="B73" s="120"/>
      <c r="C73" s="120"/>
      <c r="D73" s="120"/>
      <c r="E73" s="120"/>
      <c r="F73" s="120"/>
      <c r="G73" s="120"/>
      <c r="H73" s="120"/>
      <c r="J73" s="120"/>
      <c r="K73" s="121"/>
    </row>
    <row r="74" spans="1:11" ht="14.45">
      <c r="A74" s="132"/>
      <c r="B74" s="120" t="s">
        <v>297</v>
      </c>
      <c r="C74" s="120"/>
      <c r="D74" s="120"/>
      <c r="E74" s="120"/>
      <c r="F74" s="120"/>
      <c r="G74" s="120"/>
      <c r="H74" s="120"/>
      <c r="J74" s="120"/>
      <c r="K74" s="121"/>
    </row>
    <row r="75" spans="1:11" ht="14.45">
      <c r="A75" s="132"/>
      <c r="B75" s="121"/>
      <c r="C75" s="121"/>
      <c r="D75" s="121"/>
      <c r="E75" s="121"/>
      <c r="F75" s="121"/>
      <c r="G75" s="121"/>
      <c r="H75" s="121"/>
      <c r="J75" s="120"/>
      <c r="K75" s="121"/>
    </row>
    <row r="76" spans="1:11" ht="16.149999999999999">
      <c r="B76" s="133"/>
      <c r="C76" s="133"/>
      <c r="D76" s="133"/>
      <c r="E76" s="133"/>
      <c r="F76" s="133"/>
      <c r="G76" s="133"/>
      <c r="H76" s="133"/>
    </row>
    <row r="77" spans="1:11" ht="16.149999999999999">
      <c r="B77" s="133"/>
      <c r="C77" s="134"/>
      <c r="D77" s="134"/>
      <c r="E77" s="134"/>
      <c r="F77" s="135"/>
      <c r="G77" s="135"/>
      <c r="H77" s="133"/>
    </row>
    <row r="78" spans="1:11" ht="32.25" customHeight="1">
      <c r="C78" s="132"/>
      <c r="D78" s="132"/>
    </row>
    <row r="79" spans="1:11" ht="3" customHeight="1">
      <c r="C79" s="132"/>
      <c r="D79" s="132"/>
    </row>
    <row r="80" spans="1:11" ht="32.25" customHeight="1"/>
    <row r="81" spans="2:2" ht="3" customHeight="1"/>
    <row r="82" spans="2:2" ht="32.25" customHeight="1"/>
    <row r="84" spans="2:2" ht="16.149999999999999">
      <c r="B84" s="136"/>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7"/>
  <conditionalFormatting sqref="G9:H9">
    <cfRule type="cellIs" dxfId="22" priority="17" operator="equal">
      <formula>""</formula>
    </cfRule>
  </conditionalFormatting>
  <conditionalFormatting sqref="B19:D32">
    <cfRule type="cellIs" dxfId="21" priority="16" operator="equal">
      <formula>""</formula>
    </cfRule>
  </conditionalFormatting>
  <conditionalFormatting sqref="B16:B17">
    <cfRule type="cellIs" dxfId="20" priority="15" operator="equal">
      <formula>""</formula>
    </cfRule>
  </conditionalFormatting>
  <conditionalFormatting sqref="C16:D17">
    <cfRule type="cellIs" dxfId="19" priority="14" operator="equal">
      <formula>""</formula>
    </cfRule>
  </conditionalFormatting>
  <conditionalFormatting sqref="F18:H32">
    <cfRule type="cellIs" dxfId="18" priority="13" operator="equal">
      <formula>""</formula>
    </cfRule>
  </conditionalFormatting>
  <conditionalFormatting sqref="F16:H17">
    <cfRule type="cellIs" dxfId="17" priority="12" operator="equal">
      <formula>""</formula>
    </cfRule>
  </conditionalFormatting>
  <conditionalFormatting sqref="B43:C50">
    <cfRule type="cellIs" dxfId="16" priority="11" operator="equal">
      <formula>""</formula>
    </cfRule>
  </conditionalFormatting>
  <conditionalFormatting sqref="B41:C42">
    <cfRule type="cellIs" dxfId="15" priority="10" operator="equal">
      <formula>""</formula>
    </cfRule>
  </conditionalFormatting>
  <conditionalFormatting sqref="F43:H50">
    <cfRule type="cellIs" dxfId="14" priority="9" operator="equal">
      <formula>""</formula>
    </cfRule>
  </conditionalFormatting>
  <conditionalFormatting sqref="F41:H42">
    <cfRule type="cellIs" dxfId="13" priority="8" operator="equal">
      <formula>""</formula>
    </cfRule>
  </conditionalFormatting>
  <conditionalFormatting sqref="B60:D67">
    <cfRule type="cellIs" dxfId="12" priority="7" operator="equal">
      <formula>""</formula>
    </cfRule>
  </conditionalFormatting>
  <conditionalFormatting sqref="B58:D59">
    <cfRule type="cellIs" dxfId="11" priority="6" operator="equal">
      <formula>""</formula>
    </cfRule>
  </conditionalFormatting>
  <conditionalFormatting sqref="F60:H67">
    <cfRule type="cellIs" dxfId="10" priority="5" operator="equal">
      <formula>""</formula>
    </cfRule>
  </conditionalFormatting>
  <conditionalFormatting sqref="F58:H59">
    <cfRule type="cellIs" dxfId="9" priority="4" operator="equal">
      <formula>""</formula>
    </cfRule>
  </conditionalFormatting>
  <conditionalFormatting sqref="B18">
    <cfRule type="cellIs" dxfId="8" priority="2" operator="equal">
      <formula>""</formula>
    </cfRule>
  </conditionalFormatting>
  <conditionalFormatting sqref="C18:D18">
    <cfRule type="cellIs" dxfId="7" priority="1" operator="equal">
      <formula>""</formula>
    </cfRule>
  </conditionalFormatting>
  <dataValidations count="1">
    <dataValidation type="whole" imeMode="off" operator="greaterThanOrEqual" allowBlank="1" showInputMessage="1" showErrorMessage="1" sqref="C41:C50 C58:D67 C16:D32" xr:uid="{00000000-0002-0000-08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純子</dc:creator>
  <cp:keywords/>
  <dc:description/>
  <cp:lastModifiedBy>shinichi-matsuo@grop.co.jp</cp:lastModifiedBy>
  <cp:revision/>
  <dcterms:created xsi:type="dcterms:W3CDTF">2022-04-04T06:16:26Z</dcterms:created>
  <dcterms:modified xsi:type="dcterms:W3CDTF">2022-04-22T10:38:42Z</dcterms:modified>
  <cp:category/>
  <cp:contentStatus/>
</cp:coreProperties>
</file>