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20" yWindow="750" windowWidth="18075" windowHeight="7770" activeTab="4"/>
  </bookViews>
  <sheets>
    <sheet name="報告書" sheetId="4" r:id="rId1"/>
    <sheet name="行程表及び請求書A" sheetId="3" r:id="rId2"/>
    <sheet name="行程表及び請求書B" sheetId="7" r:id="rId3"/>
    <sheet name="行程表及び請求書C" sheetId="8" r:id="rId4"/>
    <sheet name="（参考）日当・宿泊料" sheetId="2" r:id="rId5"/>
  </sheets>
  <definedNames>
    <definedName name="_xlnm.Print_Area" localSheetId="1">行程表及び請求書A!$A$1:$U$52</definedName>
    <definedName name="_xlnm.Print_Area" localSheetId="0">報告書!$A$1:$AI$53</definedName>
    <definedName name="_xlnm.Print_Area" localSheetId="2">行程表及び請求書B!$A$1:$U$52</definedName>
    <definedName name="_xlnm.Print_Area" localSheetId="3">行程表及び請求書C!$A$1:$U$52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行政情報化推進課</author>
  </authors>
  <commentList>
    <comment ref="B6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B6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B6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<sst xmlns="http://schemas.openxmlformats.org/spreadsheetml/2006/main" xmlns:r="http://schemas.openxmlformats.org/officeDocument/2006/relationships" count="138" uniqueCount="138">
  <si>
    <t>福岡市</t>
    <rPh sb="0" eb="3">
      <t>フクオカシ</t>
    </rPh>
    <phoneticPr fontId="3"/>
  </si>
  <si>
    <t>各種技師</t>
    <rPh sb="0" eb="2">
      <t>カクシュ</t>
    </rPh>
    <rPh sb="2" eb="4">
      <t>ギシ</t>
    </rPh>
    <phoneticPr fontId="3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</si>
  <si>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</si>
  <si>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</si>
  <si>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氏名：</t>
    <rPh sb="0" eb="2">
      <t>シメイ</t>
    </rPh>
    <phoneticPr fontId="3"/>
  </si>
  <si>
    <t>④</t>
  </si>
  <si>
    <t>役職：</t>
    <rPh sb="0" eb="2">
      <t>ヤクショク</t>
    </rPh>
    <phoneticPr fontId="3"/>
  </si>
  <si>
    <t>③</t>
  </si>
  <si>
    <t>副院長</t>
    <rPh sb="0" eb="3">
      <t>フクインチョウ</t>
    </rPh>
    <phoneticPr fontId="3"/>
  </si>
  <si>
    <t>区分：</t>
    <rPh sb="0" eb="2">
      <t>クブン</t>
    </rPh>
    <phoneticPr fontId="3"/>
  </si>
  <si>
    <t>宿泊料（1夜につき）</t>
    <rPh sb="0" eb="2">
      <t>シュクハク</t>
    </rPh>
    <rPh sb="2" eb="3">
      <t>リョウ</t>
    </rPh>
    <rPh sb="5" eb="6">
      <t>ヨル</t>
    </rPh>
    <phoneticPr fontId="3"/>
  </si>
  <si>
    <t>朝</t>
    <rPh sb="0" eb="1">
      <t>アサ</t>
    </rPh>
    <phoneticPr fontId="3"/>
  </si>
  <si>
    <t>出発
時刻</t>
    <rPh sb="0" eb="2">
      <t>シュッパツ</t>
    </rPh>
    <rPh sb="3" eb="5">
      <t>ジコク</t>
    </rPh>
    <phoneticPr fontId="3"/>
  </si>
  <si>
    <t>①</t>
  </si>
  <si>
    <t>車賃</t>
    <rPh sb="0" eb="1">
      <t>シャ</t>
    </rPh>
    <rPh sb="1" eb="2">
      <t>チン</t>
    </rPh>
    <phoneticPr fontId="3"/>
  </si>
  <si>
    <t>事務長</t>
    <rPh sb="0" eb="3">
      <t>ジムチョウ</t>
    </rPh>
    <phoneticPr fontId="3"/>
  </si>
  <si>
    <t>係長（事務職）</t>
    <rPh sb="0" eb="2">
      <t>カカリチョウ</t>
    </rPh>
    <rPh sb="3" eb="6">
      <t>ジムショク</t>
    </rPh>
    <phoneticPr fontId="3"/>
  </si>
  <si>
    <t>日当</t>
    <rPh sb="0" eb="2">
      <t>ニットウ</t>
    </rPh>
    <phoneticPr fontId="3"/>
  </si>
  <si>
    <t>理事長</t>
    <rPh sb="0" eb="3">
      <t>リジチョウ</t>
    </rPh>
    <phoneticPr fontId="3"/>
  </si>
  <si>
    <t>km</t>
  </si>
  <si>
    <t>宿泊料</t>
    <rPh sb="0" eb="3">
      <t>シュクハクリョウ</t>
    </rPh>
    <phoneticPr fontId="3"/>
  </si>
  <si>
    <t>広島市</t>
    <rPh sb="0" eb="3">
      <t>ヒロシマシ</t>
    </rPh>
    <phoneticPr fontId="3"/>
  </si>
  <si>
    <t>食卓料</t>
    <rPh sb="0" eb="2">
      <t>ショクタク</t>
    </rPh>
    <rPh sb="2" eb="3">
      <t>リョウ</t>
    </rPh>
    <phoneticPr fontId="3"/>
  </si>
  <si>
    <t>日数</t>
    <rPh sb="0" eb="2">
      <t>ニッスウ</t>
    </rPh>
    <phoneticPr fontId="3"/>
  </si>
  <si>
    <t>各種福祉士</t>
    <rPh sb="0" eb="2">
      <t>カクシュ</t>
    </rPh>
    <rPh sb="2" eb="5">
      <t>フクシシ</t>
    </rPh>
    <phoneticPr fontId="3"/>
  </si>
  <si>
    <t>到着
時刻</t>
    <rPh sb="0" eb="2">
      <t>トウチャク</t>
    </rPh>
    <rPh sb="3" eb="5">
      <t>ジコク</t>
    </rPh>
    <phoneticPr fontId="3"/>
  </si>
  <si>
    <t>大阪市</t>
    <rPh sb="0" eb="3">
      <t>オオサカシ</t>
    </rPh>
    <phoneticPr fontId="3"/>
  </si>
  <si>
    <t>（注）当該様式内に必要事項が記入しきれない場合には、適宜、別の用紙を用いて作成すること。</t>
  </si>
  <si>
    <t>宿泊地</t>
    <rPh sb="0" eb="3">
      <t>シュクハクチ</t>
    </rPh>
    <phoneticPr fontId="3"/>
  </si>
  <si>
    <t>定額</t>
    <rPh sb="0" eb="2">
      <t>テイガク</t>
    </rPh>
    <phoneticPr fontId="3"/>
  </si>
  <si>
    <t>※左記以外は乙地方となる。</t>
    <rPh sb="1" eb="3">
      <t>サキ</t>
    </rPh>
    <rPh sb="3" eb="5">
      <t>イガイ</t>
    </rPh>
    <rPh sb="6" eb="7">
      <t>オツ</t>
    </rPh>
    <rPh sb="7" eb="9">
      <t>チホウ</t>
    </rPh>
    <phoneticPr fontId="3"/>
  </si>
  <si>
    <t>夜</t>
    <rPh sb="0" eb="1">
      <t>ヨル</t>
    </rPh>
    <phoneticPr fontId="3"/>
  </si>
  <si>
    <t>各種療法士</t>
    <rPh sb="0" eb="2">
      <t>カクシュ</t>
    </rPh>
    <rPh sb="2" eb="5">
      <t>リョウホウシ</t>
    </rPh>
    <phoneticPr fontId="3"/>
  </si>
  <si>
    <t>千葉市</t>
    <rPh sb="0" eb="3">
      <t>チバシ</t>
    </rPh>
    <phoneticPr fontId="3"/>
  </si>
  <si>
    <t>神戸市</t>
    <rPh sb="0" eb="3">
      <t>コウベシ</t>
    </rPh>
    <phoneticPr fontId="3"/>
  </si>
  <si>
    <t>（氏名）</t>
  </si>
  <si>
    <t>計</t>
    <rPh sb="0" eb="1">
      <t>ケイ</t>
    </rPh>
    <phoneticPr fontId="3"/>
  </si>
  <si>
    <t>所在地</t>
    <rPh sb="0" eb="3">
      <t>ショザイチ</t>
    </rPh>
    <phoneticPr fontId="3"/>
  </si>
  <si>
    <t>指定職</t>
    <rPh sb="0" eb="3">
      <t>シテイショク</t>
    </rPh>
    <phoneticPr fontId="3"/>
  </si>
  <si>
    <t>到着地</t>
    <rPh sb="0" eb="3">
      <t>トウチャクチ</t>
    </rPh>
    <phoneticPr fontId="3"/>
  </si>
  <si>
    <t>※旅行行程の合計キロ数(km)に1km未満の端数が生じたときは、切り捨てて記入すること。</t>
    <rPh sb="1" eb="3">
      <t>リョコウ</t>
    </rPh>
    <rPh sb="3" eb="5">
      <t>コウテイ</t>
    </rPh>
    <rPh sb="6" eb="8">
      <t>ゴウケイ</t>
    </rPh>
    <rPh sb="10" eb="11">
      <t>スウ</t>
    </rPh>
    <rPh sb="19" eb="21">
      <t>ミマン</t>
    </rPh>
    <rPh sb="22" eb="24">
      <t>ハスウ</t>
    </rPh>
    <rPh sb="25" eb="26">
      <t>ショウ</t>
    </rPh>
    <rPh sb="32" eb="33">
      <t>キ</t>
    </rPh>
    <rPh sb="34" eb="35">
      <t>ス</t>
    </rPh>
    <rPh sb="37" eb="39">
      <t>キニュウ</t>
    </rPh>
    <phoneticPr fontId="3"/>
  </si>
  <si>
    <t>部長</t>
    <rPh sb="0" eb="2">
      <t>ブチョウ</t>
    </rPh>
    <phoneticPr fontId="3"/>
  </si>
  <si>
    <t>理事</t>
    <rPh sb="0" eb="2">
      <t>リジ</t>
    </rPh>
    <phoneticPr fontId="3"/>
  </si>
  <si>
    <t>行政職</t>
    <rPh sb="0" eb="3">
      <t>ギョウセイショク</t>
    </rPh>
    <phoneticPr fontId="3"/>
  </si>
  <si>
    <t>７級以上</t>
    <rPh sb="1" eb="2">
      <t>キュウ</t>
    </rPh>
    <rPh sb="2" eb="4">
      <t>イジョウ</t>
    </rPh>
    <phoneticPr fontId="3"/>
  </si>
  <si>
    <t>&lt;補助対象事業者所有の自家用車を使用する場合&gt;</t>
    <rPh sb="1" eb="3">
      <t>ホジョ</t>
    </rPh>
    <rPh sb="3" eb="5">
      <t>タイショウ</t>
    </rPh>
    <rPh sb="5" eb="8">
      <t>ジギョウシャ</t>
    </rPh>
    <rPh sb="8" eb="10">
      <t>ショユウ</t>
    </rPh>
    <rPh sb="11" eb="15">
      <t>ジカヨウシャ</t>
    </rPh>
    <rPh sb="16" eb="18">
      <t>シヨウ</t>
    </rPh>
    <rPh sb="20" eb="22">
      <t>バアイ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</si>
  <si>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</si>
  <si>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役職</t>
    <rPh sb="0" eb="2">
      <t>ヤクショク</t>
    </rPh>
    <phoneticPr fontId="3"/>
  </si>
  <si>
    <t>④参加者（役職、氏名）：</t>
    <rPh sb="1" eb="4">
      <t>サンカシャ</t>
    </rPh>
    <rPh sb="5" eb="7">
      <t>ヤクショク</t>
    </rPh>
    <rPh sb="8" eb="10">
      <t>シメイ</t>
    </rPh>
    <phoneticPr fontId="3"/>
  </si>
  <si>
    <t>大学教授</t>
    <rPh sb="0" eb="2">
      <t>ダイガク</t>
    </rPh>
    <rPh sb="2" eb="4">
      <t>キョウジュ</t>
    </rPh>
    <phoneticPr fontId="3"/>
  </si>
  <si>
    <t>分類</t>
    <rPh sb="0" eb="2">
      <t>ブンルイ</t>
    </rPh>
    <phoneticPr fontId="3"/>
  </si>
  <si>
    <t>甲地方</t>
    <rPh sb="0" eb="1">
      <t>コウ</t>
    </rPh>
    <rPh sb="1" eb="3">
      <t>チホウ</t>
    </rPh>
    <phoneticPr fontId="3"/>
  </si>
  <si>
    <t>乙地方</t>
    <rPh sb="0" eb="1">
      <t>オツ</t>
    </rPh>
    <rPh sb="1" eb="3">
      <t>チホウ</t>
    </rPh>
    <phoneticPr fontId="3"/>
  </si>
  <si>
    <t>東京都特別区</t>
    <rPh sb="0" eb="3">
      <t>トウキョウト</t>
    </rPh>
    <rPh sb="3" eb="6">
      <t>トクベツク</t>
    </rPh>
    <phoneticPr fontId="3"/>
  </si>
  <si>
    <t>横浜市</t>
    <rPh sb="0" eb="3">
      <t>ヨコハマシ</t>
    </rPh>
    <phoneticPr fontId="3"/>
  </si>
  <si>
    <t>院長</t>
    <rPh sb="0" eb="2">
      <t>インチョウ</t>
    </rPh>
    <phoneticPr fontId="3"/>
  </si>
  <si>
    <t>高速道路等
の使用有無</t>
    <rPh sb="0" eb="2">
      <t>コウソク</t>
    </rPh>
    <rPh sb="2" eb="4">
      <t>ドウロ</t>
    </rPh>
    <rPh sb="4" eb="5">
      <t>トウ</t>
    </rPh>
    <rPh sb="7" eb="9">
      <t>シヨウ</t>
    </rPh>
    <rPh sb="9" eb="11">
      <t>ウム</t>
    </rPh>
    <phoneticPr fontId="3"/>
  </si>
  <si>
    <t>川崎市</t>
    <rPh sb="0" eb="3">
      <t>カワサキシ</t>
    </rPh>
    <phoneticPr fontId="3"/>
  </si>
  <si>
    <t>※旅費の積算方法は、別紙「行程表及び旅費積算書」のとおり</t>
    <rPh sb="1" eb="3">
      <t>リョヒ</t>
    </rPh>
    <rPh sb="4" eb="6">
      <t>セキサン</t>
    </rPh>
    <rPh sb="6" eb="8">
      <t>ホウホウ</t>
    </rPh>
    <rPh sb="10" eb="12">
      <t>ベッシ</t>
    </rPh>
    <rPh sb="13" eb="16">
      <t>コウテイヒョウ</t>
    </rPh>
    <rPh sb="16" eb="17">
      <t>オヨ</t>
    </rPh>
    <rPh sb="18" eb="20">
      <t>リョヒ</t>
    </rPh>
    <rPh sb="20" eb="22">
      <t>セキサン</t>
    </rPh>
    <rPh sb="22" eb="23">
      <t>ショ</t>
    </rPh>
    <phoneticPr fontId="3"/>
  </si>
  <si>
    <t>相模原市</t>
    <rPh sb="0" eb="4">
      <t>サガミハラシ</t>
    </rPh>
    <phoneticPr fontId="3"/>
  </si>
  <si>
    <t>大学准教授</t>
    <rPh sb="0" eb="2">
      <t>ダイガク</t>
    </rPh>
    <rPh sb="2" eb="5">
      <t>ジュンキョウジュ</t>
    </rPh>
    <phoneticPr fontId="3"/>
  </si>
  <si>
    <t>参加費等</t>
    <rPh sb="0" eb="3">
      <t>サンカヒ</t>
    </rPh>
    <rPh sb="3" eb="4">
      <t>トウ</t>
    </rPh>
    <phoneticPr fontId="3"/>
  </si>
  <si>
    <t>さいたま市</t>
    <rPh sb="4" eb="5">
      <t>シ</t>
    </rPh>
    <phoneticPr fontId="3"/>
  </si>
  <si>
    <t>その他これらに準ずる者</t>
    <rPh sb="2" eb="3">
      <t>タ</t>
    </rPh>
    <rPh sb="7" eb="8">
      <t>ジュン</t>
    </rPh>
    <rPh sb="10" eb="11">
      <t>モノ</t>
    </rPh>
    <phoneticPr fontId="3"/>
  </si>
  <si>
    <t>名古屋市</t>
    <rPh sb="0" eb="4">
      <t>ナゴヤシ</t>
    </rPh>
    <phoneticPr fontId="3"/>
  </si>
  <si>
    <t>②</t>
  </si>
  <si>
    <t>京都市</t>
    <rPh sb="0" eb="3">
      <t>キョウトシ</t>
    </rPh>
    <phoneticPr fontId="3"/>
  </si>
  <si>
    <t>医師</t>
    <rPh sb="0" eb="2">
      <t>イシ</t>
    </rPh>
    <phoneticPr fontId="3"/>
  </si>
  <si>
    <t>病棟長</t>
    <rPh sb="0" eb="2">
      <t>ビョウトウ</t>
    </rPh>
    <rPh sb="2" eb="3">
      <t>チョウ</t>
    </rPh>
    <phoneticPr fontId="3"/>
  </si>
  <si>
    <t>旅行行程表及び旅費積算書
&lt;補助対象事業者所有の自家用車を使用する場合&gt;</t>
    <rPh sb="0" eb="2">
      <t>リョコウ</t>
    </rPh>
    <rPh sb="2" eb="5">
      <t>コウテイヒョウ</t>
    </rPh>
    <rPh sb="5" eb="6">
      <t>オヨ</t>
    </rPh>
    <rPh sb="7" eb="9">
      <t>リョヒ</t>
    </rPh>
    <rPh sb="9" eb="11">
      <t>セキサン</t>
    </rPh>
    <rPh sb="11" eb="12">
      <t>ショ</t>
    </rPh>
    <phoneticPr fontId="3"/>
  </si>
  <si>
    <t>ホームヘルパー</t>
  </si>
  <si>
    <t>堺市</t>
    <rPh sb="0" eb="2">
      <t>サカイシ</t>
    </rPh>
    <phoneticPr fontId="3"/>
  </si>
  <si>
    <t>看護師長</t>
    <rPh sb="0" eb="4">
      <t>カンゴシチョウ</t>
    </rPh>
    <phoneticPr fontId="3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</si>
  <si>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3"/>
  </si>
  <si>
    <t>看護師</t>
    <rPh sb="0" eb="3">
      <t>カンゴシ</t>
    </rPh>
    <phoneticPr fontId="3"/>
  </si>
  <si>
    <t>２級以下</t>
    <rPh sb="1" eb="2">
      <t>キュウ</t>
    </rPh>
    <rPh sb="2" eb="4">
      <t>イカ</t>
    </rPh>
    <phoneticPr fontId="3"/>
  </si>
  <si>
    <t>係員（事務職）</t>
    <rPh sb="0" eb="2">
      <t>カカリイン</t>
    </rPh>
    <rPh sb="3" eb="6">
      <t>ジムショク</t>
    </rPh>
    <phoneticPr fontId="3"/>
  </si>
  <si>
    <t>（役職）</t>
    <rPh sb="1" eb="3">
      <t>ヤクショク</t>
    </rPh>
    <phoneticPr fontId="3"/>
  </si>
  <si>
    <t>（氏名）</t>
    <rPh sb="1" eb="3">
      <t>シメイ</t>
    </rPh>
    <phoneticPr fontId="3"/>
  </si>
  <si>
    <t>②開催日時：</t>
  </si>
  <si>
    <t>⑥参加した研修等に期待される短期入所利用促進の効果</t>
    <rPh sb="1" eb="3">
      <t>サンカ</t>
    </rPh>
    <rPh sb="17" eb="18">
      <t>ショ</t>
    </rPh>
    <phoneticPr fontId="3"/>
  </si>
  <si>
    <t>③開催場所：</t>
  </si>
  <si>
    <t>（開催施設名）</t>
    <rPh sb="1" eb="3">
      <t>カイサイ</t>
    </rPh>
    <rPh sb="3" eb="5">
      <t>シセツ</t>
    </rPh>
    <rPh sb="5" eb="6">
      <t>メイ</t>
    </rPh>
    <phoneticPr fontId="3"/>
  </si>
  <si>
    <t>（住　　　所）</t>
    <rPh sb="1" eb="2">
      <t>ジュウ</t>
    </rPh>
    <rPh sb="5" eb="6">
      <t>ジョ</t>
    </rPh>
    <phoneticPr fontId="3"/>
  </si>
  <si>
    <t>⑤研修、講演会等の内容：</t>
  </si>
  <si>
    <t>１．研修、講演会等の概要</t>
  </si>
  <si>
    <t>２．研修、講演会等の旅行行程</t>
    <rPh sb="2" eb="4">
      <t>ケンシュウ</t>
    </rPh>
    <rPh sb="5" eb="8">
      <t>コウエンカイ</t>
    </rPh>
    <rPh sb="8" eb="9">
      <t>トウ</t>
    </rPh>
    <rPh sb="10" eb="12">
      <t>リョコウ</t>
    </rPh>
    <rPh sb="12" eb="14">
      <t>コウテイ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</si>
  <si>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</si>
  <si>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</si>
  <si>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申請者</t>
    <rPh sb="0" eb="3">
      <t>シンセイシャ</t>
    </rPh>
    <phoneticPr fontId="3"/>
  </si>
  <si>
    <t>宮城県仙台市太白区長町南４丁目２０−６</t>
    <rPh sb="0" eb="19">
      <t>トウホクリョウゴ</t>
    </rPh>
    <phoneticPr fontId="3"/>
  </si>
  <si>
    <t>東北療護センター</t>
    <rPh sb="0" eb="2">
      <t>トウホク</t>
    </rPh>
    <rPh sb="2" eb="4">
      <t>リョウゴ</t>
    </rPh>
    <phoneticPr fontId="3"/>
  </si>
  <si>
    <t>○○病院
（勤務地）</t>
    <rPh sb="2" eb="4">
      <t>ビョウイン</t>
    </rPh>
    <rPh sb="6" eb="9">
      <t>キンムチ</t>
    </rPh>
    <phoneticPr fontId="3"/>
  </si>
  <si>
    <t>山形県山形市旅篭町２丁目３−２５</t>
    <rPh sb="0" eb="3">
      <t>ヤマガタケン</t>
    </rPh>
    <rPh sb="3" eb="6">
      <t>ヤマガタシ</t>
    </rPh>
    <rPh sb="6" eb="9">
      <t>ハタゴマチ</t>
    </rPh>
    <rPh sb="10" eb="12">
      <t>チョウメ</t>
    </rPh>
    <phoneticPr fontId="3"/>
  </si>
  <si>
    <t xml:space="preserve">山形県山形市旅篭町２丁目３−２５ </t>
    <rPh sb="0" eb="3">
      <t>ヤマガタケン</t>
    </rPh>
    <rPh sb="3" eb="6">
      <t>ヤマガタシ</t>
    </rPh>
    <rPh sb="6" eb="9">
      <t>ハタゴマチ</t>
    </rPh>
    <rPh sb="10" eb="12">
      <t>チョウメ</t>
    </rPh>
    <phoneticPr fontId="3"/>
  </si>
  <si>
    <t>無</t>
    <rPh sb="0" eb="1">
      <t>ナ</t>
    </rPh>
    <phoneticPr fontId="3"/>
  </si>
  <si>
    <t>仙台市</t>
    <rPh sb="0" eb="3">
      <t>センダイシ</t>
    </rPh>
    <phoneticPr fontId="3"/>
  </si>
  <si>
    <t>短期入所協力施設研修</t>
    <rPh sb="2" eb="3">
      <t>イリ</t>
    </rPh>
    <rPh sb="3" eb="4">
      <t>ショ</t>
    </rPh>
    <rPh sb="6" eb="8">
      <t>シセツ</t>
    </rPh>
    <phoneticPr fontId="3"/>
  </si>
  <si>
    <t>自己負担額</t>
    <rPh sb="0" eb="2">
      <t>ジコ</t>
    </rPh>
    <rPh sb="2" eb="5">
      <t>フタンガク</t>
    </rPh>
    <phoneticPr fontId="3"/>
  </si>
  <si>
    <t>①研修、講演会等の名称：</t>
  </si>
  <si>
    <t>日付</t>
    <rPh sb="0" eb="2">
      <t>ヒヅケ</t>
    </rPh>
    <phoneticPr fontId="3"/>
  </si>
  <si>
    <t>～</t>
  </si>
  <si>
    <t>４．添付書類（４）その他補助金の交付に関して参考となる書類</t>
  </si>
  <si>
    <t>（注）</t>
  </si>
  <si>
    <t>自己負担額</t>
  </si>
  <si>
    <t>補助金申請額
（国家公務員等の旅費に関する法律積算額）</t>
    <rPh sb="0" eb="3">
      <t>ホジョキン</t>
    </rPh>
    <rPh sb="3" eb="6">
      <t>シンセイガク</t>
    </rPh>
    <rPh sb="23" eb="25">
      <t>セキサン</t>
    </rPh>
    <rPh sb="25" eb="26">
      <t>ガク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</si>
  <si>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</si>
  <si>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補助対象経費
（病院負担額）</t>
    <rPh sb="0" eb="2">
      <t>ホジョ</t>
    </rPh>
    <rPh sb="2" eb="4">
      <t>タイショウ</t>
    </rPh>
    <rPh sb="4" eb="6">
      <t>ケイヒ</t>
    </rPh>
    <rPh sb="8" eb="10">
      <t>ビョウイン</t>
    </rPh>
    <rPh sb="10" eb="13">
      <t>フタンガク</t>
    </rPh>
    <phoneticPr fontId="3"/>
  </si>
  <si>
    <r>
      <t>　参加した研修、講演会等の旅行行程が複数ある場合には、原則として、</t>
    </r>
    <r>
      <rPr>
        <u/>
        <sz val="8"/>
        <color auto="1"/>
        <rFont val="ＭＳ 明朝"/>
      </rPr>
      <t>当該研修、講演会等の旅行行程毎に本書を作成</t>
    </r>
    <r>
      <rPr>
        <sz val="8"/>
        <color auto="1"/>
        <rFont val="ＭＳ 明朝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3"/>
  </si>
  <si>
    <t>出発地</t>
    <rPh sb="0" eb="2">
      <t>シュッパツ</t>
    </rPh>
    <rPh sb="2" eb="3">
      <t>チ</t>
    </rPh>
    <phoneticPr fontId="3"/>
  </si>
  <si>
    <t>宮城県仙台市太白区長町南４丁目２０−６</t>
    <rPh sb="0" eb="3">
      <t>ミヤギケン</t>
    </rPh>
    <rPh sb="3" eb="6">
      <t>センダイシ</t>
    </rPh>
    <rPh sb="6" eb="9">
      <t>タイハクク</t>
    </rPh>
    <rPh sb="9" eb="11">
      <t>ナガマチ</t>
    </rPh>
    <rPh sb="11" eb="12">
      <t>ミナミ</t>
    </rPh>
    <rPh sb="13" eb="15">
      <t>チョウメ</t>
    </rPh>
    <phoneticPr fontId="3"/>
  </si>
  <si>
    <t>路程</t>
    <rPh sb="0" eb="2">
      <t>ロテイ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</si>
  <si>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</si>
  <si>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</si>
  <si>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自家用車使用の経路書</t>
    <rPh sb="0" eb="4">
      <t>ジカヨウシャ</t>
    </rPh>
    <rPh sb="4" eb="6">
      <t>シヨウ</t>
    </rPh>
    <rPh sb="7" eb="9">
      <t>ケイロ</t>
    </rPh>
    <rPh sb="9" eb="10">
      <t>ショ</t>
    </rPh>
    <phoneticPr fontId="3"/>
  </si>
  <si>
    <t>自家用車使用に伴う雑費領収書</t>
    <rPh sb="0" eb="4">
      <t>ジカヨウシャ</t>
    </rPh>
    <rPh sb="4" eb="6">
      <t>シヨウ</t>
    </rPh>
    <rPh sb="7" eb="8">
      <t>トモナ</t>
    </rPh>
    <rPh sb="9" eb="11">
      <t>ザッピ</t>
    </rPh>
    <rPh sb="11" eb="14">
      <t>リョウシュウショ</t>
    </rPh>
    <phoneticPr fontId="3"/>
  </si>
  <si>
    <t>実費</t>
    <rPh sb="0" eb="2">
      <t>ジッピ</t>
    </rPh>
    <phoneticPr fontId="3"/>
  </si>
  <si>
    <t>雑費</t>
    <rPh sb="0" eb="2">
      <t>ザッピ</t>
    </rPh>
    <phoneticPr fontId="3"/>
  </si>
  <si>
    <t>　（実施要領（２）利用促進等事務費　①　ア．関係）</t>
  </si>
  <si>
    <t>　</t>
  </si>
  <si>
    <t>A</t>
  </si>
  <si>
    <t>（役職）</t>
  </si>
  <si>
    <t>B</t>
  </si>
  <si>
    <t>　別紙参照
（※研修、講演会等の開催案内や概要、配布資料等を添付すること。）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テンプ</t>
    </rPh>
    <phoneticPr fontId="3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</si>
  <si>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</si>
  <si>
    <t>別紙「行程表及び旅費積算書」のとおり</t>
    <rPh sb="0" eb="2">
      <t>ベッシ</t>
    </rPh>
    <rPh sb="3" eb="6">
      <t>コウテイヒョウ</t>
    </rPh>
    <rPh sb="8" eb="10">
      <t>リョヒ</t>
    </rPh>
    <phoneticPr fontId="3"/>
  </si>
  <si>
    <t>補助金申請額</t>
    <rPh sb="0" eb="3">
      <t>ホジョキン</t>
    </rPh>
    <rPh sb="3" eb="6">
      <t>シンセイガク</t>
    </rPh>
    <phoneticPr fontId="3"/>
  </si>
  <si>
    <t>旅費</t>
    <rPh sb="0" eb="2">
      <t>リョヒ</t>
    </rPh>
    <phoneticPr fontId="3"/>
  </si>
  <si>
    <t>※参加費等の根拠は、領収書等のとおり</t>
    <rPh sb="1" eb="4">
      <t>サンカヒ</t>
    </rPh>
    <rPh sb="4" eb="5">
      <t>トウ</t>
    </rPh>
    <rPh sb="6" eb="8">
      <t>コンキョ</t>
    </rPh>
    <rPh sb="10" eb="14">
      <t>リョウシュウショナド</t>
    </rPh>
    <phoneticPr fontId="3"/>
  </si>
  <si>
    <t>その他</t>
    <rPh sb="2" eb="3">
      <t>タ</t>
    </rPh>
    <phoneticPr fontId="3"/>
  </si>
  <si>
    <t>生活支援員</t>
    <rPh sb="0" eb="2">
      <t>セイカツ</t>
    </rPh>
    <rPh sb="2" eb="5">
      <t>シエンイン</t>
    </rPh>
    <phoneticPr fontId="3"/>
  </si>
  <si>
    <t>研修等への参加報告書</t>
  </si>
  <si>
    <t>理事長　国土　太郎</t>
  </si>
  <si>
    <t>C</t>
  </si>
  <si>
    <t>Aと同じ車で移動しているため経路書の添付を省略。</t>
    <rPh sb="2" eb="3">
      <t>オナ</t>
    </rPh>
    <rPh sb="4" eb="5">
      <t>クルマ</t>
    </rPh>
    <rPh sb="6" eb="8">
      <t>イドウ</t>
    </rPh>
    <rPh sb="14" eb="16">
      <t>ケイロ</t>
    </rPh>
    <rPh sb="16" eb="17">
      <t>ショ</t>
    </rPh>
    <rPh sb="18" eb="20">
      <t>テンプ</t>
    </rPh>
    <rPh sb="21" eb="23">
      <t>ショウリャク</t>
    </rPh>
    <phoneticPr fontId="3"/>
  </si>
  <si>
    <t>Aと同じ車で移動しており、経費はAにおいて計上している。</t>
    <rPh sb="2" eb="3">
      <t>オナ</t>
    </rPh>
    <rPh sb="4" eb="5">
      <t>クルマ</t>
    </rPh>
    <rPh sb="6" eb="8">
      <t>イドウ</t>
    </rPh>
    <rPh sb="13" eb="15">
      <t>ケイヒ</t>
    </rPh>
    <rPh sb="21" eb="23">
      <t>ケイジョウ</t>
    </rPh>
    <phoneticPr fontId="3"/>
  </si>
  <si>
    <t>３．研修、講演会等の参加に要する経費</t>
    <rPh sb="2" eb="4">
      <t>ケンシュウ</t>
    </rPh>
    <rPh sb="5" eb="8">
      <t>コウエンカイ</t>
    </rPh>
    <rPh sb="8" eb="9">
      <t>トウ</t>
    </rPh>
    <rPh sb="10" eb="12">
      <t>サンカ</t>
    </rPh>
    <rPh sb="13" eb="14">
      <t>ヨウ</t>
    </rPh>
    <rPh sb="16" eb="18">
      <t>ケイヒ</t>
    </rPh>
    <phoneticPr fontId="3"/>
  </si>
  <si>
    <t>社会福祉法人国交会 自動車苑</t>
    <rPh sb="2" eb="4">
      <t>フクシ</t>
    </rPh>
    <rPh sb="13" eb="14">
      <t>エン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</si>
</sst>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8" formatCode="#,##0&quot;円&quot;"/>
    <numFmt numFmtId="180" formatCode="#,##0;[Red]#,##0"/>
    <numFmt numFmtId="176" formatCode="ggge&quot;年&quot;m&quot;月&quot;d&quot;日&quot;\(aaa\)"/>
    <numFmt numFmtId="177" formatCode="gggyy&quot;年&quot;m&quot;月&quot;d&quot;日&quot;"/>
    <numFmt numFmtId="179" formatCode="m/d;@"/>
  </numFmts>
  <fonts count="20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b/>
      <sz val="16"/>
      <color auto="1"/>
      <name val="ＭＳ 明朝"/>
      <family val="1"/>
    </font>
    <font>
      <b/>
      <sz val="14"/>
      <color auto="1"/>
      <name val="ＭＳ 明朝"/>
      <family val="1"/>
    </font>
    <font>
      <sz val="9"/>
      <color auto="1"/>
      <name val="ＭＳ 明朝"/>
      <family val="1"/>
    </font>
    <font>
      <b/>
      <sz val="11"/>
      <color theme="1"/>
      <name val="ＭＳ 明朝"/>
      <family val="1"/>
    </font>
    <font>
      <b/>
      <sz val="14"/>
      <color theme="1"/>
      <name val="ＭＳ 明朝"/>
      <family val="1"/>
    </font>
    <font>
      <sz val="11"/>
      <color theme="1"/>
      <name val="ＭＳ 明朝"/>
      <family val="1"/>
    </font>
    <font>
      <sz val="8"/>
      <color auto="1"/>
      <name val="ＭＳ 明朝"/>
      <family val="1"/>
    </font>
    <font>
      <sz val="14"/>
      <color auto="1"/>
      <name val="ＭＳ 明朝"/>
      <family val="1"/>
    </font>
    <font>
      <sz val="12"/>
      <color auto="1"/>
      <name val="ＭＳ 明朝"/>
      <family val="1"/>
    </font>
    <font>
      <sz val="12"/>
      <color theme="1"/>
      <name val="ＭＳ 明朝"/>
      <family val="1"/>
    </font>
    <font>
      <i/>
      <sz val="12"/>
      <color theme="1"/>
      <name val="ＭＳ 明朝"/>
      <family val="1"/>
    </font>
    <font>
      <b/>
      <sz val="12"/>
      <color theme="1"/>
      <name val="ＭＳ 明朝"/>
      <family val="1"/>
    </font>
    <font>
      <sz val="9"/>
      <color auto="1"/>
      <name val="Arial"/>
      <family val="2"/>
    </font>
    <font>
      <sz val="14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right" vertical="top" shrinkToFit="1"/>
    </xf>
    <xf numFmtId="0" fontId="4" fillId="0" borderId="0" xfId="4" applyFont="1" applyFill="1" applyAlignment="1">
      <alignment horizontal="justify" vertical="center"/>
    </xf>
    <xf numFmtId="0" fontId="9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justify" vertical="center"/>
    </xf>
    <xf numFmtId="0" fontId="4" fillId="0" borderId="0" xfId="4" applyFont="1" applyFill="1" applyAlignment="1">
      <alignment horizontal="left" vertical="center"/>
    </xf>
    <xf numFmtId="0" fontId="11" fillId="0" borderId="0" xfId="4" applyFont="1" applyFill="1">
      <alignment vertical="center"/>
    </xf>
    <xf numFmtId="0" fontId="4" fillId="0" borderId="0" xfId="4" applyFont="1" applyFill="1" applyAlignment="1">
      <alignment horizontal="left" vertical="center" shrinkToFit="1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top" shrinkToFit="1"/>
    </xf>
    <xf numFmtId="0" fontId="4" fillId="0" borderId="0" xfId="4" applyFont="1" applyFill="1" applyAlignment="1">
      <alignment horizontal="left" vertical="center" wrapText="1"/>
    </xf>
    <xf numFmtId="0" fontId="12" fillId="0" borderId="0" xfId="4" applyFont="1" applyFill="1" applyAlignment="1">
      <alignment horizontal="justify" vertical="top" wrapText="1"/>
    </xf>
    <xf numFmtId="0" fontId="4" fillId="2" borderId="0" xfId="4" applyFont="1" applyFill="1" applyAlignment="1">
      <alignment horizontal="justify" vertical="top" wrapText="1"/>
    </xf>
    <xf numFmtId="0" fontId="4" fillId="0" borderId="0" xfId="4" applyFont="1" applyFill="1" applyAlignment="1">
      <alignment horizontal="center" vertical="center" shrinkToFit="1"/>
    </xf>
    <xf numFmtId="0" fontId="4" fillId="0" borderId="0" xfId="4" applyFont="1" applyFill="1" applyAlignment="1">
      <alignment horizontal="center" vertical="top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center" vertical="top" shrinkToFit="1"/>
    </xf>
    <xf numFmtId="176" fontId="4" fillId="2" borderId="0" xfId="4" applyNumberFormat="1" applyFont="1" applyFill="1" applyAlignment="1">
      <alignment horizontal="center" vertical="center"/>
    </xf>
    <xf numFmtId="177" fontId="4" fillId="0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left" vertical="center" shrinkToFit="1"/>
    </xf>
    <xf numFmtId="178" fontId="4" fillId="3" borderId="0" xfId="4" applyNumberFormat="1" applyFont="1" applyFill="1" applyAlignment="1">
      <alignment horizontal="center" vertical="top" shrinkToFit="1"/>
    </xf>
    <xf numFmtId="0" fontId="4" fillId="2" borderId="0" xfId="4" applyFont="1" applyFill="1" applyAlignment="1">
      <alignment horizontal="left" vertical="center"/>
    </xf>
    <xf numFmtId="0" fontId="4" fillId="0" borderId="0" xfId="4" applyFont="1" applyFill="1" applyAlignment="1">
      <alignment horizontal="center" vertical="top" wrapText="1"/>
    </xf>
    <xf numFmtId="20" fontId="4" fillId="2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2" fillId="0" borderId="0" xfId="0" applyFont="1" applyFill="1">
      <alignment vertical="center"/>
    </xf>
    <xf numFmtId="178" fontId="4" fillId="3" borderId="0" xfId="4" applyNumberFormat="1" applyFont="1" applyFill="1" applyAlignment="1">
      <alignment horizontal="center" vertical="top" wrapText="1"/>
    </xf>
    <xf numFmtId="0" fontId="4" fillId="0" borderId="0" xfId="4" applyFont="1" applyFill="1" applyAlignment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center" vertical="center" shrinkToFit="1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right" vertical="top"/>
    </xf>
    <xf numFmtId="0" fontId="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right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right" vertical="top" shrinkToFit="1"/>
    </xf>
    <xf numFmtId="179" fontId="16" fillId="0" borderId="3" xfId="0" applyNumberFormat="1" applyFont="1" applyFill="1" applyBorder="1" applyAlignment="1">
      <alignment horizontal="center" vertical="center" shrinkToFit="1"/>
    </xf>
    <xf numFmtId="179" fontId="16" fillId="0" borderId="4" xfId="0" applyNumberFormat="1" applyFont="1" applyFill="1" applyBorder="1" applyAlignment="1">
      <alignment horizontal="center" vertical="center" shrinkToFit="1"/>
    </xf>
    <xf numFmtId="179" fontId="15" fillId="0" borderId="4" xfId="0" applyNumberFormat="1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0" xfId="0" applyFont="1" applyFill="1" applyBorder="1">
      <alignment vertical="center"/>
    </xf>
    <xf numFmtId="0" fontId="15" fillId="0" borderId="0" xfId="0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horizontal="left" vertical="center" shrinkToFit="1"/>
    </xf>
    <xf numFmtId="0" fontId="15" fillId="0" borderId="0" xfId="0" applyFont="1" applyFill="1" applyAlignment="1">
      <alignment horizontal="left" vertical="center" shrinkToFit="1"/>
    </xf>
    <xf numFmtId="0" fontId="15" fillId="0" borderId="9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right" vertical="top" wrapText="1" shrinkToFit="1"/>
    </xf>
    <xf numFmtId="20" fontId="15" fillId="0" borderId="11" xfId="0" applyNumberFormat="1" applyFont="1" applyFill="1" applyBorder="1" applyAlignment="1">
      <alignment horizontal="center" vertical="center" shrinkToFit="1"/>
    </xf>
    <xf numFmtId="20" fontId="15" fillId="0" borderId="12" xfId="0" applyNumberFormat="1" applyFont="1" applyFill="1" applyBorder="1" applyAlignment="1">
      <alignment horizontal="center" vertical="center" shrinkToFit="1"/>
    </xf>
    <xf numFmtId="20" fontId="16" fillId="0" borderId="12" xfId="0" applyNumberFormat="1" applyFont="1" applyFill="1" applyBorder="1" applyAlignment="1">
      <alignment horizontal="center" vertical="center" shrinkToFit="1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 shrinkToFit="1"/>
    </xf>
    <xf numFmtId="0" fontId="15" fillId="0" borderId="18" xfId="0" applyFont="1" applyFill="1" applyBorder="1" applyAlignment="1">
      <alignment horizontal="right" vertical="top" shrinkToFit="1"/>
    </xf>
    <xf numFmtId="0" fontId="15" fillId="0" borderId="19" xfId="0" applyFont="1" applyFill="1" applyBorder="1" applyAlignment="1">
      <alignment horizontal="center" vertical="center" shrinkToFit="1"/>
    </xf>
    <xf numFmtId="0" fontId="15" fillId="0" borderId="20" xfId="0" applyFont="1" applyFill="1" applyBorder="1" applyAlignment="1">
      <alignment horizontal="center" vertical="center" shrinkToFit="1"/>
    </xf>
    <xf numFmtId="0" fontId="16" fillId="0" borderId="2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 vertical="center" shrinkToFit="1"/>
    </xf>
    <xf numFmtId="0" fontId="15" fillId="0" borderId="17" xfId="0" applyFont="1" applyFill="1" applyBorder="1" applyAlignment="1">
      <alignment horizontal="center" vertical="center" wrapText="1" shrinkToFit="1"/>
    </xf>
    <xf numFmtId="0" fontId="15" fillId="0" borderId="18" xfId="0" applyFont="1" applyFill="1" applyBorder="1" applyAlignment="1">
      <alignment horizontal="right" vertical="top" wrapText="1" shrinkToFit="1"/>
    </xf>
    <xf numFmtId="20" fontId="15" fillId="0" borderId="19" xfId="0" applyNumberFormat="1" applyFont="1" applyFill="1" applyBorder="1" applyAlignment="1">
      <alignment horizontal="center" vertical="center" shrinkToFit="1"/>
    </xf>
    <xf numFmtId="20" fontId="15" fillId="0" borderId="20" xfId="0" applyNumberFormat="1" applyFont="1" applyFill="1" applyBorder="1" applyAlignment="1">
      <alignment horizontal="center" vertical="center" shrinkToFit="1"/>
    </xf>
    <xf numFmtId="20" fontId="16" fillId="0" borderId="20" xfId="0" applyNumberFormat="1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14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right" vertical="top" wrapText="1"/>
    </xf>
    <xf numFmtId="0" fontId="15" fillId="0" borderId="22" xfId="0" applyFont="1" applyFill="1" applyBorder="1" applyAlignment="1">
      <alignment horizontal="justify" vertical="center" wrapText="1"/>
    </xf>
    <xf numFmtId="0" fontId="15" fillId="0" borderId="15" xfId="0" applyFont="1" applyFill="1" applyBorder="1" applyAlignment="1">
      <alignment horizontal="justify" vertical="center" wrapText="1"/>
    </xf>
    <xf numFmtId="0" fontId="16" fillId="0" borderId="15" xfId="0" applyFont="1" applyFill="1" applyBorder="1" applyAlignment="1">
      <alignment horizontal="justify" vertical="center" wrapText="1"/>
    </xf>
    <xf numFmtId="0" fontId="15" fillId="0" borderId="21" xfId="0" applyFont="1" applyFill="1" applyBorder="1" applyAlignment="1">
      <alignment horizontal="right" vertical="top"/>
    </xf>
    <xf numFmtId="0" fontId="15" fillId="0" borderId="15" xfId="0" applyFont="1" applyFill="1" applyBorder="1" applyAlignment="1">
      <alignment vertical="center" wrapText="1"/>
    </xf>
    <xf numFmtId="0" fontId="16" fillId="0" borderId="15" xfId="0" applyFont="1" applyFill="1" applyBorder="1" applyAlignment="1">
      <alignment vertical="center" wrapText="1"/>
    </xf>
    <xf numFmtId="0" fontId="15" fillId="0" borderId="23" xfId="0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0" fontId="17" fillId="0" borderId="0" xfId="0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wrapText="1" shrinkToFit="1"/>
    </xf>
    <xf numFmtId="0" fontId="15" fillId="0" borderId="21" xfId="0" applyFont="1" applyFill="1" applyBorder="1" applyAlignment="1">
      <alignment horizontal="right" vertical="top" wrapText="1" shrinkToFit="1"/>
    </xf>
    <xf numFmtId="0" fontId="15" fillId="0" borderId="22" xfId="0" applyFont="1" applyFill="1" applyBorder="1" applyAlignment="1">
      <alignment horizontal="right" vertical="center" shrinkToFit="1"/>
    </xf>
    <xf numFmtId="0" fontId="15" fillId="0" borderId="15" xfId="0" applyFont="1" applyFill="1" applyBorder="1" applyAlignment="1">
      <alignment horizontal="right" vertical="center" shrinkToFit="1"/>
    </xf>
    <xf numFmtId="0" fontId="16" fillId="0" borderId="15" xfId="0" applyFont="1" applyFill="1" applyBorder="1" applyAlignment="1">
      <alignment horizontal="right" vertical="center" shrinkToFit="1"/>
    </xf>
    <xf numFmtId="180" fontId="15" fillId="0" borderId="24" xfId="0" applyNumberFormat="1" applyFont="1" applyFill="1" applyBorder="1" applyAlignment="1">
      <alignment horizontal="right" vertical="center"/>
    </xf>
    <xf numFmtId="0" fontId="15" fillId="0" borderId="22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38" fontId="15" fillId="0" borderId="28" xfId="6" applyFont="1" applyFill="1" applyBorder="1" applyAlignment="1">
      <alignment horizontal="center" vertical="center" wrapText="1" shrinkToFit="1"/>
    </xf>
    <xf numFmtId="38" fontId="15" fillId="0" borderId="29" xfId="6" applyFont="1" applyFill="1" applyBorder="1" applyAlignment="1">
      <alignment horizontal="center" vertical="center" shrinkToFit="1"/>
    </xf>
    <xf numFmtId="0" fontId="15" fillId="0" borderId="29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180" fontId="15" fillId="0" borderId="3" xfId="6" applyNumberFormat="1" applyFont="1" applyFill="1" applyBorder="1" applyAlignment="1">
      <alignment vertical="center" shrinkToFit="1"/>
    </xf>
    <xf numFmtId="180" fontId="15" fillId="0" borderId="4" xfId="6" applyNumberFormat="1" applyFont="1" applyFill="1" applyBorder="1" applyAlignment="1">
      <alignment vertical="center" shrinkToFit="1"/>
    </xf>
    <xf numFmtId="180" fontId="16" fillId="0" borderId="4" xfId="6" applyNumberFormat="1" applyFont="1" applyFill="1" applyBorder="1" applyAlignment="1">
      <alignment vertical="center" shrinkToFit="1"/>
    </xf>
    <xf numFmtId="180" fontId="15" fillId="0" borderId="2" xfId="6" applyNumberFormat="1" applyFont="1" applyFill="1" applyBorder="1" applyAlignment="1">
      <alignment vertical="center" shrinkToFit="1"/>
    </xf>
    <xf numFmtId="180" fontId="15" fillId="0" borderId="30" xfId="6" applyNumberFormat="1" applyFont="1" applyFill="1" applyBorder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vertical="center" shrinkToFit="1"/>
    </xf>
    <xf numFmtId="38" fontId="15" fillId="0" borderId="17" xfId="6" applyFont="1" applyFill="1" applyBorder="1" applyAlignment="1">
      <alignment horizontal="center" vertical="center" shrinkToFit="1"/>
    </xf>
    <xf numFmtId="38" fontId="15" fillId="0" borderId="20" xfId="6" applyFont="1" applyFill="1" applyBorder="1" applyAlignment="1">
      <alignment horizontal="center" vertical="center" shrinkToFit="1"/>
    </xf>
    <xf numFmtId="0" fontId="15" fillId="0" borderId="31" xfId="0" applyFont="1" applyFill="1" applyBorder="1" applyAlignment="1">
      <alignment horizontal="center" vertical="center" shrinkToFit="1"/>
    </xf>
    <xf numFmtId="0" fontId="15" fillId="0" borderId="21" xfId="0" applyFont="1" applyFill="1" applyBorder="1" applyAlignment="1">
      <alignment horizontal="right" vertical="top" shrinkToFit="1"/>
    </xf>
    <xf numFmtId="180" fontId="15" fillId="0" borderId="22" xfId="6" applyNumberFormat="1" applyFont="1" applyFill="1" applyBorder="1" applyAlignment="1">
      <alignment vertical="center" shrinkToFit="1"/>
    </xf>
    <xf numFmtId="180" fontId="15" fillId="0" borderId="15" xfId="6" applyNumberFormat="1" applyFont="1" applyFill="1" applyBorder="1" applyAlignment="1">
      <alignment vertical="center" shrinkToFit="1"/>
    </xf>
    <xf numFmtId="180" fontId="16" fillId="0" borderId="15" xfId="6" applyNumberFormat="1" applyFont="1" applyFill="1" applyBorder="1" applyAlignment="1">
      <alignment vertical="center" shrinkToFit="1"/>
    </xf>
    <xf numFmtId="180" fontId="15" fillId="0" borderId="21" xfId="6" applyNumberFormat="1" applyFont="1" applyFill="1" applyBorder="1" applyAlignment="1">
      <alignment vertical="center" shrinkToFit="1"/>
    </xf>
    <xf numFmtId="180" fontId="15" fillId="0" borderId="24" xfId="6" applyNumberFormat="1" applyFont="1" applyFill="1" applyBorder="1" applyAlignment="1">
      <alignment vertical="center" shrinkToFit="1"/>
    </xf>
    <xf numFmtId="0" fontId="17" fillId="0" borderId="13" xfId="0" applyFont="1" applyFill="1" applyBorder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 shrinkToFit="1"/>
    </xf>
    <xf numFmtId="38" fontId="15" fillId="0" borderId="12" xfId="6" applyFont="1" applyFill="1" applyBorder="1" applyAlignment="1">
      <alignment horizontal="right" vertical="center" shrinkToFit="1"/>
    </xf>
    <xf numFmtId="0" fontId="15" fillId="0" borderId="32" xfId="0" applyFont="1" applyFill="1" applyBorder="1" applyAlignment="1">
      <alignment horizontal="right" vertical="top" shrinkToFit="1"/>
    </xf>
    <xf numFmtId="38" fontId="15" fillId="0" borderId="33" xfId="6" applyFont="1" applyFill="1" applyBorder="1" applyAlignment="1">
      <alignment horizontal="center" vertical="center" shrinkToFit="1"/>
    </xf>
    <xf numFmtId="38" fontId="15" fillId="0" borderId="34" xfId="6" applyFont="1" applyFill="1" applyBorder="1" applyAlignment="1">
      <alignment horizontal="right" vertical="center" shrinkToFit="1"/>
    </xf>
    <xf numFmtId="0" fontId="15" fillId="0" borderId="34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wrapText="1" shrinkToFit="1"/>
    </xf>
    <xf numFmtId="0" fontId="15" fillId="0" borderId="35" xfId="0" applyFont="1" applyFill="1" applyBorder="1" applyAlignment="1">
      <alignment horizontal="right" vertical="top" shrinkToFit="1"/>
    </xf>
    <xf numFmtId="180" fontId="15" fillId="0" borderId="36" xfId="6" applyNumberFormat="1" applyFont="1" applyFill="1" applyBorder="1" applyAlignment="1">
      <alignment vertical="center" shrinkToFit="1"/>
    </xf>
    <xf numFmtId="180" fontId="15" fillId="0" borderId="34" xfId="6" applyNumberFormat="1" applyFont="1" applyFill="1" applyBorder="1" applyAlignment="1">
      <alignment vertical="center" shrinkToFit="1"/>
    </xf>
    <xf numFmtId="180" fontId="16" fillId="0" borderId="34" xfId="6" applyNumberFormat="1" applyFont="1" applyFill="1" applyBorder="1" applyAlignment="1">
      <alignment vertical="center" shrinkToFit="1"/>
    </xf>
    <xf numFmtId="180" fontId="15" fillId="0" borderId="37" xfId="6" applyNumberFormat="1" applyFont="1" applyFill="1" applyBorder="1" applyAlignment="1">
      <alignment vertical="center" shrinkToFit="1"/>
    </xf>
    <xf numFmtId="180" fontId="15" fillId="0" borderId="23" xfId="6" applyNumberFormat="1" applyFont="1" applyFill="1" applyBorder="1" applyAlignment="1">
      <alignment vertical="center" shrinkToFit="1"/>
    </xf>
    <xf numFmtId="38" fontId="17" fillId="0" borderId="38" xfId="0" applyNumberFormat="1" applyFont="1" applyFill="1" applyBorder="1" applyAlignment="1">
      <alignment horizontal="center" vertical="center" shrinkToFit="1"/>
    </xf>
    <xf numFmtId="180" fontId="15" fillId="0" borderId="39" xfId="6" applyNumberFormat="1" applyFont="1" applyFill="1" applyBorder="1" applyAlignment="1">
      <alignment vertical="center" shrinkToFit="1"/>
    </xf>
    <xf numFmtId="180" fontId="15" fillId="0" borderId="31" xfId="6" applyNumberFormat="1" applyFont="1" applyFill="1" applyBorder="1" applyAlignment="1">
      <alignment vertical="center" shrinkToFit="1"/>
    </xf>
    <xf numFmtId="180" fontId="16" fillId="0" borderId="31" xfId="6" applyNumberFormat="1" applyFont="1" applyFill="1" applyBorder="1" applyAlignment="1">
      <alignment vertical="center" shrinkToFit="1"/>
    </xf>
    <xf numFmtId="180" fontId="15" fillId="0" borderId="32" xfId="6" applyNumberFormat="1" applyFont="1" applyFill="1" applyBorder="1" applyAlignment="1">
      <alignment vertical="center" shrinkToFit="1"/>
    </xf>
    <xf numFmtId="0" fontId="15" fillId="0" borderId="26" xfId="0" applyFont="1" applyFill="1" applyBorder="1" applyAlignment="1">
      <alignment horizontal="center" vertical="center" wrapText="1" shrinkToFit="1"/>
    </xf>
    <xf numFmtId="0" fontId="15" fillId="0" borderId="35" xfId="0" applyFont="1" applyFill="1" applyBorder="1" applyAlignment="1">
      <alignment horizontal="right" vertical="center" shrinkToFit="1"/>
    </xf>
    <xf numFmtId="180" fontId="15" fillId="0" borderId="40" xfId="6" applyNumberFormat="1" applyFont="1" applyFill="1" applyBorder="1" applyAlignment="1">
      <alignment vertical="center" shrinkToFit="1"/>
    </xf>
    <xf numFmtId="38" fontId="17" fillId="0" borderId="0" xfId="0" applyNumberFormat="1" applyFont="1" applyFill="1" applyBorder="1" applyAlignment="1">
      <alignment horizontal="center" vertical="center" shrinkToFit="1"/>
    </xf>
    <xf numFmtId="179" fontId="15" fillId="0" borderId="3" xfId="0" applyNumberFormat="1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top"/>
    </xf>
    <xf numFmtId="0" fontId="19" fillId="0" borderId="0" xfId="0" applyFont="1" applyFill="1">
      <alignment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 shrinkToFit="1"/>
    </xf>
    <xf numFmtId="180" fontId="15" fillId="0" borderId="24" xfId="0" applyNumberFormat="1" applyFont="1" applyFill="1" applyBorder="1" applyAlignment="1">
      <alignment vertical="center"/>
    </xf>
    <xf numFmtId="0" fontId="15" fillId="0" borderId="26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 shrinkToFit="1"/>
    </xf>
    <xf numFmtId="180" fontId="15" fillId="0" borderId="38" xfId="6" applyNumberFormat="1" applyFont="1" applyFill="1" applyBorder="1" applyAlignment="1">
      <alignment vertical="center" shrinkToFit="1"/>
    </xf>
    <xf numFmtId="38" fontId="17" fillId="0" borderId="23" xfId="0" applyNumberFormat="1" applyFont="1" applyFill="1" applyBorder="1" applyAlignment="1">
      <alignment horizontal="center" vertical="center" shrinkToFit="1"/>
    </xf>
    <xf numFmtId="38" fontId="17" fillId="0" borderId="24" xfId="0" applyNumberFormat="1" applyFont="1" applyFill="1" applyBorder="1" applyAlignment="1">
      <alignment horizontal="center" vertical="center" shrinkToFit="1"/>
    </xf>
    <xf numFmtId="0" fontId="14" fillId="0" borderId="4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3" borderId="15" xfId="0" applyFill="1" applyBorder="1">
      <alignment vertical="center"/>
    </xf>
    <xf numFmtId="38" fontId="0" fillId="0" borderId="15" xfId="6" applyFont="1" applyBorder="1" applyAlignment="1">
      <alignment vertical="center"/>
    </xf>
    <xf numFmtId="38" fontId="0" fillId="3" borderId="15" xfId="6" applyFont="1" applyFill="1" applyBorder="1" applyAlignment="1">
      <alignment vertical="center"/>
    </xf>
    <xf numFmtId="0" fontId="0" fillId="0" borderId="15" xfId="0" applyBorder="1" applyAlignment="1">
      <alignment horizontal="center" vertical="center" shrinkToFit="1"/>
    </xf>
    <xf numFmtId="0" fontId="0" fillId="0" borderId="42" xfId="0" applyFill="1" applyBorder="1" applyAlignment="1">
      <alignment horizontal="center" vertical="center"/>
    </xf>
  </cellXfs>
  <cellStyles count="7">
    <cellStyle name="桁区切り 2" xfId="1"/>
    <cellStyle name="桁区切り 3" xfId="2"/>
    <cellStyle name="標準" xfId="0" builtinId="0"/>
    <cellStyle name="標準 2" xfId="3"/>
    <cellStyle name="標準 3" xfId="4"/>
    <cellStyle name="通貨 2" xfId="5"/>
    <cellStyle name="桁区切り" xfId="6" builtinId="6"/>
  </cellStyles>
  <tableStyles count="0" defaultTableStyle="TableStyleMedium9" defaultPivotStyle="PivotStyleLight16"/>
  <colors>
    <mruColors>
      <color rgb="FFDBEEF3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jp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108585</xdr:colOff>
      <xdr:row>21</xdr:row>
      <xdr:rowOff>53975</xdr:rowOff>
    </xdr:from>
    <xdr:to xmlns:xdr="http://schemas.openxmlformats.org/drawingml/2006/spreadsheetDrawing">
      <xdr:col>8</xdr:col>
      <xdr:colOff>476250</xdr:colOff>
      <xdr:row>32</xdr:row>
      <xdr:rowOff>177165</xdr:rowOff>
    </xdr:to>
    <xdr:pic macro=""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" y="9188450"/>
          <a:ext cx="7235190" cy="5361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 xmlns:xdr="http://schemas.openxmlformats.org/drawingml/2006/spreadsheetDrawing">
      <xdr:col>11</xdr:col>
      <xdr:colOff>67945</xdr:colOff>
      <xdr:row>21</xdr:row>
      <xdr:rowOff>136525</xdr:rowOff>
    </xdr:from>
    <xdr:to xmlns:xdr="http://schemas.openxmlformats.org/drawingml/2006/spreadsheetDrawing">
      <xdr:col>13</xdr:col>
      <xdr:colOff>355600</xdr:colOff>
      <xdr:row>29</xdr:row>
      <xdr:rowOff>259715</xdr:rowOff>
    </xdr:to>
    <xdr:pic macro="">
      <xdr:nvPicPr>
        <xdr:cNvPr id="3" name="il_fi" descr="http://www.rakuten.ne.jp/gold/pcpos/images/receipt0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0520" y="9271000"/>
          <a:ext cx="1811655" cy="393319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370205</xdr:colOff>
      <xdr:row>4</xdr:row>
      <xdr:rowOff>111760</xdr:rowOff>
    </xdr:from>
    <xdr:to xmlns:xdr="http://schemas.openxmlformats.org/drawingml/2006/spreadsheetDrawing">
      <xdr:col>10</xdr:col>
      <xdr:colOff>1617345</xdr:colOff>
      <xdr:row>22</xdr:row>
      <xdr:rowOff>1270</xdr:rowOff>
    </xdr:to>
    <xdr:grpSp>
      <xdr:nvGrpSpPr>
        <xdr:cNvPr id="2" name="グループ化 1"/>
        <xdr:cNvGrpSpPr/>
      </xdr:nvGrpSpPr>
      <xdr:grpSpPr>
        <a:xfrm>
          <a:off x="7171055" y="797560"/>
          <a:ext cx="1247140" cy="2975610"/>
          <a:chOff x="1428750" y="857250"/>
          <a:chExt cx="1247775" cy="2914650"/>
        </a:xfrm>
      </xdr:grpSpPr>
      <xdr:cxnSp macro="">
        <xdr:nvCxnSpPr>
          <xdr:cNvPr id="3" name="直線コネクタ 2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 xmlns:xdr="http://schemas.openxmlformats.org/drawingml/2006/spreadsheetDrawing">
      <xdr:col>10</xdr:col>
      <xdr:colOff>370205</xdr:colOff>
      <xdr:row>4</xdr:row>
      <xdr:rowOff>111760</xdr:rowOff>
    </xdr:from>
    <xdr:to xmlns:xdr="http://schemas.openxmlformats.org/drawingml/2006/spreadsheetDrawing">
      <xdr:col>10</xdr:col>
      <xdr:colOff>1617345</xdr:colOff>
      <xdr:row>23</xdr:row>
      <xdr:rowOff>1270</xdr:rowOff>
    </xdr:to>
    <xdr:grpSp>
      <xdr:nvGrpSpPr>
        <xdr:cNvPr id="7" name="グループ化 6"/>
        <xdr:cNvGrpSpPr/>
      </xdr:nvGrpSpPr>
      <xdr:grpSpPr>
        <a:xfrm>
          <a:off x="7171055" y="797560"/>
          <a:ext cx="1247140" cy="3147060"/>
          <a:chOff x="1428750" y="857250"/>
          <a:chExt cx="1247775" cy="2914650"/>
        </a:xfrm>
      </xdr:grpSpPr>
      <xdr:cxnSp macro="">
        <xdr:nvCxnSpPr>
          <xdr:cNvPr id="8" name="直線コネクタ 7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I53"/>
  <sheetViews>
    <sheetView showZeros="0" view="pageBreakPreview" topLeftCell="A40" zoomScale="130" zoomScaleSheetLayoutView="130" workbookViewId="0">
      <selection activeCell="C34" sqref="C34"/>
    </sheetView>
  </sheetViews>
  <sheetFormatPr defaultColWidth="2.5" defaultRowHeight="15" customHeight="1"/>
  <cols>
    <col min="1" max="16384" width="2.5" style="1"/>
  </cols>
  <sheetData>
    <row r="1" spans="1:35" ht="15" customHeight="1">
      <c r="A1" s="3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>
      <c r="A2" s="3" t="s">
        <v>118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5" customHeight="1">
      <c r="B3" s="8"/>
    </row>
    <row r="4" spans="1:35" ht="15" customHeight="1">
      <c r="B4" s="8"/>
    </row>
    <row r="5" spans="1:35" ht="15" customHeight="1">
      <c r="B5" s="8"/>
    </row>
    <row r="6" spans="1:35" ht="22.5" customHeight="1">
      <c r="A6" s="4" t="s">
        <v>131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15" customHeight="1">
      <c r="A7" s="5" t="s">
        <v>45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>
      <c r="A8" s="5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:35" ht="15" customHeight="1">
      <c r="A9" s="6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5" ht="15" customHeight="1">
      <c r="A10" s="6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1" t="s">
        <v>89</v>
      </c>
      <c r="U10" s="11"/>
      <c r="V10" s="11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ht="15" customHeight="1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30" t="s">
        <v>137</v>
      </c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11"/>
    </row>
    <row r="12" spans="1:35" ht="15" customHeight="1">
      <c r="B12" s="1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14"/>
    </row>
    <row r="13" spans="1:35" ht="15" customHeight="1">
      <c r="B13" s="1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30" t="s">
        <v>132</v>
      </c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14"/>
    </row>
    <row r="14" spans="1:35" ht="15" customHeight="1">
      <c r="B14" s="1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</row>
    <row r="15" spans="1:35" ht="15" customHeight="1">
      <c r="B15" s="1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ht="15" customHeight="1">
      <c r="B16" s="1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2:35" ht="15" customHeight="1">
      <c r="B17" s="13" t="s">
        <v>85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</row>
    <row r="18" spans="2:35" ht="15" customHeight="1">
      <c r="C18" s="15" t="s">
        <v>99</v>
      </c>
      <c r="D18" s="15"/>
      <c r="E18" s="15"/>
      <c r="F18" s="15"/>
      <c r="G18" s="15"/>
      <c r="H18" s="15"/>
      <c r="I18" s="15"/>
      <c r="J18" s="15"/>
      <c r="K18" s="15"/>
      <c r="L18" s="15"/>
      <c r="M18" s="30" t="s">
        <v>97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6"/>
    </row>
    <row r="19" spans="2:35" ht="15" customHeight="1">
      <c r="C19" s="13" t="s">
        <v>79</v>
      </c>
      <c r="D19" s="13"/>
      <c r="E19" s="13"/>
      <c r="F19" s="13"/>
      <c r="G19" s="13"/>
      <c r="H19" s="26">
        <v>44078</v>
      </c>
      <c r="I19" s="26"/>
      <c r="J19" s="26"/>
      <c r="K19" s="26"/>
      <c r="L19" s="26"/>
      <c r="M19" s="26"/>
      <c r="N19" s="26"/>
      <c r="O19" s="26"/>
      <c r="P19" s="32">
        <v>0.54166666666666652</v>
      </c>
      <c r="Q19" s="33"/>
      <c r="R19" s="33"/>
      <c r="S19" s="33"/>
      <c r="T19" s="1" t="s">
        <v>101</v>
      </c>
      <c r="U19" s="32">
        <v>0.70833333333333337</v>
      </c>
      <c r="V19" s="33"/>
      <c r="W19" s="33"/>
      <c r="X19" s="33"/>
    </row>
    <row r="20" spans="2:35" ht="15" customHeight="1">
      <c r="B20" s="8" t="s">
        <v>119</v>
      </c>
      <c r="H20" s="26">
        <v>44079</v>
      </c>
      <c r="I20" s="26"/>
      <c r="J20" s="26"/>
      <c r="K20" s="26"/>
      <c r="L20" s="26"/>
      <c r="M20" s="26"/>
      <c r="N20" s="26"/>
      <c r="O20" s="26"/>
      <c r="P20" s="32">
        <v>0.35416666666666669</v>
      </c>
      <c r="Q20" s="33"/>
      <c r="R20" s="33"/>
      <c r="S20" s="33"/>
      <c r="T20" s="1" t="s">
        <v>101</v>
      </c>
      <c r="U20" s="32">
        <v>0.5</v>
      </c>
      <c r="V20" s="33"/>
      <c r="W20" s="33"/>
      <c r="X20" s="33"/>
    </row>
    <row r="21" spans="2:35" ht="15" customHeight="1">
      <c r="B21" s="8"/>
      <c r="C21" s="13" t="s">
        <v>81</v>
      </c>
      <c r="D21" s="13"/>
      <c r="E21" s="13"/>
      <c r="F21" s="13"/>
      <c r="G21" s="13"/>
      <c r="H21" s="27" t="s">
        <v>82</v>
      </c>
      <c r="I21" s="27"/>
      <c r="J21" s="27"/>
      <c r="K21" s="27"/>
      <c r="L21" s="27"/>
      <c r="M21" s="27"/>
      <c r="N21" s="30" t="s">
        <v>91</v>
      </c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</row>
    <row r="22" spans="2:35" ht="15" customHeight="1">
      <c r="B22" s="8"/>
      <c r="H22" s="27" t="s">
        <v>83</v>
      </c>
      <c r="I22" s="27"/>
      <c r="J22" s="27"/>
      <c r="K22" s="27"/>
      <c r="L22" s="27"/>
      <c r="M22" s="27"/>
      <c r="N22" s="30" t="s">
        <v>110</v>
      </c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</row>
    <row r="23" spans="2:35" ht="15" customHeight="1">
      <c r="B23" s="8"/>
      <c r="C23" s="13" t="s">
        <v>48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35" ht="15" customHeight="1">
      <c r="B24" s="8"/>
      <c r="F24" s="24" t="s">
        <v>77</v>
      </c>
      <c r="G24" s="24"/>
      <c r="H24" s="24"/>
      <c r="I24" s="28" t="s">
        <v>130</v>
      </c>
      <c r="J24" s="28"/>
      <c r="K24" s="28"/>
      <c r="L24" s="28"/>
      <c r="M24" s="28"/>
      <c r="N24" s="24" t="s">
        <v>78</v>
      </c>
      <c r="O24" s="24"/>
      <c r="P24" s="24"/>
      <c r="Q24" s="30" t="s">
        <v>120</v>
      </c>
      <c r="R24" s="30"/>
      <c r="S24" s="30"/>
      <c r="T24" s="30"/>
      <c r="U24" s="30"/>
      <c r="V24" s="30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2:35" ht="15" customHeight="1">
      <c r="B25" s="8"/>
      <c r="F25" s="24" t="s">
        <v>121</v>
      </c>
      <c r="G25" s="24"/>
      <c r="H25" s="24"/>
      <c r="I25" s="28" t="s">
        <v>130</v>
      </c>
      <c r="J25" s="28"/>
      <c r="K25" s="28"/>
      <c r="L25" s="28"/>
      <c r="M25" s="28"/>
      <c r="N25" s="24" t="s">
        <v>35</v>
      </c>
      <c r="O25" s="24"/>
      <c r="P25" s="24"/>
      <c r="Q25" s="30" t="s">
        <v>122</v>
      </c>
      <c r="R25" s="30"/>
      <c r="S25" s="30"/>
      <c r="T25" s="30"/>
      <c r="U25" s="30"/>
      <c r="V25" s="30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2:35" ht="15" customHeight="1">
      <c r="B26" s="8"/>
      <c r="F26" s="24" t="s">
        <v>121</v>
      </c>
      <c r="G26" s="24"/>
      <c r="H26" s="24"/>
      <c r="I26" s="28" t="s">
        <v>130</v>
      </c>
      <c r="J26" s="28"/>
      <c r="K26" s="28"/>
      <c r="L26" s="28"/>
      <c r="M26" s="28"/>
      <c r="N26" s="24" t="s">
        <v>35</v>
      </c>
      <c r="O26" s="24"/>
      <c r="P26" s="24"/>
      <c r="Q26" s="30" t="s">
        <v>133</v>
      </c>
      <c r="R26" s="30"/>
      <c r="S26" s="30"/>
      <c r="T26" s="30"/>
      <c r="U26" s="30"/>
      <c r="V26" s="30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2:35" s="2" customFormat="1" ht="15" customHeight="1"/>
    <row r="28" spans="2:35" ht="15" customHeight="1">
      <c r="B28" s="8"/>
      <c r="C28" s="13" t="s">
        <v>84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2:35" ht="15" customHeight="1">
      <c r="D29" s="20" t="s">
        <v>123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3"/>
    </row>
    <row r="30" spans="2:35" ht="15" customHeight="1"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3"/>
    </row>
    <row r="31" spans="2:35" ht="15" customHeight="1"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3"/>
    </row>
    <row r="32" spans="2:35" s="2" customFormat="1" ht="15" customHeight="1"/>
    <row r="33" spans="2:35" ht="15" customHeight="1">
      <c r="B33" s="8"/>
      <c r="C33" s="13" t="s">
        <v>80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35" ht="15" customHeight="1">
      <c r="D34" s="20" t="s">
        <v>124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3"/>
    </row>
    <row r="35" spans="2:35" ht="15" customHeight="1"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3"/>
    </row>
    <row r="36" spans="2:35" ht="15" customHeight="1"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3"/>
    </row>
    <row r="37" spans="2:35" ht="15" customHeight="1"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3"/>
    </row>
    <row r="38" spans="2:35" ht="15" customHeight="1"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3"/>
    </row>
    <row r="39" spans="2:35" ht="15" customHeight="1"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3"/>
    </row>
    <row r="40" spans="2:35" ht="15" customHeight="1"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3"/>
    </row>
    <row r="41" spans="2:35" s="2" customFormat="1" ht="15" customHeight="1"/>
    <row r="42" spans="2:35" ht="15" customHeight="1">
      <c r="B42" s="13" t="s">
        <v>86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</row>
    <row r="43" spans="2:35" ht="15" customHeight="1">
      <c r="C43" s="16" t="s">
        <v>125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I43" s="23"/>
    </row>
    <row r="44" spans="2:35" ht="15" customHeight="1">
      <c r="AH44" s="16"/>
      <c r="AI44" s="23"/>
    </row>
    <row r="45" spans="2:35" ht="15" customHeight="1">
      <c r="B45" s="13" t="s">
        <v>136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</row>
    <row r="46" spans="2:35" ht="15" customHeight="1">
      <c r="C46" s="17" t="s">
        <v>87</v>
      </c>
      <c r="D46" s="17"/>
      <c r="E46" s="17"/>
      <c r="F46" s="17"/>
      <c r="G46" s="17"/>
      <c r="H46" s="17"/>
      <c r="I46" s="17"/>
      <c r="J46" s="29">
        <f>M47+M48</f>
        <v>61512</v>
      </c>
      <c r="K46" s="29"/>
      <c r="L46" s="29"/>
      <c r="M46" s="29"/>
      <c r="N46" s="31" t="s">
        <v>88</v>
      </c>
      <c r="O46" s="31"/>
      <c r="P46" s="31"/>
      <c r="Q46" s="31"/>
      <c r="R46" s="31"/>
      <c r="S46" s="31"/>
      <c r="T46" s="31"/>
      <c r="U46" s="31"/>
      <c r="V46" s="35">
        <f>V47+V48</f>
        <v>47112</v>
      </c>
      <c r="W46" s="35"/>
      <c r="X46" s="35"/>
      <c r="Y46" s="35"/>
      <c r="Z46" s="31" t="s">
        <v>98</v>
      </c>
      <c r="AA46" s="31"/>
      <c r="AB46" s="31"/>
      <c r="AC46" s="31"/>
      <c r="AD46" s="31"/>
      <c r="AE46" s="35">
        <f>AE47+AE48</f>
        <v>14400</v>
      </c>
      <c r="AF46" s="35"/>
      <c r="AG46" s="35"/>
      <c r="AH46" s="35"/>
    </row>
    <row r="47" spans="2:35" ht="15" customHeight="1">
      <c r="D47" s="21" t="s">
        <v>61</v>
      </c>
      <c r="E47" s="21"/>
      <c r="F47" s="21"/>
      <c r="G47" s="25" t="s">
        <v>106</v>
      </c>
      <c r="H47" s="25"/>
      <c r="I47" s="25"/>
      <c r="J47" s="25"/>
      <c r="K47" s="25"/>
      <c r="L47" s="25"/>
      <c r="M47" s="29"/>
      <c r="N47" s="29"/>
      <c r="O47" s="29"/>
      <c r="P47" s="25" t="s">
        <v>126</v>
      </c>
      <c r="Q47" s="25"/>
      <c r="R47" s="25"/>
      <c r="S47" s="25"/>
      <c r="T47" s="25"/>
      <c r="U47" s="25"/>
      <c r="V47" s="29"/>
      <c r="W47" s="29"/>
      <c r="X47" s="29"/>
      <c r="Z47" s="31" t="s">
        <v>98</v>
      </c>
      <c r="AA47" s="31"/>
      <c r="AB47" s="31"/>
      <c r="AC47" s="31"/>
      <c r="AD47" s="31"/>
      <c r="AE47" s="29">
        <f>M47-V47</f>
        <v>0</v>
      </c>
      <c r="AF47" s="29"/>
      <c r="AG47" s="29"/>
      <c r="AI47" s="23"/>
    </row>
    <row r="48" spans="2:35" ht="15" customHeight="1">
      <c r="C48" s="18"/>
      <c r="D48" s="22" t="s">
        <v>127</v>
      </c>
      <c r="E48" s="22"/>
      <c r="F48" s="22"/>
      <c r="G48" s="25" t="s">
        <v>106</v>
      </c>
      <c r="H48" s="25"/>
      <c r="I48" s="25"/>
      <c r="J48" s="25"/>
      <c r="K48" s="25"/>
      <c r="L48" s="25"/>
      <c r="M48" s="29">
        <f>SUM(行程表及び請求書A!$P$18,行程表及び請求書B!$P$18,行程表及び請求書C!$P$18)</f>
        <v>61512</v>
      </c>
      <c r="N48" s="29"/>
      <c r="O48" s="29"/>
      <c r="P48" s="25" t="s">
        <v>126</v>
      </c>
      <c r="Q48" s="25"/>
      <c r="R48" s="25"/>
      <c r="S48" s="25"/>
      <c r="T48" s="25"/>
      <c r="U48" s="25"/>
      <c r="V48" s="29">
        <f>SUM(行程表及び請求書A!$U$18,行程表及び請求書B!$U$18,行程表及び請求書C!$U$18)</f>
        <v>47112</v>
      </c>
      <c r="W48" s="29"/>
      <c r="X48" s="29"/>
      <c r="Z48" s="31" t="s">
        <v>98</v>
      </c>
      <c r="AA48" s="31"/>
      <c r="AB48" s="31"/>
      <c r="AC48" s="31"/>
      <c r="AD48" s="31"/>
      <c r="AE48" s="29">
        <f>M48-V48</f>
        <v>14400</v>
      </c>
      <c r="AF48" s="29"/>
      <c r="AG48" s="29"/>
    </row>
    <row r="49" spans="1:35" ht="15" customHeight="1">
      <c r="D49" s="16" t="s">
        <v>128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23"/>
    </row>
    <row r="50" spans="1:35" ht="15" customHeight="1">
      <c r="D50" s="16" t="s">
        <v>58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23"/>
    </row>
    <row r="51" spans="1:35" ht="15" customHeight="1"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>
      <c r="A52" s="7" t="s">
        <v>103</v>
      </c>
      <c r="B52" s="7"/>
      <c r="C52" s="19" t="s">
        <v>108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pans="1:35" ht="15" customHeight="1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</sheetData>
  <mergeCells count="67">
    <mergeCell ref="A1:AI1"/>
    <mergeCell ref="A2:AI2"/>
    <mergeCell ref="A6:AI6"/>
    <mergeCell ref="A7:AI7"/>
    <mergeCell ref="T10:V10"/>
    <mergeCell ref="U11:AH11"/>
    <mergeCell ref="U12:AH12"/>
    <mergeCell ref="U13:AH13"/>
    <mergeCell ref="B17:AI17"/>
    <mergeCell ref="C18:L18"/>
    <mergeCell ref="M18:AH18"/>
    <mergeCell ref="C19:G19"/>
    <mergeCell ref="H19:O19"/>
    <mergeCell ref="P19:S19"/>
    <mergeCell ref="U19:X19"/>
    <mergeCell ref="H20:O20"/>
    <mergeCell ref="P20:S20"/>
    <mergeCell ref="U20:X20"/>
    <mergeCell ref="C21:G21"/>
    <mergeCell ref="H21:M21"/>
    <mergeCell ref="N21:AH21"/>
    <mergeCell ref="H22:M22"/>
    <mergeCell ref="N22:AH22"/>
    <mergeCell ref="C23:M23"/>
    <mergeCell ref="F24:H24"/>
    <mergeCell ref="I24:M24"/>
    <mergeCell ref="N24:P24"/>
    <mergeCell ref="Q24:V24"/>
    <mergeCell ref="F25:H25"/>
    <mergeCell ref="I25:M25"/>
    <mergeCell ref="N25:P25"/>
    <mergeCell ref="Q25:V25"/>
    <mergeCell ref="F26:H26"/>
    <mergeCell ref="I26:M26"/>
    <mergeCell ref="N26:P26"/>
    <mergeCell ref="Q26:V26"/>
    <mergeCell ref="C28:M28"/>
    <mergeCell ref="C33:Z33"/>
    <mergeCell ref="B42:AI42"/>
    <mergeCell ref="C43:AG43"/>
    <mergeCell ref="B45:AI45"/>
    <mergeCell ref="C46:I46"/>
    <mergeCell ref="J46:M46"/>
    <mergeCell ref="N46:U46"/>
    <mergeCell ref="V46:Y46"/>
    <mergeCell ref="Z46:AD46"/>
    <mergeCell ref="AE46:AH46"/>
    <mergeCell ref="D47:F47"/>
    <mergeCell ref="G47:L47"/>
    <mergeCell ref="M47:O47"/>
    <mergeCell ref="P47:U47"/>
    <mergeCell ref="V47:X47"/>
    <mergeCell ref="Z47:AD47"/>
    <mergeCell ref="AE47:AG47"/>
    <mergeCell ref="D48:F48"/>
    <mergeCell ref="G48:L48"/>
    <mergeCell ref="M48:O48"/>
    <mergeCell ref="P48:U48"/>
    <mergeCell ref="V48:X48"/>
    <mergeCell ref="Z48:AD48"/>
    <mergeCell ref="AE48:AG48"/>
    <mergeCell ref="D49:AH49"/>
    <mergeCell ref="D50:AH50"/>
    <mergeCell ref="A52:B52"/>
    <mergeCell ref="D29:AH31"/>
    <mergeCell ref="C52:AI53"/>
    <mergeCell ref="D34:AH40"/>
  </mergeCells>
  <phoneticPr fontId="3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'（参考）日当・宿泊料'!$B$3:$B$25</xm:f>
          </x14:formula1>
          <xm:sqref>I24:M26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U60"/>
  <sheetViews>
    <sheetView showZeros="0" view="pageBreakPreview" topLeftCell="A25" zoomScale="70" zoomScaleNormal="70" zoomScaleSheetLayoutView="70" workbookViewId="0">
      <selection activeCell="A3" sqref="A3:U3"/>
    </sheetView>
  </sheetViews>
  <sheetFormatPr defaultColWidth="2.625" defaultRowHeight="37.5" customHeight="1"/>
  <cols>
    <col min="1" max="1" width="7.875" style="37" bestFit="1" customWidth="1"/>
    <col min="2" max="2" width="7.75" style="37" bestFit="1" customWidth="1"/>
    <col min="3" max="3" width="4.25" style="38" bestFit="1" customWidth="1"/>
    <col min="4" max="4" width="7.75" style="37" bestFit="1" customWidth="1"/>
    <col min="5" max="5" width="12.5" style="37" customWidth="1"/>
    <col min="6" max="6" width="18.75" style="37" customWidth="1"/>
    <col min="7" max="7" width="12.5" style="37" customWidth="1"/>
    <col min="8" max="8" width="18.75" style="37" customWidth="1"/>
    <col min="9" max="9" width="8.875" style="37" customWidth="1"/>
    <col min="10" max="10" width="8.875" style="38" customWidth="1"/>
    <col min="11" max="11" width="12.5" style="38" customWidth="1"/>
    <col min="12" max="21" width="10" style="37" customWidth="1"/>
    <col min="22" max="16384" width="2.625" style="37"/>
  </cols>
  <sheetData>
    <row r="1" spans="1:21" ht="17.25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7.25">
      <c r="A2" s="3" t="s">
        <v>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45" customHeight="1">
      <c r="A3" s="41" t="s">
        <v>69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s="39" customFormat="1" ht="36.75" customHeight="1">
      <c r="A4" s="42" t="s">
        <v>4</v>
      </c>
      <c r="B4" s="57" t="str">
        <f>報告書!Q24</f>
        <v>A</v>
      </c>
      <c r="C4" s="57"/>
      <c r="D4" s="57"/>
      <c r="E4" s="79"/>
      <c r="F4" s="79"/>
      <c r="G4" s="79"/>
      <c r="H4" s="79"/>
      <c r="I4" s="79"/>
      <c r="J4" s="91"/>
      <c r="K4" s="91"/>
      <c r="L4" s="105" t="s">
        <v>107</v>
      </c>
      <c r="M4" s="117"/>
      <c r="N4" s="117"/>
      <c r="O4" s="117"/>
      <c r="P4" s="130"/>
      <c r="Q4" s="105" t="s">
        <v>105</v>
      </c>
      <c r="R4" s="117"/>
      <c r="S4" s="117"/>
      <c r="T4" s="117"/>
      <c r="U4" s="130"/>
    </row>
    <row r="5" spans="1:21" s="39" customFormat="1" ht="36.75" customHeight="1">
      <c r="A5" s="42" t="s">
        <v>6</v>
      </c>
      <c r="B5" s="57" t="str">
        <f>報告書!I24</f>
        <v>生活支援員</v>
      </c>
      <c r="C5" s="57"/>
      <c r="D5" s="57"/>
      <c r="E5" s="51"/>
      <c r="F5" s="51"/>
      <c r="G5" s="51"/>
      <c r="H5" s="51"/>
      <c r="I5" s="51"/>
      <c r="J5" s="72"/>
      <c r="K5" s="72"/>
      <c r="L5" s="106" t="s">
        <v>14</v>
      </c>
      <c r="M5" s="118"/>
      <c r="N5" s="118"/>
      <c r="O5" s="128">
        <f>IF(J9&lt;8,"",J16*37)</f>
        <v>10582</v>
      </c>
      <c r="P5" s="131"/>
      <c r="Q5" s="106" t="s">
        <v>14</v>
      </c>
      <c r="R5" s="118"/>
      <c r="S5" s="118"/>
      <c r="T5" s="128">
        <f>O5</f>
        <v>10582</v>
      </c>
      <c r="U5" s="131"/>
    </row>
    <row r="6" spans="1:21" s="39" customFormat="1" ht="36.75" customHeight="1">
      <c r="A6" s="42" t="s">
        <v>9</v>
      </c>
      <c r="B6" s="56" t="str">
        <f>IF(ISNA(VLOOKUP(B5,'（参考）日当・宿泊料'!B:C,2,FALSE)),"",VLOOKUP(B5,'（参考）日当・宿泊料'!B:C,2,FALSE))</f>
        <v>④</v>
      </c>
      <c r="C6" s="56"/>
      <c r="D6" s="56"/>
      <c r="E6" s="80"/>
      <c r="F6" s="80"/>
      <c r="G6" s="80"/>
      <c r="H6" s="80"/>
      <c r="I6" s="80"/>
      <c r="J6" s="72"/>
      <c r="K6" s="72"/>
      <c r="L6" s="107" t="s">
        <v>17</v>
      </c>
      <c r="M6" s="119"/>
      <c r="N6" s="127" t="s">
        <v>20</v>
      </c>
      <c r="O6" s="119"/>
      <c r="P6" s="132" t="s">
        <v>117</v>
      </c>
      <c r="Q6" s="107" t="s">
        <v>17</v>
      </c>
      <c r="R6" s="119"/>
      <c r="S6" s="127" t="s">
        <v>20</v>
      </c>
      <c r="T6" s="119"/>
      <c r="U6" s="132" t="s">
        <v>117</v>
      </c>
    </row>
    <row r="7" spans="1:21" s="39" customFormat="1" ht="36.75" customHeight="1">
      <c r="A7" s="43" t="s">
        <v>100</v>
      </c>
      <c r="B7" s="58" t="s">
        <v>12</v>
      </c>
      <c r="C7" s="67" t="s">
        <v>101</v>
      </c>
      <c r="D7" s="74" t="s">
        <v>25</v>
      </c>
      <c r="E7" s="81" t="s">
        <v>109</v>
      </c>
      <c r="F7" s="81" t="s">
        <v>37</v>
      </c>
      <c r="G7" s="64" t="s">
        <v>39</v>
      </c>
      <c r="H7" s="81" t="s">
        <v>37</v>
      </c>
      <c r="I7" s="81" t="s">
        <v>28</v>
      </c>
      <c r="J7" s="92" t="s">
        <v>111</v>
      </c>
      <c r="K7" s="92" t="s">
        <v>56</v>
      </c>
      <c r="L7" s="108" t="s">
        <v>23</v>
      </c>
      <c r="M7" s="99" t="s">
        <v>29</v>
      </c>
      <c r="N7" s="99" t="s">
        <v>23</v>
      </c>
      <c r="O7" s="99" t="s">
        <v>29</v>
      </c>
      <c r="P7" s="133" t="s">
        <v>116</v>
      </c>
      <c r="Q7" s="108" t="s">
        <v>23</v>
      </c>
      <c r="R7" s="99" t="s">
        <v>29</v>
      </c>
      <c r="S7" s="99" t="s">
        <v>23</v>
      </c>
      <c r="T7" s="99" t="s">
        <v>29</v>
      </c>
      <c r="U7" s="145" t="s">
        <v>116</v>
      </c>
    </row>
    <row r="8" spans="1:21" s="40" customFormat="1" ht="14.25">
      <c r="A8" s="44"/>
      <c r="B8" s="59"/>
      <c r="C8" s="68"/>
      <c r="D8" s="75"/>
      <c r="E8" s="82"/>
      <c r="F8" s="82"/>
      <c r="G8" s="86"/>
      <c r="H8" s="82"/>
      <c r="I8" s="82"/>
      <c r="J8" s="93" t="s">
        <v>19</v>
      </c>
      <c r="K8" s="59"/>
      <c r="L8" s="44" t="s">
        <v>113</v>
      </c>
      <c r="M8" s="120" t="s">
        <v>112</v>
      </c>
      <c r="N8" s="120" t="s">
        <v>31</v>
      </c>
      <c r="O8" s="129" t="s">
        <v>112</v>
      </c>
      <c r="P8" s="134" t="s">
        <v>112</v>
      </c>
      <c r="Q8" s="44" t="s">
        <v>113</v>
      </c>
      <c r="R8" s="120" t="s">
        <v>112</v>
      </c>
      <c r="S8" s="120" t="s">
        <v>31</v>
      </c>
      <c r="T8" s="129" t="s">
        <v>112</v>
      </c>
      <c r="U8" s="146" t="s">
        <v>112</v>
      </c>
    </row>
    <row r="9" spans="1:21" s="39" customFormat="1" ht="45" customHeight="1">
      <c r="A9" s="45">
        <v>43560</v>
      </c>
      <c r="B9" s="60">
        <v>0.41666666666666657</v>
      </c>
      <c r="C9" s="69" t="s">
        <v>101</v>
      </c>
      <c r="D9" s="76">
        <v>0.43125000000000002</v>
      </c>
      <c r="E9" s="83" t="s">
        <v>92</v>
      </c>
      <c r="F9" s="83" t="s">
        <v>93</v>
      </c>
      <c r="G9" s="83" t="s">
        <v>91</v>
      </c>
      <c r="H9" s="83" t="s">
        <v>90</v>
      </c>
      <c r="I9" s="83" t="s">
        <v>96</v>
      </c>
      <c r="J9" s="94">
        <v>143.30000000000001</v>
      </c>
      <c r="K9" s="98" t="s">
        <v>95</v>
      </c>
      <c r="L9" s="109">
        <f t="shared" ref="L9:L15" si="0">IF(A9="","",1)</f>
        <v>1</v>
      </c>
      <c r="M9" s="121">
        <v>3000</v>
      </c>
      <c r="N9" s="121">
        <f t="shared" ref="N9:N15" si="1">IF(I9="","",1)</f>
        <v>1</v>
      </c>
      <c r="O9" s="121">
        <v>10000</v>
      </c>
      <c r="P9" s="135">
        <v>2930</v>
      </c>
      <c r="Q9" s="109">
        <f t="shared" ref="Q9:Q15" si="2">L9</f>
        <v>1</v>
      </c>
      <c r="R9" s="141">
        <f>IF(L9="","",IF(M9&lt;IF(Q9="","",VLOOKUP($B$6,'（参考）日当・宿泊料'!C:D,2,FALSE)),M9,VLOOKUP($B$6,'（参考）日当・宿泊料'!C:D,2,FALSE)))</f>
        <v>1700</v>
      </c>
      <c r="S9" s="141">
        <f t="shared" ref="S9:S15" si="3">N9</f>
        <v>1</v>
      </c>
      <c r="T9" s="141">
        <f>IF(S9="","",IF(O9&lt;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,O9,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))</f>
        <v>7800</v>
      </c>
      <c r="U9" s="135">
        <f t="shared" ref="U9:U15" si="4">P9</f>
        <v>2930</v>
      </c>
    </row>
    <row r="10" spans="1:21" s="39" customFormat="1" ht="45" customHeight="1">
      <c r="A10" s="45">
        <v>43561</v>
      </c>
      <c r="B10" s="61">
        <v>0.5</v>
      </c>
      <c r="C10" s="70" t="s">
        <v>101</v>
      </c>
      <c r="D10" s="77">
        <v>0.51458333333333328</v>
      </c>
      <c r="E10" s="84" t="str">
        <f>IF(G9="","",G9)</f>
        <v>東北療護センター</v>
      </c>
      <c r="F10" s="84" t="str">
        <f>IF(H9="","",H9)</f>
        <v>宮城県仙台市太白区長町南４丁目２０−６</v>
      </c>
      <c r="G10" s="84" t="s">
        <v>92</v>
      </c>
      <c r="H10" s="84" t="s">
        <v>94</v>
      </c>
      <c r="I10" s="84"/>
      <c r="J10" s="95">
        <v>143.30000000000001</v>
      </c>
      <c r="K10" s="99" t="s">
        <v>95</v>
      </c>
      <c r="L10" s="110">
        <f t="shared" si="0"/>
        <v>1</v>
      </c>
      <c r="M10" s="122">
        <v>3000</v>
      </c>
      <c r="N10" s="122" t="str">
        <f t="shared" si="1"/>
        <v/>
      </c>
      <c r="O10" s="122"/>
      <c r="P10" s="136"/>
      <c r="Q10" s="110">
        <f t="shared" si="2"/>
        <v>1</v>
      </c>
      <c r="R10" s="141">
        <f>IF(L10="","",IF(M10&lt;IF(Q10="","",VLOOKUP($B$6,'（参考）日当・宿泊料'!C:D,2,FALSE)),M10,VLOOKUP($B$6,'（参考）日当・宿泊料'!C:D,2,FALSE)))</f>
        <v>1700</v>
      </c>
      <c r="S10" s="142" t="str">
        <f t="shared" si="3"/>
        <v/>
      </c>
      <c r="T10" s="141" t="str">
        <f>IF(S10="","",IF(O10&lt;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,O10,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))</f>
        <v/>
      </c>
      <c r="U10" s="136">
        <f t="shared" si="4"/>
        <v>0</v>
      </c>
    </row>
    <row r="11" spans="1:21" s="39" customFormat="1" ht="45" customHeight="1">
      <c r="A11" s="46"/>
      <c r="B11" s="61"/>
      <c r="C11" s="70" t="s">
        <v>101</v>
      </c>
      <c r="D11" s="77"/>
      <c r="E11" s="84"/>
      <c r="F11" s="84"/>
      <c r="G11" s="87"/>
      <c r="H11" s="87"/>
      <c r="I11" s="87"/>
      <c r="J11" s="95"/>
      <c r="K11" s="99"/>
      <c r="L11" s="110" t="str">
        <f t="shared" si="0"/>
        <v/>
      </c>
      <c r="M11" s="122"/>
      <c r="N11" s="122" t="str">
        <f t="shared" si="1"/>
        <v/>
      </c>
      <c r="O11" s="122"/>
      <c r="P11" s="136"/>
      <c r="Q11" s="110" t="str">
        <f t="shared" si="2"/>
        <v/>
      </c>
      <c r="R11" s="141" t="str">
        <f>IF(L11="","",IF(M11&lt;IF(Q11="","",VLOOKUP($B$6,'（参考）日当・宿泊料'!C:D,2,FALSE)),M11,VLOOKUP($B$6,'（参考）日当・宿泊料'!C:D,2,FALSE)))</f>
        <v/>
      </c>
      <c r="S11" s="142" t="str">
        <f t="shared" si="3"/>
        <v/>
      </c>
      <c r="T11" s="141" t="str">
        <f>IF(S11="","",IF(O11&lt;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,O11,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))</f>
        <v/>
      </c>
      <c r="U11" s="136">
        <f t="shared" si="4"/>
        <v>0</v>
      </c>
    </row>
    <row r="12" spans="1:21" s="39" customFormat="1" ht="45" customHeight="1">
      <c r="A12" s="46"/>
      <c r="B12" s="61"/>
      <c r="C12" s="70" t="s">
        <v>101</v>
      </c>
      <c r="D12" s="77"/>
      <c r="E12" s="84"/>
      <c r="F12" s="84"/>
      <c r="G12" s="87"/>
      <c r="H12" s="87"/>
      <c r="I12" s="87"/>
      <c r="J12" s="95"/>
      <c r="K12" s="99"/>
      <c r="L12" s="110" t="str">
        <f t="shared" si="0"/>
        <v/>
      </c>
      <c r="M12" s="122"/>
      <c r="N12" s="122" t="str">
        <f t="shared" si="1"/>
        <v/>
      </c>
      <c r="O12" s="122"/>
      <c r="P12" s="136"/>
      <c r="Q12" s="110" t="str">
        <f t="shared" si="2"/>
        <v/>
      </c>
      <c r="R12" s="141" t="str">
        <f>IF(L12="","",IF(M12&lt;IF(Q12="","",VLOOKUP($B$6,'（参考）日当・宿泊料'!C:D,2,FALSE)),M12,VLOOKUP($B$6,'（参考）日当・宿泊料'!C:D,2,FALSE)))</f>
        <v/>
      </c>
      <c r="S12" s="142" t="str">
        <f t="shared" si="3"/>
        <v/>
      </c>
      <c r="T12" s="141" t="str">
        <f>IF(S12="","",IF(O12&lt;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,O12,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))</f>
        <v/>
      </c>
      <c r="U12" s="136">
        <f t="shared" si="4"/>
        <v>0</v>
      </c>
    </row>
    <row r="13" spans="1:21" s="39" customFormat="1" ht="45" customHeight="1">
      <c r="A13" s="46"/>
      <c r="B13" s="62"/>
      <c r="C13" s="71" t="s">
        <v>101</v>
      </c>
      <c r="D13" s="78"/>
      <c r="E13" s="85"/>
      <c r="F13" s="85"/>
      <c r="G13" s="88"/>
      <c r="H13" s="88"/>
      <c r="I13" s="88"/>
      <c r="J13" s="96"/>
      <c r="K13" s="100"/>
      <c r="L13" s="111" t="str">
        <f t="shared" si="0"/>
        <v/>
      </c>
      <c r="M13" s="123"/>
      <c r="N13" s="123" t="str">
        <f t="shared" si="1"/>
        <v/>
      </c>
      <c r="O13" s="123"/>
      <c r="P13" s="137"/>
      <c r="Q13" s="111" t="str">
        <f t="shared" si="2"/>
        <v/>
      </c>
      <c r="R13" s="141" t="str">
        <f>IF(L13="","",IF(M13&lt;IF(Q13="","",VLOOKUP($B$6,'（参考）日当・宿泊料'!C:D,2,FALSE)),M13,VLOOKUP($B$6,'（参考）日当・宿泊料'!C:D,2,FALSE)))</f>
        <v/>
      </c>
      <c r="S13" s="143" t="str">
        <f t="shared" si="3"/>
        <v/>
      </c>
      <c r="T13" s="141" t="str">
        <f>IF(S13="","",IF(O13&lt;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,O13,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))</f>
        <v/>
      </c>
      <c r="U13" s="137">
        <f t="shared" si="4"/>
        <v>0</v>
      </c>
    </row>
    <row r="14" spans="1:21" s="39" customFormat="1" ht="45" customHeight="1">
      <c r="A14" s="47"/>
      <c r="B14" s="61"/>
      <c r="C14" s="70" t="s">
        <v>101</v>
      </c>
      <c r="D14" s="77"/>
      <c r="E14" s="84"/>
      <c r="F14" s="84"/>
      <c r="G14" s="87"/>
      <c r="H14" s="87"/>
      <c r="I14" s="87"/>
      <c r="J14" s="95"/>
      <c r="K14" s="99"/>
      <c r="L14" s="110" t="str">
        <f t="shared" si="0"/>
        <v/>
      </c>
      <c r="M14" s="122"/>
      <c r="N14" s="122" t="str">
        <f t="shared" si="1"/>
        <v/>
      </c>
      <c r="O14" s="122"/>
      <c r="P14" s="136"/>
      <c r="Q14" s="110" t="str">
        <f t="shared" si="2"/>
        <v/>
      </c>
      <c r="R14" s="141" t="str">
        <f>IF(L14="","",IF(M14&lt;IF(Q14="","",VLOOKUP($B$6,'（参考）日当・宿泊料'!C:D,2,FALSE)),M14,VLOOKUP($B$6,'（参考）日当・宿泊料'!C:D,2,FALSE)))</f>
        <v/>
      </c>
      <c r="S14" s="142" t="str">
        <f t="shared" si="3"/>
        <v/>
      </c>
      <c r="T14" s="141" t="str">
        <f>IF(S14="","",IF(O14&lt;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,O14,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))</f>
        <v/>
      </c>
      <c r="U14" s="136">
        <f t="shared" si="4"/>
        <v>0</v>
      </c>
    </row>
    <row r="15" spans="1:21" s="39" customFormat="1" ht="45" customHeight="1">
      <c r="A15" s="47"/>
      <c r="B15" s="61"/>
      <c r="C15" s="70" t="s">
        <v>101</v>
      </c>
      <c r="D15" s="77"/>
      <c r="E15" s="84"/>
      <c r="F15" s="84"/>
      <c r="G15" s="84"/>
      <c r="H15" s="84"/>
      <c r="I15" s="84"/>
      <c r="J15" s="95"/>
      <c r="K15" s="99"/>
      <c r="L15" s="112" t="str">
        <f t="shared" si="0"/>
        <v/>
      </c>
      <c r="M15" s="124"/>
      <c r="N15" s="124" t="str">
        <f t="shared" si="1"/>
        <v/>
      </c>
      <c r="O15" s="124"/>
      <c r="P15" s="138"/>
      <c r="Q15" s="112" t="str">
        <f t="shared" si="2"/>
        <v/>
      </c>
      <c r="R15" s="141" t="str">
        <f>IF(L15="","",IF(M15&lt;IF(Q15="","",VLOOKUP($B$6,'（参考）日当・宿泊料'!C:D,2,FALSE)),M15,VLOOKUP($B$6,'（参考）日当・宿泊料'!C:D,2,FALSE)))</f>
        <v/>
      </c>
      <c r="S15" s="144" t="str">
        <f t="shared" si="3"/>
        <v/>
      </c>
      <c r="T15" s="141" t="str">
        <f>IF(S15="","",IF(O15&lt;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,O15,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))</f>
        <v/>
      </c>
      <c r="U15" s="138">
        <f t="shared" si="4"/>
        <v>0</v>
      </c>
    </row>
    <row r="16" spans="1:21" s="39" customFormat="1" ht="37.5" customHeight="1">
      <c r="A16" s="48" t="s">
        <v>36</v>
      </c>
      <c r="B16" s="63"/>
      <c r="C16" s="63"/>
      <c r="D16" s="63"/>
      <c r="E16" s="63"/>
      <c r="F16" s="63"/>
      <c r="G16" s="63"/>
      <c r="H16" s="89"/>
      <c r="I16" s="89"/>
      <c r="J16" s="97">
        <f>TRUNC(SUM(J9:J15),-0.1)</f>
        <v>286</v>
      </c>
      <c r="K16" s="101"/>
      <c r="L16" s="113">
        <f t="shared" ref="L16:U16" si="5">SUM(L9:L15)</f>
        <v>2</v>
      </c>
      <c r="M16" s="125">
        <f t="shared" si="5"/>
        <v>6000</v>
      </c>
      <c r="N16" s="125">
        <f t="shared" si="5"/>
        <v>1</v>
      </c>
      <c r="O16" s="125">
        <f t="shared" si="5"/>
        <v>10000</v>
      </c>
      <c r="P16" s="139">
        <f t="shared" si="5"/>
        <v>2930</v>
      </c>
      <c r="Q16" s="113">
        <f t="shared" si="5"/>
        <v>2</v>
      </c>
      <c r="R16" s="125">
        <f t="shared" si="5"/>
        <v>3400</v>
      </c>
      <c r="S16" s="139">
        <f t="shared" si="5"/>
        <v>1</v>
      </c>
      <c r="T16" s="125">
        <f t="shared" si="5"/>
        <v>7800</v>
      </c>
      <c r="U16" s="147">
        <f t="shared" si="5"/>
        <v>2930</v>
      </c>
    </row>
    <row r="17" spans="1:21" s="39" customFormat="1" ht="15">
      <c r="A17" s="49" t="s">
        <v>40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114"/>
      <c r="M17" s="114"/>
      <c r="N17" s="114"/>
      <c r="O17" s="114"/>
      <c r="P17" s="114"/>
      <c r="Q17" s="114"/>
      <c r="R17" s="114"/>
      <c r="S17" s="114"/>
      <c r="T17" s="114"/>
      <c r="U17" s="114"/>
    </row>
    <row r="18" spans="1:21" s="39" customFormat="1" ht="41.25" customHeight="1">
      <c r="A18" s="50"/>
      <c r="B18" s="50"/>
      <c r="C18" s="72"/>
      <c r="D18" s="50"/>
      <c r="E18" s="50"/>
      <c r="F18" s="50"/>
      <c r="G18" s="50"/>
      <c r="H18" s="50"/>
      <c r="I18" s="50"/>
      <c r="J18" s="72"/>
      <c r="K18" s="72"/>
      <c r="L18" s="115" t="s">
        <v>106</v>
      </c>
      <c r="M18" s="126"/>
      <c r="N18" s="126"/>
      <c r="O18" s="126"/>
      <c r="P18" s="140">
        <f>SUM(O5,M16,O16,P16)</f>
        <v>29512</v>
      </c>
      <c r="Q18" s="115" t="s">
        <v>46</v>
      </c>
      <c r="R18" s="126"/>
      <c r="S18" s="126"/>
      <c r="T18" s="126"/>
      <c r="U18" s="140">
        <f>SUM(T5,R16,T16,U16)</f>
        <v>24712</v>
      </c>
    </row>
    <row r="19" spans="1:21" s="39" customFormat="1" ht="41.25" customHeight="1">
      <c r="A19" s="51"/>
      <c r="B19" s="51"/>
      <c r="C19" s="73"/>
      <c r="D19" s="51"/>
      <c r="E19" s="51"/>
      <c r="F19" s="51"/>
      <c r="G19" s="51"/>
      <c r="H19" s="51"/>
      <c r="I19" s="51"/>
      <c r="J19" s="73"/>
      <c r="K19" s="73"/>
      <c r="L19" s="116"/>
      <c r="M19" s="116"/>
      <c r="N19" s="116"/>
      <c r="O19" s="116"/>
      <c r="P19" s="116"/>
      <c r="Q19" s="115" t="s">
        <v>104</v>
      </c>
      <c r="R19" s="126"/>
      <c r="S19" s="126"/>
      <c r="T19" s="126"/>
      <c r="U19" s="140">
        <f>IF(P18-U18&lt;0,"-",P18-U18)</f>
        <v>4800</v>
      </c>
    </row>
    <row r="20" spans="1:21" s="39" customFormat="1" ht="14.25" customHeight="1">
      <c r="A20" s="51"/>
      <c r="B20" s="51"/>
      <c r="C20" s="73"/>
      <c r="D20" s="51"/>
      <c r="E20" s="51"/>
      <c r="F20" s="51"/>
      <c r="G20" s="51"/>
      <c r="H20" s="51"/>
      <c r="I20" s="51"/>
      <c r="J20" s="73"/>
      <c r="K20" s="73"/>
      <c r="L20" s="116"/>
      <c r="M20" s="116"/>
      <c r="N20" s="116"/>
      <c r="O20" s="116"/>
      <c r="P20" s="116"/>
      <c r="Q20" s="91"/>
      <c r="R20" s="91"/>
      <c r="S20" s="91"/>
      <c r="T20" s="91"/>
      <c r="U20" s="148"/>
    </row>
    <row r="21" spans="1:21" s="39" customFormat="1" ht="14.25">
      <c r="A21" s="52" t="s">
        <v>114</v>
      </c>
      <c r="B21" s="64"/>
      <c r="C21" s="64"/>
      <c r="D21" s="64"/>
      <c r="E21" s="64"/>
      <c r="F21" s="64"/>
      <c r="G21" s="64"/>
      <c r="H21" s="64"/>
      <c r="I21" s="64"/>
      <c r="J21" s="64"/>
      <c r="K21" s="102"/>
      <c r="L21" s="52" t="s">
        <v>115</v>
      </c>
      <c r="M21" s="64"/>
      <c r="N21" s="64"/>
      <c r="O21" s="64"/>
      <c r="P21" s="64"/>
      <c r="Q21" s="64"/>
      <c r="R21" s="64"/>
      <c r="S21" s="64"/>
      <c r="T21" s="64"/>
      <c r="U21" s="102"/>
    </row>
    <row r="22" spans="1:21" s="39" customFormat="1" ht="37.5" customHeight="1">
      <c r="A22" s="53"/>
      <c r="B22" s="65"/>
      <c r="C22" s="65"/>
      <c r="D22" s="65"/>
      <c r="E22" s="65"/>
      <c r="F22" s="65"/>
      <c r="G22" s="65"/>
      <c r="H22" s="65"/>
      <c r="I22" s="65"/>
      <c r="J22" s="65"/>
      <c r="K22" s="103"/>
      <c r="L22" s="53"/>
      <c r="M22" s="65"/>
      <c r="N22" s="65"/>
      <c r="O22" s="65"/>
      <c r="P22" s="65"/>
      <c r="Q22" s="65"/>
      <c r="R22" s="65"/>
      <c r="S22" s="65"/>
      <c r="T22" s="65"/>
      <c r="U22" s="103"/>
    </row>
    <row r="23" spans="1:21" s="39" customFormat="1" ht="37.5" customHeight="1">
      <c r="A23" s="53"/>
      <c r="B23" s="65"/>
      <c r="C23" s="65"/>
      <c r="D23" s="65"/>
      <c r="E23" s="65"/>
      <c r="F23" s="65"/>
      <c r="G23" s="65"/>
      <c r="H23" s="65"/>
      <c r="I23" s="65"/>
      <c r="J23" s="65"/>
      <c r="K23" s="103"/>
      <c r="L23" s="53"/>
      <c r="M23" s="65"/>
      <c r="N23" s="65"/>
      <c r="O23" s="65"/>
      <c r="P23" s="65"/>
      <c r="Q23" s="65"/>
      <c r="R23" s="65"/>
      <c r="S23" s="65"/>
      <c r="T23" s="65"/>
      <c r="U23" s="103"/>
    </row>
    <row r="24" spans="1:21" s="39" customFormat="1" ht="37.5" customHeight="1">
      <c r="A24" s="53"/>
      <c r="B24" s="65"/>
      <c r="C24" s="65"/>
      <c r="D24" s="65"/>
      <c r="E24" s="65"/>
      <c r="F24" s="65"/>
      <c r="G24" s="65"/>
      <c r="H24" s="65"/>
      <c r="I24" s="65"/>
      <c r="J24" s="65"/>
      <c r="K24" s="103"/>
      <c r="L24" s="53"/>
      <c r="M24" s="65"/>
      <c r="N24" s="65"/>
      <c r="O24" s="65"/>
      <c r="P24" s="65"/>
      <c r="Q24" s="65"/>
      <c r="R24" s="65"/>
      <c r="S24" s="65"/>
      <c r="T24" s="65"/>
      <c r="U24" s="103"/>
    </row>
    <row r="25" spans="1:21" s="39" customFormat="1" ht="37.5" customHeight="1">
      <c r="A25" s="53"/>
      <c r="B25" s="65"/>
      <c r="C25" s="65"/>
      <c r="D25" s="65"/>
      <c r="E25" s="65"/>
      <c r="F25" s="65"/>
      <c r="G25" s="65"/>
      <c r="H25" s="65"/>
      <c r="I25" s="65"/>
      <c r="J25" s="65"/>
      <c r="K25" s="103"/>
      <c r="L25" s="53"/>
      <c r="M25" s="65"/>
      <c r="N25" s="65"/>
      <c r="O25" s="65"/>
      <c r="P25" s="65"/>
      <c r="Q25" s="65"/>
      <c r="R25" s="65"/>
      <c r="S25" s="65"/>
      <c r="T25" s="65"/>
      <c r="U25" s="103"/>
    </row>
    <row r="26" spans="1:21" s="39" customFormat="1" ht="37.5" customHeight="1">
      <c r="A26" s="53"/>
      <c r="B26" s="65"/>
      <c r="C26" s="65"/>
      <c r="D26" s="65"/>
      <c r="E26" s="65"/>
      <c r="F26" s="65"/>
      <c r="G26" s="65"/>
      <c r="H26" s="65"/>
      <c r="I26" s="65"/>
      <c r="J26" s="65"/>
      <c r="K26" s="103"/>
      <c r="L26" s="53"/>
      <c r="M26" s="65"/>
      <c r="N26" s="65"/>
      <c r="O26" s="65"/>
      <c r="P26" s="65"/>
      <c r="Q26" s="65"/>
      <c r="R26" s="65"/>
      <c r="S26" s="65"/>
      <c r="T26" s="65"/>
      <c r="U26" s="103"/>
    </row>
    <row r="27" spans="1:21" s="39" customFormat="1" ht="37.5" customHeight="1">
      <c r="A27" s="53"/>
      <c r="B27" s="65"/>
      <c r="C27" s="65"/>
      <c r="D27" s="65"/>
      <c r="E27" s="65"/>
      <c r="F27" s="65"/>
      <c r="G27" s="65"/>
      <c r="H27" s="65"/>
      <c r="I27" s="65"/>
      <c r="J27" s="65"/>
      <c r="K27" s="103"/>
      <c r="L27" s="53"/>
      <c r="M27" s="65"/>
      <c r="N27" s="65"/>
      <c r="O27" s="65"/>
      <c r="P27" s="65"/>
      <c r="Q27" s="65"/>
      <c r="R27" s="65"/>
      <c r="S27" s="65"/>
      <c r="T27" s="65"/>
      <c r="U27" s="103"/>
    </row>
    <row r="28" spans="1:21" s="39" customFormat="1" ht="37.5" customHeight="1">
      <c r="A28" s="53"/>
      <c r="B28" s="65"/>
      <c r="C28" s="65"/>
      <c r="D28" s="65"/>
      <c r="E28" s="65"/>
      <c r="F28" s="65"/>
      <c r="G28" s="65"/>
      <c r="H28" s="65"/>
      <c r="I28" s="65"/>
      <c r="J28" s="65"/>
      <c r="K28" s="103"/>
      <c r="L28" s="53"/>
      <c r="M28" s="65"/>
      <c r="N28" s="65"/>
      <c r="O28" s="65"/>
      <c r="P28" s="65"/>
      <c r="Q28" s="65"/>
      <c r="R28" s="65"/>
      <c r="S28" s="65"/>
      <c r="T28" s="65"/>
      <c r="U28" s="103"/>
    </row>
    <row r="29" spans="1:21" s="39" customFormat="1" ht="37.5" customHeight="1">
      <c r="A29" s="53"/>
      <c r="B29" s="65"/>
      <c r="C29" s="65"/>
      <c r="D29" s="65"/>
      <c r="E29" s="65"/>
      <c r="F29" s="65"/>
      <c r="G29" s="65"/>
      <c r="H29" s="65"/>
      <c r="I29" s="65"/>
      <c r="J29" s="65"/>
      <c r="K29" s="103"/>
      <c r="L29" s="53"/>
      <c r="M29" s="65"/>
      <c r="N29" s="65"/>
      <c r="O29" s="65"/>
      <c r="P29" s="65"/>
      <c r="Q29" s="65"/>
      <c r="R29" s="65"/>
      <c r="S29" s="65"/>
      <c r="T29" s="65"/>
      <c r="U29" s="103"/>
    </row>
    <row r="30" spans="1:21" s="39" customFormat="1" ht="37.5" customHeight="1">
      <c r="A30" s="53"/>
      <c r="B30" s="65"/>
      <c r="C30" s="65"/>
      <c r="D30" s="65"/>
      <c r="E30" s="65"/>
      <c r="F30" s="65"/>
      <c r="G30" s="65"/>
      <c r="H30" s="65"/>
      <c r="I30" s="65"/>
      <c r="J30" s="65"/>
      <c r="K30" s="103"/>
      <c r="L30" s="53"/>
      <c r="M30" s="65"/>
      <c r="N30" s="65"/>
      <c r="O30" s="65"/>
      <c r="P30" s="65"/>
      <c r="Q30" s="65"/>
      <c r="R30" s="65"/>
      <c r="S30" s="65"/>
      <c r="T30" s="65"/>
      <c r="U30" s="103"/>
    </row>
    <row r="31" spans="1:21" s="39" customFormat="1" ht="37.5" customHeight="1">
      <c r="A31" s="53"/>
      <c r="B31" s="65"/>
      <c r="C31" s="65"/>
      <c r="D31" s="65"/>
      <c r="E31" s="65"/>
      <c r="F31" s="65"/>
      <c r="G31" s="65"/>
      <c r="H31" s="65"/>
      <c r="I31" s="65"/>
      <c r="J31" s="65"/>
      <c r="K31" s="103"/>
      <c r="L31" s="53"/>
      <c r="M31" s="65"/>
      <c r="N31" s="65"/>
      <c r="O31" s="65"/>
      <c r="P31" s="65"/>
      <c r="Q31" s="65"/>
      <c r="R31" s="65"/>
      <c r="S31" s="65"/>
      <c r="T31" s="65"/>
      <c r="U31" s="103"/>
    </row>
    <row r="32" spans="1:21" s="39" customFormat="1" ht="37.5" customHeight="1">
      <c r="A32" s="53"/>
      <c r="B32" s="65"/>
      <c r="C32" s="65"/>
      <c r="D32" s="65"/>
      <c r="E32" s="65"/>
      <c r="F32" s="65"/>
      <c r="G32" s="65"/>
      <c r="H32" s="65"/>
      <c r="I32" s="65"/>
      <c r="J32" s="65"/>
      <c r="K32" s="103"/>
      <c r="L32" s="53"/>
      <c r="M32" s="65"/>
      <c r="N32" s="65"/>
      <c r="O32" s="65"/>
      <c r="P32" s="65"/>
      <c r="Q32" s="65"/>
      <c r="R32" s="65"/>
      <c r="S32" s="65"/>
      <c r="T32" s="65"/>
      <c r="U32" s="103"/>
    </row>
    <row r="33" spans="1:21" s="39" customFormat="1" ht="37.5" customHeight="1">
      <c r="A33" s="53"/>
      <c r="B33" s="65"/>
      <c r="C33" s="65"/>
      <c r="D33" s="65"/>
      <c r="E33" s="65"/>
      <c r="F33" s="65"/>
      <c r="G33" s="65"/>
      <c r="H33" s="65"/>
      <c r="I33" s="65"/>
      <c r="J33" s="65"/>
      <c r="K33" s="103"/>
      <c r="L33" s="53"/>
      <c r="M33" s="65"/>
      <c r="N33" s="65"/>
      <c r="O33" s="65"/>
      <c r="P33" s="65"/>
      <c r="Q33" s="65"/>
      <c r="R33" s="65"/>
      <c r="S33" s="65"/>
      <c r="T33" s="65"/>
      <c r="U33" s="103"/>
    </row>
    <row r="34" spans="1:21" s="39" customFormat="1" ht="37.5" customHeight="1">
      <c r="A34" s="53"/>
      <c r="B34" s="65"/>
      <c r="C34" s="65"/>
      <c r="D34" s="65"/>
      <c r="E34" s="65"/>
      <c r="F34" s="65"/>
      <c r="G34" s="65"/>
      <c r="H34" s="65"/>
      <c r="I34" s="65"/>
      <c r="J34" s="65"/>
      <c r="K34" s="103"/>
      <c r="L34" s="53"/>
      <c r="M34" s="65"/>
      <c r="N34" s="65"/>
      <c r="O34" s="65"/>
      <c r="P34" s="65"/>
      <c r="Q34" s="65"/>
      <c r="R34" s="65"/>
      <c r="S34" s="65"/>
      <c r="T34" s="65"/>
      <c r="U34" s="103"/>
    </row>
    <row r="35" spans="1:21" s="39" customFormat="1" ht="37.5" customHeight="1">
      <c r="A35" s="53"/>
      <c r="B35" s="65"/>
      <c r="C35" s="65"/>
      <c r="D35" s="65"/>
      <c r="E35" s="65"/>
      <c r="F35" s="65"/>
      <c r="G35" s="65"/>
      <c r="H35" s="65"/>
      <c r="I35" s="65"/>
      <c r="J35" s="65"/>
      <c r="K35" s="103"/>
      <c r="L35" s="53"/>
      <c r="M35" s="65"/>
      <c r="N35" s="65"/>
      <c r="O35" s="65"/>
      <c r="P35" s="65"/>
      <c r="Q35" s="65"/>
      <c r="R35" s="65"/>
      <c r="S35" s="65"/>
      <c r="T35" s="65"/>
      <c r="U35" s="103"/>
    </row>
    <row r="36" spans="1:21" s="39" customFormat="1" ht="37.5" customHeight="1">
      <c r="A36" s="53"/>
      <c r="B36" s="65"/>
      <c r="C36" s="65"/>
      <c r="D36" s="65"/>
      <c r="E36" s="65"/>
      <c r="F36" s="65"/>
      <c r="G36" s="65"/>
      <c r="H36" s="65"/>
      <c r="I36" s="65"/>
      <c r="J36" s="65"/>
      <c r="K36" s="103"/>
      <c r="L36" s="53"/>
      <c r="M36" s="65"/>
      <c r="N36" s="65"/>
      <c r="O36" s="65"/>
      <c r="P36" s="65"/>
      <c r="Q36" s="65"/>
      <c r="R36" s="65"/>
      <c r="S36" s="65"/>
      <c r="T36" s="65"/>
      <c r="U36" s="103"/>
    </row>
    <row r="37" spans="1:21" s="39" customFormat="1" ht="37.5" customHeight="1">
      <c r="A37" s="53"/>
      <c r="B37" s="65"/>
      <c r="C37" s="65"/>
      <c r="D37" s="65"/>
      <c r="E37" s="65"/>
      <c r="F37" s="65"/>
      <c r="G37" s="65"/>
      <c r="H37" s="65"/>
      <c r="I37" s="65"/>
      <c r="J37" s="65"/>
      <c r="K37" s="103"/>
      <c r="L37" s="53"/>
      <c r="M37" s="65"/>
      <c r="N37" s="65"/>
      <c r="O37" s="65"/>
      <c r="P37" s="65"/>
      <c r="Q37" s="65"/>
      <c r="R37" s="65"/>
      <c r="S37" s="65"/>
      <c r="T37" s="65"/>
      <c r="U37" s="103"/>
    </row>
    <row r="38" spans="1:21" s="39" customFormat="1" ht="37.5" customHeight="1">
      <c r="A38" s="53"/>
      <c r="B38" s="65"/>
      <c r="C38" s="65"/>
      <c r="D38" s="65"/>
      <c r="E38" s="65"/>
      <c r="F38" s="65"/>
      <c r="G38" s="65"/>
      <c r="H38" s="65"/>
      <c r="I38" s="65"/>
      <c r="J38" s="65"/>
      <c r="K38" s="103"/>
      <c r="L38" s="53"/>
      <c r="M38" s="65"/>
      <c r="N38" s="65"/>
      <c r="O38" s="65"/>
      <c r="P38" s="65"/>
      <c r="Q38" s="65"/>
      <c r="R38" s="65"/>
      <c r="S38" s="65"/>
      <c r="T38" s="65"/>
      <c r="U38" s="103"/>
    </row>
    <row r="39" spans="1:21" s="39" customFormat="1" ht="37.5" customHeight="1">
      <c r="A39" s="53"/>
      <c r="B39" s="65"/>
      <c r="C39" s="65"/>
      <c r="D39" s="65"/>
      <c r="E39" s="65"/>
      <c r="F39" s="65"/>
      <c r="G39" s="65"/>
      <c r="H39" s="65"/>
      <c r="I39" s="65"/>
      <c r="J39" s="65"/>
      <c r="K39" s="103"/>
      <c r="L39" s="53"/>
      <c r="M39" s="65"/>
      <c r="N39" s="65"/>
      <c r="O39" s="65"/>
      <c r="P39" s="65"/>
      <c r="Q39" s="65"/>
      <c r="R39" s="65"/>
      <c r="S39" s="65"/>
      <c r="T39" s="65"/>
      <c r="U39" s="103"/>
    </row>
    <row r="40" spans="1:21" s="39" customFormat="1" ht="37.5" customHeight="1">
      <c r="A40" s="53"/>
      <c r="B40" s="65"/>
      <c r="C40" s="65"/>
      <c r="D40" s="65"/>
      <c r="E40" s="65"/>
      <c r="F40" s="65"/>
      <c r="G40" s="65"/>
      <c r="H40" s="65"/>
      <c r="I40" s="65"/>
      <c r="J40" s="65"/>
      <c r="K40" s="103"/>
      <c r="L40" s="53"/>
      <c r="M40" s="65"/>
      <c r="N40" s="65"/>
      <c r="O40" s="65"/>
      <c r="P40" s="65"/>
      <c r="Q40" s="65"/>
      <c r="R40" s="65"/>
      <c r="S40" s="65"/>
      <c r="T40" s="65"/>
      <c r="U40" s="103"/>
    </row>
    <row r="41" spans="1:21" s="39" customFormat="1" ht="37.5" customHeight="1">
      <c r="A41" s="53"/>
      <c r="B41" s="65"/>
      <c r="C41" s="65"/>
      <c r="D41" s="65"/>
      <c r="E41" s="65"/>
      <c r="F41" s="65"/>
      <c r="G41" s="65"/>
      <c r="H41" s="65"/>
      <c r="I41" s="65"/>
      <c r="J41" s="65"/>
      <c r="K41" s="103"/>
      <c r="L41" s="53"/>
      <c r="M41" s="65"/>
      <c r="N41" s="65"/>
      <c r="O41" s="65"/>
      <c r="P41" s="65"/>
      <c r="Q41" s="65"/>
      <c r="R41" s="65"/>
      <c r="S41" s="65"/>
      <c r="T41" s="65"/>
      <c r="U41" s="103"/>
    </row>
    <row r="42" spans="1:21" s="39" customFormat="1" ht="37.5" customHeight="1">
      <c r="A42" s="53"/>
      <c r="B42" s="65"/>
      <c r="C42" s="65"/>
      <c r="D42" s="65"/>
      <c r="E42" s="65"/>
      <c r="F42" s="65"/>
      <c r="G42" s="65"/>
      <c r="H42" s="65"/>
      <c r="I42" s="65"/>
      <c r="J42" s="65"/>
      <c r="K42" s="103"/>
      <c r="L42" s="53"/>
      <c r="M42" s="65"/>
      <c r="N42" s="65"/>
      <c r="O42" s="65"/>
      <c r="P42" s="65"/>
      <c r="Q42" s="65"/>
      <c r="R42" s="65"/>
      <c r="S42" s="65"/>
      <c r="T42" s="65"/>
      <c r="U42" s="103"/>
    </row>
    <row r="43" spans="1:21" s="39" customFormat="1" ht="37.5" customHeight="1">
      <c r="A43" s="53"/>
      <c r="B43" s="65"/>
      <c r="C43" s="65"/>
      <c r="D43" s="65"/>
      <c r="E43" s="65"/>
      <c r="F43" s="65"/>
      <c r="G43" s="65"/>
      <c r="H43" s="65"/>
      <c r="I43" s="65"/>
      <c r="J43" s="65"/>
      <c r="K43" s="103"/>
      <c r="L43" s="53"/>
      <c r="M43" s="65"/>
      <c r="N43" s="65"/>
      <c r="O43" s="65"/>
      <c r="P43" s="65"/>
      <c r="Q43" s="65"/>
      <c r="R43" s="65"/>
      <c r="S43" s="65"/>
      <c r="T43" s="65"/>
      <c r="U43" s="103"/>
    </row>
    <row r="44" spans="1:21" s="39" customFormat="1" ht="37.5" customHeight="1">
      <c r="A44" s="53"/>
      <c r="B44" s="65"/>
      <c r="C44" s="65"/>
      <c r="D44" s="65"/>
      <c r="E44" s="65"/>
      <c r="F44" s="65"/>
      <c r="G44" s="65"/>
      <c r="H44" s="65"/>
      <c r="I44" s="65"/>
      <c r="J44" s="65"/>
      <c r="K44" s="103"/>
      <c r="L44" s="53"/>
      <c r="M44" s="65"/>
      <c r="N44" s="65"/>
      <c r="O44" s="65"/>
      <c r="P44" s="65"/>
      <c r="Q44" s="65"/>
      <c r="R44" s="65"/>
      <c r="S44" s="65"/>
      <c r="T44" s="65"/>
      <c r="U44" s="103"/>
    </row>
    <row r="45" spans="1:21" s="39" customFormat="1" ht="37.5" customHeight="1">
      <c r="A45" s="53"/>
      <c r="B45" s="65"/>
      <c r="C45" s="65"/>
      <c r="D45" s="65"/>
      <c r="E45" s="65"/>
      <c r="F45" s="65"/>
      <c r="G45" s="65"/>
      <c r="H45" s="65"/>
      <c r="I45" s="65"/>
      <c r="J45" s="65"/>
      <c r="K45" s="103"/>
      <c r="L45" s="53"/>
      <c r="M45" s="65"/>
      <c r="N45" s="65"/>
      <c r="O45" s="65"/>
      <c r="P45" s="65"/>
      <c r="Q45" s="65"/>
      <c r="R45" s="65"/>
      <c r="S45" s="65"/>
      <c r="T45" s="65"/>
      <c r="U45" s="103"/>
    </row>
    <row r="46" spans="1:21" s="39" customFormat="1" ht="37.5" customHeight="1">
      <c r="A46" s="53"/>
      <c r="B46" s="65"/>
      <c r="C46" s="65"/>
      <c r="D46" s="65"/>
      <c r="E46" s="65"/>
      <c r="F46" s="65"/>
      <c r="G46" s="65"/>
      <c r="H46" s="65"/>
      <c r="I46" s="65"/>
      <c r="J46" s="65"/>
      <c r="K46" s="103"/>
      <c r="L46" s="53"/>
      <c r="M46" s="65"/>
      <c r="N46" s="65"/>
      <c r="O46" s="65"/>
      <c r="P46" s="65"/>
      <c r="Q46" s="65"/>
      <c r="R46" s="65"/>
      <c r="S46" s="65"/>
      <c r="T46" s="65"/>
      <c r="U46" s="103"/>
    </row>
    <row r="47" spans="1:21" s="39" customFormat="1" ht="37.5" customHeight="1">
      <c r="A47" s="53"/>
      <c r="B47" s="65"/>
      <c r="C47" s="65"/>
      <c r="D47" s="65"/>
      <c r="E47" s="65"/>
      <c r="F47" s="65"/>
      <c r="G47" s="65"/>
      <c r="H47" s="65"/>
      <c r="I47" s="65"/>
      <c r="J47" s="65"/>
      <c r="K47" s="103"/>
      <c r="L47" s="53"/>
      <c r="M47" s="65"/>
      <c r="N47" s="65"/>
      <c r="O47" s="65"/>
      <c r="P47" s="65"/>
      <c r="Q47" s="65"/>
      <c r="R47" s="65"/>
      <c r="S47" s="65"/>
      <c r="T47" s="65"/>
      <c r="U47" s="103"/>
    </row>
    <row r="48" spans="1:21" s="39" customFormat="1" ht="37.5" customHeight="1">
      <c r="A48" s="53"/>
      <c r="B48" s="65"/>
      <c r="C48" s="65"/>
      <c r="D48" s="65"/>
      <c r="E48" s="65"/>
      <c r="F48" s="65"/>
      <c r="G48" s="65"/>
      <c r="H48" s="65"/>
      <c r="I48" s="65"/>
      <c r="J48" s="65"/>
      <c r="K48" s="103"/>
      <c r="L48" s="53"/>
      <c r="M48" s="65"/>
      <c r="N48" s="65"/>
      <c r="O48" s="65"/>
      <c r="P48" s="65"/>
      <c r="Q48" s="65"/>
      <c r="R48" s="65"/>
      <c r="S48" s="65"/>
      <c r="T48" s="65"/>
      <c r="U48" s="103"/>
    </row>
    <row r="49" spans="1:21" s="39" customFormat="1" ht="37.5" customHeight="1">
      <c r="A49" s="53"/>
      <c r="B49" s="65"/>
      <c r="C49" s="65"/>
      <c r="D49" s="65"/>
      <c r="E49" s="65"/>
      <c r="F49" s="65"/>
      <c r="G49" s="65"/>
      <c r="H49" s="65"/>
      <c r="I49" s="65"/>
      <c r="J49" s="65"/>
      <c r="K49" s="103"/>
      <c r="L49" s="53"/>
      <c r="M49" s="65"/>
      <c r="N49" s="65"/>
      <c r="O49" s="65"/>
      <c r="P49" s="65"/>
      <c r="Q49" s="65"/>
      <c r="R49" s="65"/>
      <c r="S49" s="65"/>
      <c r="T49" s="65"/>
      <c r="U49" s="103"/>
    </row>
    <row r="50" spans="1:21" s="39" customFormat="1" ht="37.5" customHeight="1">
      <c r="A50" s="53"/>
      <c r="B50" s="65"/>
      <c r="C50" s="65"/>
      <c r="D50" s="65"/>
      <c r="E50" s="65"/>
      <c r="F50" s="65"/>
      <c r="G50" s="65"/>
      <c r="H50" s="65"/>
      <c r="I50" s="65"/>
      <c r="J50" s="65"/>
      <c r="K50" s="103"/>
      <c r="L50" s="53"/>
      <c r="M50" s="65"/>
      <c r="N50" s="65"/>
      <c r="O50" s="65"/>
      <c r="P50" s="65"/>
      <c r="Q50" s="65"/>
      <c r="R50" s="65"/>
      <c r="S50" s="65"/>
      <c r="T50" s="65"/>
      <c r="U50" s="103"/>
    </row>
    <row r="51" spans="1:21" s="39" customFormat="1" ht="37.5" customHeight="1">
      <c r="A51" s="54"/>
      <c r="B51" s="66"/>
      <c r="C51" s="66"/>
      <c r="D51" s="66"/>
      <c r="E51" s="66"/>
      <c r="F51" s="66"/>
      <c r="G51" s="66"/>
      <c r="H51" s="66"/>
      <c r="I51" s="66"/>
      <c r="J51" s="66"/>
      <c r="K51" s="104"/>
      <c r="L51" s="54"/>
      <c r="M51" s="66"/>
      <c r="N51" s="66"/>
      <c r="O51" s="66"/>
      <c r="P51" s="66"/>
      <c r="Q51" s="66"/>
      <c r="R51" s="66"/>
      <c r="S51" s="66"/>
      <c r="T51" s="66"/>
      <c r="U51" s="104"/>
    </row>
    <row r="52" spans="1:21" ht="37.5" customHeight="1">
      <c r="A52" s="55" t="s">
        <v>27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4" spans="1:21" ht="37.5" customHeight="1">
      <c r="H54" s="90"/>
    </row>
    <row r="55" spans="1:21" ht="37.5" customHeight="1">
      <c r="H55" s="2"/>
    </row>
    <row r="56" spans="1:21" ht="37.5" customHeight="1">
      <c r="H56" s="2"/>
    </row>
    <row r="57" spans="1:21" ht="37.5" customHeight="1">
      <c r="H57" s="2"/>
    </row>
    <row r="58" spans="1:21" ht="37.5" customHeight="1">
      <c r="H58" s="2"/>
    </row>
    <row r="59" spans="1:21" ht="37.5" customHeight="1">
      <c r="H59" s="2"/>
    </row>
    <row r="60" spans="1:21" ht="37.5" customHeight="1">
      <c r="H60" s="2"/>
    </row>
  </sheetData>
  <mergeCells count="26">
    <mergeCell ref="A1:U1"/>
    <mergeCell ref="A2:U2"/>
    <mergeCell ref="A3:U3"/>
    <mergeCell ref="B4:D4"/>
    <mergeCell ref="L4:P4"/>
    <mergeCell ref="Q4:U4"/>
    <mergeCell ref="B5:D5"/>
    <mergeCell ref="L5:N5"/>
    <mergeCell ref="O5:P5"/>
    <mergeCell ref="Q5:S5"/>
    <mergeCell ref="T5:U5"/>
    <mergeCell ref="B6:D6"/>
    <mergeCell ref="L6:M6"/>
    <mergeCell ref="N6:O6"/>
    <mergeCell ref="Q6:R6"/>
    <mergeCell ref="S6:T6"/>
    <mergeCell ref="A16:H16"/>
    <mergeCell ref="A17:K17"/>
    <mergeCell ref="L18:O18"/>
    <mergeCell ref="Q18:T18"/>
    <mergeCell ref="Q19:T19"/>
    <mergeCell ref="A21:K21"/>
    <mergeCell ref="L21:U21"/>
    <mergeCell ref="A52:K52"/>
    <mergeCell ref="A22:K51"/>
    <mergeCell ref="L22:U51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fitToWidth="1" fitToHeight="1" orientation="portrait" usePrinterDefaults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V60"/>
  <sheetViews>
    <sheetView showZeros="0" view="pageBreakPreview" topLeftCell="A10" zoomScale="55" zoomScaleSheetLayoutView="55" workbookViewId="0">
      <selection activeCell="A3" sqref="A3:U3"/>
    </sheetView>
  </sheetViews>
  <sheetFormatPr defaultColWidth="2.625" defaultRowHeight="37.5" customHeight="1"/>
  <cols>
    <col min="1" max="1" width="7.875" style="37" bestFit="1" customWidth="1"/>
    <col min="2" max="2" width="7.75" style="37" bestFit="1" customWidth="1"/>
    <col min="3" max="3" width="4.25" style="38" bestFit="1" customWidth="1"/>
    <col min="4" max="4" width="7.75" style="37" bestFit="1" customWidth="1"/>
    <col min="5" max="5" width="12.5" style="37" customWidth="1"/>
    <col min="6" max="6" width="18.75" style="37" customWidth="1"/>
    <col min="7" max="7" width="12.5" style="37" customWidth="1"/>
    <col min="8" max="8" width="18.75" style="37" customWidth="1"/>
    <col min="9" max="9" width="8.875" style="37" customWidth="1"/>
    <col min="10" max="10" width="8.875" style="38" customWidth="1"/>
    <col min="11" max="11" width="12.5" style="38" customWidth="1"/>
    <col min="12" max="21" width="10" style="37" customWidth="1"/>
    <col min="22" max="16384" width="2.625" style="37"/>
  </cols>
  <sheetData>
    <row r="1" spans="1:22" ht="17.25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2" ht="17.25">
      <c r="A2" s="3" t="s">
        <v>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45" customHeight="1">
      <c r="A3" s="41" t="s">
        <v>69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s="39" customFormat="1" ht="36.75" customHeight="1">
      <c r="A4" s="42" t="s">
        <v>4</v>
      </c>
      <c r="B4" s="57" t="str">
        <f>報告書!Q25</f>
        <v>B</v>
      </c>
      <c r="C4" s="57"/>
      <c r="D4" s="57"/>
      <c r="E4" s="79"/>
      <c r="F4" s="79"/>
      <c r="G4" s="79"/>
      <c r="H4" s="79"/>
      <c r="I4" s="79"/>
      <c r="J4" s="91"/>
      <c r="K4" s="91"/>
      <c r="L4" s="105" t="s">
        <v>107</v>
      </c>
      <c r="M4" s="117"/>
      <c r="N4" s="117"/>
      <c r="O4" s="117"/>
      <c r="P4" s="130"/>
      <c r="Q4" s="105" t="s">
        <v>105</v>
      </c>
      <c r="R4" s="117"/>
      <c r="S4" s="117"/>
      <c r="T4" s="117"/>
      <c r="U4" s="130"/>
    </row>
    <row r="5" spans="1:22" s="39" customFormat="1" ht="36.75" customHeight="1">
      <c r="A5" s="42" t="s">
        <v>6</v>
      </c>
      <c r="B5" s="57" t="str">
        <f>報告書!I25</f>
        <v>生活支援員</v>
      </c>
      <c r="C5" s="57"/>
      <c r="D5" s="57"/>
      <c r="E5" s="51"/>
      <c r="F5" s="51"/>
      <c r="G5" s="51"/>
      <c r="H5" s="51"/>
      <c r="I5" s="51"/>
      <c r="J5" s="72"/>
      <c r="K5" s="72"/>
      <c r="L5" s="106" t="s">
        <v>14</v>
      </c>
      <c r="M5" s="118"/>
      <c r="N5" s="118"/>
      <c r="O5" s="128" t="str">
        <f>IF(J9&lt;8,"",J16*37)</f>
        <v/>
      </c>
      <c r="P5" s="131"/>
      <c r="Q5" s="106" t="s">
        <v>14</v>
      </c>
      <c r="R5" s="118"/>
      <c r="S5" s="118"/>
      <c r="T5" s="128" t="str">
        <f>O5</f>
        <v/>
      </c>
      <c r="U5" s="131"/>
    </row>
    <row r="6" spans="1:22" s="39" customFormat="1" ht="36.75" customHeight="1">
      <c r="A6" s="42" t="s">
        <v>9</v>
      </c>
      <c r="B6" s="56" t="str">
        <f>IF(ISNA(VLOOKUP(B5,'（参考）日当・宿泊料'!B:C,2,FALSE)),"",VLOOKUP(B5,'（参考）日当・宿泊料'!B:C,2,FALSE))</f>
        <v>④</v>
      </c>
      <c r="C6" s="56"/>
      <c r="D6" s="56"/>
      <c r="E6" s="80"/>
      <c r="F6" s="80"/>
      <c r="G6" s="80"/>
      <c r="H6" s="80"/>
      <c r="I6" s="80"/>
      <c r="J6" s="72"/>
      <c r="K6" s="72"/>
      <c r="L6" s="107" t="s">
        <v>17</v>
      </c>
      <c r="M6" s="119"/>
      <c r="N6" s="127" t="s">
        <v>20</v>
      </c>
      <c r="O6" s="119"/>
      <c r="P6" s="132" t="s">
        <v>117</v>
      </c>
      <c r="Q6" s="107" t="s">
        <v>17</v>
      </c>
      <c r="R6" s="119"/>
      <c r="S6" s="127" t="s">
        <v>20</v>
      </c>
      <c r="T6" s="119"/>
      <c r="U6" s="132" t="s">
        <v>117</v>
      </c>
    </row>
    <row r="7" spans="1:22" s="39" customFormat="1" ht="36.75" customHeight="1">
      <c r="A7" s="43" t="s">
        <v>100</v>
      </c>
      <c r="B7" s="58" t="s">
        <v>12</v>
      </c>
      <c r="C7" s="67" t="s">
        <v>101</v>
      </c>
      <c r="D7" s="74" t="s">
        <v>25</v>
      </c>
      <c r="E7" s="81" t="s">
        <v>109</v>
      </c>
      <c r="F7" s="81" t="s">
        <v>37</v>
      </c>
      <c r="G7" s="64" t="s">
        <v>39</v>
      </c>
      <c r="H7" s="81" t="s">
        <v>37</v>
      </c>
      <c r="I7" s="81" t="s">
        <v>28</v>
      </c>
      <c r="J7" s="92" t="s">
        <v>111</v>
      </c>
      <c r="K7" s="92" t="s">
        <v>56</v>
      </c>
      <c r="L7" s="108" t="s">
        <v>23</v>
      </c>
      <c r="M7" s="99" t="s">
        <v>29</v>
      </c>
      <c r="N7" s="99" t="s">
        <v>23</v>
      </c>
      <c r="O7" s="99" t="s">
        <v>29</v>
      </c>
      <c r="P7" s="133" t="s">
        <v>116</v>
      </c>
      <c r="Q7" s="108" t="s">
        <v>23</v>
      </c>
      <c r="R7" s="99" t="s">
        <v>29</v>
      </c>
      <c r="S7" s="99" t="s">
        <v>23</v>
      </c>
      <c r="T7" s="99" t="s">
        <v>29</v>
      </c>
      <c r="U7" s="145" t="s">
        <v>116</v>
      </c>
      <c r="V7" s="164"/>
    </row>
    <row r="8" spans="1:22" s="39" customFormat="1" ht="14.25">
      <c r="A8" s="44"/>
      <c r="B8" s="59"/>
      <c r="C8" s="68"/>
      <c r="D8" s="75"/>
      <c r="E8" s="82"/>
      <c r="F8" s="82"/>
      <c r="G8" s="86"/>
      <c r="H8" s="82"/>
      <c r="I8" s="82"/>
      <c r="J8" s="93" t="s">
        <v>19</v>
      </c>
      <c r="K8" s="59"/>
      <c r="L8" s="44" t="s">
        <v>113</v>
      </c>
      <c r="M8" s="120" t="s">
        <v>112</v>
      </c>
      <c r="N8" s="120" t="s">
        <v>31</v>
      </c>
      <c r="O8" s="129" t="s">
        <v>112</v>
      </c>
      <c r="P8" s="134" t="s">
        <v>112</v>
      </c>
      <c r="Q8" s="44" t="s">
        <v>113</v>
      </c>
      <c r="R8" s="120" t="s">
        <v>112</v>
      </c>
      <c r="S8" s="120" t="s">
        <v>31</v>
      </c>
      <c r="T8" s="129" t="s">
        <v>112</v>
      </c>
      <c r="U8" s="146" t="s">
        <v>112</v>
      </c>
    </row>
    <row r="9" spans="1:22" s="39" customFormat="1" ht="45" customHeight="1">
      <c r="A9" s="149">
        <v>43560</v>
      </c>
      <c r="B9" s="60">
        <v>0.41666666666666657</v>
      </c>
      <c r="C9" s="69" t="s">
        <v>101</v>
      </c>
      <c r="D9" s="76">
        <v>0.43125000000000002</v>
      </c>
      <c r="E9" s="83" t="s">
        <v>92</v>
      </c>
      <c r="F9" s="83" t="s">
        <v>93</v>
      </c>
      <c r="G9" s="83" t="s">
        <v>91</v>
      </c>
      <c r="H9" s="83" t="s">
        <v>90</v>
      </c>
      <c r="I9" s="83" t="s">
        <v>96</v>
      </c>
      <c r="J9" s="98"/>
      <c r="K9" s="98" t="s">
        <v>95</v>
      </c>
      <c r="L9" s="109">
        <f t="shared" ref="L9:L15" si="0">IF(A9="","",1)</f>
        <v>1</v>
      </c>
      <c r="M9" s="121">
        <v>3000</v>
      </c>
      <c r="N9" s="121">
        <f t="shared" ref="N9:N15" si="1">IF(I9="","",1)</f>
        <v>1</v>
      </c>
      <c r="O9" s="121">
        <v>10000</v>
      </c>
      <c r="P9" s="135"/>
      <c r="Q9" s="109">
        <f t="shared" ref="Q9:Q15" si="2">L9</f>
        <v>1</v>
      </c>
      <c r="R9" s="141">
        <f>IF(L9="","",IF(M9&lt;IF(Q9="","",VLOOKUP($B$6,'（参考）日当・宿泊料'!C:D,2,FALSE)),M9,VLOOKUP($B$6,'（参考）日当・宿泊料'!C:D,2,FALSE)))</f>
        <v>1700</v>
      </c>
      <c r="S9" s="141">
        <f t="shared" ref="S9:S15" si="3">N9</f>
        <v>1</v>
      </c>
      <c r="T9" s="141">
        <f>IF(S9="","",IF(O9&lt;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,O9,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))</f>
        <v>7800</v>
      </c>
      <c r="U9" s="135">
        <f t="shared" ref="U9:U15" si="4">P9</f>
        <v>0</v>
      </c>
    </row>
    <row r="10" spans="1:22" s="39" customFormat="1" ht="45" customHeight="1">
      <c r="A10" s="149">
        <v>43561</v>
      </c>
      <c r="B10" s="61">
        <v>0.5</v>
      </c>
      <c r="C10" s="70" t="s">
        <v>101</v>
      </c>
      <c r="D10" s="77">
        <v>0.51458333333333328</v>
      </c>
      <c r="E10" s="84" t="str">
        <f>IF(G9="","",G9)</f>
        <v>東北療護センター</v>
      </c>
      <c r="F10" s="84" t="str">
        <f>IF(H9="","",H9)</f>
        <v>宮城県仙台市太白区長町南４丁目２０−６</v>
      </c>
      <c r="G10" s="84" t="s">
        <v>92</v>
      </c>
      <c r="H10" s="84" t="s">
        <v>94</v>
      </c>
      <c r="I10" s="84"/>
      <c r="J10" s="99"/>
      <c r="K10" s="99" t="s">
        <v>95</v>
      </c>
      <c r="L10" s="110">
        <f t="shared" si="0"/>
        <v>1</v>
      </c>
      <c r="M10" s="122">
        <v>3000</v>
      </c>
      <c r="N10" s="122" t="str">
        <f t="shared" si="1"/>
        <v/>
      </c>
      <c r="O10" s="122"/>
      <c r="P10" s="136"/>
      <c r="Q10" s="110">
        <f t="shared" si="2"/>
        <v>1</v>
      </c>
      <c r="R10" s="141">
        <f>IF(L10="","",IF(M10&lt;IF(Q10="","",VLOOKUP($B$6,'（参考）日当・宿泊料'!C:D,2,FALSE)),M10,VLOOKUP($B$6,'（参考）日当・宿泊料'!C:D,2,FALSE)))</f>
        <v>1700</v>
      </c>
      <c r="S10" s="142" t="str">
        <f t="shared" si="3"/>
        <v/>
      </c>
      <c r="T10" s="141" t="str">
        <f>IF(S10="","",IF(O10&lt;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,O10,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))</f>
        <v/>
      </c>
      <c r="U10" s="136">
        <f t="shared" si="4"/>
        <v>0</v>
      </c>
    </row>
    <row r="11" spans="1:22" s="39" customFormat="1" ht="45" customHeight="1">
      <c r="A11" s="47"/>
      <c r="B11" s="61"/>
      <c r="C11" s="70" t="s">
        <v>101</v>
      </c>
      <c r="D11" s="77"/>
      <c r="E11" s="84"/>
      <c r="F11" s="84"/>
      <c r="G11" s="87"/>
      <c r="H11" s="87"/>
      <c r="I11" s="87"/>
      <c r="J11" s="99"/>
      <c r="K11" s="99"/>
      <c r="L11" s="110" t="str">
        <f t="shared" si="0"/>
        <v/>
      </c>
      <c r="M11" s="122"/>
      <c r="N11" s="122" t="str">
        <f t="shared" si="1"/>
        <v/>
      </c>
      <c r="O11" s="122"/>
      <c r="P11" s="136"/>
      <c r="Q11" s="110" t="str">
        <f t="shared" si="2"/>
        <v/>
      </c>
      <c r="R11" s="141" t="str">
        <f>IF(L11="","",IF(M11&lt;IF(Q11="","",VLOOKUP($B$6,'（参考）日当・宿泊料'!C:D,2,FALSE)),M11,VLOOKUP($B$6,'（参考）日当・宿泊料'!C:D,2,FALSE)))</f>
        <v/>
      </c>
      <c r="S11" s="142" t="str">
        <f t="shared" si="3"/>
        <v/>
      </c>
      <c r="T11" s="141" t="str">
        <f>IF(S11="","",IF(O11&lt;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,O11,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))</f>
        <v/>
      </c>
      <c r="U11" s="136">
        <f t="shared" si="4"/>
        <v>0</v>
      </c>
    </row>
    <row r="12" spans="1:22" s="39" customFormat="1" ht="45" customHeight="1">
      <c r="A12" s="47"/>
      <c r="B12" s="61"/>
      <c r="C12" s="70" t="s">
        <v>101</v>
      </c>
      <c r="D12" s="77"/>
      <c r="E12" s="84"/>
      <c r="F12" s="84"/>
      <c r="G12" s="87"/>
      <c r="H12" s="87"/>
      <c r="I12" s="87"/>
      <c r="J12" s="99"/>
      <c r="K12" s="99"/>
      <c r="L12" s="110" t="str">
        <f t="shared" si="0"/>
        <v/>
      </c>
      <c r="M12" s="122"/>
      <c r="N12" s="122" t="str">
        <f t="shared" si="1"/>
        <v/>
      </c>
      <c r="O12" s="122"/>
      <c r="P12" s="136"/>
      <c r="Q12" s="110" t="str">
        <f t="shared" si="2"/>
        <v/>
      </c>
      <c r="R12" s="141" t="str">
        <f>IF(L12="","",IF(M12&lt;IF(Q12="","",VLOOKUP($B$6,'（参考）日当・宿泊料'!C:D,2,FALSE)),M12,VLOOKUP($B$6,'（参考）日当・宿泊料'!C:D,2,FALSE)))</f>
        <v/>
      </c>
      <c r="S12" s="142" t="str">
        <f t="shared" si="3"/>
        <v/>
      </c>
      <c r="T12" s="141" t="str">
        <f>IF(S12="","",IF(O12&lt;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,O12,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))</f>
        <v/>
      </c>
      <c r="U12" s="136">
        <f t="shared" si="4"/>
        <v>0</v>
      </c>
    </row>
    <row r="13" spans="1:22" s="39" customFormat="1" ht="45" customHeight="1">
      <c r="A13" s="47"/>
      <c r="B13" s="61"/>
      <c r="C13" s="70" t="s">
        <v>101</v>
      </c>
      <c r="D13" s="77"/>
      <c r="E13" s="84"/>
      <c r="F13" s="84"/>
      <c r="G13" s="87"/>
      <c r="H13" s="87"/>
      <c r="I13" s="87"/>
      <c r="J13" s="99"/>
      <c r="K13" s="99"/>
      <c r="L13" s="110" t="str">
        <f t="shared" si="0"/>
        <v/>
      </c>
      <c r="M13" s="122"/>
      <c r="N13" s="122" t="str">
        <f t="shared" si="1"/>
        <v/>
      </c>
      <c r="O13" s="122"/>
      <c r="P13" s="136"/>
      <c r="Q13" s="110" t="str">
        <f t="shared" si="2"/>
        <v/>
      </c>
      <c r="R13" s="141" t="str">
        <f>IF(L13="","",IF(M13&lt;IF(Q13="","",VLOOKUP($B$6,'（参考）日当・宿泊料'!C:D,2,FALSE)),M13,VLOOKUP($B$6,'（参考）日当・宿泊料'!C:D,2,FALSE)))</f>
        <v/>
      </c>
      <c r="S13" s="142" t="str">
        <f t="shared" si="3"/>
        <v/>
      </c>
      <c r="T13" s="141" t="str">
        <f>IF(S13="","",IF(O13&lt;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,O13,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))</f>
        <v/>
      </c>
      <c r="U13" s="136">
        <f t="shared" si="4"/>
        <v>0</v>
      </c>
    </row>
    <row r="14" spans="1:22" s="39" customFormat="1" ht="45" customHeight="1">
      <c r="A14" s="47"/>
      <c r="B14" s="61"/>
      <c r="C14" s="70" t="s">
        <v>101</v>
      </c>
      <c r="D14" s="77"/>
      <c r="E14" s="84"/>
      <c r="F14" s="84"/>
      <c r="G14" s="87"/>
      <c r="H14" s="87"/>
      <c r="I14" s="87"/>
      <c r="J14" s="99"/>
      <c r="K14" s="99"/>
      <c r="L14" s="110" t="str">
        <f t="shared" si="0"/>
        <v/>
      </c>
      <c r="M14" s="122"/>
      <c r="N14" s="122" t="str">
        <f t="shared" si="1"/>
        <v/>
      </c>
      <c r="O14" s="122"/>
      <c r="P14" s="136"/>
      <c r="Q14" s="110" t="str">
        <f t="shared" si="2"/>
        <v/>
      </c>
      <c r="R14" s="141" t="str">
        <f>IF(L14="","",IF(M14&lt;IF(Q14="","",VLOOKUP($B$6,'（参考）日当・宿泊料'!C:D,2,FALSE)),M14,VLOOKUP($B$6,'（参考）日当・宿泊料'!C:D,2,FALSE)))</f>
        <v/>
      </c>
      <c r="S14" s="142" t="str">
        <f t="shared" si="3"/>
        <v/>
      </c>
      <c r="T14" s="141" t="str">
        <f>IF(S14="","",IF(O14&lt;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,O14,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))</f>
        <v/>
      </c>
      <c r="U14" s="136">
        <f t="shared" si="4"/>
        <v>0</v>
      </c>
    </row>
    <row r="15" spans="1:22" s="39" customFormat="1" ht="45" customHeight="1">
      <c r="A15" s="47"/>
      <c r="B15" s="61"/>
      <c r="C15" s="70" t="s">
        <v>101</v>
      </c>
      <c r="D15" s="77"/>
      <c r="E15" s="84"/>
      <c r="F15" s="84"/>
      <c r="G15" s="84"/>
      <c r="H15" s="84"/>
      <c r="I15" s="84"/>
      <c r="J15" s="99"/>
      <c r="K15" s="99"/>
      <c r="L15" s="112" t="str">
        <f t="shared" si="0"/>
        <v/>
      </c>
      <c r="M15" s="124"/>
      <c r="N15" s="124" t="str">
        <f t="shared" si="1"/>
        <v/>
      </c>
      <c r="O15" s="124"/>
      <c r="P15" s="138"/>
      <c r="Q15" s="112" t="str">
        <f t="shared" si="2"/>
        <v/>
      </c>
      <c r="R15" s="141" t="str">
        <f>IF(L15="","",IF(M15&lt;IF(Q15="","",VLOOKUP($B$6,'（参考）日当・宿泊料'!C:D,2,FALSE)),M15,VLOOKUP($B$6,'（参考）日当・宿泊料'!C:D,2,FALSE)))</f>
        <v/>
      </c>
      <c r="S15" s="144" t="str">
        <f t="shared" si="3"/>
        <v/>
      </c>
      <c r="T15" s="141" t="str">
        <f>IF(S15="","",IF(O15&lt;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,O15,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))</f>
        <v/>
      </c>
      <c r="U15" s="138">
        <f t="shared" si="4"/>
        <v>0</v>
      </c>
    </row>
    <row r="16" spans="1:22" s="39" customFormat="1" ht="37.5" customHeight="1">
      <c r="A16" s="48" t="s">
        <v>36</v>
      </c>
      <c r="B16" s="63"/>
      <c r="C16" s="63"/>
      <c r="D16" s="63"/>
      <c r="E16" s="63"/>
      <c r="F16" s="63"/>
      <c r="G16" s="63"/>
      <c r="H16" s="89"/>
      <c r="I16" s="89"/>
      <c r="J16" s="157">
        <f>TRUNC(SUM(J9:J15),-1)</f>
        <v>0</v>
      </c>
      <c r="K16" s="101"/>
      <c r="L16" s="113">
        <f t="shared" ref="L16:U16" si="5">SUM(L9:L15)</f>
        <v>2</v>
      </c>
      <c r="M16" s="125">
        <f t="shared" si="5"/>
        <v>6000</v>
      </c>
      <c r="N16" s="125">
        <f t="shared" si="5"/>
        <v>1</v>
      </c>
      <c r="O16" s="125">
        <f t="shared" si="5"/>
        <v>10000</v>
      </c>
      <c r="P16" s="161">
        <f t="shared" si="5"/>
        <v>0</v>
      </c>
      <c r="Q16" s="113">
        <f t="shared" si="5"/>
        <v>2</v>
      </c>
      <c r="R16" s="125">
        <f t="shared" si="5"/>
        <v>3400</v>
      </c>
      <c r="S16" s="139">
        <f t="shared" si="5"/>
        <v>1</v>
      </c>
      <c r="T16" s="125">
        <f t="shared" si="5"/>
        <v>7800</v>
      </c>
      <c r="U16" s="161">
        <f t="shared" si="5"/>
        <v>0</v>
      </c>
    </row>
    <row r="17" spans="1:21" s="39" customFormat="1" ht="15">
      <c r="A17" s="49" t="s">
        <v>40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114"/>
      <c r="M17" s="114"/>
      <c r="N17" s="114"/>
      <c r="O17" s="114"/>
      <c r="P17" s="114"/>
      <c r="Q17" s="114"/>
      <c r="R17" s="114"/>
      <c r="S17" s="114"/>
      <c r="T17" s="114"/>
      <c r="U17" s="114"/>
    </row>
    <row r="18" spans="1:21" s="39" customFormat="1" ht="41.25" customHeight="1">
      <c r="A18" s="50"/>
      <c r="B18" s="50"/>
      <c r="C18" s="72"/>
      <c r="D18" s="50"/>
      <c r="E18" s="50"/>
      <c r="F18" s="50"/>
      <c r="G18" s="50"/>
      <c r="H18" s="50"/>
      <c r="I18" s="50"/>
      <c r="J18" s="72"/>
      <c r="K18" s="72"/>
      <c r="L18" s="115" t="s">
        <v>106</v>
      </c>
      <c r="M18" s="126"/>
      <c r="N18" s="126"/>
      <c r="O18" s="160"/>
      <c r="P18" s="162">
        <f>SUM(O5,M16,O16,P16)</f>
        <v>16000</v>
      </c>
      <c r="Q18" s="115" t="s">
        <v>46</v>
      </c>
      <c r="R18" s="126"/>
      <c r="S18" s="126"/>
      <c r="T18" s="126"/>
      <c r="U18" s="163">
        <f>SUM(T5,R16,T16,U16)</f>
        <v>11200</v>
      </c>
    </row>
    <row r="19" spans="1:21" s="39" customFormat="1" ht="41.25" customHeight="1">
      <c r="A19" s="51"/>
      <c r="B19" s="51"/>
      <c r="C19" s="73"/>
      <c r="D19" s="51"/>
      <c r="E19" s="51"/>
      <c r="F19" s="51"/>
      <c r="G19" s="51"/>
      <c r="H19" s="51"/>
      <c r="I19" s="51"/>
      <c r="J19" s="73"/>
      <c r="K19" s="73"/>
      <c r="L19" s="116"/>
      <c r="M19" s="116"/>
      <c r="N19" s="116"/>
      <c r="O19" s="116"/>
      <c r="P19" s="116"/>
      <c r="Q19" s="115" t="s">
        <v>104</v>
      </c>
      <c r="R19" s="126"/>
      <c r="S19" s="126"/>
      <c r="T19" s="126"/>
      <c r="U19" s="140">
        <f>IF(P18-U18&lt;0,"-",P18-U18)</f>
        <v>4800</v>
      </c>
    </row>
    <row r="20" spans="1:21" s="39" customFormat="1" ht="14.25" customHeight="1">
      <c r="A20" s="51"/>
      <c r="B20" s="51"/>
      <c r="C20" s="73"/>
      <c r="D20" s="51"/>
      <c r="E20" s="51"/>
      <c r="F20" s="51"/>
      <c r="G20" s="51"/>
      <c r="H20" s="51"/>
      <c r="I20" s="51"/>
      <c r="J20" s="73"/>
      <c r="K20" s="73"/>
      <c r="L20" s="116"/>
      <c r="M20" s="116"/>
      <c r="N20" s="116"/>
      <c r="O20" s="116"/>
      <c r="P20" s="116"/>
      <c r="Q20" s="91"/>
      <c r="R20" s="91"/>
      <c r="S20" s="91"/>
      <c r="T20" s="91"/>
      <c r="U20" s="148"/>
    </row>
    <row r="21" spans="1:21" s="39" customFormat="1" ht="14.25">
      <c r="A21" s="52" t="s">
        <v>114</v>
      </c>
      <c r="B21" s="64"/>
      <c r="C21" s="64"/>
      <c r="D21" s="64"/>
      <c r="E21" s="64"/>
      <c r="F21" s="64"/>
      <c r="G21" s="64"/>
      <c r="H21" s="64"/>
      <c r="I21" s="64"/>
      <c r="J21" s="64"/>
      <c r="K21" s="102"/>
      <c r="L21" s="52" t="s">
        <v>115</v>
      </c>
      <c r="M21" s="64"/>
      <c r="N21" s="64"/>
      <c r="O21" s="64"/>
      <c r="P21" s="64"/>
      <c r="Q21" s="64"/>
      <c r="R21" s="64"/>
      <c r="S21" s="64"/>
      <c r="T21" s="64"/>
      <c r="U21" s="102"/>
    </row>
    <row r="22" spans="1:21" s="39" customFormat="1" ht="37.5" customHeight="1">
      <c r="A22" s="150" t="s">
        <v>134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58"/>
      <c r="L22" s="150" t="s">
        <v>135</v>
      </c>
      <c r="M22" s="154"/>
      <c r="N22" s="154"/>
      <c r="O22" s="154"/>
      <c r="P22" s="154"/>
      <c r="Q22" s="154"/>
      <c r="R22" s="154"/>
      <c r="S22" s="154"/>
      <c r="T22" s="154"/>
      <c r="U22" s="158"/>
    </row>
    <row r="23" spans="1:21" s="39" customFormat="1" ht="37.5" customHeight="1">
      <c r="A23" s="150"/>
      <c r="B23" s="154"/>
      <c r="C23" s="154"/>
      <c r="D23" s="154"/>
      <c r="E23" s="154"/>
      <c r="F23" s="154"/>
      <c r="G23" s="154"/>
      <c r="H23" s="154"/>
      <c r="I23" s="154"/>
      <c r="J23" s="154"/>
      <c r="K23" s="158"/>
      <c r="L23" s="150"/>
      <c r="M23" s="154"/>
      <c r="N23" s="154"/>
      <c r="O23" s="154"/>
      <c r="P23" s="154"/>
      <c r="Q23" s="154"/>
      <c r="R23" s="154"/>
      <c r="S23" s="154"/>
      <c r="T23" s="154"/>
      <c r="U23" s="158"/>
    </row>
    <row r="24" spans="1:21" s="39" customFormat="1" ht="37.5" customHeight="1">
      <c r="A24" s="150"/>
      <c r="B24" s="154"/>
      <c r="C24" s="154"/>
      <c r="D24" s="154"/>
      <c r="E24" s="154"/>
      <c r="F24" s="154"/>
      <c r="G24" s="154"/>
      <c r="H24" s="154"/>
      <c r="I24" s="154"/>
      <c r="J24" s="154"/>
      <c r="K24" s="158"/>
      <c r="L24" s="150"/>
      <c r="M24" s="154"/>
      <c r="N24" s="154"/>
      <c r="O24" s="154"/>
      <c r="P24" s="154"/>
      <c r="Q24" s="154"/>
      <c r="R24" s="154"/>
      <c r="S24" s="154"/>
      <c r="T24" s="154"/>
      <c r="U24" s="158"/>
    </row>
    <row r="25" spans="1:21" s="39" customFormat="1" ht="37.5" customHeight="1">
      <c r="A25" s="150"/>
      <c r="B25" s="154"/>
      <c r="C25" s="154"/>
      <c r="D25" s="154"/>
      <c r="E25" s="154"/>
      <c r="F25" s="154"/>
      <c r="G25" s="154"/>
      <c r="H25" s="154"/>
      <c r="I25" s="154"/>
      <c r="J25" s="154"/>
      <c r="K25" s="158"/>
      <c r="L25" s="150"/>
      <c r="M25" s="154"/>
      <c r="N25" s="154"/>
      <c r="O25" s="154"/>
      <c r="P25" s="154"/>
      <c r="Q25" s="154"/>
      <c r="R25" s="154"/>
      <c r="S25" s="154"/>
      <c r="T25" s="154"/>
      <c r="U25" s="158"/>
    </row>
    <row r="26" spans="1:21" s="39" customFormat="1" ht="37.5" customHeight="1">
      <c r="A26" s="150"/>
      <c r="B26" s="154"/>
      <c r="C26" s="154"/>
      <c r="D26" s="154"/>
      <c r="E26" s="154"/>
      <c r="F26" s="154"/>
      <c r="G26" s="154"/>
      <c r="H26" s="154"/>
      <c r="I26" s="154"/>
      <c r="J26" s="154"/>
      <c r="K26" s="158"/>
      <c r="L26" s="150"/>
      <c r="M26" s="154"/>
      <c r="N26" s="154"/>
      <c r="O26" s="154"/>
      <c r="P26" s="154"/>
      <c r="Q26" s="154"/>
      <c r="R26" s="154"/>
      <c r="S26" s="154"/>
      <c r="T26" s="154"/>
      <c r="U26" s="158"/>
    </row>
    <row r="27" spans="1:21" s="39" customFormat="1" ht="37.5" customHeight="1">
      <c r="A27" s="150"/>
      <c r="B27" s="154"/>
      <c r="C27" s="154"/>
      <c r="D27" s="154"/>
      <c r="E27" s="154"/>
      <c r="F27" s="154"/>
      <c r="G27" s="154"/>
      <c r="H27" s="154"/>
      <c r="I27" s="154"/>
      <c r="J27" s="154"/>
      <c r="K27" s="158"/>
      <c r="L27" s="150"/>
      <c r="M27" s="154"/>
      <c r="N27" s="154"/>
      <c r="O27" s="154"/>
      <c r="P27" s="154"/>
      <c r="Q27" s="154"/>
      <c r="R27" s="154"/>
      <c r="S27" s="154"/>
      <c r="T27" s="154"/>
      <c r="U27" s="158"/>
    </row>
    <row r="28" spans="1:21" s="39" customFormat="1" ht="37.5" customHeight="1">
      <c r="A28" s="150"/>
      <c r="B28" s="154"/>
      <c r="C28" s="154"/>
      <c r="D28" s="154"/>
      <c r="E28" s="154"/>
      <c r="F28" s="154"/>
      <c r="G28" s="154"/>
      <c r="H28" s="154"/>
      <c r="I28" s="154"/>
      <c r="J28" s="154"/>
      <c r="K28" s="158"/>
      <c r="L28" s="150"/>
      <c r="M28" s="154"/>
      <c r="N28" s="154"/>
      <c r="O28" s="154"/>
      <c r="P28" s="154"/>
      <c r="Q28" s="154"/>
      <c r="R28" s="154"/>
      <c r="S28" s="154"/>
      <c r="T28" s="154"/>
      <c r="U28" s="158"/>
    </row>
    <row r="29" spans="1:21" s="39" customFormat="1" ht="37.5" customHeight="1">
      <c r="A29" s="150"/>
      <c r="B29" s="154"/>
      <c r="C29" s="154"/>
      <c r="D29" s="154"/>
      <c r="E29" s="154"/>
      <c r="F29" s="154"/>
      <c r="G29" s="154"/>
      <c r="H29" s="154"/>
      <c r="I29" s="154"/>
      <c r="J29" s="154"/>
      <c r="K29" s="158"/>
      <c r="L29" s="150"/>
      <c r="M29" s="154"/>
      <c r="N29" s="154"/>
      <c r="O29" s="154"/>
      <c r="P29" s="154"/>
      <c r="Q29" s="154"/>
      <c r="R29" s="154"/>
      <c r="S29" s="154"/>
      <c r="T29" s="154"/>
      <c r="U29" s="158"/>
    </row>
    <row r="30" spans="1:21" s="39" customFormat="1" ht="37.5" customHeight="1">
      <c r="A30" s="150"/>
      <c r="B30" s="154"/>
      <c r="C30" s="154"/>
      <c r="D30" s="154"/>
      <c r="E30" s="154"/>
      <c r="F30" s="154"/>
      <c r="G30" s="154"/>
      <c r="H30" s="154"/>
      <c r="I30" s="154"/>
      <c r="J30" s="154"/>
      <c r="K30" s="158"/>
      <c r="L30" s="150"/>
      <c r="M30" s="154"/>
      <c r="N30" s="154"/>
      <c r="O30" s="154"/>
      <c r="P30" s="154"/>
      <c r="Q30" s="154"/>
      <c r="R30" s="154"/>
      <c r="S30" s="154"/>
      <c r="T30" s="154"/>
      <c r="U30" s="158"/>
    </row>
    <row r="31" spans="1:21" s="39" customFormat="1" ht="37.5" customHeight="1">
      <c r="A31" s="150"/>
      <c r="B31" s="154"/>
      <c r="C31" s="154"/>
      <c r="D31" s="154"/>
      <c r="E31" s="154"/>
      <c r="F31" s="154"/>
      <c r="G31" s="154"/>
      <c r="H31" s="154"/>
      <c r="I31" s="154"/>
      <c r="J31" s="154"/>
      <c r="K31" s="158"/>
      <c r="L31" s="150"/>
      <c r="M31" s="154"/>
      <c r="N31" s="154"/>
      <c r="O31" s="154"/>
      <c r="P31" s="154"/>
      <c r="Q31" s="154"/>
      <c r="R31" s="154"/>
      <c r="S31" s="154"/>
      <c r="T31" s="154"/>
      <c r="U31" s="158"/>
    </row>
    <row r="32" spans="1:21" s="39" customFormat="1" ht="37.5" customHeight="1">
      <c r="A32" s="150"/>
      <c r="B32" s="154"/>
      <c r="C32" s="154"/>
      <c r="D32" s="154"/>
      <c r="E32" s="154"/>
      <c r="F32" s="154"/>
      <c r="G32" s="154"/>
      <c r="H32" s="154"/>
      <c r="I32" s="154"/>
      <c r="J32" s="154"/>
      <c r="K32" s="158"/>
      <c r="L32" s="150"/>
      <c r="M32" s="154"/>
      <c r="N32" s="154"/>
      <c r="O32" s="154"/>
      <c r="P32" s="154"/>
      <c r="Q32" s="154"/>
      <c r="R32" s="154"/>
      <c r="S32" s="154"/>
      <c r="T32" s="154"/>
      <c r="U32" s="158"/>
    </row>
    <row r="33" spans="1:21" s="39" customFormat="1" ht="37.5" customHeight="1">
      <c r="A33" s="150"/>
      <c r="B33" s="154"/>
      <c r="C33" s="154"/>
      <c r="D33" s="154"/>
      <c r="E33" s="154"/>
      <c r="F33" s="154"/>
      <c r="G33" s="154"/>
      <c r="H33" s="154"/>
      <c r="I33" s="154"/>
      <c r="J33" s="154"/>
      <c r="K33" s="158"/>
      <c r="L33" s="150"/>
      <c r="M33" s="154"/>
      <c r="N33" s="154"/>
      <c r="O33" s="154"/>
      <c r="P33" s="154"/>
      <c r="Q33" s="154"/>
      <c r="R33" s="154"/>
      <c r="S33" s="154"/>
      <c r="T33" s="154"/>
      <c r="U33" s="158"/>
    </row>
    <row r="34" spans="1:21" s="39" customFormat="1" ht="37.5" customHeight="1">
      <c r="A34" s="150"/>
      <c r="B34" s="154"/>
      <c r="C34" s="154"/>
      <c r="D34" s="154"/>
      <c r="E34" s="154"/>
      <c r="F34" s="154"/>
      <c r="G34" s="154"/>
      <c r="H34" s="154"/>
      <c r="I34" s="154"/>
      <c r="J34" s="154"/>
      <c r="K34" s="158"/>
      <c r="L34" s="150"/>
      <c r="M34" s="154"/>
      <c r="N34" s="154"/>
      <c r="O34" s="154"/>
      <c r="P34" s="154"/>
      <c r="Q34" s="154"/>
      <c r="R34" s="154"/>
      <c r="S34" s="154"/>
      <c r="T34" s="154"/>
      <c r="U34" s="158"/>
    </row>
    <row r="35" spans="1:21" s="39" customFormat="1" ht="37.5" customHeight="1">
      <c r="A35" s="150"/>
      <c r="B35" s="154"/>
      <c r="C35" s="154"/>
      <c r="D35" s="154"/>
      <c r="E35" s="154"/>
      <c r="F35" s="154"/>
      <c r="G35" s="154"/>
      <c r="H35" s="154"/>
      <c r="I35" s="154"/>
      <c r="J35" s="154"/>
      <c r="K35" s="158"/>
      <c r="L35" s="150"/>
      <c r="M35" s="154"/>
      <c r="N35" s="154"/>
      <c r="O35" s="154"/>
      <c r="P35" s="154"/>
      <c r="Q35" s="154"/>
      <c r="R35" s="154"/>
      <c r="S35" s="154"/>
      <c r="T35" s="154"/>
      <c r="U35" s="158"/>
    </row>
    <row r="36" spans="1:21" s="39" customFormat="1" ht="37.5" customHeight="1">
      <c r="A36" s="150"/>
      <c r="B36" s="154"/>
      <c r="C36" s="154"/>
      <c r="D36" s="154"/>
      <c r="E36" s="154"/>
      <c r="F36" s="154"/>
      <c r="G36" s="154"/>
      <c r="H36" s="154"/>
      <c r="I36" s="154"/>
      <c r="J36" s="154"/>
      <c r="K36" s="158"/>
      <c r="L36" s="150"/>
      <c r="M36" s="154"/>
      <c r="N36" s="154"/>
      <c r="O36" s="154"/>
      <c r="P36" s="154"/>
      <c r="Q36" s="154"/>
      <c r="R36" s="154"/>
      <c r="S36" s="154"/>
      <c r="T36" s="154"/>
      <c r="U36" s="158"/>
    </row>
    <row r="37" spans="1:21" s="39" customFormat="1" ht="37.5" customHeight="1">
      <c r="A37" s="150"/>
      <c r="B37" s="154"/>
      <c r="C37" s="154"/>
      <c r="D37" s="154"/>
      <c r="E37" s="154"/>
      <c r="F37" s="154"/>
      <c r="G37" s="154"/>
      <c r="H37" s="154"/>
      <c r="I37" s="154"/>
      <c r="J37" s="154"/>
      <c r="K37" s="158"/>
      <c r="L37" s="150"/>
      <c r="M37" s="154"/>
      <c r="N37" s="154"/>
      <c r="O37" s="154"/>
      <c r="P37" s="154"/>
      <c r="Q37" s="154"/>
      <c r="R37" s="154"/>
      <c r="S37" s="154"/>
      <c r="T37" s="154"/>
      <c r="U37" s="158"/>
    </row>
    <row r="38" spans="1:21" s="39" customFormat="1" ht="37.5" customHeight="1">
      <c r="A38" s="150"/>
      <c r="B38" s="154"/>
      <c r="C38" s="154"/>
      <c r="D38" s="154"/>
      <c r="E38" s="154"/>
      <c r="F38" s="154"/>
      <c r="G38" s="154"/>
      <c r="H38" s="154"/>
      <c r="I38" s="154"/>
      <c r="J38" s="154"/>
      <c r="K38" s="158"/>
      <c r="L38" s="150"/>
      <c r="M38" s="154"/>
      <c r="N38" s="154"/>
      <c r="O38" s="154"/>
      <c r="P38" s="154"/>
      <c r="Q38" s="154"/>
      <c r="R38" s="154"/>
      <c r="S38" s="154"/>
      <c r="T38" s="154"/>
      <c r="U38" s="158"/>
    </row>
    <row r="39" spans="1:21" s="39" customFormat="1" ht="37.5" customHeight="1">
      <c r="A39" s="150"/>
      <c r="B39" s="154"/>
      <c r="C39" s="154"/>
      <c r="D39" s="154"/>
      <c r="E39" s="154"/>
      <c r="F39" s="154"/>
      <c r="G39" s="154"/>
      <c r="H39" s="154"/>
      <c r="I39" s="154"/>
      <c r="J39" s="154"/>
      <c r="K39" s="158"/>
      <c r="L39" s="150"/>
      <c r="M39" s="154"/>
      <c r="N39" s="154"/>
      <c r="O39" s="154"/>
      <c r="P39" s="154"/>
      <c r="Q39" s="154"/>
      <c r="R39" s="154"/>
      <c r="S39" s="154"/>
      <c r="T39" s="154"/>
      <c r="U39" s="158"/>
    </row>
    <row r="40" spans="1:21" s="39" customFormat="1" ht="37.5" customHeight="1">
      <c r="A40" s="150"/>
      <c r="B40" s="154"/>
      <c r="C40" s="154"/>
      <c r="D40" s="154"/>
      <c r="E40" s="154"/>
      <c r="F40" s="154"/>
      <c r="G40" s="154"/>
      <c r="H40" s="154"/>
      <c r="I40" s="154"/>
      <c r="J40" s="154"/>
      <c r="K40" s="158"/>
      <c r="L40" s="150"/>
      <c r="M40" s="154"/>
      <c r="N40" s="154"/>
      <c r="O40" s="154"/>
      <c r="P40" s="154"/>
      <c r="Q40" s="154"/>
      <c r="R40" s="154"/>
      <c r="S40" s="154"/>
      <c r="T40" s="154"/>
      <c r="U40" s="158"/>
    </row>
    <row r="41" spans="1:21" s="39" customFormat="1" ht="37.5" customHeight="1">
      <c r="A41" s="150"/>
      <c r="B41" s="154"/>
      <c r="C41" s="154"/>
      <c r="D41" s="154"/>
      <c r="E41" s="154"/>
      <c r="F41" s="154"/>
      <c r="G41" s="154"/>
      <c r="H41" s="154"/>
      <c r="I41" s="154"/>
      <c r="J41" s="154"/>
      <c r="K41" s="158"/>
      <c r="L41" s="150"/>
      <c r="M41" s="154"/>
      <c r="N41" s="154"/>
      <c r="O41" s="154"/>
      <c r="P41" s="154"/>
      <c r="Q41" s="154"/>
      <c r="R41" s="154"/>
      <c r="S41" s="154"/>
      <c r="T41" s="154"/>
      <c r="U41" s="158"/>
    </row>
    <row r="42" spans="1:21" s="39" customFormat="1" ht="37.5" customHeight="1">
      <c r="A42" s="150"/>
      <c r="B42" s="154"/>
      <c r="C42" s="154"/>
      <c r="D42" s="154"/>
      <c r="E42" s="154"/>
      <c r="F42" s="154"/>
      <c r="G42" s="154"/>
      <c r="H42" s="154"/>
      <c r="I42" s="154"/>
      <c r="J42" s="154"/>
      <c r="K42" s="158"/>
      <c r="L42" s="150"/>
      <c r="M42" s="154"/>
      <c r="N42" s="154"/>
      <c r="O42" s="154"/>
      <c r="P42" s="154"/>
      <c r="Q42" s="154"/>
      <c r="R42" s="154"/>
      <c r="S42" s="154"/>
      <c r="T42" s="154"/>
      <c r="U42" s="158"/>
    </row>
    <row r="43" spans="1:21" s="39" customFormat="1" ht="37.5" customHeight="1">
      <c r="A43" s="150"/>
      <c r="B43" s="154"/>
      <c r="C43" s="154"/>
      <c r="D43" s="154"/>
      <c r="E43" s="154"/>
      <c r="F43" s="154"/>
      <c r="G43" s="154"/>
      <c r="H43" s="154"/>
      <c r="I43" s="154"/>
      <c r="J43" s="154"/>
      <c r="K43" s="158"/>
      <c r="L43" s="150"/>
      <c r="M43" s="154"/>
      <c r="N43" s="154"/>
      <c r="O43" s="154"/>
      <c r="P43" s="154"/>
      <c r="Q43" s="154"/>
      <c r="R43" s="154"/>
      <c r="S43" s="154"/>
      <c r="T43" s="154"/>
      <c r="U43" s="158"/>
    </row>
    <row r="44" spans="1:21" s="39" customFormat="1" ht="37.5" customHeight="1">
      <c r="A44" s="150"/>
      <c r="B44" s="154"/>
      <c r="C44" s="154"/>
      <c r="D44" s="154"/>
      <c r="E44" s="154"/>
      <c r="F44" s="154"/>
      <c r="G44" s="154"/>
      <c r="H44" s="154"/>
      <c r="I44" s="154"/>
      <c r="J44" s="154"/>
      <c r="K44" s="158"/>
      <c r="L44" s="150"/>
      <c r="M44" s="154"/>
      <c r="N44" s="154"/>
      <c r="O44" s="154"/>
      <c r="P44" s="154"/>
      <c r="Q44" s="154"/>
      <c r="R44" s="154"/>
      <c r="S44" s="154"/>
      <c r="T44" s="154"/>
      <c r="U44" s="158"/>
    </row>
    <row r="45" spans="1:21" s="39" customFormat="1" ht="37.5" customHeight="1">
      <c r="A45" s="150"/>
      <c r="B45" s="154"/>
      <c r="C45" s="154"/>
      <c r="D45" s="154"/>
      <c r="E45" s="154"/>
      <c r="F45" s="154"/>
      <c r="G45" s="154"/>
      <c r="H45" s="154"/>
      <c r="I45" s="154"/>
      <c r="J45" s="154"/>
      <c r="K45" s="158"/>
      <c r="L45" s="150"/>
      <c r="M45" s="154"/>
      <c r="N45" s="154"/>
      <c r="O45" s="154"/>
      <c r="P45" s="154"/>
      <c r="Q45" s="154"/>
      <c r="R45" s="154"/>
      <c r="S45" s="154"/>
      <c r="T45" s="154"/>
      <c r="U45" s="158"/>
    </row>
    <row r="46" spans="1:21" s="39" customFormat="1" ht="37.5" customHeight="1">
      <c r="A46" s="150"/>
      <c r="B46" s="154"/>
      <c r="C46" s="154"/>
      <c r="D46" s="154"/>
      <c r="E46" s="154"/>
      <c r="F46" s="154"/>
      <c r="G46" s="154"/>
      <c r="H46" s="154"/>
      <c r="I46" s="154"/>
      <c r="J46" s="154"/>
      <c r="K46" s="158"/>
      <c r="L46" s="150"/>
      <c r="M46" s="154"/>
      <c r="N46" s="154"/>
      <c r="O46" s="154"/>
      <c r="P46" s="154"/>
      <c r="Q46" s="154"/>
      <c r="R46" s="154"/>
      <c r="S46" s="154"/>
      <c r="T46" s="154"/>
      <c r="U46" s="158"/>
    </row>
    <row r="47" spans="1:21" s="39" customFormat="1" ht="37.5" customHeight="1">
      <c r="A47" s="150"/>
      <c r="B47" s="154"/>
      <c r="C47" s="154"/>
      <c r="D47" s="154"/>
      <c r="E47" s="154"/>
      <c r="F47" s="154"/>
      <c r="G47" s="154"/>
      <c r="H47" s="154"/>
      <c r="I47" s="154"/>
      <c r="J47" s="154"/>
      <c r="K47" s="158"/>
      <c r="L47" s="150"/>
      <c r="M47" s="154"/>
      <c r="N47" s="154"/>
      <c r="O47" s="154"/>
      <c r="P47" s="154"/>
      <c r="Q47" s="154"/>
      <c r="R47" s="154"/>
      <c r="S47" s="154"/>
      <c r="T47" s="154"/>
      <c r="U47" s="158"/>
    </row>
    <row r="48" spans="1:21" s="39" customFormat="1" ht="37.5" customHeight="1">
      <c r="A48" s="150"/>
      <c r="B48" s="154"/>
      <c r="C48" s="154"/>
      <c r="D48" s="154"/>
      <c r="E48" s="154"/>
      <c r="F48" s="154"/>
      <c r="G48" s="154"/>
      <c r="H48" s="154"/>
      <c r="I48" s="154"/>
      <c r="J48" s="154"/>
      <c r="K48" s="158"/>
      <c r="L48" s="150"/>
      <c r="M48" s="154"/>
      <c r="N48" s="154"/>
      <c r="O48" s="154"/>
      <c r="P48" s="154"/>
      <c r="Q48" s="154"/>
      <c r="R48" s="154"/>
      <c r="S48" s="154"/>
      <c r="T48" s="154"/>
      <c r="U48" s="158"/>
    </row>
    <row r="49" spans="1:21" s="39" customFormat="1" ht="37.5" customHeight="1">
      <c r="A49" s="150"/>
      <c r="B49" s="154"/>
      <c r="C49" s="154"/>
      <c r="D49" s="154"/>
      <c r="E49" s="154"/>
      <c r="F49" s="154"/>
      <c r="G49" s="154"/>
      <c r="H49" s="154"/>
      <c r="I49" s="154"/>
      <c r="J49" s="154"/>
      <c r="K49" s="158"/>
      <c r="L49" s="150"/>
      <c r="M49" s="154"/>
      <c r="N49" s="154"/>
      <c r="O49" s="154"/>
      <c r="P49" s="154"/>
      <c r="Q49" s="154"/>
      <c r="R49" s="154"/>
      <c r="S49" s="154"/>
      <c r="T49" s="154"/>
      <c r="U49" s="158"/>
    </row>
    <row r="50" spans="1:21" s="39" customFormat="1" ht="37.5" customHeight="1">
      <c r="A50" s="150"/>
      <c r="B50" s="154"/>
      <c r="C50" s="154"/>
      <c r="D50" s="154"/>
      <c r="E50" s="154"/>
      <c r="F50" s="154"/>
      <c r="G50" s="154"/>
      <c r="H50" s="154"/>
      <c r="I50" s="154"/>
      <c r="J50" s="154"/>
      <c r="K50" s="158"/>
      <c r="L50" s="150"/>
      <c r="M50" s="154"/>
      <c r="N50" s="154"/>
      <c r="O50" s="154"/>
      <c r="P50" s="154"/>
      <c r="Q50" s="154"/>
      <c r="R50" s="154"/>
      <c r="S50" s="154"/>
      <c r="T50" s="154"/>
      <c r="U50" s="158"/>
    </row>
    <row r="51" spans="1:21" s="39" customFormat="1" ht="37.5" customHeight="1">
      <c r="A51" s="151"/>
      <c r="B51" s="155"/>
      <c r="C51" s="155"/>
      <c r="D51" s="155"/>
      <c r="E51" s="155"/>
      <c r="F51" s="155"/>
      <c r="G51" s="155"/>
      <c r="H51" s="155"/>
      <c r="I51" s="155"/>
      <c r="J51" s="155"/>
      <c r="K51" s="159"/>
      <c r="L51" s="151"/>
      <c r="M51" s="155"/>
      <c r="N51" s="155"/>
      <c r="O51" s="155"/>
      <c r="P51" s="155"/>
      <c r="Q51" s="155"/>
      <c r="R51" s="155"/>
      <c r="S51" s="155"/>
      <c r="T51" s="155"/>
      <c r="U51" s="159"/>
    </row>
    <row r="52" spans="1:21" ht="37.5" customHeight="1">
      <c r="A52" s="152" t="s">
        <v>27</v>
      </c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3"/>
      <c r="M52" s="153"/>
      <c r="N52" s="153"/>
      <c r="O52" s="153"/>
      <c r="P52" s="153"/>
      <c r="Q52" s="153"/>
      <c r="R52" s="153"/>
      <c r="S52" s="153"/>
      <c r="T52" s="153"/>
      <c r="U52" s="153"/>
    </row>
    <row r="53" spans="1:21" ht="37.5" customHeight="1">
      <c r="A53" s="153"/>
      <c r="B53" s="153"/>
      <c r="C53" s="156"/>
      <c r="D53" s="153"/>
      <c r="E53" s="153"/>
      <c r="F53" s="153"/>
      <c r="G53" s="153"/>
      <c r="H53" s="153"/>
      <c r="I53" s="153"/>
      <c r="J53" s="156"/>
      <c r="K53" s="156"/>
      <c r="L53" s="153"/>
      <c r="M53" s="153"/>
      <c r="N53" s="153"/>
      <c r="O53" s="153"/>
      <c r="P53" s="153"/>
      <c r="Q53" s="153"/>
      <c r="R53" s="153"/>
      <c r="S53" s="153"/>
      <c r="T53" s="153"/>
      <c r="U53" s="153"/>
    </row>
    <row r="54" spans="1:21" ht="37.5" customHeight="1">
      <c r="H54" s="90"/>
    </row>
    <row r="55" spans="1:21" ht="37.5" customHeight="1">
      <c r="H55" s="2"/>
    </row>
    <row r="56" spans="1:21" ht="37.5" customHeight="1">
      <c r="H56" s="2"/>
    </row>
    <row r="57" spans="1:21" ht="37.5" customHeight="1">
      <c r="H57" s="2"/>
    </row>
    <row r="58" spans="1:21" ht="37.5" customHeight="1">
      <c r="H58" s="2"/>
    </row>
    <row r="59" spans="1:21" ht="37.5" customHeight="1">
      <c r="H59" s="2"/>
    </row>
    <row r="60" spans="1:21" ht="37.5" customHeight="1">
      <c r="H60" s="2"/>
    </row>
  </sheetData>
  <mergeCells count="26">
    <mergeCell ref="A1:U1"/>
    <mergeCell ref="A2:U2"/>
    <mergeCell ref="A3:U3"/>
    <mergeCell ref="B4:D4"/>
    <mergeCell ref="L4:P4"/>
    <mergeCell ref="Q4:U4"/>
    <mergeCell ref="B5:D5"/>
    <mergeCell ref="L5:N5"/>
    <mergeCell ref="O5:P5"/>
    <mergeCell ref="Q5:S5"/>
    <mergeCell ref="T5:U5"/>
    <mergeCell ref="B6:D6"/>
    <mergeCell ref="L6:M6"/>
    <mergeCell ref="N6:O6"/>
    <mergeCell ref="Q6:R6"/>
    <mergeCell ref="S6:T6"/>
    <mergeCell ref="A16:H16"/>
    <mergeCell ref="A17:K17"/>
    <mergeCell ref="L18:O18"/>
    <mergeCell ref="Q18:T18"/>
    <mergeCell ref="Q19:T19"/>
    <mergeCell ref="A21:K21"/>
    <mergeCell ref="L21:U21"/>
    <mergeCell ref="A52:K52"/>
    <mergeCell ref="A22:K51"/>
    <mergeCell ref="L22:U51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fitToWidth="1" fitToHeight="1" orientation="portrait" usePrinterDefaults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V60"/>
  <sheetViews>
    <sheetView showZeros="0" view="pageBreakPreview" topLeftCell="A7" zoomScale="55" zoomScaleSheetLayoutView="55" workbookViewId="0">
      <selection activeCell="A4" sqref="A4"/>
    </sheetView>
  </sheetViews>
  <sheetFormatPr defaultColWidth="2.625" defaultRowHeight="37.5" customHeight="1"/>
  <cols>
    <col min="1" max="1" width="7.875" style="37" bestFit="1" customWidth="1"/>
    <col min="2" max="2" width="7.75" style="37" bestFit="1" customWidth="1"/>
    <col min="3" max="3" width="4.25" style="38" bestFit="1" customWidth="1"/>
    <col min="4" max="4" width="7.75" style="37" bestFit="1" customWidth="1"/>
    <col min="5" max="5" width="12.5" style="37" customWidth="1"/>
    <col min="6" max="6" width="18.75" style="37" customWidth="1"/>
    <col min="7" max="7" width="12.5" style="37" customWidth="1"/>
    <col min="8" max="8" width="18.75" style="37" customWidth="1"/>
    <col min="9" max="9" width="8.875" style="37" customWidth="1"/>
    <col min="10" max="10" width="8.875" style="38" customWidth="1"/>
    <col min="11" max="11" width="12.5" style="38" customWidth="1"/>
    <col min="12" max="21" width="10" style="37" customWidth="1"/>
    <col min="22" max="16384" width="2.625" style="37"/>
  </cols>
  <sheetData>
    <row r="1" spans="1:22" ht="17.25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2" ht="17.25">
      <c r="A2" s="3" t="s">
        <v>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45" customHeight="1">
      <c r="A3" s="41" t="s">
        <v>69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s="39" customFormat="1" ht="36.75" customHeight="1">
      <c r="A4" s="42" t="s">
        <v>4</v>
      </c>
      <c r="B4" s="57" t="str">
        <f>報告書!Q26</f>
        <v>C</v>
      </c>
      <c r="C4" s="57"/>
      <c r="D4" s="57"/>
      <c r="E4" s="79"/>
      <c r="F4" s="79"/>
      <c r="G4" s="79"/>
      <c r="H4" s="79"/>
      <c r="I4" s="79"/>
      <c r="J4" s="91"/>
      <c r="K4" s="91"/>
      <c r="L4" s="105" t="s">
        <v>107</v>
      </c>
      <c r="M4" s="117"/>
      <c r="N4" s="117"/>
      <c r="O4" s="117"/>
      <c r="P4" s="130"/>
      <c r="Q4" s="105" t="s">
        <v>105</v>
      </c>
      <c r="R4" s="117"/>
      <c r="S4" s="117"/>
      <c r="T4" s="117"/>
      <c r="U4" s="130"/>
    </row>
    <row r="5" spans="1:22" s="39" customFormat="1" ht="36.75" customHeight="1">
      <c r="A5" s="42" t="s">
        <v>6</v>
      </c>
      <c r="B5" s="57" t="str">
        <f>報告書!I26</f>
        <v>生活支援員</v>
      </c>
      <c r="C5" s="57"/>
      <c r="D5" s="57"/>
      <c r="E5" s="51"/>
      <c r="F5" s="51"/>
      <c r="G5" s="51"/>
      <c r="H5" s="51"/>
      <c r="I5" s="51"/>
      <c r="J5" s="72"/>
      <c r="K5" s="72"/>
      <c r="L5" s="106" t="s">
        <v>14</v>
      </c>
      <c r="M5" s="118"/>
      <c r="N5" s="118"/>
      <c r="O5" s="128" t="str">
        <f>IF(J9&lt;8,"",J16*37)</f>
        <v/>
      </c>
      <c r="P5" s="131"/>
      <c r="Q5" s="106" t="s">
        <v>14</v>
      </c>
      <c r="R5" s="118"/>
      <c r="S5" s="118"/>
      <c r="T5" s="128" t="str">
        <f>O5</f>
        <v/>
      </c>
      <c r="U5" s="131"/>
    </row>
    <row r="6" spans="1:22" s="39" customFormat="1" ht="36.75" customHeight="1">
      <c r="A6" s="42" t="s">
        <v>9</v>
      </c>
      <c r="B6" s="56" t="str">
        <f>IF(ISNA(VLOOKUP(B5,'（参考）日当・宿泊料'!B:C,2,FALSE)),"",VLOOKUP(B5,'（参考）日当・宿泊料'!B:C,2,FALSE))</f>
        <v>④</v>
      </c>
      <c r="C6" s="56"/>
      <c r="D6" s="56"/>
      <c r="E6" s="80"/>
      <c r="F6" s="80"/>
      <c r="G6" s="80"/>
      <c r="H6" s="80"/>
      <c r="I6" s="80"/>
      <c r="J6" s="72"/>
      <c r="K6" s="72"/>
      <c r="L6" s="107" t="s">
        <v>17</v>
      </c>
      <c r="M6" s="119"/>
      <c r="N6" s="127" t="s">
        <v>20</v>
      </c>
      <c r="O6" s="119"/>
      <c r="P6" s="132" t="s">
        <v>117</v>
      </c>
      <c r="Q6" s="107" t="s">
        <v>17</v>
      </c>
      <c r="R6" s="119"/>
      <c r="S6" s="127" t="s">
        <v>20</v>
      </c>
      <c r="T6" s="119"/>
      <c r="U6" s="132" t="s">
        <v>117</v>
      </c>
    </row>
    <row r="7" spans="1:22" s="39" customFormat="1" ht="36.75" customHeight="1">
      <c r="A7" s="43" t="s">
        <v>100</v>
      </c>
      <c r="B7" s="58" t="s">
        <v>12</v>
      </c>
      <c r="C7" s="67" t="s">
        <v>101</v>
      </c>
      <c r="D7" s="74" t="s">
        <v>25</v>
      </c>
      <c r="E7" s="81" t="s">
        <v>109</v>
      </c>
      <c r="F7" s="81" t="s">
        <v>37</v>
      </c>
      <c r="G7" s="64" t="s">
        <v>39</v>
      </c>
      <c r="H7" s="81" t="s">
        <v>37</v>
      </c>
      <c r="I7" s="81" t="s">
        <v>28</v>
      </c>
      <c r="J7" s="92" t="s">
        <v>111</v>
      </c>
      <c r="K7" s="92" t="s">
        <v>56</v>
      </c>
      <c r="L7" s="108" t="s">
        <v>23</v>
      </c>
      <c r="M7" s="99" t="s">
        <v>29</v>
      </c>
      <c r="N7" s="99" t="s">
        <v>23</v>
      </c>
      <c r="O7" s="99" t="s">
        <v>29</v>
      </c>
      <c r="P7" s="133" t="s">
        <v>116</v>
      </c>
      <c r="Q7" s="108" t="s">
        <v>23</v>
      </c>
      <c r="R7" s="99" t="s">
        <v>29</v>
      </c>
      <c r="S7" s="99" t="s">
        <v>23</v>
      </c>
      <c r="T7" s="99" t="s">
        <v>29</v>
      </c>
      <c r="U7" s="145" t="s">
        <v>116</v>
      </c>
      <c r="V7" s="164"/>
    </row>
    <row r="8" spans="1:22" s="39" customFormat="1" ht="14.25">
      <c r="A8" s="44"/>
      <c r="B8" s="59"/>
      <c r="C8" s="68"/>
      <c r="D8" s="75"/>
      <c r="E8" s="82"/>
      <c r="F8" s="82"/>
      <c r="G8" s="86"/>
      <c r="H8" s="82"/>
      <c r="I8" s="82"/>
      <c r="J8" s="93" t="s">
        <v>19</v>
      </c>
      <c r="K8" s="59"/>
      <c r="L8" s="44" t="s">
        <v>113</v>
      </c>
      <c r="M8" s="120" t="s">
        <v>112</v>
      </c>
      <c r="N8" s="120" t="s">
        <v>31</v>
      </c>
      <c r="O8" s="129" t="s">
        <v>112</v>
      </c>
      <c r="P8" s="134" t="s">
        <v>112</v>
      </c>
      <c r="Q8" s="44" t="s">
        <v>113</v>
      </c>
      <c r="R8" s="120" t="s">
        <v>112</v>
      </c>
      <c r="S8" s="120" t="s">
        <v>31</v>
      </c>
      <c r="T8" s="129" t="s">
        <v>112</v>
      </c>
      <c r="U8" s="146" t="s">
        <v>112</v>
      </c>
    </row>
    <row r="9" spans="1:22" s="39" customFormat="1" ht="45" customHeight="1">
      <c r="A9" s="149">
        <v>43560</v>
      </c>
      <c r="B9" s="60">
        <v>0.41666666666666657</v>
      </c>
      <c r="C9" s="69" t="s">
        <v>101</v>
      </c>
      <c r="D9" s="76">
        <v>0.43125000000000002</v>
      </c>
      <c r="E9" s="83" t="s">
        <v>92</v>
      </c>
      <c r="F9" s="83" t="s">
        <v>93</v>
      </c>
      <c r="G9" s="83" t="s">
        <v>91</v>
      </c>
      <c r="H9" s="83" t="s">
        <v>90</v>
      </c>
      <c r="I9" s="83" t="s">
        <v>96</v>
      </c>
      <c r="J9" s="98"/>
      <c r="K9" s="98" t="s">
        <v>95</v>
      </c>
      <c r="L9" s="109">
        <f t="shared" ref="L9:L15" si="0">IF(A9="","",1)</f>
        <v>1</v>
      </c>
      <c r="M9" s="121">
        <v>3000</v>
      </c>
      <c r="N9" s="121">
        <f t="shared" ref="N9:N15" si="1">IF(I9="","",1)</f>
        <v>1</v>
      </c>
      <c r="O9" s="121">
        <v>10000</v>
      </c>
      <c r="P9" s="135"/>
      <c r="Q9" s="109">
        <f t="shared" ref="Q9:Q15" si="2">L9</f>
        <v>1</v>
      </c>
      <c r="R9" s="141">
        <f>IF(L9="","",IF(M9&lt;IF(Q9="","",VLOOKUP($B$6,'（参考）日当・宿泊料'!C:D,2,FALSE)),M9,VLOOKUP($B$6,'（参考）日当・宿泊料'!C:D,2,FALSE)))</f>
        <v>1700</v>
      </c>
      <c r="S9" s="141">
        <f t="shared" ref="S9:S15" si="3">N9</f>
        <v>1</v>
      </c>
      <c r="T9" s="141">
        <f>IF(S9="","",IF(O9&lt;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,O9,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))</f>
        <v>7800</v>
      </c>
      <c r="U9" s="135">
        <f t="shared" ref="U9:U15" si="4">P9</f>
        <v>0</v>
      </c>
    </row>
    <row r="10" spans="1:22" s="39" customFormat="1" ht="45" customHeight="1">
      <c r="A10" s="149">
        <v>43561</v>
      </c>
      <c r="B10" s="61">
        <v>0.5</v>
      </c>
      <c r="C10" s="70" t="s">
        <v>101</v>
      </c>
      <c r="D10" s="77">
        <v>0.51458333333333328</v>
      </c>
      <c r="E10" s="84" t="str">
        <f>IF(G9="","",G9)</f>
        <v>東北療護センター</v>
      </c>
      <c r="F10" s="84" t="str">
        <f>IF(H9="","",H9)</f>
        <v>宮城県仙台市太白区長町南４丁目２０−６</v>
      </c>
      <c r="G10" s="84" t="s">
        <v>92</v>
      </c>
      <c r="H10" s="84" t="s">
        <v>94</v>
      </c>
      <c r="I10" s="84"/>
      <c r="J10" s="99"/>
      <c r="K10" s="99" t="s">
        <v>95</v>
      </c>
      <c r="L10" s="110">
        <f t="shared" si="0"/>
        <v>1</v>
      </c>
      <c r="M10" s="122">
        <v>3000</v>
      </c>
      <c r="N10" s="122" t="str">
        <f t="shared" si="1"/>
        <v/>
      </c>
      <c r="O10" s="122"/>
      <c r="P10" s="136"/>
      <c r="Q10" s="110">
        <f t="shared" si="2"/>
        <v>1</v>
      </c>
      <c r="R10" s="141">
        <f>IF(L10="","",IF(M10&lt;IF(Q10="","",VLOOKUP($B$6,'（参考）日当・宿泊料'!C:D,2,FALSE)),M10,VLOOKUP($B$6,'（参考）日当・宿泊料'!C:D,2,FALSE)))</f>
        <v>1700</v>
      </c>
      <c r="S10" s="142" t="str">
        <f t="shared" si="3"/>
        <v/>
      </c>
      <c r="T10" s="141" t="str">
        <f>IF(S10="","",IF(O10&lt;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,O10,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))</f>
        <v/>
      </c>
      <c r="U10" s="136">
        <f t="shared" si="4"/>
        <v>0</v>
      </c>
    </row>
    <row r="11" spans="1:22" s="39" customFormat="1" ht="45" customHeight="1">
      <c r="A11" s="47"/>
      <c r="B11" s="61"/>
      <c r="C11" s="70" t="s">
        <v>101</v>
      </c>
      <c r="D11" s="77"/>
      <c r="E11" s="84"/>
      <c r="F11" s="84"/>
      <c r="G11" s="87"/>
      <c r="H11" s="87"/>
      <c r="I11" s="87"/>
      <c r="J11" s="99"/>
      <c r="K11" s="99"/>
      <c r="L11" s="110" t="str">
        <f t="shared" si="0"/>
        <v/>
      </c>
      <c r="M11" s="122"/>
      <c r="N11" s="122" t="str">
        <f t="shared" si="1"/>
        <v/>
      </c>
      <c r="O11" s="122"/>
      <c r="P11" s="136"/>
      <c r="Q11" s="110" t="str">
        <f t="shared" si="2"/>
        <v/>
      </c>
      <c r="R11" s="141" t="str">
        <f>IF(L11="","",IF(M11&lt;IF(Q11="","",VLOOKUP($B$6,'（参考）日当・宿泊料'!C:D,2,FALSE)),M11,VLOOKUP($B$6,'（参考）日当・宿泊料'!C:D,2,FALSE)))</f>
        <v/>
      </c>
      <c r="S11" s="142" t="str">
        <f t="shared" si="3"/>
        <v/>
      </c>
      <c r="T11" s="141" t="str">
        <f>IF(S11="","",IF(O11&lt;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,O11,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))</f>
        <v/>
      </c>
      <c r="U11" s="136">
        <f t="shared" si="4"/>
        <v>0</v>
      </c>
    </row>
    <row r="12" spans="1:22" s="39" customFormat="1" ht="45" customHeight="1">
      <c r="A12" s="47"/>
      <c r="B12" s="61"/>
      <c r="C12" s="70" t="s">
        <v>101</v>
      </c>
      <c r="D12" s="77"/>
      <c r="E12" s="84"/>
      <c r="F12" s="84"/>
      <c r="G12" s="87"/>
      <c r="H12" s="87"/>
      <c r="I12" s="87"/>
      <c r="J12" s="99"/>
      <c r="K12" s="99"/>
      <c r="L12" s="110" t="str">
        <f t="shared" si="0"/>
        <v/>
      </c>
      <c r="M12" s="122"/>
      <c r="N12" s="122" t="str">
        <f t="shared" si="1"/>
        <v/>
      </c>
      <c r="O12" s="122"/>
      <c r="P12" s="136"/>
      <c r="Q12" s="110" t="str">
        <f t="shared" si="2"/>
        <v/>
      </c>
      <c r="R12" s="141" t="str">
        <f>IF(L12="","",IF(M12&lt;IF(Q12="","",VLOOKUP($B$6,'（参考）日当・宿泊料'!C:D,2,FALSE)),M12,VLOOKUP($B$6,'（参考）日当・宿泊料'!C:D,2,FALSE)))</f>
        <v/>
      </c>
      <c r="S12" s="142" t="str">
        <f t="shared" si="3"/>
        <v/>
      </c>
      <c r="T12" s="141" t="str">
        <f>IF(S12="","",IF(O12&lt;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,O12,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))</f>
        <v/>
      </c>
      <c r="U12" s="136">
        <f t="shared" si="4"/>
        <v>0</v>
      </c>
    </row>
    <row r="13" spans="1:22" s="39" customFormat="1" ht="45" customHeight="1">
      <c r="A13" s="47"/>
      <c r="B13" s="61"/>
      <c r="C13" s="70" t="s">
        <v>101</v>
      </c>
      <c r="D13" s="77"/>
      <c r="E13" s="84"/>
      <c r="F13" s="84"/>
      <c r="G13" s="87"/>
      <c r="H13" s="87"/>
      <c r="I13" s="87"/>
      <c r="J13" s="99"/>
      <c r="K13" s="99"/>
      <c r="L13" s="110" t="str">
        <f t="shared" si="0"/>
        <v/>
      </c>
      <c r="M13" s="122"/>
      <c r="N13" s="122" t="str">
        <f t="shared" si="1"/>
        <v/>
      </c>
      <c r="O13" s="122"/>
      <c r="P13" s="136"/>
      <c r="Q13" s="110" t="str">
        <f t="shared" si="2"/>
        <v/>
      </c>
      <c r="R13" s="141" t="str">
        <f>IF(L13="","",IF(M13&lt;IF(Q13="","",VLOOKUP($B$6,'（参考）日当・宿泊料'!C:D,2,FALSE)),M13,VLOOKUP($B$6,'（参考）日当・宿泊料'!C:D,2,FALSE)))</f>
        <v/>
      </c>
      <c r="S13" s="142" t="str">
        <f t="shared" si="3"/>
        <v/>
      </c>
      <c r="T13" s="141" t="str">
        <f>IF(S13="","",IF(O13&lt;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,O13,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))</f>
        <v/>
      </c>
      <c r="U13" s="136">
        <f t="shared" si="4"/>
        <v>0</v>
      </c>
    </row>
    <row r="14" spans="1:22" s="39" customFormat="1" ht="45" customHeight="1">
      <c r="A14" s="47"/>
      <c r="B14" s="61"/>
      <c r="C14" s="70" t="s">
        <v>101</v>
      </c>
      <c r="D14" s="77"/>
      <c r="E14" s="84"/>
      <c r="F14" s="84"/>
      <c r="G14" s="87"/>
      <c r="H14" s="87"/>
      <c r="I14" s="87"/>
      <c r="J14" s="99"/>
      <c r="K14" s="99"/>
      <c r="L14" s="110" t="str">
        <f t="shared" si="0"/>
        <v/>
      </c>
      <c r="M14" s="122"/>
      <c r="N14" s="122" t="str">
        <f t="shared" si="1"/>
        <v/>
      </c>
      <c r="O14" s="122"/>
      <c r="P14" s="136"/>
      <c r="Q14" s="110" t="str">
        <f t="shared" si="2"/>
        <v/>
      </c>
      <c r="R14" s="141" t="str">
        <f>IF(L14="","",IF(M14&lt;IF(Q14="","",VLOOKUP($B$6,'（参考）日当・宿泊料'!C:D,2,FALSE)),M14,VLOOKUP($B$6,'（参考）日当・宿泊料'!C:D,2,FALSE)))</f>
        <v/>
      </c>
      <c r="S14" s="142" t="str">
        <f t="shared" si="3"/>
        <v/>
      </c>
      <c r="T14" s="141" t="str">
        <f>IF(S14="","",IF(O14&lt;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,O14,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))</f>
        <v/>
      </c>
      <c r="U14" s="136">
        <f t="shared" si="4"/>
        <v>0</v>
      </c>
    </row>
    <row r="15" spans="1:22" s="39" customFormat="1" ht="45" customHeight="1">
      <c r="A15" s="47"/>
      <c r="B15" s="61"/>
      <c r="C15" s="70" t="s">
        <v>101</v>
      </c>
      <c r="D15" s="77"/>
      <c r="E15" s="84"/>
      <c r="F15" s="84"/>
      <c r="G15" s="84"/>
      <c r="H15" s="84"/>
      <c r="I15" s="84"/>
      <c r="J15" s="99"/>
      <c r="K15" s="99"/>
      <c r="L15" s="112" t="str">
        <f t="shared" si="0"/>
        <v/>
      </c>
      <c r="M15" s="124"/>
      <c r="N15" s="124" t="str">
        <f t="shared" si="1"/>
        <v/>
      </c>
      <c r="O15" s="124"/>
      <c r="P15" s="138"/>
      <c r="Q15" s="112" t="str">
        <f t="shared" si="2"/>
        <v/>
      </c>
      <c r="R15" s="141" t="str">
        <f>IF(L15="","",IF(M15&lt;IF(Q15="","",VLOOKUP($B$6,'（参考）日当・宿泊料'!C:D,2,FALSE)),M15,VLOOKUP($B$6,'（参考）日当・宿泊料'!C:D,2,FALSE)))</f>
        <v/>
      </c>
      <c r="S15" s="144" t="str">
        <f t="shared" si="3"/>
        <v/>
      </c>
      <c r="T15" s="141" t="str">
        <f>IF(S15="","",IF(O15&lt;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,O15,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))</f>
        <v/>
      </c>
      <c r="U15" s="138">
        <f t="shared" si="4"/>
        <v>0</v>
      </c>
    </row>
    <row r="16" spans="1:22" s="39" customFormat="1" ht="37.5" customHeight="1">
      <c r="A16" s="48" t="s">
        <v>36</v>
      </c>
      <c r="B16" s="63"/>
      <c r="C16" s="63"/>
      <c r="D16" s="63"/>
      <c r="E16" s="63"/>
      <c r="F16" s="63"/>
      <c r="G16" s="63"/>
      <c r="H16" s="89"/>
      <c r="I16" s="89"/>
      <c r="J16" s="157">
        <f>TRUNC(SUM(J9:J15),-1)</f>
        <v>0</v>
      </c>
      <c r="K16" s="101"/>
      <c r="L16" s="113">
        <f t="shared" ref="L16:U16" si="5">SUM(L9:L15)</f>
        <v>2</v>
      </c>
      <c r="M16" s="125">
        <f t="shared" si="5"/>
        <v>6000</v>
      </c>
      <c r="N16" s="125">
        <f t="shared" si="5"/>
        <v>1</v>
      </c>
      <c r="O16" s="125">
        <f t="shared" si="5"/>
        <v>10000</v>
      </c>
      <c r="P16" s="161">
        <f t="shared" si="5"/>
        <v>0</v>
      </c>
      <c r="Q16" s="113">
        <f t="shared" si="5"/>
        <v>2</v>
      </c>
      <c r="R16" s="125">
        <f t="shared" si="5"/>
        <v>3400</v>
      </c>
      <c r="S16" s="139">
        <f t="shared" si="5"/>
        <v>1</v>
      </c>
      <c r="T16" s="125">
        <f t="shared" si="5"/>
        <v>7800</v>
      </c>
      <c r="U16" s="161">
        <f t="shared" si="5"/>
        <v>0</v>
      </c>
    </row>
    <row r="17" spans="1:21" s="39" customFormat="1" ht="15">
      <c r="A17" s="49" t="s">
        <v>40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114"/>
      <c r="M17" s="114"/>
      <c r="N17" s="114"/>
      <c r="O17" s="114"/>
      <c r="P17" s="114"/>
      <c r="Q17" s="114"/>
      <c r="R17" s="114"/>
      <c r="S17" s="114"/>
      <c r="T17" s="114"/>
      <c r="U17" s="114"/>
    </row>
    <row r="18" spans="1:21" s="39" customFormat="1" ht="41.25" customHeight="1">
      <c r="A18" s="50"/>
      <c r="B18" s="50"/>
      <c r="C18" s="72"/>
      <c r="D18" s="50"/>
      <c r="E18" s="50"/>
      <c r="F18" s="50"/>
      <c r="G18" s="50"/>
      <c r="H18" s="50"/>
      <c r="I18" s="50"/>
      <c r="J18" s="72"/>
      <c r="K18" s="72"/>
      <c r="L18" s="115" t="s">
        <v>106</v>
      </c>
      <c r="M18" s="126"/>
      <c r="N18" s="126"/>
      <c r="O18" s="160"/>
      <c r="P18" s="162">
        <f>SUM(O5,M16,O16,P16)</f>
        <v>16000</v>
      </c>
      <c r="Q18" s="115" t="s">
        <v>46</v>
      </c>
      <c r="R18" s="126"/>
      <c r="S18" s="126"/>
      <c r="T18" s="126"/>
      <c r="U18" s="163">
        <f>SUM(T5,R16,T16,U16)</f>
        <v>11200</v>
      </c>
    </row>
    <row r="19" spans="1:21" s="39" customFormat="1" ht="41.25" customHeight="1">
      <c r="A19" s="51"/>
      <c r="B19" s="51"/>
      <c r="C19" s="73"/>
      <c r="D19" s="51"/>
      <c r="E19" s="51"/>
      <c r="F19" s="51"/>
      <c r="G19" s="51"/>
      <c r="H19" s="51"/>
      <c r="I19" s="51"/>
      <c r="J19" s="73"/>
      <c r="K19" s="73"/>
      <c r="L19" s="116"/>
      <c r="M19" s="116"/>
      <c r="N19" s="116"/>
      <c r="O19" s="116"/>
      <c r="P19" s="116"/>
      <c r="Q19" s="115" t="s">
        <v>104</v>
      </c>
      <c r="R19" s="126"/>
      <c r="S19" s="126"/>
      <c r="T19" s="126"/>
      <c r="U19" s="140">
        <f>IF(P18-U18&lt;0,"-",P18-U18)</f>
        <v>4800</v>
      </c>
    </row>
    <row r="20" spans="1:21" s="39" customFormat="1" ht="14.25" customHeight="1">
      <c r="A20" s="51"/>
      <c r="B20" s="51"/>
      <c r="C20" s="73"/>
      <c r="D20" s="51"/>
      <c r="E20" s="51"/>
      <c r="F20" s="51"/>
      <c r="G20" s="51"/>
      <c r="H20" s="51"/>
      <c r="I20" s="51"/>
      <c r="J20" s="73"/>
      <c r="K20" s="73"/>
      <c r="L20" s="116"/>
      <c r="M20" s="116"/>
      <c r="N20" s="116"/>
      <c r="O20" s="116"/>
      <c r="P20" s="116"/>
      <c r="Q20" s="91"/>
      <c r="R20" s="91"/>
      <c r="S20" s="91"/>
      <c r="T20" s="91"/>
      <c r="U20" s="148"/>
    </row>
    <row r="21" spans="1:21" s="39" customFormat="1" ht="14.25">
      <c r="A21" s="52" t="s">
        <v>114</v>
      </c>
      <c r="B21" s="64"/>
      <c r="C21" s="64"/>
      <c r="D21" s="64"/>
      <c r="E21" s="64"/>
      <c r="F21" s="64"/>
      <c r="G21" s="64"/>
      <c r="H21" s="64"/>
      <c r="I21" s="64"/>
      <c r="J21" s="64"/>
      <c r="K21" s="102"/>
      <c r="L21" s="52" t="s">
        <v>115</v>
      </c>
      <c r="M21" s="64"/>
      <c r="N21" s="64"/>
      <c r="O21" s="64"/>
      <c r="P21" s="64"/>
      <c r="Q21" s="64"/>
      <c r="R21" s="64"/>
      <c r="S21" s="64"/>
      <c r="T21" s="64"/>
      <c r="U21" s="102"/>
    </row>
    <row r="22" spans="1:21" s="39" customFormat="1" ht="37.5" customHeight="1">
      <c r="A22" s="150" t="s">
        <v>134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58"/>
      <c r="L22" s="150" t="s">
        <v>135</v>
      </c>
      <c r="M22" s="154"/>
      <c r="N22" s="154"/>
      <c r="O22" s="154"/>
      <c r="P22" s="154"/>
      <c r="Q22" s="154"/>
      <c r="R22" s="154"/>
      <c r="S22" s="154"/>
      <c r="T22" s="154"/>
      <c r="U22" s="158"/>
    </row>
    <row r="23" spans="1:21" s="39" customFormat="1" ht="37.5" customHeight="1">
      <c r="A23" s="150"/>
      <c r="B23" s="154"/>
      <c r="C23" s="154"/>
      <c r="D23" s="154"/>
      <c r="E23" s="154"/>
      <c r="F23" s="154"/>
      <c r="G23" s="154"/>
      <c r="H23" s="154"/>
      <c r="I23" s="154"/>
      <c r="J23" s="154"/>
      <c r="K23" s="158"/>
      <c r="L23" s="150"/>
      <c r="M23" s="154"/>
      <c r="N23" s="154"/>
      <c r="O23" s="154"/>
      <c r="P23" s="154"/>
      <c r="Q23" s="154"/>
      <c r="R23" s="154"/>
      <c r="S23" s="154"/>
      <c r="T23" s="154"/>
      <c r="U23" s="158"/>
    </row>
    <row r="24" spans="1:21" s="39" customFormat="1" ht="37.5" customHeight="1">
      <c r="A24" s="150"/>
      <c r="B24" s="154"/>
      <c r="C24" s="154"/>
      <c r="D24" s="154"/>
      <c r="E24" s="154"/>
      <c r="F24" s="154"/>
      <c r="G24" s="154"/>
      <c r="H24" s="154"/>
      <c r="I24" s="154"/>
      <c r="J24" s="154"/>
      <c r="K24" s="158"/>
      <c r="L24" s="150"/>
      <c r="M24" s="154"/>
      <c r="N24" s="154"/>
      <c r="O24" s="154"/>
      <c r="P24" s="154"/>
      <c r="Q24" s="154"/>
      <c r="R24" s="154"/>
      <c r="S24" s="154"/>
      <c r="T24" s="154"/>
      <c r="U24" s="158"/>
    </row>
    <row r="25" spans="1:21" s="39" customFormat="1" ht="37.5" customHeight="1">
      <c r="A25" s="150"/>
      <c r="B25" s="154"/>
      <c r="C25" s="154"/>
      <c r="D25" s="154"/>
      <c r="E25" s="154"/>
      <c r="F25" s="154"/>
      <c r="G25" s="154"/>
      <c r="H25" s="154"/>
      <c r="I25" s="154"/>
      <c r="J25" s="154"/>
      <c r="K25" s="158"/>
      <c r="L25" s="150"/>
      <c r="M25" s="154"/>
      <c r="N25" s="154"/>
      <c r="O25" s="154"/>
      <c r="P25" s="154"/>
      <c r="Q25" s="154"/>
      <c r="R25" s="154"/>
      <c r="S25" s="154"/>
      <c r="T25" s="154"/>
      <c r="U25" s="158"/>
    </row>
    <row r="26" spans="1:21" s="39" customFormat="1" ht="37.5" customHeight="1">
      <c r="A26" s="150"/>
      <c r="B26" s="154"/>
      <c r="C26" s="154"/>
      <c r="D26" s="154"/>
      <c r="E26" s="154"/>
      <c r="F26" s="154"/>
      <c r="G26" s="154"/>
      <c r="H26" s="154"/>
      <c r="I26" s="154"/>
      <c r="J26" s="154"/>
      <c r="K26" s="158"/>
      <c r="L26" s="150"/>
      <c r="M26" s="154"/>
      <c r="N26" s="154"/>
      <c r="O26" s="154"/>
      <c r="P26" s="154"/>
      <c r="Q26" s="154"/>
      <c r="R26" s="154"/>
      <c r="S26" s="154"/>
      <c r="T26" s="154"/>
      <c r="U26" s="158"/>
    </row>
    <row r="27" spans="1:21" s="39" customFormat="1" ht="37.5" customHeight="1">
      <c r="A27" s="150"/>
      <c r="B27" s="154"/>
      <c r="C27" s="154"/>
      <c r="D27" s="154"/>
      <c r="E27" s="154"/>
      <c r="F27" s="154"/>
      <c r="G27" s="154"/>
      <c r="H27" s="154"/>
      <c r="I27" s="154"/>
      <c r="J27" s="154"/>
      <c r="K27" s="158"/>
      <c r="L27" s="150"/>
      <c r="M27" s="154"/>
      <c r="N27" s="154"/>
      <c r="O27" s="154"/>
      <c r="P27" s="154"/>
      <c r="Q27" s="154"/>
      <c r="R27" s="154"/>
      <c r="S27" s="154"/>
      <c r="T27" s="154"/>
      <c r="U27" s="158"/>
    </row>
    <row r="28" spans="1:21" s="39" customFormat="1" ht="37.5" customHeight="1">
      <c r="A28" s="150"/>
      <c r="B28" s="154"/>
      <c r="C28" s="154"/>
      <c r="D28" s="154"/>
      <c r="E28" s="154"/>
      <c r="F28" s="154"/>
      <c r="G28" s="154"/>
      <c r="H28" s="154"/>
      <c r="I28" s="154"/>
      <c r="J28" s="154"/>
      <c r="K28" s="158"/>
      <c r="L28" s="150"/>
      <c r="M28" s="154"/>
      <c r="N28" s="154"/>
      <c r="O28" s="154"/>
      <c r="P28" s="154"/>
      <c r="Q28" s="154"/>
      <c r="R28" s="154"/>
      <c r="S28" s="154"/>
      <c r="T28" s="154"/>
      <c r="U28" s="158"/>
    </row>
    <row r="29" spans="1:21" s="39" customFormat="1" ht="37.5" customHeight="1">
      <c r="A29" s="150"/>
      <c r="B29" s="154"/>
      <c r="C29" s="154"/>
      <c r="D29" s="154"/>
      <c r="E29" s="154"/>
      <c r="F29" s="154"/>
      <c r="G29" s="154"/>
      <c r="H29" s="154"/>
      <c r="I29" s="154"/>
      <c r="J29" s="154"/>
      <c r="K29" s="158"/>
      <c r="L29" s="150"/>
      <c r="M29" s="154"/>
      <c r="N29" s="154"/>
      <c r="O29" s="154"/>
      <c r="P29" s="154"/>
      <c r="Q29" s="154"/>
      <c r="R29" s="154"/>
      <c r="S29" s="154"/>
      <c r="T29" s="154"/>
      <c r="U29" s="158"/>
    </row>
    <row r="30" spans="1:21" s="39" customFormat="1" ht="37.5" customHeight="1">
      <c r="A30" s="150"/>
      <c r="B30" s="154"/>
      <c r="C30" s="154"/>
      <c r="D30" s="154"/>
      <c r="E30" s="154"/>
      <c r="F30" s="154"/>
      <c r="G30" s="154"/>
      <c r="H30" s="154"/>
      <c r="I30" s="154"/>
      <c r="J30" s="154"/>
      <c r="K30" s="158"/>
      <c r="L30" s="150"/>
      <c r="M30" s="154"/>
      <c r="N30" s="154"/>
      <c r="O30" s="154"/>
      <c r="P30" s="154"/>
      <c r="Q30" s="154"/>
      <c r="R30" s="154"/>
      <c r="S30" s="154"/>
      <c r="T30" s="154"/>
      <c r="U30" s="158"/>
    </row>
    <row r="31" spans="1:21" s="39" customFormat="1" ht="37.5" customHeight="1">
      <c r="A31" s="150"/>
      <c r="B31" s="154"/>
      <c r="C31" s="154"/>
      <c r="D31" s="154"/>
      <c r="E31" s="154"/>
      <c r="F31" s="154"/>
      <c r="G31" s="154"/>
      <c r="H31" s="154"/>
      <c r="I31" s="154"/>
      <c r="J31" s="154"/>
      <c r="K31" s="158"/>
      <c r="L31" s="150"/>
      <c r="M31" s="154"/>
      <c r="N31" s="154"/>
      <c r="O31" s="154"/>
      <c r="P31" s="154"/>
      <c r="Q31" s="154"/>
      <c r="R31" s="154"/>
      <c r="S31" s="154"/>
      <c r="T31" s="154"/>
      <c r="U31" s="158"/>
    </row>
    <row r="32" spans="1:21" s="39" customFormat="1" ht="37.5" customHeight="1">
      <c r="A32" s="150"/>
      <c r="B32" s="154"/>
      <c r="C32" s="154"/>
      <c r="D32" s="154"/>
      <c r="E32" s="154"/>
      <c r="F32" s="154"/>
      <c r="G32" s="154"/>
      <c r="H32" s="154"/>
      <c r="I32" s="154"/>
      <c r="J32" s="154"/>
      <c r="K32" s="158"/>
      <c r="L32" s="150"/>
      <c r="M32" s="154"/>
      <c r="N32" s="154"/>
      <c r="O32" s="154"/>
      <c r="P32" s="154"/>
      <c r="Q32" s="154"/>
      <c r="R32" s="154"/>
      <c r="S32" s="154"/>
      <c r="T32" s="154"/>
      <c r="U32" s="158"/>
    </row>
    <row r="33" spans="1:21" s="39" customFormat="1" ht="37.5" customHeight="1">
      <c r="A33" s="150"/>
      <c r="B33" s="154"/>
      <c r="C33" s="154"/>
      <c r="D33" s="154"/>
      <c r="E33" s="154"/>
      <c r="F33" s="154"/>
      <c r="G33" s="154"/>
      <c r="H33" s="154"/>
      <c r="I33" s="154"/>
      <c r="J33" s="154"/>
      <c r="K33" s="158"/>
      <c r="L33" s="150"/>
      <c r="M33" s="154"/>
      <c r="N33" s="154"/>
      <c r="O33" s="154"/>
      <c r="P33" s="154"/>
      <c r="Q33" s="154"/>
      <c r="R33" s="154"/>
      <c r="S33" s="154"/>
      <c r="T33" s="154"/>
      <c r="U33" s="158"/>
    </row>
    <row r="34" spans="1:21" s="39" customFormat="1" ht="37.5" customHeight="1">
      <c r="A34" s="150"/>
      <c r="B34" s="154"/>
      <c r="C34" s="154"/>
      <c r="D34" s="154"/>
      <c r="E34" s="154"/>
      <c r="F34" s="154"/>
      <c r="G34" s="154"/>
      <c r="H34" s="154"/>
      <c r="I34" s="154"/>
      <c r="J34" s="154"/>
      <c r="K34" s="158"/>
      <c r="L34" s="150"/>
      <c r="M34" s="154"/>
      <c r="N34" s="154"/>
      <c r="O34" s="154"/>
      <c r="P34" s="154"/>
      <c r="Q34" s="154"/>
      <c r="R34" s="154"/>
      <c r="S34" s="154"/>
      <c r="T34" s="154"/>
      <c r="U34" s="158"/>
    </row>
    <row r="35" spans="1:21" s="39" customFormat="1" ht="37.5" customHeight="1">
      <c r="A35" s="150"/>
      <c r="B35" s="154"/>
      <c r="C35" s="154"/>
      <c r="D35" s="154"/>
      <c r="E35" s="154"/>
      <c r="F35" s="154"/>
      <c r="G35" s="154"/>
      <c r="H35" s="154"/>
      <c r="I35" s="154"/>
      <c r="J35" s="154"/>
      <c r="K35" s="158"/>
      <c r="L35" s="150"/>
      <c r="M35" s="154"/>
      <c r="N35" s="154"/>
      <c r="O35" s="154"/>
      <c r="P35" s="154"/>
      <c r="Q35" s="154"/>
      <c r="R35" s="154"/>
      <c r="S35" s="154"/>
      <c r="T35" s="154"/>
      <c r="U35" s="158"/>
    </row>
    <row r="36" spans="1:21" s="39" customFormat="1" ht="37.5" customHeight="1">
      <c r="A36" s="150"/>
      <c r="B36" s="154"/>
      <c r="C36" s="154"/>
      <c r="D36" s="154"/>
      <c r="E36" s="154"/>
      <c r="F36" s="154"/>
      <c r="G36" s="154"/>
      <c r="H36" s="154"/>
      <c r="I36" s="154"/>
      <c r="J36" s="154"/>
      <c r="K36" s="158"/>
      <c r="L36" s="150"/>
      <c r="M36" s="154"/>
      <c r="N36" s="154"/>
      <c r="O36" s="154"/>
      <c r="P36" s="154"/>
      <c r="Q36" s="154"/>
      <c r="R36" s="154"/>
      <c r="S36" s="154"/>
      <c r="T36" s="154"/>
      <c r="U36" s="158"/>
    </row>
    <row r="37" spans="1:21" s="39" customFormat="1" ht="37.5" customHeight="1">
      <c r="A37" s="150"/>
      <c r="B37" s="154"/>
      <c r="C37" s="154"/>
      <c r="D37" s="154"/>
      <c r="E37" s="154"/>
      <c r="F37" s="154"/>
      <c r="G37" s="154"/>
      <c r="H37" s="154"/>
      <c r="I37" s="154"/>
      <c r="J37" s="154"/>
      <c r="K37" s="158"/>
      <c r="L37" s="150"/>
      <c r="M37" s="154"/>
      <c r="N37" s="154"/>
      <c r="O37" s="154"/>
      <c r="P37" s="154"/>
      <c r="Q37" s="154"/>
      <c r="R37" s="154"/>
      <c r="S37" s="154"/>
      <c r="T37" s="154"/>
      <c r="U37" s="158"/>
    </row>
    <row r="38" spans="1:21" s="39" customFormat="1" ht="37.5" customHeight="1">
      <c r="A38" s="150"/>
      <c r="B38" s="154"/>
      <c r="C38" s="154"/>
      <c r="D38" s="154"/>
      <c r="E38" s="154"/>
      <c r="F38" s="154"/>
      <c r="G38" s="154"/>
      <c r="H38" s="154"/>
      <c r="I38" s="154"/>
      <c r="J38" s="154"/>
      <c r="K38" s="158"/>
      <c r="L38" s="150"/>
      <c r="M38" s="154"/>
      <c r="N38" s="154"/>
      <c r="O38" s="154"/>
      <c r="P38" s="154"/>
      <c r="Q38" s="154"/>
      <c r="R38" s="154"/>
      <c r="S38" s="154"/>
      <c r="T38" s="154"/>
      <c r="U38" s="158"/>
    </row>
    <row r="39" spans="1:21" s="39" customFormat="1" ht="37.5" customHeight="1">
      <c r="A39" s="150"/>
      <c r="B39" s="154"/>
      <c r="C39" s="154"/>
      <c r="D39" s="154"/>
      <c r="E39" s="154"/>
      <c r="F39" s="154"/>
      <c r="G39" s="154"/>
      <c r="H39" s="154"/>
      <c r="I39" s="154"/>
      <c r="J39" s="154"/>
      <c r="K39" s="158"/>
      <c r="L39" s="150"/>
      <c r="M39" s="154"/>
      <c r="N39" s="154"/>
      <c r="O39" s="154"/>
      <c r="P39" s="154"/>
      <c r="Q39" s="154"/>
      <c r="R39" s="154"/>
      <c r="S39" s="154"/>
      <c r="T39" s="154"/>
      <c r="U39" s="158"/>
    </row>
    <row r="40" spans="1:21" s="39" customFormat="1" ht="37.5" customHeight="1">
      <c r="A40" s="150"/>
      <c r="B40" s="154"/>
      <c r="C40" s="154"/>
      <c r="D40" s="154"/>
      <c r="E40" s="154"/>
      <c r="F40" s="154"/>
      <c r="G40" s="154"/>
      <c r="H40" s="154"/>
      <c r="I40" s="154"/>
      <c r="J40" s="154"/>
      <c r="K40" s="158"/>
      <c r="L40" s="150"/>
      <c r="M40" s="154"/>
      <c r="N40" s="154"/>
      <c r="O40" s="154"/>
      <c r="P40" s="154"/>
      <c r="Q40" s="154"/>
      <c r="R40" s="154"/>
      <c r="S40" s="154"/>
      <c r="T40" s="154"/>
      <c r="U40" s="158"/>
    </row>
    <row r="41" spans="1:21" s="39" customFormat="1" ht="37.5" customHeight="1">
      <c r="A41" s="150"/>
      <c r="B41" s="154"/>
      <c r="C41" s="154"/>
      <c r="D41" s="154"/>
      <c r="E41" s="154"/>
      <c r="F41" s="154"/>
      <c r="G41" s="154"/>
      <c r="H41" s="154"/>
      <c r="I41" s="154"/>
      <c r="J41" s="154"/>
      <c r="K41" s="158"/>
      <c r="L41" s="150"/>
      <c r="M41" s="154"/>
      <c r="N41" s="154"/>
      <c r="O41" s="154"/>
      <c r="P41" s="154"/>
      <c r="Q41" s="154"/>
      <c r="R41" s="154"/>
      <c r="S41" s="154"/>
      <c r="T41" s="154"/>
      <c r="U41" s="158"/>
    </row>
    <row r="42" spans="1:21" s="39" customFormat="1" ht="37.5" customHeight="1">
      <c r="A42" s="150"/>
      <c r="B42" s="154"/>
      <c r="C42" s="154"/>
      <c r="D42" s="154"/>
      <c r="E42" s="154"/>
      <c r="F42" s="154"/>
      <c r="G42" s="154"/>
      <c r="H42" s="154"/>
      <c r="I42" s="154"/>
      <c r="J42" s="154"/>
      <c r="K42" s="158"/>
      <c r="L42" s="150"/>
      <c r="M42" s="154"/>
      <c r="N42" s="154"/>
      <c r="O42" s="154"/>
      <c r="P42" s="154"/>
      <c r="Q42" s="154"/>
      <c r="R42" s="154"/>
      <c r="S42" s="154"/>
      <c r="T42" s="154"/>
      <c r="U42" s="158"/>
    </row>
    <row r="43" spans="1:21" s="39" customFormat="1" ht="37.5" customHeight="1">
      <c r="A43" s="150"/>
      <c r="B43" s="154"/>
      <c r="C43" s="154"/>
      <c r="D43" s="154"/>
      <c r="E43" s="154"/>
      <c r="F43" s="154"/>
      <c r="G43" s="154"/>
      <c r="H43" s="154"/>
      <c r="I43" s="154"/>
      <c r="J43" s="154"/>
      <c r="K43" s="158"/>
      <c r="L43" s="150"/>
      <c r="M43" s="154"/>
      <c r="N43" s="154"/>
      <c r="O43" s="154"/>
      <c r="P43" s="154"/>
      <c r="Q43" s="154"/>
      <c r="R43" s="154"/>
      <c r="S43" s="154"/>
      <c r="T43" s="154"/>
      <c r="U43" s="158"/>
    </row>
    <row r="44" spans="1:21" s="39" customFormat="1" ht="37.5" customHeight="1">
      <c r="A44" s="150"/>
      <c r="B44" s="154"/>
      <c r="C44" s="154"/>
      <c r="D44" s="154"/>
      <c r="E44" s="154"/>
      <c r="F44" s="154"/>
      <c r="G44" s="154"/>
      <c r="H44" s="154"/>
      <c r="I44" s="154"/>
      <c r="J44" s="154"/>
      <c r="K44" s="158"/>
      <c r="L44" s="150"/>
      <c r="M44" s="154"/>
      <c r="N44" s="154"/>
      <c r="O44" s="154"/>
      <c r="P44" s="154"/>
      <c r="Q44" s="154"/>
      <c r="R44" s="154"/>
      <c r="S44" s="154"/>
      <c r="T44" s="154"/>
      <c r="U44" s="158"/>
    </row>
    <row r="45" spans="1:21" s="39" customFormat="1" ht="37.5" customHeight="1">
      <c r="A45" s="150"/>
      <c r="B45" s="154"/>
      <c r="C45" s="154"/>
      <c r="D45" s="154"/>
      <c r="E45" s="154"/>
      <c r="F45" s="154"/>
      <c r="G45" s="154"/>
      <c r="H45" s="154"/>
      <c r="I45" s="154"/>
      <c r="J45" s="154"/>
      <c r="K45" s="158"/>
      <c r="L45" s="150"/>
      <c r="M45" s="154"/>
      <c r="N45" s="154"/>
      <c r="O45" s="154"/>
      <c r="P45" s="154"/>
      <c r="Q45" s="154"/>
      <c r="R45" s="154"/>
      <c r="S45" s="154"/>
      <c r="T45" s="154"/>
      <c r="U45" s="158"/>
    </row>
    <row r="46" spans="1:21" s="39" customFormat="1" ht="37.5" customHeight="1">
      <c r="A46" s="150"/>
      <c r="B46" s="154"/>
      <c r="C46" s="154"/>
      <c r="D46" s="154"/>
      <c r="E46" s="154"/>
      <c r="F46" s="154"/>
      <c r="G46" s="154"/>
      <c r="H46" s="154"/>
      <c r="I46" s="154"/>
      <c r="J46" s="154"/>
      <c r="K46" s="158"/>
      <c r="L46" s="150"/>
      <c r="M46" s="154"/>
      <c r="N46" s="154"/>
      <c r="O46" s="154"/>
      <c r="P46" s="154"/>
      <c r="Q46" s="154"/>
      <c r="R46" s="154"/>
      <c r="S46" s="154"/>
      <c r="T46" s="154"/>
      <c r="U46" s="158"/>
    </row>
    <row r="47" spans="1:21" s="39" customFormat="1" ht="37.5" customHeight="1">
      <c r="A47" s="150"/>
      <c r="B47" s="154"/>
      <c r="C47" s="154"/>
      <c r="D47" s="154"/>
      <c r="E47" s="154"/>
      <c r="F47" s="154"/>
      <c r="G47" s="154"/>
      <c r="H47" s="154"/>
      <c r="I47" s="154"/>
      <c r="J47" s="154"/>
      <c r="K47" s="158"/>
      <c r="L47" s="150"/>
      <c r="M47" s="154"/>
      <c r="N47" s="154"/>
      <c r="O47" s="154"/>
      <c r="P47" s="154"/>
      <c r="Q47" s="154"/>
      <c r="R47" s="154"/>
      <c r="S47" s="154"/>
      <c r="T47" s="154"/>
      <c r="U47" s="158"/>
    </row>
    <row r="48" spans="1:21" s="39" customFormat="1" ht="37.5" customHeight="1">
      <c r="A48" s="150"/>
      <c r="B48" s="154"/>
      <c r="C48" s="154"/>
      <c r="D48" s="154"/>
      <c r="E48" s="154"/>
      <c r="F48" s="154"/>
      <c r="G48" s="154"/>
      <c r="H48" s="154"/>
      <c r="I48" s="154"/>
      <c r="J48" s="154"/>
      <c r="K48" s="158"/>
      <c r="L48" s="150"/>
      <c r="M48" s="154"/>
      <c r="N48" s="154"/>
      <c r="O48" s="154"/>
      <c r="P48" s="154"/>
      <c r="Q48" s="154"/>
      <c r="R48" s="154"/>
      <c r="S48" s="154"/>
      <c r="T48" s="154"/>
      <c r="U48" s="158"/>
    </row>
    <row r="49" spans="1:21" s="39" customFormat="1" ht="37.5" customHeight="1">
      <c r="A49" s="150"/>
      <c r="B49" s="154"/>
      <c r="C49" s="154"/>
      <c r="D49" s="154"/>
      <c r="E49" s="154"/>
      <c r="F49" s="154"/>
      <c r="G49" s="154"/>
      <c r="H49" s="154"/>
      <c r="I49" s="154"/>
      <c r="J49" s="154"/>
      <c r="K49" s="158"/>
      <c r="L49" s="150"/>
      <c r="M49" s="154"/>
      <c r="N49" s="154"/>
      <c r="O49" s="154"/>
      <c r="P49" s="154"/>
      <c r="Q49" s="154"/>
      <c r="R49" s="154"/>
      <c r="S49" s="154"/>
      <c r="T49" s="154"/>
      <c r="U49" s="158"/>
    </row>
    <row r="50" spans="1:21" s="39" customFormat="1" ht="37.5" customHeight="1">
      <c r="A50" s="150"/>
      <c r="B50" s="154"/>
      <c r="C50" s="154"/>
      <c r="D50" s="154"/>
      <c r="E50" s="154"/>
      <c r="F50" s="154"/>
      <c r="G50" s="154"/>
      <c r="H50" s="154"/>
      <c r="I50" s="154"/>
      <c r="J50" s="154"/>
      <c r="K50" s="158"/>
      <c r="L50" s="150"/>
      <c r="M50" s="154"/>
      <c r="N50" s="154"/>
      <c r="O50" s="154"/>
      <c r="P50" s="154"/>
      <c r="Q50" s="154"/>
      <c r="R50" s="154"/>
      <c r="S50" s="154"/>
      <c r="T50" s="154"/>
      <c r="U50" s="158"/>
    </row>
    <row r="51" spans="1:21" s="39" customFormat="1" ht="37.5" customHeight="1">
      <c r="A51" s="151"/>
      <c r="B51" s="155"/>
      <c r="C51" s="155"/>
      <c r="D51" s="155"/>
      <c r="E51" s="155"/>
      <c r="F51" s="155"/>
      <c r="G51" s="155"/>
      <c r="H51" s="155"/>
      <c r="I51" s="155"/>
      <c r="J51" s="155"/>
      <c r="K51" s="159"/>
      <c r="L51" s="151"/>
      <c r="M51" s="155"/>
      <c r="N51" s="155"/>
      <c r="O51" s="155"/>
      <c r="P51" s="155"/>
      <c r="Q51" s="155"/>
      <c r="R51" s="155"/>
      <c r="S51" s="155"/>
      <c r="T51" s="155"/>
      <c r="U51" s="159"/>
    </row>
    <row r="52" spans="1:21" ht="37.5" customHeight="1">
      <c r="A52" s="152" t="s">
        <v>27</v>
      </c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3"/>
      <c r="M52" s="153"/>
      <c r="N52" s="153"/>
      <c r="O52" s="153"/>
      <c r="P52" s="153"/>
      <c r="Q52" s="153"/>
      <c r="R52" s="153"/>
      <c r="S52" s="153"/>
      <c r="T52" s="153"/>
      <c r="U52" s="153"/>
    </row>
    <row r="53" spans="1:21" ht="37.5" customHeight="1">
      <c r="A53" s="153"/>
      <c r="B53" s="153"/>
      <c r="C53" s="156"/>
      <c r="D53" s="153"/>
      <c r="E53" s="153"/>
      <c r="F53" s="153"/>
      <c r="G53" s="153"/>
      <c r="H53" s="153"/>
      <c r="I53" s="153"/>
      <c r="J53" s="156"/>
      <c r="K53" s="156"/>
      <c r="L53" s="153"/>
      <c r="M53" s="153"/>
      <c r="N53" s="153"/>
      <c r="O53" s="153"/>
      <c r="P53" s="153"/>
      <c r="Q53" s="153"/>
      <c r="R53" s="153"/>
      <c r="S53" s="153"/>
      <c r="T53" s="153"/>
      <c r="U53" s="153"/>
    </row>
    <row r="54" spans="1:21" ht="37.5" customHeight="1">
      <c r="H54" s="90"/>
    </row>
    <row r="55" spans="1:21" ht="37.5" customHeight="1">
      <c r="H55" s="2"/>
    </row>
    <row r="56" spans="1:21" ht="37.5" customHeight="1">
      <c r="H56" s="2"/>
    </row>
    <row r="57" spans="1:21" ht="37.5" customHeight="1">
      <c r="H57" s="2"/>
    </row>
    <row r="58" spans="1:21" ht="37.5" customHeight="1">
      <c r="H58" s="2"/>
    </row>
    <row r="59" spans="1:21" ht="37.5" customHeight="1">
      <c r="H59" s="2"/>
    </row>
    <row r="60" spans="1:21" ht="37.5" customHeight="1">
      <c r="H60" s="2"/>
    </row>
  </sheetData>
  <mergeCells count="26">
    <mergeCell ref="A1:U1"/>
    <mergeCell ref="A2:U2"/>
    <mergeCell ref="A3:U3"/>
    <mergeCell ref="B4:D4"/>
    <mergeCell ref="L4:P4"/>
    <mergeCell ref="Q4:U4"/>
    <mergeCell ref="B5:D5"/>
    <mergeCell ref="L5:N5"/>
    <mergeCell ref="O5:P5"/>
    <mergeCell ref="Q5:S5"/>
    <mergeCell ref="T5:U5"/>
    <mergeCell ref="B6:D6"/>
    <mergeCell ref="L6:M6"/>
    <mergeCell ref="N6:O6"/>
    <mergeCell ref="Q6:R6"/>
    <mergeCell ref="S6:T6"/>
    <mergeCell ref="A16:H16"/>
    <mergeCell ref="A17:K17"/>
    <mergeCell ref="L18:O18"/>
    <mergeCell ref="Q18:T18"/>
    <mergeCell ref="Q19:T19"/>
    <mergeCell ref="A21:K21"/>
    <mergeCell ref="L21:U21"/>
    <mergeCell ref="A52:K52"/>
    <mergeCell ref="A22:K51"/>
    <mergeCell ref="L22:U51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fitToWidth="1" fitToHeight="1" orientation="portrait" usePrinterDefaults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25"/>
  <sheetViews>
    <sheetView tabSelected="1" view="pageBreakPreview" zoomScale="85" zoomScaleSheetLayoutView="85" workbookViewId="0">
      <selection activeCell="L2" sqref="L1:M1048576"/>
    </sheetView>
  </sheetViews>
  <sheetFormatPr defaultRowHeight="13.5"/>
  <cols>
    <col min="1" max="1" width="8.375" bestFit="1" customWidth="1"/>
    <col min="2" max="2" width="21.875" bestFit="1" customWidth="1"/>
    <col min="3" max="3" width="5.25" style="165" bestFit="1" customWidth="1"/>
    <col min="4" max="4" width="5.875" bestFit="1" customWidth="1"/>
    <col min="5" max="6" width="7.125" bestFit="1" customWidth="1"/>
    <col min="7" max="9" width="6.875" bestFit="1" customWidth="1"/>
    <col min="10" max="10" width="13" bestFit="1" customWidth="1"/>
    <col min="11" max="11" width="26" bestFit="1" customWidth="1"/>
  </cols>
  <sheetData>
    <row r="1" spans="1:11">
      <c r="A1" s="166" t="s">
        <v>43</v>
      </c>
      <c r="B1" s="166" t="s">
        <v>47</v>
      </c>
      <c r="C1" s="166" t="s">
        <v>50</v>
      </c>
      <c r="D1" s="166" t="s">
        <v>17</v>
      </c>
      <c r="E1" s="173" t="s">
        <v>10</v>
      </c>
      <c r="F1" s="173"/>
      <c r="G1" s="173" t="s">
        <v>22</v>
      </c>
      <c r="H1" s="173"/>
      <c r="I1" s="173"/>
      <c r="J1" s="166" t="s">
        <v>51</v>
      </c>
      <c r="K1" t="s">
        <v>30</v>
      </c>
    </row>
    <row r="2" spans="1:11">
      <c r="A2" s="166"/>
      <c r="B2" s="166"/>
      <c r="C2" s="166"/>
      <c r="D2" s="166"/>
      <c r="E2" s="166" t="s">
        <v>51</v>
      </c>
      <c r="F2" s="166" t="s">
        <v>52</v>
      </c>
      <c r="G2" s="166" t="s">
        <v>36</v>
      </c>
      <c r="H2" s="166" t="s">
        <v>31</v>
      </c>
      <c r="I2" s="166" t="s">
        <v>11</v>
      </c>
      <c r="J2" s="166" t="s">
        <v>53</v>
      </c>
    </row>
    <row r="3" spans="1:11">
      <c r="A3" s="166" t="s">
        <v>38</v>
      </c>
      <c r="B3" s="169" t="s">
        <v>49</v>
      </c>
      <c r="C3" s="166" t="s">
        <v>13</v>
      </c>
      <c r="D3" s="171">
        <v>3000</v>
      </c>
      <c r="E3" s="171">
        <v>14800</v>
      </c>
      <c r="F3" s="171">
        <v>13300</v>
      </c>
      <c r="G3" s="171">
        <f t="shared" ref="G3:G25" si="0">H3+I3</f>
        <v>3000</v>
      </c>
      <c r="H3" s="171">
        <v>2000</v>
      </c>
      <c r="I3" s="171">
        <v>1000</v>
      </c>
      <c r="J3" s="166" t="s">
        <v>54</v>
      </c>
      <c r="K3" s="165"/>
    </row>
    <row r="4" spans="1:11">
      <c r="A4" s="166"/>
      <c r="B4" s="169" t="s">
        <v>55</v>
      </c>
      <c r="C4" s="166" t="s">
        <v>13</v>
      </c>
      <c r="D4" s="171">
        <v>3000</v>
      </c>
      <c r="E4" s="171">
        <v>14800</v>
      </c>
      <c r="F4" s="171">
        <v>13300</v>
      </c>
      <c r="G4" s="171">
        <f t="shared" si="0"/>
        <v>3000</v>
      </c>
      <c r="H4" s="171">
        <v>2000</v>
      </c>
      <c r="I4" s="171">
        <v>1000</v>
      </c>
      <c r="J4" s="166" t="s">
        <v>57</v>
      </c>
      <c r="K4" s="165"/>
    </row>
    <row r="5" spans="1:11">
      <c r="A5" s="166"/>
      <c r="B5" s="169" t="s">
        <v>8</v>
      </c>
      <c r="C5" s="166" t="s">
        <v>13</v>
      </c>
      <c r="D5" s="171">
        <v>3000</v>
      </c>
      <c r="E5" s="171">
        <v>14800</v>
      </c>
      <c r="F5" s="171">
        <v>13300</v>
      </c>
      <c r="G5" s="171">
        <f t="shared" si="0"/>
        <v>3000</v>
      </c>
      <c r="H5" s="171">
        <v>2000</v>
      </c>
      <c r="I5" s="171">
        <v>1000</v>
      </c>
      <c r="J5" s="166" t="s">
        <v>59</v>
      </c>
      <c r="K5" s="165"/>
    </row>
    <row r="6" spans="1:11">
      <c r="A6" s="166"/>
      <c r="B6" s="169" t="s">
        <v>18</v>
      </c>
      <c r="C6" s="166" t="s">
        <v>13</v>
      </c>
      <c r="D6" s="171">
        <v>3000</v>
      </c>
      <c r="E6" s="171">
        <v>14800</v>
      </c>
      <c r="F6" s="171">
        <v>13300</v>
      </c>
      <c r="G6" s="171">
        <f t="shared" si="0"/>
        <v>3000</v>
      </c>
      <c r="H6" s="171">
        <v>2000</v>
      </c>
      <c r="I6" s="171">
        <v>1000</v>
      </c>
      <c r="J6" s="166" t="s">
        <v>33</v>
      </c>
      <c r="K6" s="165"/>
    </row>
    <row r="7" spans="1:11">
      <c r="A7" s="166"/>
      <c r="B7" s="169" t="s">
        <v>42</v>
      </c>
      <c r="C7" s="166" t="s">
        <v>13</v>
      </c>
      <c r="D7" s="171">
        <v>3000</v>
      </c>
      <c r="E7" s="171">
        <v>14800</v>
      </c>
      <c r="F7" s="171">
        <v>13300</v>
      </c>
      <c r="G7" s="171">
        <f t="shared" si="0"/>
        <v>3000</v>
      </c>
      <c r="H7" s="171">
        <v>2000</v>
      </c>
      <c r="I7" s="171">
        <v>1000</v>
      </c>
      <c r="J7" s="166" t="s">
        <v>62</v>
      </c>
      <c r="K7" s="165"/>
    </row>
    <row r="8" spans="1:11">
      <c r="A8" s="166"/>
      <c r="B8" s="169" t="s">
        <v>63</v>
      </c>
      <c r="C8" s="166" t="s">
        <v>13</v>
      </c>
      <c r="D8" s="171">
        <v>3000</v>
      </c>
      <c r="E8" s="171">
        <v>14800</v>
      </c>
      <c r="F8" s="171">
        <v>13300</v>
      </c>
      <c r="G8" s="171">
        <f t="shared" si="0"/>
        <v>3000</v>
      </c>
      <c r="H8" s="171">
        <v>2000</v>
      </c>
      <c r="I8" s="171">
        <v>1000</v>
      </c>
      <c r="J8" s="166" t="s">
        <v>64</v>
      </c>
      <c r="K8" s="165"/>
    </row>
    <row r="9" spans="1:11">
      <c r="A9" s="167" t="s">
        <v>44</v>
      </c>
      <c r="B9" s="170" t="s">
        <v>60</v>
      </c>
      <c r="C9" s="167" t="s">
        <v>65</v>
      </c>
      <c r="D9" s="172">
        <v>2600</v>
      </c>
      <c r="E9" s="172">
        <v>13100</v>
      </c>
      <c r="F9" s="172">
        <v>11800</v>
      </c>
      <c r="G9" s="171">
        <f t="shared" si="0"/>
        <v>2600</v>
      </c>
      <c r="H9" s="172">
        <v>1700</v>
      </c>
      <c r="I9" s="172">
        <v>900</v>
      </c>
      <c r="J9" s="166" t="s">
        <v>66</v>
      </c>
      <c r="K9" s="165"/>
    </row>
    <row r="10" spans="1:11">
      <c r="A10" s="167"/>
      <c r="B10" s="170" t="s">
        <v>67</v>
      </c>
      <c r="C10" s="167" t="s">
        <v>65</v>
      </c>
      <c r="D10" s="172">
        <v>2600</v>
      </c>
      <c r="E10" s="172">
        <v>13100</v>
      </c>
      <c r="F10" s="172">
        <v>11800</v>
      </c>
      <c r="G10" s="171">
        <f t="shared" si="0"/>
        <v>2600</v>
      </c>
      <c r="H10" s="172">
        <v>1700</v>
      </c>
      <c r="I10" s="172">
        <v>900</v>
      </c>
      <c r="J10" s="166" t="s">
        <v>26</v>
      </c>
      <c r="K10" s="165"/>
    </row>
    <row r="11" spans="1:11">
      <c r="A11" s="167"/>
      <c r="B11" s="170" t="s">
        <v>68</v>
      </c>
      <c r="C11" s="167" t="s">
        <v>65</v>
      </c>
      <c r="D11" s="172">
        <v>2600</v>
      </c>
      <c r="E11" s="172">
        <v>13100</v>
      </c>
      <c r="F11" s="172">
        <v>11800</v>
      </c>
      <c r="G11" s="171">
        <f t="shared" si="0"/>
        <v>2600</v>
      </c>
      <c r="H11" s="172">
        <v>1700</v>
      </c>
      <c r="I11" s="172">
        <v>900</v>
      </c>
      <c r="J11" s="166" t="s">
        <v>71</v>
      </c>
      <c r="K11" s="165"/>
    </row>
    <row r="12" spans="1:11">
      <c r="A12" s="167"/>
      <c r="B12" s="170" t="s">
        <v>72</v>
      </c>
      <c r="C12" s="167" t="s">
        <v>65</v>
      </c>
      <c r="D12" s="172">
        <v>2600</v>
      </c>
      <c r="E12" s="172">
        <v>13100</v>
      </c>
      <c r="F12" s="172">
        <v>11800</v>
      </c>
      <c r="G12" s="171">
        <f t="shared" si="0"/>
        <v>2600</v>
      </c>
      <c r="H12" s="172">
        <v>1700</v>
      </c>
      <c r="I12" s="172">
        <v>900</v>
      </c>
      <c r="J12" s="166" t="s">
        <v>34</v>
      </c>
      <c r="K12" s="165"/>
    </row>
    <row r="13" spans="1:11">
      <c r="A13" s="167"/>
      <c r="B13" s="170" t="s">
        <v>1</v>
      </c>
      <c r="C13" s="167" t="s">
        <v>65</v>
      </c>
      <c r="D13" s="172">
        <v>2600</v>
      </c>
      <c r="E13" s="172">
        <v>13100</v>
      </c>
      <c r="F13" s="172">
        <v>11800</v>
      </c>
      <c r="G13" s="171">
        <f t="shared" si="0"/>
        <v>2600</v>
      </c>
      <c r="H13" s="172">
        <v>1700</v>
      </c>
      <c r="I13" s="172">
        <v>900</v>
      </c>
      <c r="J13" s="166" t="s">
        <v>21</v>
      </c>
      <c r="K13" s="165"/>
    </row>
    <row r="14" spans="1:11">
      <c r="A14" s="167"/>
      <c r="B14" s="170" t="s">
        <v>41</v>
      </c>
      <c r="C14" s="167" t="s">
        <v>65</v>
      </c>
      <c r="D14" s="172">
        <v>2600</v>
      </c>
      <c r="E14" s="172">
        <v>13100</v>
      </c>
      <c r="F14" s="172">
        <v>11800</v>
      </c>
      <c r="G14" s="171">
        <f t="shared" si="0"/>
        <v>2600</v>
      </c>
      <c r="H14" s="172">
        <v>1700</v>
      </c>
      <c r="I14" s="172">
        <v>900</v>
      </c>
      <c r="J14" s="166" t="s">
        <v>0</v>
      </c>
      <c r="K14" s="165"/>
    </row>
    <row r="15" spans="1:11">
      <c r="A15" s="167"/>
      <c r="B15" s="170" t="s">
        <v>63</v>
      </c>
      <c r="C15" s="167" t="s">
        <v>65</v>
      </c>
      <c r="D15" s="172">
        <v>2600</v>
      </c>
      <c r="E15" s="172">
        <v>13100</v>
      </c>
      <c r="F15" s="172">
        <v>11800</v>
      </c>
      <c r="G15" s="171">
        <f t="shared" si="0"/>
        <v>2600</v>
      </c>
      <c r="H15" s="172">
        <v>1700</v>
      </c>
      <c r="I15" s="172">
        <v>900</v>
      </c>
      <c r="J15" s="174" t="s">
        <v>129</v>
      </c>
      <c r="K15" s="165"/>
    </row>
    <row r="16" spans="1:11" ht="13.5" customHeight="1">
      <c r="A16" s="168" t="s">
        <v>73</v>
      </c>
      <c r="B16" s="169" t="s">
        <v>74</v>
      </c>
      <c r="C16" s="166" t="s">
        <v>7</v>
      </c>
      <c r="D16" s="171">
        <v>2200</v>
      </c>
      <c r="E16" s="171">
        <v>10900</v>
      </c>
      <c r="F16" s="171">
        <v>9800</v>
      </c>
      <c r="G16" s="171">
        <f t="shared" si="0"/>
        <v>2200</v>
      </c>
      <c r="H16" s="171">
        <v>1500</v>
      </c>
      <c r="I16" s="171">
        <v>700</v>
      </c>
      <c r="K16" s="165"/>
    </row>
    <row r="17" spans="1:11">
      <c r="A17" s="166"/>
      <c r="B17" s="169" t="s">
        <v>32</v>
      </c>
      <c r="C17" s="166" t="s">
        <v>7</v>
      </c>
      <c r="D17" s="171">
        <v>2200</v>
      </c>
      <c r="E17" s="171">
        <v>10900</v>
      </c>
      <c r="F17" s="171">
        <v>9800</v>
      </c>
      <c r="G17" s="171">
        <f t="shared" si="0"/>
        <v>2200</v>
      </c>
      <c r="H17" s="171">
        <v>1500</v>
      </c>
      <c r="I17" s="171">
        <v>700</v>
      </c>
      <c r="K17" s="165"/>
    </row>
    <row r="18" spans="1:11">
      <c r="A18" s="166"/>
      <c r="B18" s="169" t="s">
        <v>24</v>
      </c>
      <c r="C18" s="166" t="s">
        <v>7</v>
      </c>
      <c r="D18" s="171">
        <v>2200</v>
      </c>
      <c r="E18" s="171">
        <v>10900</v>
      </c>
      <c r="F18" s="171">
        <v>9800</v>
      </c>
      <c r="G18" s="171">
        <f t="shared" si="0"/>
        <v>2200</v>
      </c>
      <c r="H18" s="171">
        <v>1500</v>
      </c>
      <c r="I18" s="171">
        <v>700</v>
      </c>
      <c r="K18" s="165"/>
    </row>
    <row r="19" spans="1:11">
      <c r="A19" s="166"/>
      <c r="B19" s="169" t="s">
        <v>15</v>
      </c>
      <c r="C19" s="166" t="s">
        <v>7</v>
      </c>
      <c r="D19" s="171">
        <v>2200</v>
      </c>
      <c r="E19" s="171">
        <v>10900</v>
      </c>
      <c r="F19" s="171">
        <v>9800</v>
      </c>
      <c r="G19" s="171">
        <f t="shared" si="0"/>
        <v>2200</v>
      </c>
      <c r="H19" s="171">
        <v>1500</v>
      </c>
      <c r="I19" s="171">
        <v>700</v>
      </c>
      <c r="K19" s="165"/>
    </row>
    <row r="20" spans="1:11">
      <c r="A20" s="166"/>
      <c r="B20" s="169" t="s">
        <v>16</v>
      </c>
      <c r="C20" s="166" t="s">
        <v>7</v>
      </c>
      <c r="D20" s="171">
        <v>2200</v>
      </c>
      <c r="E20" s="171">
        <v>10900</v>
      </c>
      <c r="F20" s="171">
        <v>9800</v>
      </c>
      <c r="G20" s="171">
        <f t="shared" si="0"/>
        <v>2200</v>
      </c>
      <c r="H20" s="171">
        <v>1500</v>
      </c>
      <c r="I20" s="171">
        <v>700</v>
      </c>
      <c r="K20" s="165"/>
    </row>
    <row r="21" spans="1:11">
      <c r="A21" s="166"/>
      <c r="B21" s="169" t="s">
        <v>63</v>
      </c>
      <c r="C21" s="166" t="s">
        <v>7</v>
      </c>
      <c r="D21" s="171">
        <v>2200</v>
      </c>
      <c r="E21" s="171">
        <v>10900</v>
      </c>
      <c r="F21" s="171">
        <v>9800</v>
      </c>
      <c r="G21" s="171">
        <f t="shared" si="0"/>
        <v>2200</v>
      </c>
      <c r="H21" s="171">
        <v>1500</v>
      </c>
      <c r="I21" s="171">
        <v>700</v>
      </c>
      <c r="K21" s="165"/>
    </row>
    <row r="22" spans="1:11">
      <c r="A22" s="167" t="s">
        <v>75</v>
      </c>
      <c r="B22" s="170" t="s">
        <v>70</v>
      </c>
      <c r="C22" s="167" t="s">
        <v>5</v>
      </c>
      <c r="D22" s="172">
        <v>1700</v>
      </c>
      <c r="E22" s="172">
        <v>8700</v>
      </c>
      <c r="F22" s="172">
        <v>7800</v>
      </c>
      <c r="G22" s="171">
        <f t="shared" si="0"/>
        <v>1700</v>
      </c>
      <c r="H22" s="172">
        <v>1100</v>
      </c>
      <c r="I22" s="172">
        <v>600</v>
      </c>
      <c r="K22" s="165"/>
    </row>
    <row r="23" spans="1:11">
      <c r="A23" s="167"/>
      <c r="B23" s="170" t="s">
        <v>130</v>
      </c>
      <c r="C23" s="167" t="s">
        <v>5</v>
      </c>
      <c r="D23" s="172">
        <v>1700</v>
      </c>
      <c r="E23" s="172">
        <v>8700</v>
      </c>
      <c r="F23" s="172">
        <v>7800</v>
      </c>
      <c r="G23" s="171">
        <f t="shared" si="0"/>
        <v>1700</v>
      </c>
      <c r="H23" s="172">
        <v>1100</v>
      </c>
      <c r="I23" s="172">
        <v>600</v>
      </c>
      <c r="K23" s="165"/>
    </row>
    <row r="24" spans="1:11">
      <c r="A24" s="167"/>
      <c r="B24" s="170" t="s">
        <v>76</v>
      </c>
      <c r="C24" s="167" t="s">
        <v>5</v>
      </c>
      <c r="D24" s="172">
        <v>1700</v>
      </c>
      <c r="E24" s="172">
        <v>8700</v>
      </c>
      <c r="F24" s="172">
        <v>7800</v>
      </c>
      <c r="G24" s="171">
        <f t="shared" si="0"/>
        <v>1700</v>
      </c>
      <c r="H24" s="172">
        <v>1100</v>
      </c>
      <c r="I24" s="172">
        <v>600</v>
      </c>
      <c r="K24" s="165"/>
    </row>
    <row r="25" spans="1:11">
      <c r="A25" s="167"/>
      <c r="B25" s="170" t="s">
        <v>63</v>
      </c>
      <c r="C25" s="167" t="s">
        <v>5</v>
      </c>
      <c r="D25" s="172">
        <v>1700</v>
      </c>
      <c r="E25" s="172">
        <v>8700</v>
      </c>
      <c r="F25" s="172">
        <v>7800</v>
      </c>
      <c r="G25" s="171">
        <f t="shared" si="0"/>
        <v>1700</v>
      </c>
      <c r="H25" s="172">
        <v>1100</v>
      </c>
      <c r="I25" s="172">
        <v>600</v>
      </c>
      <c r="K25" s="165"/>
    </row>
  </sheetData>
  <mergeCells count="11">
    <mergeCell ref="E1:F1"/>
    <mergeCell ref="G1:I1"/>
    <mergeCell ref="A1:A2"/>
    <mergeCell ref="B1:B2"/>
    <mergeCell ref="C1:C2"/>
    <mergeCell ref="D1:D2"/>
    <mergeCell ref="A3:A8"/>
    <mergeCell ref="A16:A21"/>
    <mergeCell ref="A22:A25"/>
    <mergeCell ref="K3:K25"/>
    <mergeCell ref="A9:A15"/>
  </mergeCells>
  <phoneticPr fontId="3"/>
  <pageMargins left="0.70866141732283472" right="0.70866141732283472" top="0.74803149606299213" bottom="0.74803149606299213" header="0.31496062992125984" footer="0.31496062992125984"/>
  <pageSetup paperSize="9" scale="76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報告書</vt:lpstr>
      <vt:lpstr>行程表及び請求書A</vt:lpstr>
      <vt:lpstr>行程表及び請求書B</vt:lpstr>
      <vt:lpstr>行程表及び請求書C</vt:lpstr>
      <vt:lpstr>（参考）日当・宿泊料</vt:lpstr>
    </vt:vector>
  </TitlesOfParts>
  <Company>国土交通省</Company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行政情報化推進課</dc:creator>
  <cp:lastModifiedBy>飯生 卓巳</cp:lastModifiedBy>
  <cp:lastPrinted>2014-03-29T04:05:42Z</cp:lastPrinted>
  <dcterms:created xsi:type="dcterms:W3CDTF">2014-01-21T01:15:59Z</dcterms:created>
  <dcterms:modified xsi:type="dcterms:W3CDTF">2021-01-15T08:27:32Z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2021-01-15T08:27:32Z</vt:filetime>
  </property>
</Properties>
</file>