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\01_短期入院\02_研修等経費\"/>
    </mc:Choice>
  </mc:AlternateContent>
  <bookViews>
    <workbookView xWindow="720" yWindow="750" windowWidth="18075" windowHeight="7770"/>
  </bookViews>
  <sheets>
    <sheet name="報告書" sheetId="4" r:id="rId1"/>
    <sheet name="行程表及び請求書A" sheetId="3" r:id="rId2"/>
    <sheet name="行程表及び請求書B" sheetId="7" r:id="rId3"/>
    <sheet name="行程表及び請求書C" sheetId="8" r:id="rId4"/>
    <sheet name="（参考）諸謝金・宿泊料" sheetId="2" r:id="rId5"/>
  </sheets>
  <definedNames>
    <definedName name="_xlnm.Print_Area" localSheetId="1">行程表及び請求書A!$A$1:$U$52</definedName>
    <definedName name="_xlnm.Print_Area" localSheetId="2">行程表及び請求書B!$A$1:$U$52</definedName>
    <definedName name="_xlnm.Print_Area" localSheetId="3">行程表及び請求書C!$A$1:$U$52</definedName>
    <definedName name="_xlnm.Print_Area" localSheetId="0">報告書!$A$1:$AI$52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U19" i="8"/>
  <c r="U18" i="8"/>
  <c r="P18" i="8"/>
  <c r="U16" i="8"/>
  <c r="T16" i="8"/>
  <c r="S16" i="8"/>
  <c r="R16" i="8"/>
  <c r="Q16" i="8"/>
  <c r="P16" i="8"/>
  <c r="O16" i="8"/>
  <c r="N16" i="8"/>
  <c r="M16" i="8"/>
  <c r="L16" i="8"/>
  <c r="J16" i="8"/>
  <c r="U15" i="8"/>
  <c r="T15" i="8"/>
  <c r="S15" i="8"/>
  <c r="R15" i="8"/>
  <c r="Q15" i="8"/>
  <c r="N15" i="8"/>
  <c r="L15" i="8"/>
  <c r="U14" i="8"/>
  <c r="T14" i="8"/>
  <c r="S14" i="8"/>
  <c r="R14" i="8"/>
  <c r="Q14" i="8"/>
  <c r="N14" i="8"/>
  <c r="L14" i="8"/>
  <c r="U13" i="8"/>
  <c r="T13" i="8"/>
  <c r="S13" i="8"/>
  <c r="R13" i="8"/>
  <c r="Q13" i="8"/>
  <c r="N13" i="8"/>
  <c r="L13" i="8"/>
  <c r="U12" i="8"/>
  <c r="T12" i="8"/>
  <c r="S12" i="8"/>
  <c r="R12" i="8"/>
  <c r="Q12" i="8"/>
  <c r="N12" i="8"/>
  <c r="L12" i="8"/>
  <c r="F12" i="8"/>
  <c r="E12" i="8"/>
  <c r="U11" i="8"/>
  <c r="T11" i="8"/>
  <c r="S11" i="8"/>
  <c r="R11" i="8"/>
  <c r="Q11" i="8"/>
  <c r="N11" i="8"/>
  <c r="U10" i="8"/>
  <c r="T10" i="8"/>
  <c r="S10" i="8"/>
  <c r="R10" i="8"/>
  <c r="Q10" i="8"/>
  <c r="N10" i="8"/>
  <c r="L10" i="8"/>
  <c r="F10" i="8"/>
  <c r="E10" i="8"/>
  <c r="U9" i="8"/>
  <c r="T9" i="8"/>
  <c r="S9" i="8"/>
  <c r="R9" i="8"/>
  <c r="Q9" i="8"/>
  <c r="N9" i="8"/>
  <c r="B6" i="8"/>
  <c r="T5" i="8"/>
  <c r="O5" i="8"/>
  <c r="B5" i="8"/>
  <c r="B4" i="8"/>
  <c r="U19" i="7"/>
  <c r="U18" i="7"/>
  <c r="P18" i="7"/>
  <c r="U16" i="7"/>
  <c r="T16" i="7"/>
  <c r="S16" i="7"/>
  <c r="R16" i="7"/>
  <c r="Q16" i="7"/>
  <c r="P16" i="7"/>
  <c r="O16" i="7"/>
  <c r="N16" i="7"/>
  <c r="M16" i="7"/>
  <c r="L16" i="7"/>
  <c r="J16" i="7"/>
  <c r="U15" i="7"/>
  <c r="T15" i="7"/>
  <c r="S15" i="7"/>
  <c r="R15" i="7"/>
  <c r="Q15" i="7"/>
  <c r="N15" i="7"/>
  <c r="L15" i="7"/>
  <c r="U14" i="7"/>
  <c r="T14" i="7"/>
  <c r="S14" i="7"/>
  <c r="R14" i="7"/>
  <c r="Q14" i="7"/>
  <c r="N14" i="7"/>
  <c r="L14" i="7"/>
  <c r="U13" i="7"/>
  <c r="T13" i="7"/>
  <c r="S13" i="7"/>
  <c r="R13" i="7"/>
  <c r="Q13" i="7"/>
  <c r="N13" i="7"/>
  <c r="L13" i="7"/>
  <c r="U12" i="7"/>
  <c r="T12" i="7"/>
  <c r="S12" i="7"/>
  <c r="R12" i="7"/>
  <c r="Q12" i="7"/>
  <c r="N12" i="7"/>
  <c r="L12" i="7"/>
  <c r="F12" i="7"/>
  <c r="E12" i="7"/>
  <c r="U11" i="7"/>
  <c r="T11" i="7"/>
  <c r="S11" i="7"/>
  <c r="R11" i="7"/>
  <c r="Q11" i="7"/>
  <c r="N11" i="7"/>
  <c r="U10" i="7"/>
  <c r="T10" i="7"/>
  <c r="S10" i="7"/>
  <c r="R10" i="7"/>
  <c r="Q10" i="7"/>
  <c r="N10" i="7"/>
  <c r="L10" i="7"/>
  <c r="F10" i="7"/>
  <c r="E10" i="7"/>
  <c r="U9" i="7"/>
  <c r="T9" i="7"/>
  <c r="S9" i="7"/>
  <c r="R9" i="7"/>
  <c r="Q9" i="7"/>
  <c r="N9" i="7"/>
  <c r="B6" i="7"/>
  <c r="T5" i="7"/>
  <c r="O5" i="7"/>
  <c r="B5" i="7"/>
  <c r="B4" i="7"/>
  <c r="U19" i="3"/>
  <c r="U18" i="3"/>
  <c r="P18" i="3"/>
  <c r="U16" i="3"/>
  <c r="T16" i="3"/>
  <c r="S16" i="3"/>
  <c r="R16" i="3"/>
  <c r="Q16" i="3"/>
  <c r="P16" i="3"/>
  <c r="O16" i="3"/>
  <c r="N16" i="3"/>
  <c r="M16" i="3"/>
  <c r="L16" i="3"/>
  <c r="J16" i="3"/>
  <c r="U15" i="3"/>
  <c r="T15" i="3"/>
  <c r="S15" i="3"/>
  <c r="R15" i="3"/>
  <c r="Q15" i="3"/>
  <c r="N15" i="3"/>
  <c r="L15" i="3"/>
  <c r="U14" i="3"/>
  <c r="T14" i="3"/>
  <c r="S14" i="3"/>
  <c r="R14" i="3"/>
  <c r="Q14" i="3"/>
  <c r="N14" i="3"/>
  <c r="L14" i="3"/>
  <c r="U13" i="3"/>
  <c r="T13" i="3"/>
  <c r="S13" i="3"/>
  <c r="R13" i="3"/>
  <c r="Q13" i="3"/>
  <c r="N13" i="3"/>
  <c r="L13" i="3"/>
  <c r="U12" i="3"/>
  <c r="T12" i="3"/>
  <c r="S12" i="3"/>
  <c r="R12" i="3"/>
  <c r="Q12" i="3"/>
  <c r="N12" i="3"/>
  <c r="L12" i="3"/>
  <c r="F12" i="3"/>
  <c r="E12" i="3"/>
  <c r="U11" i="3"/>
  <c r="T11" i="3"/>
  <c r="S11" i="3"/>
  <c r="R11" i="3"/>
  <c r="Q11" i="3"/>
  <c r="N11" i="3"/>
  <c r="U10" i="3"/>
  <c r="T10" i="3"/>
  <c r="S10" i="3"/>
  <c r="R10" i="3"/>
  <c r="Q10" i="3"/>
  <c r="N10" i="3"/>
  <c r="L10" i="3"/>
  <c r="F10" i="3"/>
  <c r="E10" i="3"/>
  <c r="U9" i="3"/>
  <c r="T9" i="3"/>
  <c r="S9" i="3"/>
  <c r="R9" i="3"/>
  <c r="Q9" i="3"/>
  <c r="N9" i="3"/>
  <c r="B6" i="3"/>
  <c r="T5" i="3"/>
  <c r="O5" i="3"/>
  <c r="B5" i="3"/>
  <c r="B4" i="3"/>
  <c r="AE48" i="4"/>
  <c r="V48" i="4"/>
  <c r="M48" i="4"/>
  <c r="AE47" i="4"/>
  <c r="V47" i="4"/>
  <c r="M47" i="4"/>
  <c r="AE46" i="4"/>
  <c r="V46" i="4"/>
  <c r="J46" i="4"/>
</calcChain>
</file>

<file path=xl/comments1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<sst xmlns="http://schemas.openxmlformats.org/spreadsheetml/2006/main" count="369" uniqueCount="149">
  <si>
    <t>（役職）</t>
    <rPh sb="1" eb="3">
      <t>ヤクショク</t>
    </rPh>
    <phoneticPr fontId="3"/>
  </si>
  <si>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</si>
  <si>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</si>
  <si>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</si>
  <si>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④</t>
  </si>
  <si>
    <t>役職：</t>
    <rPh sb="0" eb="2">
      <t>ヤクショク</t>
    </rPh>
    <phoneticPr fontId="3"/>
  </si>
  <si>
    <t>③</t>
  </si>
  <si>
    <t>副院長</t>
    <rPh sb="0" eb="3">
      <t>フクインチョウ</t>
    </rPh>
    <phoneticPr fontId="3"/>
  </si>
  <si>
    <t>区分：</t>
    <rPh sb="0" eb="2">
      <t>クブン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</si>
  <si>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</si>
  <si>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</si>
  <si>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①</t>
  </si>
  <si>
    <t>出発
時刻</t>
    <rPh sb="0" eb="2">
      <t>シュッパツ</t>
    </rPh>
    <rPh sb="3" eb="5">
      <t>ジコク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</si>
  <si>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</si>
  <si>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朝</t>
    <rPh sb="0" eb="1">
      <t>アサ</t>
    </rPh>
    <phoneticPr fontId="3"/>
  </si>
  <si>
    <t>山形市</t>
    <rPh sb="0" eb="3">
      <t>ヤマガタシ</t>
    </rPh>
    <phoneticPr fontId="3"/>
  </si>
  <si>
    <t>車賃</t>
    <rPh sb="0" eb="1">
      <t>シャ</t>
    </rPh>
    <rPh sb="1" eb="2">
      <t>チン</t>
    </rPh>
    <phoneticPr fontId="3"/>
  </si>
  <si>
    <t>事務長</t>
    <rPh sb="0" eb="3">
      <t>ジムチョウ</t>
    </rPh>
    <phoneticPr fontId="3"/>
  </si>
  <si>
    <t>係長（事務職）</t>
    <rPh sb="0" eb="2">
      <t>カカリチョウ</t>
    </rPh>
    <rPh sb="3" eb="6">
      <t>ジムショク</t>
    </rPh>
    <phoneticPr fontId="3"/>
  </si>
  <si>
    <t>km</t>
  </si>
  <si>
    <t>宿泊料</t>
    <rPh sb="0" eb="3">
      <t>シュクハクリョウ</t>
    </rPh>
    <phoneticPr fontId="3"/>
  </si>
  <si>
    <t>広島市</t>
    <rPh sb="0" eb="3">
      <t>ヒロシマシ</t>
    </rPh>
    <phoneticPr fontId="3"/>
  </si>
  <si>
    <t>係員（事務職）</t>
    <rPh sb="0" eb="2">
      <t>カカリイン</t>
    </rPh>
    <rPh sb="3" eb="6">
      <t>ジムショク</t>
    </rPh>
    <phoneticPr fontId="3"/>
  </si>
  <si>
    <t>到着
時刻</t>
    <rPh sb="0" eb="2">
      <t>トウチャク</t>
    </rPh>
    <rPh sb="3" eb="5">
      <t>ジコク</t>
    </rPh>
    <phoneticPr fontId="3"/>
  </si>
  <si>
    <t>大阪市</t>
    <rPh sb="0" eb="3">
      <t>オオサカシ</t>
    </rPh>
    <phoneticPr fontId="3"/>
  </si>
  <si>
    <t>食卓料</t>
    <rPh sb="0" eb="2">
      <t>ショクタク</t>
    </rPh>
    <rPh sb="2" eb="3">
      <t>リョウ</t>
    </rPh>
    <phoneticPr fontId="3"/>
  </si>
  <si>
    <t>日数</t>
    <rPh sb="0" eb="2">
      <t>ニッスウ</t>
    </rPh>
    <phoneticPr fontId="3"/>
  </si>
  <si>
    <t>各種福祉士</t>
    <rPh sb="0" eb="2">
      <t>カクシュ</t>
    </rPh>
    <rPh sb="2" eb="5">
      <t>フクシシ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</si>
  <si>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</si>
  <si>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</si>
  <si>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定額</t>
    <rPh sb="0" eb="2">
      <t>テイガク</t>
    </rPh>
    <phoneticPr fontId="3"/>
  </si>
  <si>
    <t>⑥</t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</si>
  <si>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</si>
  <si>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</si>
  <si>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</si>
  <si>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千葉市</t>
    <rPh sb="0" eb="3">
      <t>チバシ</t>
    </rPh>
    <phoneticPr fontId="3"/>
  </si>
  <si>
    <t>（参加者名簿参照）</t>
    <rPh sb="1" eb="4">
      <t>サンカシャ</t>
    </rPh>
    <rPh sb="4" eb="6">
      <t>メイボ</t>
    </rPh>
    <rPh sb="6" eb="8">
      <t>サンショウ</t>
    </rPh>
    <phoneticPr fontId="3"/>
  </si>
  <si>
    <t>神戸市</t>
    <rPh sb="0" eb="3">
      <t>コウベシ</t>
    </rPh>
    <phoneticPr fontId="3"/>
  </si>
  <si>
    <t>（氏名）</t>
  </si>
  <si>
    <t>計</t>
    <rPh sb="0" eb="1">
      <t>ケイ</t>
    </rPh>
    <phoneticPr fontId="3"/>
  </si>
  <si>
    <t>所在地</t>
    <rPh sb="0" eb="3">
      <t>ショザイチ</t>
    </rPh>
    <phoneticPr fontId="3"/>
  </si>
  <si>
    <t>指定職</t>
    <rPh sb="0" eb="3">
      <t>シテイショク</t>
    </rPh>
    <phoneticPr fontId="3"/>
  </si>
  <si>
    <t>到着地</t>
    <rPh sb="0" eb="3">
      <t>トウチャクチ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</si>
  <si>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</si>
  <si>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部長</t>
    <rPh sb="0" eb="2">
      <t>ブチョウ</t>
    </rPh>
    <phoneticPr fontId="3"/>
  </si>
  <si>
    <t>理事</t>
    <rPh sb="0" eb="2">
      <t>リジ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</si>
  <si>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</si>
  <si>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</si>
  <si>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&lt;補助対象事業者所有の自家用車を使用する場合&gt;</t>
    <rPh sb="1" eb="3">
      <t>ホジョ</t>
    </rPh>
    <rPh sb="3" eb="5">
      <t>タイショウ</t>
    </rPh>
    <rPh sb="5" eb="8">
      <t>ジギョウシャ</t>
    </rPh>
    <rPh sb="8" eb="10">
      <t>ショユウ</t>
    </rPh>
    <rPh sb="11" eb="15">
      <t>ジカヨウシャ</t>
    </rPh>
    <rPh sb="16" eb="18">
      <t>シヨウ</t>
    </rPh>
    <rPh sb="20" eb="22">
      <t>バアイ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</si>
  <si>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</si>
  <si>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</si>
  <si>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大学教授</t>
    <rPh sb="0" eb="2">
      <t>ダイガク</t>
    </rPh>
    <rPh sb="2" eb="4">
      <t>キョウジュ</t>
    </rPh>
    <phoneticPr fontId="3"/>
  </si>
  <si>
    <t>分類</t>
    <rPh sb="0" eb="2">
      <t>ブンルイ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</si>
  <si>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</si>
  <si>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</si>
  <si>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東京都特別区</t>
    <rPh sb="0" eb="3">
      <t>トウキョウト</t>
    </rPh>
    <rPh sb="3" eb="6">
      <t>トクベツク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</si>
  <si>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</si>
  <si>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</si>
  <si>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諸謝金等</t>
    <rPh sb="0" eb="3">
      <t>ショシャキン</t>
    </rPh>
    <rPh sb="3" eb="4">
      <t>トウ</t>
    </rPh>
    <phoneticPr fontId="3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</si>
  <si>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</si>
  <si>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川崎市</t>
    <rPh sb="0" eb="3">
      <t>カワサキシ</t>
    </rPh>
    <phoneticPr fontId="3"/>
  </si>
  <si>
    <t>相模原市</t>
    <rPh sb="0" eb="4">
      <t>サガミハラシ</t>
    </rPh>
    <phoneticPr fontId="3"/>
  </si>
  <si>
    <t>大学准教授</t>
    <rPh sb="0" eb="2">
      <t>ダイガク</t>
    </rPh>
    <rPh sb="2" eb="5">
      <t>ジュンキョウジュ</t>
    </rPh>
    <phoneticPr fontId="3"/>
  </si>
  <si>
    <t>理事長</t>
    <rPh sb="0" eb="3">
      <t>リジチョウ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</si>
  <si>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</si>
  <si>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</si>
  <si>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</si>
  <si>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</si>
  <si>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</si>
  <si>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</si>
  <si>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</si>
  <si>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ホームヘルパー</t>
  </si>
  <si>
    <t>堺市</t>
    <rPh sb="0" eb="2">
      <t>サカイシ</t>
    </rPh>
    <phoneticPr fontId="3"/>
  </si>
  <si>
    <t>看護師長</t>
    <rPh sb="0" eb="4">
      <t>カンゴシチョウ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</si>
  <si>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</si>
  <si>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</si>
  <si>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２級以下</t>
    <rPh sb="1" eb="2">
      <t>キュウ</t>
    </rPh>
    <rPh sb="2" eb="4">
      <t>イカ</t>
    </rPh>
    <phoneticPr fontId="3"/>
  </si>
  <si>
    <t>（氏名）</t>
    <rPh sb="1" eb="3">
      <t>シメイ</t>
    </rPh>
    <phoneticPr fontId="3"/>
  </si>
  <si>
    <t>②開催日時：</t>
  </si>
  <si>
    <t>会議費</t>
    <rPh sb="0" eb="3">
      <t>カイギヒ</t>
    </rPh>
    <phoneticPr fontId="3"/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</si>
  <si>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</si>
  <si>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</si>
  <si>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</si>
  <si>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</si>
  <si>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  <rPh sb="0" eb="3">
      <t>シンセイシャ</t>
    </rPh>
    <phoneticPr fontId="3"/>
  </si>
  <si>
    <t>諸謝金</t>
    <rPh sb="0" eb="1">
      <t>ショ</t>
    </rPh>
    <rPh sb="1" eb="3">
      <t>シャキン</t>
    </rPh>
    <phoneticPr fontId="3"/>
  </si>
  <si>
    <t>⑨</t>
  </si>
  <si>
    <t>宮城県仙台市太白区長町南４丁目２０−６</t>
    <rPh sb="0" eb="19">
      <t>トウホクリョウゴ</t>
    </rPh>
    <phoneticPr fontId="3"/>
  </si>
  <si>
    <t>〇〇〇研修</t>
    <rPh sb="3" eb="5">
      <t>ケンシュウ</t>
    </rPh>
    <phoneticPr fontId="3"/>
  </si>
  <si>
    <t>東北療護センター</t>
    <rPh sb="0" eb="2">
      <t>トウホク</t>
    </rPh>
    <rPh sb="2" eb="4">
      <t>リョウゴ</t>
    </rPh>
    <phoneticPr fontId="3"/>
  </si>
  <si>
    <t>○○病院
（勤務地）</t>
    <rPh sb="2" eb="4">
      <t>ビョウイン</t>
    </rPh>
    <rPh sb="6" eb="9">
      <t>キンムチ</t>
    </rPh>
    <phoneticPr fontId="3"/>
  </si>
  <si>
    <t>山形県山形市旅篭町２丁目３−２５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</si>
  <si>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 xml:space="preserve">山形県山形市旅篭町２丁目３−２５ 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</si>
  <si>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>自己負担額</t>
    <rPh sb="0" eb="2">
      <t>ジコ</t>
    </rPh>
    <rPh sb="2" eb="5">
      <t>フタンガク</t>
    </rPh>
    <phoneticPr fontId="3"/>
  </si>
  <si>
    <t>日付</t>
    <rPh sb="0" eb="2">
      <t>ヒヅケ</t>
    </rPh>
    <phoneticPr fontId="3"/>
  </si>
  <si>
    <t>～</t>
  </si>
  <si>
    <t>４．添付書類（４）その他補助金の交付に関して参考となる書類</t>
  </si>
  <si>
    <t>（注）</t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</si>
  <si>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</si>
  <si>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</si>
  <si>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</si>
  <si>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3">
      <t>フタンガク</t>
    </rPh>
    <phoneticPr fontId="3"/>
  </si>
  <si>
    <r>
      <t>　参加した研修、講演会等の旅行行程が複数ある場合には、原則として、</t>
    </r>
    <r>
      <rPr>
        <u/>
        <sz val="8"/>
        <rFont val="ＭＳ 明朝"/>
        <family val="1"/>
        <charset val="128"/>
      </rPr>
      <t>当該研修、講演会等の旅行行程毎に本書を作成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</si>
  <si>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</si>
  <si>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路程</t>
    <rPh sb="0" eb="2">
      <t>ロテイ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</si>
  <si>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</si>
  <si>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</si>
  <si>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</si>
  <si>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</si>
  <si>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実費</t>
    <rPh sb="0" eb="2">
      <t>ジッピ</t>
    </rPh>
    <phoneticPr fontId="3"/>
  </si>
  <si>
    <t>雑費</t>
    <rPh sb="0" eb="2">
      <t>ザッピ</t>
    </rPh>
    <phoneticPr fontId="3"/>
  </si>
  <si>
    <t>　（実施要領（２）利用促進等事務費　①　ア．関係）</t>
  </si>
  <si>
    <t>　</t>
  </si>
  <si>
    <t>A</t>
  </si>
  <si>
    <t>（役職）</t>
  </si>
  <si>
    <t>B</t>
  </si>
  <si>
    <t>研修等主催計画書</t>
    <rPh sb="3" eb="5">
      <t>シュサイ</t>
    </rPh>
    <rPh sb="5" eb="7">
      <t>ケイカク</t>
    </rPh>
    <phoneticPr fontId="3"/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</si>
  <si>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</si>
  <si>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</si>
  <si>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</si>
  <si>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</si>
  <si>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その他</t>
    <rPh sb="2" eb="3">
      <t>タ</t>
    </rPh>
    <phoneticPr fontId="3"/>
  </si>
  <si>
    <t>生活支援員</t>
    <rPh sb="0" eb="2">
      <t>セイカツ</t>
    </rPh>
    <rPh sb="2" eb="5">
      <t>シエンイン</t>
    </rPh>
    <phoneticPr fontId="3"/>
  </si>
  <si>
    <t>理事長　国土　太郎</t>
  </si>
  <si>
    <t>１．研修等の概要</t>
  </si>
  <si>
    <t>①研修等の名称：</t>
  </si>
  <si>
    <t>③開催場所：</t>
  </si>
  <si>
    <t>東京都千代田区霞ヶ関２－１－３</t>
    <rPh sb="0" eb="3">
      <t>トウキョウト</t>
    </rPh>
    <rPh sb="3" eb="7">
      <t>チヨダク</t>
    </rPh>
    <rPh sb="7" eb="10">
      <t>カスミガセキ</t>
    </rPh>
    <phoneticPr fontId="3"/>
  </si>
  <si>
    <t>④参加者数：</t>
    <rPh sb="1" eb="5">
      <t>サンカシャスウ</t>
    </rPh>
    <phoneticPr fontId="3"/>
  </si>
  <si>
    <t>名</t>
    <rPh sb="0" eb="1">
      <t>メイ</t>
    </rPh>
    <phoneticPr fontId="3"/>
  </si>
  <si>
    <t>⑤講師（役職、氏名）：</t>
    <rPh sb="1" eb="3">
      <t>コウシ</t>
    </rPh>
    <rPh sb="4" eb="6">
      <t>ヤクショク</t>
    </rPh>
    <rPh sb="7" eb="9">
      <t>シメイ</t>
    </rPh>
    <phoneticPr fontId="3"/>
  </si>
  <si>
    <t>⑥研修等の内容：</t>
  </si>
  <si>
    <t>⑤</t>
  </si>
  <si>
    <t>⑦</t>
  </si>
  <si>
    <t>⑧</t>
  </si>
  <si>
    <t>⑩</t>
  </si>
  <si>
    <t>⑪</t>
  </si>
  <si>
    <t>有</t>
    <rPh sb="0" eb="1">
      <t>アリ</t>
    </rPh>
    <phoneticPr fontId="3"/>
  </si>
  <si>
    <t>時間</t>
    <rPh sb="0" eb="2">
      <t>ジカン</t>
    </rPh>
    <phoneticPr fontId="3"/>
  </si>
  <si>
    <t>Aと同じ車で移動しており、経費はAにおいて計上している。</t>
    <rPh sb="2" eb="3">
      <t>オナ</t>
    </rPh>
    <rPh sb="4" eb="5">
      <t>クルマ</t>
    </rPh>
    <rPh sb="6" eb="8">
      <t>イドウ</t>
    </rPh>
    <rPh sb="13" eb="15">
      <t>ケイヒ</t>
    </rPh>
    <rPh sb="21" eb="23">
      <t>ケイジョウ</t>
    </rPh>
    <phoneticPr fontId="3"/>
  </si>
  <si>
    <t>Aと同じ車で移動しているため経路書の添付を省略。</t>
    <rPh sb="2" eb="3">
      <t>オナ</t>
    </rPh>
    <rPh sb="4" eb="5">
      <t>クルマ</t>
    </rPh>
    <rPh sb="6" eb="8">
      <t>イドウ</t>
    </rPh>
    <rPh sb="14" eb="16">
      <t>ケイロ</t>
    </rPh>
    <rPh sb="16" eb="17">
      <t>ショ</t>
    </rPh>
    <rPh sb="18" eb="20">
      <t>テンプ</t>
    </rPh>
    <rPh sb="21" eb="23">
      <t>ショウリャク</t>
    </rPh>
    <phoneticPr fontId="3"/>
  </si>
  <si>
    <t>C</t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</si>
  <si>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</si>
  <si>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３．研修等の参加に要した経費</t>
    <rPh sb="2" eb="4">
      <t>ケンシュウ</t>
    </rPh>
    <rPh sb="4" eb="5">
      <t>トウ</t>
    </rPh>
    <rPh sb="6" eb="8">
      <t>サンカ</t>
    </rPh>
    <rPh sb="9" eb="10">
      <t>ヨウ</t>
    </rPh>
    <rPh sb="12" eb="14">
      <t>ケイヒ</t>
    </rPh>
    <phoneticPr fontId="3"/>
  </si>
  <si>
    <t>※諸謝金等の積算方法は、別紙「行程表及び諸謝金等積算書」のとおり</t>
    <rPh sb="1" eb="4">
      <t>ショシャキン</t>
    </rPh>
    <rPh sb="4" eb="5">
      <t>トウ</t>
    </rPh>
    <rPh sb="6" eb="8">
      <t>セキサン</t>
    </rPh>
    <rPh sb="8" eb="10">
      <t>ホウホウ</t>
    </rPh>
    <rPh sb="12" eb="14">
      <t>ベッシ</t>
    </rPh>
    <rPh sb="15" eb="18">
      <t>コウテイヒョウ</t>
    </rPh>
    <rPh sb="18" eb="19">
      <t>オヨ</t>
    </rPh>
    <rPh sb="20" eb="23">
      <t>ショシャキン</t>
    </rPh>
    <rPh sb="23" eb="24">
      <t>トウ</t>
    </rPh>
    <rPh sb="24" eb="26">
      <t>セキサン</t>
    </rPh>
    <rPh sb="26" eb="27">
      <t>ショ</t>
    </rPh>
    <phoneticPr fontId="3"/>
  </si>
  <si>
    <t>旅行行程表及び諸謝金等積算書
&lt;補助対象事業者所有の自家用車を使用する場合&gt;</t>
    <rPh sb="0" eb="2">
      <t>リョコウ</t>
    </rPh>
    <rPh sb="2" eb="5">
      <t>コウテイヒョウ</t>
    </rPh>
    <rPh sb="5" eb="6">
      <t>オヨ</t>
    </rPh>
    <rPh sb="7" eb="10">
      <t>ショシャキン</t>
    </rPh>
    <rPh sb="10" eb="11">
      <t>トウ</t>
    </rPh>
    <rPh sb="11" eb="13">
      <t>セキサン</t>
    </rPh>
    <rPh sb="13" eb="14">
      <t>ショ</t>
    </rPh>
    <phoneticPr fontId="3"/>
  </si>
  <si>
    <t>社会医療法人国交会 自動車苑</t>
    <rPh sb="13" eb="14">
      <t>エン</t>
    </rPh>
    <phoneticPr fontId="3"/>
  </si>
  <si>
    <t>社会福祉法人国交会 自動車苑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phoneticPr fontId="3"/>
  </si>
  <si>
    <t>⑦開催した研修等に期待される短期入所利用促進の効果</t>
    <rPh sb="1" eb="3">
      <t>カイサイ</t>
    </rPh>
    <rPh sb="17" eb="18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</si>
</sst>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&quot;円&quot;"/>
    <numFmt numFmtId="177" formatCode="#,##0;[Red]#,##0"/>
    <numFmt numFmtId="178" formatCode="ggge&quot;年&quot;m&quot;月&quot;d&quot;日&quot;\(aaa\)"/>
    <numFmt numFmtId="179" formatCode="gggyy&quot;年&quot;m&quot;月&quot;d&quot;日&quot;"/>
    <numFmt numFmtId="180" formatCode="m/d;@"/>
  </numFmts>
  <fonts count="23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b/>
      <sz val="14"/>
      <name val="ＭＳ 明朝"/>
      <family val="1"/>
    </font>
    <font>
      <sz val="9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name val="ＭＳ 明朝"/>
      <family val="1"/>
    </font>
    <font>
      <sz val="14"/>
      <name val="ＭＳ 明朝"/>
      <family val="1"/>
    </font>
    <font>
      <sz val="12"/>
      <name val="ＭＳ 明朝"/>
      <family val="1"/>
    </font>
    <font>
      <sz val="12"/>
      <color theme="1"/>
      <name val="ＭＳ 明朝"/>
      <family val="1"/>
    </font>
    <font>
      <i/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name val="Arial"/>
      <family val="2"/>
    </font>
    <font>
      <sz val="14"/>
      <color theme="1"/>
      <name val="ＭＳ 明朝"/>
      <family val="1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14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center" wrapTex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vertical="center"/>
    </xf>
    <xf numFmtId="0" fontId="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80" fontId="16" fillId="0" borderId="3" xfId="0" applyNumberFormat="1" applyFont="1" applyFill="1" applyBorder="1" applyAlignment="1">
      <alignment horizontal="center" vertical="center" shrinkToFit="1"/>
    </xf>
    <xf numFmtId="180" fontId="16" fillId="0" borderId="4" xfId="0" applyNumberFormat="1" applyFont="1" applyFill="1" applyBorder="1" applyAlignment="1">
      <alignment horizontal="center" vertical="center" shrinkToFit="1"/>
    </xf>
    <xf numFmtId="180" fontId="15" fillId="0" borderId="4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right" vertical="top" wrapText="1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20" fontId="15" fillId="0" borderId="12" xfId="0" applyNumberFormat="1" applyFont="1" applyFill="1" applyBorder="1" applyAlignment="1">
      <alignment horizontal="center" vertical="center" shrinkToFit="1"/>
    </xf>
    <xf numFmtId="20" fontId="16" fillId="0" borderId="12" xfId="0" applyNumberFormat="1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right" vertical="top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wrapText="1" shrinkToFit="1"/>
    </xf>
    <xf numFmtId="0" fontId="15" fillId="0" borderId="18" xfId="0" applyFont="1" applyFill="1" applyBorder="1" applyAlignment="1">
      <alignment horizontal="right" vertical="top" wrapText="1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20" fontId="16" fillId="0" borderId="2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6" fillId="0" borderId="15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0" fontId="15" fillId="0" borderId="22" xfId="0" applyFont="1" applyFill="1" applyBorder="1" applyAlignment="1">
      <alignment horizontal="right" vertical="center" shrinkToFit="1"/>
    </xf>
    <xf numFmtId="0" fontId="15" fillId="0" borderId="15" xfId="0" applyFont="1" applyFill="1" applyBorder="1" applyAlignment="1">
      <alignment horizontal="right" vertical="center" shrinkToFit="1"/>
    </xf>
    <xf numFmtId="0" fontId="16" fillId="0" borderId="15" xfId="0" applyFont="1" applyFill="1" applyBorder="1" applyAlignment="1">
      <alignment horizontal="right" vertical="center" shrinkToFit="1"/>
    </xf>
    <xf numFmtId="177" fontId="15" fillId="0" borderId="24" xfId="0" applyNumberFormat="1" applyFont="1" applyFill="1" applyBorder="1" applyAlignment="1">
      <alignment horizontal="right" vertical="center"/>
    </xf>
    <xf numFmtId="0" fontId="15" fillId="0" borderId="22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177" fontId="15" fillId="0" borderId="3" xfId="6" applyNumberFormat="1" applyFont="1" applyFill="1" applyBorder="1" applyAlignment="1">
      <alignment vertical="center" shrinkToFit="1"/>
    </xf>
    <xf numFmtId="177" fontId="15" fillId="0" borderId="4" xfId="6" applyNumberFormat="1" applyFont="1" applyFill="1" applyBorder="1" applyAlignment="1">
      <alignment vertical="center" shrinkToFit="1"/>
    </xf>
    <xf numFmtId="177" fontId="16" fillId="0" borderId="4" xfId="6" applyNumberFormat="1" applyFont="1" applyFill="1" applyBorder="1" applyAlignment="1">
      <alignment vertical="center" shrinkToFit="1"/>
    </xf>
    <xf numFmtId="177" fontId="15" fillId="0" borderId="2" xfId="6" applyNumberFormat="1" applyFont="1" applyFill="1" applyBorder="1" applyAlignment="1">
      <alignment vertical="center" shrinkToFit="1"/>
    </xf>
    <xf numFmtId="177" fontId="15" fillId="0" borderId="30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0" borderId="0" xfId="0" applyFont="1" applyFill="1" applyAlignment="1">
      <alignment vertical="center" shrinkToFit="1"/>
    </xf>
    <xf numFmtId="0" fontId="15" fillId="0" borderId="21" xfId="0" applyFont="1" applyFill="1" applyBorder="1" applyAlignment="1">
      <alignment horizontal="right" vertical="top" shrinkToFit="1"/>
    </xf>
    <xf numFmtId="177" fontId="15" fillId="0" borderId="22" xfId="6" applyNumberFormat="1" applyFont="1" applyFill="1" applyBorder="1" applyAlignment="1">
      <alignment vertical="center" shrinkToFit="1"/>
    </xf>
    <xf numFmtId="177" fontId="15" fillId="0" borderId="15" xfId="6" applyNumberFormat="1" applyFont="1" applyFill="1" applyBorder="1" applyAlignment="1">
      <alignment vertical="center" shrinkToFit="1"/>
    </xf>
    <xf numFmtId="177" fontId="16" fillId="0" borderId="15" xfId="6" applyNumberFormat="1" applyFont="1" applyFill="1" applyBorder="1" applyAlignment="1">
      <alignment vertical="center" shrinkToFit="1"/>
    </xf>
    <xf numFmtId="177" fontId="15" fillId="0" borderId="21" xfId="6" applyNumberFormat="1" applyFont="1" applyFill="1" applyBorder="1" applyAlignment="1">
      <alignment vertical="center" shrinkToFit="1"/>
    </xf>
    <xf numFmtId="177" fontId="15" fillId="0" borderId="24" xfId="6" applyNumberFormat="1" applyFont="1" applyFill="1" applyBorder="1" applyAlignment="1">
      <alignment vertical="center" shrinkToFit="1"/>
    </xf>
    <xf numFmtId="0" fontId="15" fillId="0" borderId="32" xfId="0" applyFont="1" applyFill="1" applyBorder="1" applyAlignment="1">
      <alignment horizontal="right" vertical="top" shrinkToFit="1"/>
    </xf>
    <xf numFmtId="0" fontId="15" fillId="0" borderId="34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top" shrinkToFit="1"/>
    </xf>
    <xf numFmtId="177" fontId="15" fillId="0" borderId="36" xfId="6" applyNumberFormat="1" applyFont="1" applyFill="1" applyBorder="1" applyAlignment="1">
      <alignment vertical="center" shrinkToFit="1"/>
    </xf>
    <xf numFmtId="177" fontId="15" fillId="0" borderId="34" xfId="6" applyNumberFormat="1" applyFont="1" applyFill="1" applyBorder="1" applyAlignment="1">
      <alignment vertical="center" shrinkToFit="1"/>
    </xf>
    <xf numFmtId="177" fontId="16" fillId="0" borderId="34" xfId="6" applyNumberFormat="1" applyFont="1" applyFill="1" applyBorder="1" applyAlignment="1">
      <alignment vertical="center" shrinkToFit="1"/>
    </xf>
    <xf numFmtId="177" fontId="15" fillId="0" borderId="37" xfId="6" applyNumberFormat="1" applyFont="1" applyFill="1" applyBorder="1" applyAlignment="1">
      <alignment vertical="center" shrinkToFit="1"/>
    </xf>
    <xf numFmtId="177" fontId="15" fillId="0" borderId="23" xfId="6" applyNumberFormat="1" applyFont="1" applyFill="1" applyBorder="1" applyAlignment="1">
      <alignment vertical="center" shrinkToFit="1"/>
    </xf>
    <xf numFmtId="38" fontId="17" fillId="0" borderId="38" xfId="0" applyNumberFormat="1" applyFont="1" applyFill="1" applyBorder="1" applyAlignment="1">
      <alignment horizontal="center" vertical="center" shrinkToFit="1"/>
    </xf>
    <xf numFmtId="177" fontId="15" fillId="0" borderId="39" xfId="6" applyNumberFormat="1" applyFont="1" applyFill="1" applyBorder="1" applyAlignment="1">
      <alignment vertical="center" shrinkToFit="1"/>
    </xf>
    <xf numFmtId="177" fontId="15" fillId="0" borderId="31" xfId="6" applyNumberFormat="1" applyFont="1" applyFill="1" applyBorder="1" applyAlignment="1">
      <alignment vertical="center" shrinkToFit="1"/>
    </xf>
    <xf numFmtId="177" fontId="16" fillId="0" borderId="31" xfId="6" applyNumberFormat="1" applyFont="1" applyFill="1" applyBorder="1" applyAlignment="1">
      <alignment vertical="center" shrinkToFit="1"/>
    </xf>
    <xf numFmtId="177" fontId="15" fillId="0" borderId="32" xfId="6" applyNumberFormat="1" applyFont="1" applyFill="1" applyBorder="1" applyAlignment="1">
      <alignment vertical="center" shrinkToFit="1"/>
    </xf>
    <xf numFmtId="0" fontId="15" fillId="0" borderId="26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center" shrinkToFit="1"/>
    </xf>
    <xf numFmtId="177" fontId="15" fillId="0" borderId="40" xfId="6" applyNumberFormat="1" applyFont="1" applyFill="1" applyBorder="1" applyAlignment="1">
      <alignment vertical="center" shrinkToFit="1"/>
    </xf>
    <xf numFmtId="38" fontId="17" fillId="0" borderId="0" xfId="0" applyNumberFormat="1" applyFont="1" applyFill="1" applyBorder="1" applyAlignment="1">
      <alignment horizontal="center" vertical="center" shrinkToFit="1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horizontal="center" vertical="center" shrinkToFit="1"/>
    </xf>
    <xf numFmtId="177" fontId="15" fillId="0" borderId="24" xfId="0" applyNumberFormat="1" applyFont="1" applyFill="1" applyBorder="1" applyAlignment="1">
      <alignment vertical="center"/>
    </xf>
    <xf numFmtId="177" fontId="15" fillId="0" borderId="38" xfId="6" applyNumberFormat="1" applyFont="1" applyFill="1" applyBorder="1" applyAlignment="1">
      <alignment vertical="center" shrinkToFit="1"/>
    </xf>
    <xf numFmtId="38" fontId="17" fillId="0" borderId="23" xfId="0" applyNumberFormat="1" applyFont="1" applyFill="1" applyBorder="1" applyAlignment="1">
      <alignment horizontal="center" vertical="center" shrinkToFit="1"/>
    </xf>
    <xf numFmtId="38" fontId="17" fillId="0" borderId="24" xfId="0" applyNumberFormat="1" applyFont="1" applyFill="1" applyBorder="1" applyAlignment="1">
      <alignment horizontal="center" vertical="center" shrinkToFit="1"/>
    </xf>
    <xf numFmtId="0" fontId="14" fillId="0" borderId="4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38" fontId="0" fillId="0" borderId="15" xfId="6" applyFont="1" applyBorder="1" applyAlignment="1">
      <alignment vertical="center"/>
    </xf>
    <xf numFmtId="38" fontId="0" fillId="3" borderId="15" xfId="6" applyFont="1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178" fontId="4" fillId="2" borderId="0" xfId="4" applyNumberFormat="1" applyFont="1" applyFill="1" applyAlignment="1">
      <alignment horizontal="center" vertical="center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179" fontId="4" fillId="0" borderId="0" xfId="4" applyNumberFormat="1" applyFont="1" applyFill="1" applyAlignment="1">
      <alignment horizontal="center" vertical="center"/>
    </xf>
    <xf numFmtId="38" fontId="4" fillId="2" borderId="0" xfId="6" applyFont="1" applyFill="1" applyAlignment="1">
      <alignment horizontal="right" vertical="center"/>
    </xf>
    <xf numFmtId="0" fontId="4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176" fontId="4" fillId="3" borderId="0" xfId="4" applyNumberFormat="1" applyFont="1" applyFill="1" applyAlignment="1">
      <alignment horizontal="center" vertical="top" shrinkToFit="1"/>
    </xf>
    <xf numFmtId="0" fontId="4" fillId="0" borderId="0" xfId="4" applyFont="1" applyFill="1" applyAlignment="1">
      <alignment horizontal="center" vertical="top" wrapText="1"/>
    </xf>
    <xf numFmtId="176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 shrinkToFit="1"/>
    </xf>
    <xf numFmtId="0" fontId="8" fillId="0" borderId="0" xfId="4" applyFont="1" applyFill="1" applyAlignment="1">
      <alignment horizontal="right" vertical="top" shrinkToFit="1"/>
    </xf>
    <xf numFmtId="0" fontId="4" fillId="2" borderId="0" xfId="4" applyFont="1" applyFill="1" applyAlignment="1">
      <alignment horizontal="justify" vertical="top" wrapText="1"/>
    </xf>
    <xf numFmtId="0" fontId="12" fillId="0" borderId="0" xfId="4" applyFont="1" applyFill="1" applyAlignment="1">
      <alignment horizontal="justify" vertical="top" wrapText="1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shrinkToFit="1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17" xfId="6" applyFont="1" applyFill="1" applyBorder="1" applyAlignment="1">
      <alignment horizontal="center" vertical="center" shrinkToFit="1"/>
    </xf>
    <xf numFmtId="38" fontId="15" fillId="0" borderId="33" xfId="6" applyFont="1" applyFill="1" applyBorder="1" applyAlignment="1">
      <alignment horizontal="center" vertical="center" shrinkToFit="1"/>
    </xf>
    <xf numFmtId="38" fontId="15" fillId="0" borderId="29" xfId="6" applyFont="1" applyFill="1" applyBorder="1" applyAlignment="1">
      <alignment horizontal="center" vertical="center" shrinkToFit="1"/>
    </xf>
    <xf numFmtId="38" fontId="15" fillId="0" borderId="20" xfId="6" applyFont="1" applyFill="1" applyBorder="1" applyAlignment="1">
      <alignment horizontal="center" vertical="center" shrinkToFit="1"/>
    </xf>
    <xf numFmtId="38" fontId="15" fillId="0" borderId="12" xfId="6" applyFont="1" applyFill="1" applyBorder="1" applyAlignment="1">
      <alignment horizontal="right" vertical="center" shrinkToFit="1"/>
    </xf>
    <xf numFmtId="38" fontId="15" fillId="0" borderId="34" xfId="6" applyFont="1" applyFill="1" applyBorder="1" applyAlignment="1">
      <alignment horizontal="right" vertical="center" shrinkToFit="1"/>
    </xf>
    <xf numFmtId="0" fontId="15" fillId="0" borderId="8" xfId="0" applyFont="1" applyFill="1" applyBorder="1" applyAlignment="1">
      <alignment horizontal="left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4" fillId="0" borderId="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0" fontId="15" fillId="0" borderId="15" xfId="0" applyFont="1" applyFill="1" applyBorder="1" applyAlignment="1">
      <alignment horizontal="left" vertical="top"/>
    </xf>
    <xf numFmtId="0" fontId="15" fillId="0" borderId="26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left" vertical="top"/>
    </xf>
    <xf numFmtId="0" fontId="15" fillId="0" borderId="16" xfId="0" applyFont="1" applyFill="1" applyBorder="1" applyAlignment="1">
      <alignment horizontal="left" vertical="top"/>
    </xf>
    <xf numFmtId="0" fontId="15" fillId="0" borderId="27" xfId="0" applyFont="1" applyFill="1" applyBorder="1" applyAlignment="1">
      <alignment horizontal="left" vertical="top"/>
    </xf>
    <xf numFmtId="0" fontId="0" fillId="0" borderId="15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桁区切り" xfId="6" builtinId="6"/>
    <cellStyle name="桁区切り 2" xfId="1"/>
    <cellStyle name="桁区切り 3" xfId="2"/>
    <cellStyle name="通貨 2" xfId="5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</xdr:colOff>
      <xdr:row>21</xdr:row>
      <xdr:rowOff>53975</xdr:rowOff>
    </xdr:from>
    <xdr:to>
      <xdr:col>8</xdr:col>
      <xdr:colOff>476250</xdr:colOff>
      <xdr:row>32</xdr:row>
      <xdr:rowOff>177165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" y="9188450"/>
          <a:ext cx="7235190" cy="536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67945</xdr:colOff>
      <xdr:row>21</xdr:row>
      <xdr:rowOff>136525</xdr:rowOff>
    </xdr:from>
    <xdr:to>
      <xdr:col>13</xdr:col>
      <xdr:colOff>355600</xdr:colOff>
      <xdr:row>29</xdr:row>
      <xdr:rowOff>259715</xdr:rowOff>
    </xdr:to>
    <xdr:pic>
      <xdr:nvPicPr>
        <xdr:cNvPr id="3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0520" y="9271000"/>
          <a:ext cx="1811655" cy="39331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370205</xdr:colOff>
      <xdr:row>4</xdr:row>
      <xdr:rowOff>111760</xdr:rowOff>
    </xdr:from>
    <xdr:to>
      <xdr:col>10</xdr:col>
      <xdr:colOff>1617345</xdr:colOff>
      <xdr:row>22</xdr:row>
      <xdr:rowOff>1270</xdr:rowOff>
    </xdr:to>
    <xdr:grpSp>
      <xdr:nvGrpSpPr>
        <xdr:cNvPr id="2" name="グループ化 1"/>
        <xdr:cNvGrpSpPr/>
      </xdr:nvGrpSpPr>
      <xdr:grpSpPr>
        <a:xfrm>
          <a:off x="7247255" y="797560"/>
          <a:ext cx="1247140" cy="297561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370205</xdr:colOff>
      <xdr:row>4</xdr:row>
      <xdr:rowOff>111760</xdr:rowOff>
    </xdr:from>
    <xdr:to>
      <xdr:col>10</xdr:col>
      <xdr:colOff>1617345</xdr:colOff>
      <xdr:row>23</xdr:row>
      <xdr:rowOff>1270</xdr:rowOff>
    </xdr:to>
    <xdr:grpSp>
      <xdr:nvGrpSpPr>
        <xdr:cNvPr id="7" name="グループ化 6"/>
        <xdr:cNvGrpSpPr/>
      </xdr:nvGrpSpPr>
      <xdr:grpSpPr>
        <a:xfrm>
          <a:off x="7247255" y="797560"/>
          <a:ext cx="1247140" cy="3147060"/>
          <a:chOff x="1428750" y="857250"/>
          <a:chExt cx="1247775" cy="2914650"/>
        </a:xfrm>
      </xdr:grpSpPr>
      <xdr:cxnSp macro="">
        <xdr:nvCxnSpPr>
          <xdr:cNvPr id="8" name="直線コネクタ 7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2"/>
  <sheetViews>
    <sheetView showZeros="0" tabSelected="1" view="pageBreakPreview" topLeftCell="A19" zoomScale="130" zoomScaleSheetLayoutView="130" workbookViewId="0">
      <selection activeCell="H21" sqref="H21:M21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116" t="s">
        <v>96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</row>
    <row r="2" spans="1:35" ht="15" customHeight="1" x14ac:dyDescent="0.15">
      <c r="A2" s="116" t="s">
        <v>111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</row>
    <row r="3" spans="1:35" ht="15" customHeight="1" x14ac:dyDescent="0.15">
      <c r="B3" s="5"/>
    </row>
    <row r="4" spans="1:35" ht="15" customHeight="1" x14ac:dyDescent="0.15">
      <c r="B4" s="5"/>
    </row>
    <row r="5" spans="1:35" ht="15" customHeight="1" x14ac:dyDescent="0.15">
      <c r="B5" s="5"/>
    </row>
    <row r="6" spans="1:35" ht="22.5" customHeight="1" x14ac:dyDescent="0.15">
      <c r="A6" s="117" t="s">
        <v>116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</row>
    <row r="7" spans="1:35" ht="15" customHeight="1" x14ac:dyDescent="0.15">
      <c r="A7" s="118" t="s">
        <v>48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</row>
    <row r="8" spans="1:35" ht="15" customHeight="1" x14ac:dyDescent="0.15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 x14ac:dyDescent="0.15">
      <c r="A9" s="4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15" customHeight="1" x14ac:dyDescent="0.15">
      <c r="A10" s="4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19" t="s">
        <v>84</v>
      </c>
      <c r="U10" s="119"/>
      <c r="V10" s="119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5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20" t="s">
        <v>146</v>
      </c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8"/>
    </row>
    <row r="12" spans="1:35" ht="15" customHeight="1" x14ac:dyDescent="0.15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0"/>
    </row>
    <row r="13" spans="1:35" ht="15" customHeight="1" x14ac:dyDescent="0.15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20" t="s">
        <v>123</v>
      </c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0"/>
    </row>
    <row r="14" spans="1:35" ht="15" customHeight="1" x14ac:dyDescent="0.1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</row>
    <row r="15" spans="1:35" ht="15" customHeight="1" x14ac:dyDescent="0.1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ht="15" customHeight="1" x14ac:dyDescent="0.15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2:35" ht="15" customHeight="1" x14ac:dyDescent="0.15">
      <c r="B17" s="121" t="s">
        <v>124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</row>
    <row r="18" spans="2:35" ht="15" customHeight="1" x14ac:dyDescent="0.15">
      <c r="C18" s="122" t="s">
        <v>125</v>
      </c>
      <c r="D18" s="122"/>
      <c r="E18" s="122"/>
      <c r="F18" s="122"/>
      <c r="G18" s="122"/>
      <c r="H18" s="122"/>
      <c r="I18" s="120" t="s">
        <v>88</v>
      </c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4"/>
    </row>
    <row r="19" spans="2:35" ht="15" customHeight="1" x14ac:dyDescent="0.15">
      <c r="C19" s="121" t="s">
        <v>78</v>
      </c>
      <c r="D19" s="121"/>
      <c r="E19" s="121"/>
      <c r="F19" s="121"/>
      <c r="G19" s="121"/>
      <c r="H19" s="123">
        <v>44443</v>
      </c>
      <c r="I19" s="123"/>
      <c r="J19" s="123"/>
      <c r="K19" s="123"/>
      <c r="L19" s="123"/>
      <c r="M19" s="123"/>
      <c r="N19" s="123"/>
      <c r="O19" s="123"/>
      <c r="P19" s="124">
        <v>0.54166666666666652</v>
      </c>
      <c r="Q19" s="125"/>
      <c r="R19" s="125"/>
      <c r="S19" s="125"/>
      <c r="T19" s="1" t="s">
        <v>95</v>
      </c>
      <c r="U19" s="124">
        <v>0.70833333333333337</v>
      </c>
      <c r="V19" s="125"/>
      <c r="W19" s="125"/>
      <c r="X19" s="125"/>
    </row>
    <row r="20" spans="2:35" ht="15" customHeight="1" x14ac:dyDescent="0.15">
      <c r="B20" s="5" t="s">
        <v>112</v>
      </c>
      <c r="H20" s="123">
        <v>44444</v>
      </c>
      <c r="I20" s="123"/>
      <c r="J20" s="123"/>
      <c r="K20" s="123"/>
      <c r="L20" s="123"/>
      <c r="M20" s="123"/>
      <c r="N20" s="123"/>
      <c r="O20" s="123"/>
      <c r="P20" s="124">
        <v>0.35416666666666669</v>
      </c>
      <c r="Q20" s="125"/>
      <c r="R20" s="125"/>
      <c r="S20" s="125"/>
      <c r="T20" s="1" t="s">
        <v>95</v>
      </c>
      <c r="U20" s="124">
        <v>0.5</v>
      </c>
      <c r="V20" s="125"/>
      <c r="W20" s="125"/>
      <c r="X20" s="125"/>
    </row>
    <row r="21" spans="2:35" ht="15" customHeight="1" x14ac:dyDescent="0.15">
      <c r="B21" s="5"/>
      <c r="C21" s="121" t="s">
        <v>126</v>
      </c>
      <c r="D21" s="121"/>
      <c r="E21" s="121"/>
      <c r="F21" s="121"/>
      <c r="G21" s="121"/>
      <c r="H21" s="126" t="s">
        <v>80</v>
      </c>
      <c r="I21" s="126"/>
      <c r="J21" s="126"/>
      <c r="K21" s="126"/>
      <c r="L21" s="126"/>
      <c r="M21" s="126"/>
      <c r="N21" s="120" t="s">
        <v>147</v>
      </c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</row>
    <row r="22" spans="2:35" ht="15" customHeight="1" x14ac:dyDescent="0.15">
      <c r="B22" s="5"/>
      <c r="H22" s="126" t="s">
        <v>81</v>
      </c>
      <c r="I22" s="126"/>
      <c r="J22" s="126"/>
      <c r="K22" s="126"/>
      <c r="L22" s="126"/>
      <c r="M22" s="126"/>
      <c r="N22" s="120" t="s">
        <v>127</v>
      </c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</row>
    <row r="23" spans="2:35" ht="15" customHeight="1" x14ac:dyDescent="0.15">
      <c r="B23" s="5"/>
      <c r="C23" s="121" t="s">
        <v>128</v>
      </c>
      <c r="D23" s="121"/>
      <c r="E23" s="121"/>
      <c r="F23" s="121"/>
      <c r="G23" s="121"/>
      <c r="H23" s="127"/>
      <c r="I23" s="127"/>
      <c r="J23" s="127"/>
      <c r="K23" s="127"/>
      <c r="L23" s="127"/>
      <c r="M23" s="14" t="s">
        <v>129</v>
      </c>
      <c r="N23" s="1" t="s">
        <v>36</v>
      </c>
    </row>
    <row r="24" spans="2:35" ht="15" customHeight="1" x14ac:dyDescent="0.15">
      <c r="B24" s="5"/>
      <c r="C24" s="121" t="s">
        <v>130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2:35" ht="15" customHeight="1" x14ac:dyDescent="0.15">
      <c r="B25" s="5"/>
      <c r="F25" s="128" t="s">
        <v>0</v>
      </c>
      <c r="G25" s="128"/>
      <c r="H25" s="128"/>
      <c r="I25" s="129" t="s">
        <v>69</v>
      </c>
      <c r="J25" s="129"/>
      <c r="K25" s="129"/>
      <c r="L25" s="129"/>
      <c r="M25" s="129"/>
      <c r="N25" s="128" t="s">
        <v>77</v>
      </c>
      <c r="O25" s="128"/>
      <c r="P25" s="128"/>
      <c r="Q25" s="120" t="s">
        <v>113</v>
      </c>
      <c r="R25" s="120"/>
      <c r="S25" s="120"/>
      <c r="T25" s="120"/>
      <c r="U25" s="120"/>
      <c r="V25" s="120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2:35" ht="15" customHeight="1" x14ac:dyDescent="0.15">
      <c r="B26" s="5"/>
      <c r="F26" s="128" t="s">
        <v>114</v>
      </c>
      <c r="G26" s="128"/>
      <c r="H26" s="128"/>
      <c r="I26" s="129" t="s">
        <v>75</v>
      </c>
      <c r="J26" s="129"/>
      <c r="K26" s="129"/>
      <c r="L26" s="129"/>
      <c r="M26" s="129"/>
      <c r="N26" s="128" t="s">
        <v>38</v>
      </c>
      <c r="O26" s="128"/>
      <c r="P26" s="128"/>
      <c r="Q26" s="120" t="s">
        <v>115</v>
      </c>
      <c r="R26" s="120"/>
      <c r="S26" s="120"/>
      <c r="T26" s="120"/>
      <c r="U26" s="120"/>
      <c r="V26" s="120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2:35" ht="15" customHeight="1" x14ac:dyDescent="0.15">
      <c r="B27" s="5"/>
      <c r="F27" s="128" t="s">
        <v>114</v>
      </c>
      <c r="G27" s="128"/>
      <c r="H27" s="128"/>
      <c r="I27" s="129" t="s">
        <v>34</v>
      </c>
      <c r="J27" s="129"/>
      <c r="K27" s="129"/>
      <c r="L27" s="129"/>
      <c r="M27" s="129"/>
      <c r="N27" s="128" t="s">
        <v>38</v>
      </c>
      <c r="O27" s="128"/>
      <c r="P27" s="128"/>
      <c r="Q27" s="120" t="s">
        <v>141</v>
      </c>
      <c r="R27" s="120"/>
      <c r="S27" s="120"/>
      <c r="T27" s="120"/>
      <c r="U27" s="120"/>
      <c r="V27" s="120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2:35" s="2" customFormat="1" ht="15" customHeight="1" x14ac:dyDescent="0.15"/>
    <row r="29" spans="2:35" ht="15" customHeight="1" x14ac:dyDescent="0.15">
      <c r="B29" s="5"/>
      <c r="C29" s="121" t="s">
        <v>131</v>
      </c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2:35" ht="15" customHeight="1" x14ac:dyDescent="0.15">
      <c r="D30" s="138" t="s">
        <v>117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"/>
    </row>
    <row r="31" spans="2:35" ht="15" customHeight="1" x14ac:dyDescent="0.15"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"/>
    </row>
    <row r="32" spans="2:35" ht="15" customHeight="1" x14ac:dyDescent="0.15"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"/>
    </row>
    <row r="33" spans="2:35" s="2" customFormat="1" ht="15" customHeight="1" x14ac:dyDescent="0.15"/>
    <row r="34" spans="2:35" ht="15" customHeight="1" x14ac:dyDescent="0.15">
      <c r="B34" s="5"/>
      <c r="C34" s="121" t="s">
        <v>148</v>
      </c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</row>
    <row r="35" spans="2:35" ht="15" customHeight="1" x14ac:dyDescent="0.15">
      <c r="D35" s="138" t="s">
        <v>118</v>
      </c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"/>
    </row>
    <row r="36" spans="2:35" ht="15" customHeight="1" x14ac:dyDescent="0.15"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"/>
    </row>
    <row r="37" spans="2:35" ht="15" customHeight="1" x14ac:dyDescent="0.15"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"/>
    </row>
    <row r="38" spans="2:35" ht="15" customHeight="1" x14ac:dyDescent="0.15"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"/>
    </row>
    <row r="39" spans="2:35" ht="15" customHeight="1" x14ac:dyDescent="0.15"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"/>
    </row>
    <row r="40" spans="2:35" ht="15" customHeight="1" x14ac:dyDescent="0.15"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"/>
    </row>
    <row r="41" spans="2:35" s="2" customFormat="1" ht="15" customHeight="1" x14ac:dyDescent="0.15"/>
    <row r="42" spans="2:35" ht="15" customHeight="1" x14ac:dyDescent="0.15">
      <c r="B42" s="121" t="s">
        <v>142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</row>
    <row r="43" spans="2:35" ht="15" customHeight="1" x14ac:dyDescent="0.15">
      <c r="C43" s="130" t="s">
        <v>119</v>
      </c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I43" s="13"/>
    </row>
    <row r="44" spans="2:35" ht="15" customHeight="1" x14ac:dyDescent="0.15">
      <c r="AH44" s="11"/>
      <c r="AI44" s="13"/>
    </row>
    <row r="45" spans="2:35" ht="15" customHeight="1" x14ac:dyDescent="0.15">
      <c r="B45" s="121" t="s">
        <v>143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</row>
    <row r="46" spans="2:35" ht="15" customHeight="1" x14ac:dyDescent="0.15">
      <c r="C46" s="131" t="s">
        <v>82</v>
      </c>
      <c r="D46" s="131"/>
      <c r="E46" s="131"/>
      <c r="F46" s="131"/>
      <c r="G46" s="131"/>
      <c r="H46" s="131"/>
      <c r="I46" s="131"/>
      <c r="J46" s="132">
        <f>M47+M48</f>
        <v>128666</v>
      </c>
      <c r="K46" s="132"/>
      <c r="L46" s="132"/>
      <c r="M46" s="132"/>
      <c r="N46" s="133" t="s">
        <v>83</v>
      </c>
      <c r="O46" s="133"/>
      <c r="P46" s="133"/>
      <c r="Q46" s="133"/>
      <c r="R46" s="133"/>
      <c r="S46" s="133"/>
      <c r="T46" s="133"/>
      <c r="U46" s="133"/>
      <c r="V46" s="134">
        <f>V47+V48</f>
        <v>113066</v>
      </c>
      <c r="W46" s="134"/>
      <c r="X46" s="134"/>
      <c r="Y46" s="134"/>
      <c r="Z46" s="133" t="s">
        <v>93</v>
      </c>
      <c r="AA46" s="133"/>
      <c r="AB46" s="133"/>
      <c r="AC46" s="133"/>
      <c r="AD46" s="133"/>
      <c r="AE46" s="134">
        <f>AE47+AE48</f>
        <v>15600</v>
      </c>
      <c r="AF46" s="134"/>
      <c r="AG46" s="134"/>
      <c r="AH46" s="134"/>
    </row>
    <row r="47" spans="2:35" ht="15" customHeight="1" x14ac:dyDescent="0.15">
      <c r="D47" s="135" t="s">
        <v>79</v>
      </c>
      <c r="E47" s="135"/>
      <c r="F47" s="135"/>
      <c r="G47" s="136" t="s">
        <v>100</v>
      </c>
      <c r="H47" s="136"/>
      <c r="I47" s="136"/>
      <c r="J47" s="136"/>
      <c r="K47" s="136"/>
      <c r="L47" s="136"/>
      <c r="M47" s="132">
        <f>$H$23*100</f>
        <v>0</v>
      </c>
      <c r="N47" s="132"/>
      <c r="O47" s="132"/>
      <c r="P47" s="136" t="s">
        <v>120</v>
      </c>
      <c r="Q47" s="136"/>
      <c r="R47" s="136"/>
      <c r="S47" s="136"/>
      <c r="T47" s="136"/>
      <c r="U47" s="136"/>
      <c r="V47" s="132">
        <f>$H$23*100</f>
        <v>0</v>
      </c>
      <c r="W47" s="132"/>
      <c r="X47" s="132"/>
      <c r="Z47" s="133" t="s">
        <v>93</v>
      </c>
      <c r="AA47" s="133"/>
      <c r="AB47" s="133"/>
      <c r="AC47" s="133"/>
      <c r="AD47" s="133"/>
      <c r="AE47" s="132">
        <f>M47-V47</f>
        <v>0</v>
      </c>
      <c r="AF47" s="132"/>
      <c r="AG47" s="132"/>
      <c r="AI47" s="13"/>
    </row>
    <row r="48" spans="2:35" ht="15" customHeight="1" x14ac:dyDescent="0.15">
      <c r="C48" s="12"/>
      <c r="D48" s="135" t="s">
        <v>58</v>
      </c>
      <c r="E48" s="135"/>
      <c r="F48" s="135"/>
      <c r="G48" s="136" t="s">
        <v>100</v>
      </c>
      <c r="H48" s="136"/>
      <c r="I48" s="136"/>
      <c r="J48" s="136"/>
      <c r="K48" s="136"/>
      <c r="L48" s="136"/>
      <c r="M48" s="132">
        <f>SUM(行程表及び請求書A!$P$18,行程表及び請求書B!$P$18,行程表及び請求書C!$P$18)</f>
        <v>128666</v>
      </c>
      <c r="N48" s="132"/>
      <c r="O48" s="132"/>
      <c r="P48" s="136" t="s">
        <v>120</v>
      </c>
      <c r="Q48" s="136"/>
      <c r="R48" s="136"/>
      <c r="S48" s="136"/>
      <c r="T48" s="136"/>
      <c r="U48" s="136"/>
      <c r="V48" s="132">
        <f>SUM(行程表及び請求書A!$U$18,行程表及び請求書B!$U$18,行程表及び請求書C!$U$18)</f>
        <v>113066</v>
      </c>
      <c r="W48" s="132"/>
      <c r="X48" s="132"/>
      <c r="Z48" s="133" t="s">
        <v>93</v>
      </c>
      <c r="AA48" s="133"/>
      <c r="AB48" s="133"/>
      <c r="AC48" s="133"/>
      <c r="AD48" s="133"/>
      <c r="AE48" s="132">
        <f>M48-V48</f>
        <v>15600</v>
      </c>
      <c r="AF48" s="132"/>
      <c r="AG48" s="132"/>
    </row>
    <row r="49" spans="1:35" ht="15" customHeight="1" x14ac:dyDescent="0.15">
      <c r="D49" s="130" t="s">
        <v>144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"/>
    </row>
    <row r="50" spans="1:35" ht="15" customHeight="1" x14ac:dyDescent="0.15"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ht="15" customHeight="1" x14ac:dyDescent="0.15">
      <c r="A51" s="137" t="s">
        <v>97</v>
      </c>
      <c r="B51" s="137"/>
      <c r="C51" s="139" t="s">
        <v>102</v>
      </c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</row>
    <row r="52" spans="1:35" ht="15" customHeight="1" x14ac:dyDescent="0.15"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</row>
  </sheetData>
  <mergeCells count="68">
    <mergeCell ref="D49:AH49"/>
    <mergeCell ref="A51:B51"/>
    <mergeCell ref="D30:AH32"/>
    <mergeCell ref="D35:AH40"/>
    <mergeCell ref="C51:AI52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7:F47"/>
    <mergeCell ref="G47:L47"/>
    <mergeCell ref="M47:O47"/>
    <mergeCell ref="P47:U47"/>
    <mergeCell ref="V47:X47"/>
    <mergeCell ref="C34:Z34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F27:H27"/>
    <mergeCell ref="I27:M27"/>
    <mergeCell ref="N27:P27"/>
    <mergeCell ref="Q27:V27"/>
    <mergeCell ref="C29:M29"/>
    <mergeCell ref="N25:P25"/>
    <mergeCell ref="Q25:V25"/>
    <mergeCell ref="F26:H26"/>
    <mergeCell ref="I26:M26"/>
    <mergeCell ref="N26:P26"/>
    <mergeCell ref="Q26:V26"/>
    <mergeCell ref="C23:G23"/>
    <mergeCell ref="H23:L23"/>
    <mergeCell ref="C24:M24"/>
    <mergeCell ref="F25:H25"/>
    <mergeCell ref="I25:M25"/>
    <mergeCell ref="C21:G21"/>
    <mergeCell ref="H21:M21"/>
    <mergeCell ref="N21:AH21"/>
    <mergeCell ref="H22:M22"/>
    <mergeCell ref="N22:AH22"/>
    <mergeCell ref="C19:G19"/>
    <mergeCell ref="H19:O19"/>
    <mergeCell ref="P19:S19"/>
    <mergeCell ref="U19:X19"/>
    <mergeCell ref="H20:O20"/>
    <mergeCell ref="P20:S20"/>
    <mergeCell ref="U20:X20"/>
    <mergeCell ref="U11:AH11"/>
    <mergeCell ref="U12:AH12"/>
    <mergeCell ref="U13:AH13"/>
    <mergeCell ref="B17:AI17"/>
    <mergeCell ref="C18:H18"/>
    <mergeCell ref="I18:AH18"/>
    <mergeCell ref="A1:AI1"/>
    <mergeCell ref="A2:AI2"/>
    <mergeCell ref="A6:AI6"/>
    <mergeCell ref="A7:AI7"/>
    <mergeCell ref="T10:V10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'（参考）諸謝金・宿泊料'!$B$3:$B$25</xm:f>
          </x14:formula1>
          <xm:sqref>I25:M27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60"/>
  <sheetViews>
    <sheetView showZeros="0" view="pageBreakPreview" zoomScale="70" zoomScaleNormal="70" zoomScaleSheetLayoutView="70" workbookViewId="0">
      <selection activeCell="A4" sqref="A4"/>
    </sheetView>
  </sheetViews>
  <sheetFormatPr defaultColWidth="2.625" defaultRowHeight="37.5" customHeight="1" x14ac:dyDescent="0.15"/>
  <cols>
    <col min="1" max="1" width="7.875" style="16" bestFit="1" customWidth="1"/>
    <col min="2" max="2" width="7.75" style="16" bestFit="1" customWidth="1"/>
    <col min="3" max="3" width="4.25" style="17" bestFit="1" customWidth="1"/>
    <col min="4" max="4" width="7.75" style="16" bestFit="1" customWidth="1"/>
    <col min="5" max="5" width="12.5" style="16" customWidth="1"/>
    <col min="6" max="6" width="18.75" style="16" customWidth="1"/>
    <col min="7" max="7" width="12.5" style="16" customWidth="1"/>
    <col min="8" max="8" width="18.75" style="16" customWidth="1"/>
    <col min="9" max="9" width="8.875" style="16" customWidth="1"/>
    <col min="10" max="10" width="8.875" style="17" customWidth="1"/>
    <col min="11" max="11" width="12.5" style="17" customWidth="1"/>
    <col min="12" max="21" width="10" style="16" customWidth="1"/>
    <col min="22" max="16384" width="2.625" style="16"/>
  </cols>
  <sheetData>
    <row r="1" spans="1:21" ht="17.25" x14ac:dyDescent="0.15">
      <c r="A1" s="116" t="s">
        <v>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7.25" x14ac:dyDescent="0.15">
      <c r="A2" s="116" t="s">
        <v>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1" ht="45" customHeight="1" x14ac:dyDescent="0.15">
      <c r="A3" s="140" t="s">
        <v>145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1" s="18" customFormat="1" ht="36.75" customHeight="1" x14ac:dyDescent="0.15">
      <c r="A4" s="20" t="s">
        <v>10</v>
      </c>
      <c r="B4" s="141" t="str">
        <f>報告書!Q25</f>
        <v>A</v>
      </c>
      <c r="C4" s="141"/>
      <c r="D4" s="141"/>
      <c r="E4" s="46"/>
      <c r="F4" s="46"/>
      <c r="G4" s="46"/>
      <c r="H4" s="46"/>
      <c r="I4" s="46"/>
      <c r="J4" s="58"/>
      <c r="K4" s="58"/>
      <c r="L4" s="142" t="s">
        <v>101</v>
      </c>
      <c r="M4" s="143"/>
      <c r="N4" s="143"/>
      <c r="O4" s="143"/>
      <c r="P4" s="144"/>
      <c r="Q4" s="142" t="s">
        <v>99</v>
      </c>
      <c r="R4" s="143"/>
      <c r="S4" s="143"/>
      <c r="T4" s="143"/>
      <c r="U4" s="144"/>
    </row>
    <row r="5" spans="1:21" s="18" customFormat="1" ht="36.75" customHeight="1" x14ac:dyDescent="0.15">
      <c r="A5" s="20" t="s">
        <v>5</v>
      </c>
      <c r="B5" s="141" t="str">
        <f>報告書!I25</f>
        <v>医師</v>
      </c>
      <c r="C5" s="141"/>
      <c r="D5" s="141"/>
      <c r="E5" s="27"/>
      <c r="F5" s="27"/>
      <c r="G5" s="27"/>
      <c r="H5" s="27"/>
      <c r="I5" s="27"/>
      <c r="J5" s="39"/>
      <c r="K5" s="39"/>
      <c r="L5" s="145" t="s">
        <v>16</v>
      </c>
      <c r="M5" s="146"/>
      <c r="N5" s="146"/>
      <c r="O5" s="147">
        <f>IF(J9&lt;8,"",J16*37)</f>
        <v>8806</v>
      </c>
      <c r="P5" s="148"/>
      <c r="Q5" s="145" t="s">
        <v>16</v>
      </c>
      <c r="R5" s="146"/>
      <c r="S5" s="146"/>
      <c r="T5" s="147">
        <f>O5</f>
        <v>8806</v>
      </c>
      <c r="U5" s="148"/>
    </row>
    <row r="6" spans="1:21" s="18" customFormat="1" ht="36.75" customHeight="1" x14ac:dyDescent="0.15">
      <c r="A6" s="20" t="s">
        <v>8</v>
      </c>
      <c r="B6" s="149" t="str">
        <f>IF(ISNA(VLOOKUP(B5,'（参考）諸謝金・宿泊料'!B:C,2,FALSE)),"",VLOOKUP(B5,'（参考）諸謝金・宿泊料'!B:C,2,FALSE))</f>
        <v>⑤</v>
      </c>
      <c r="C6" s="149"/>
      <c r="D6" s="149"/>
      <c r="E6" s="47"/>
      <c r="F6" s="47"/>
      <c r="G6" s="47"/>
      <c r="H6" s="47"/>
      <c r="I6" s="47"/>
      <c r="J6" s="39"/>
      <c r="K6" s="39"/>
      <c r="L6" s="150" t="s">
        <v>85</v>
      </c>
      <c r="M6" s="151"/>
      <c r="N6" s="152" t="s">
        <v>20</v>
      </c>
      <c r="O6" s="151"/>
      <c r="P6" s="84" t="s">
        <v>110</v>
      </c>
      <c r="Q6" s="150" t="s">
        <v>85</v>
      </c>
      <c r="R6" s="151"/>
      <c r="S6" s="152" t="s">
        <v>20</v>
      </c>
      <c r="T6" s="151"/>
      <c r="U6" s="84" t="s">
        <v>110</v>
      </c>
    </row>
    <row r="7" spans="1:21" s="18" customFormat="1" ht="36.75" customHeight="1" x14ac:dyDescent="0.15">
      <c r="A7" s="21" t="s">
        <v>94</v>
      </c>
      <c r="B7" s="28" t="s">
        <v>12</v>
      </c>
      <c r="C7" s="34" t="s">
        <v>95</v>
      </c>
      <c r="D7" s="41" t="s">
        <v>23</v>
      </c>
      <c r="E7" s="48" t="s">
        <v>103</v>
      </c>
      <c r="F7" s="48" t="s">
        <v>40</v>
      </c>
      <c r="G7" s="33" t="s">
        <v>42</v>
      </c>
      <c r="H7" s="48" t="s">
        <v>40</v>
      </c>
      <c r="I7" s="48" t="s">
        <v>29</v>
      </c>
      <c r="J7" s="59" t="s">
        <v>104</v>
      </c>
      <c r="K7" s="59" t="s">
        <v>59</v>
      </c>
      <c r="L7" s="69" t="s">
        <v>138</v>
      </c>
      <c r="M7" s="67" t="s">
        <v>30</v>
      </c>
      <c r="N7" s="67" t="s">
        <v>26</v>
      </c>
      <c r="O7" s="67" t="s">
        <v>30</v>
      </c>
      <c r="P7" s="85" t="s">
        <v>109</v>
      </c>
      <c r="Q7" s="69" t="s">
        <v>138</v>
      </c>
      <c r="R7" s="67" t="s">
        <v>30</v>
      </c>
      <c r="S7" s="67" t="s">
        <v>26</v>
      </c>
      <c r="T7" s="67" t="s">
        <v>30</v>
      </c>
      <c r="U7" s="97" t="s">
        <v>109</v>
      </c>
    </row>
    <row r="8" spans="1:21" s="19" customFormat="1" ht="14.25" x14ac:dyDescent="0.15">
      <c r="A8" s="22"/>
      <c r="B8" s="29"/>
      <c r="C8" s="35"/>
      <c r="D8" s="42"/>
      <c r="E8" s="49"/>
      <c r="F8" s="49"/>
      <c r="G8" s="53"/>
      <c r="H8" s="49"/>
      <c r="I8" s="49"/>
      <c r="J8" s="60" t="s">
        <v>19</v>
      </c>
      <c r="K8" s="29"/>
      <c r="L8" s="22" t="s">
        <v>106</v>
      </c>
      <c r="M8" s="77" t="s">
        <v>105</v>
      </c>
      <c r="N8" s="77" t="s">
        <v>33</v>
      </c>
      <c r="O8" s="83" t="s">
        <v>105</v>
      </c>
      <c r="P8" s="86" t="s">
        <v>105</v>
      </c>
      <c r="Q8" s="22" t="s">
        <v>106</v>
      </c>
      <c r="R8" s="77" t="s">
        <v>105</v>
      </c>
      <c r="S8" s="77" t="s">
        <v>33</v>
      </c>
      <c r="T8" s="83" t="s">
        <v>105</v>
      </c>
      <c r="U8" s="98" t="s">
        <v>105</v>
      </c>
    </row>
    <row r="9" spans="1:21" s="18" customFormat="1" ht="45" customHeight="1" x14ac:dyDescent="0.15">
      <c r="A9" s="23">
        <v>44078</v>
      </c>
      <c r="B9" s="30">
        <v>0.41666666666666657</v>
      </c>
      <c r="C9" s="36" t="s">
        <v>95</v>
      </c>
      <c r="D9" s="43">
        <v>0.45833333333333326</v>
      </c>
      <c r="E9" s="50" t="s">
        <v>90</v>
      </c>
      <c r="F9" s="50" t="s">
        <v>91</v>
      </c>
      <c r="G9" s="50" t="s">
        <v>89</v>
      </c>
      <c r="H9" s="50" t="s">
        <v>87</v>
      </c>
      <c r="I9" s="50"/>
      <c r="J9" s="61">
        <v>59.6</v>
      </c>
      <c r="K9" s="65" t="s">
        <v>137</v>
      </c>
      <c r="L9" s="70">
        <v>2</v>
      </c>
      <c r="M9" s="78">
        <v>18000</v>
      </c>
      <c r="N9" s="78" t="str">
        <f t="shared" ref="N9:N15" si="0">IF(I9="","",1)</f>
        <v/>
      </c>
      <c r="O9" s="78"/>
      <c r="P9" s="87">
        <v>2930</v>
      </c>
      <c r="Q9" s="70">
        <f t="shared" ref="Q9:Q15" si="1">L9</f>
        <v>2</v>
      </c>
      <c r="R9" s="93">
        <f>IF(L9="","",IF(M9&lt;IF(Q9="","",VLOOKUP($B$6,'（参考）諸謝金・宿泊料'!C:D,2,FALSE)),M9,VLOOKUP($B$6,'（参考）諸謝金・宿泊料'!C:D,2,FALSE)*Q9))</f>
        <v>14000</v>
      </c>
      <c r="S9" s="93" t="str">
        <f t="shared" ref="S9:S15" si="2">N9</f>
        <v/>
      </c>
      <c r="T9" s="93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87">
        <f t="shared" ref="U9:U15" si="3">P9</f>
        <v>2930</v>
      </c>
    </row>
    <row r="10" spans="1:21" s="18" customFormat="1" ht="45" customHeight="1" x14ac:dyDescent="0.15">
      <c r="A10" s="23"/>
      <c r="B10" s="31">
        <v>0.47916666666666657</v>
      </c>
      <c r="C10" s="37" t="s">
        <v>95</v>
      </c>
      <c r="D10" s="44">
        <v>0.52083333333333337</v>
      </c>
      <c r="E10" s="51" t="str">
        <f>IF(G9="","",G9)</f>
        <v>東北療護センター</v>
      </c>
      <c r="F10" s="51" t="str">
        <f>IF(H9="","",H9)</f>
        <v>宮城県仙台市太白区長町南４丁目２０−６</v>
      </c>
      <c r="G10" s="51" t="s">
        <v>90</v>
      </c>
      <c r="H10" s="51" t="s">
        <v>92</v>
      </c>
      <c r="I10" s="50" t="s">
        <v>15</v>
      </c>
      <c r="J10" s="62">
        <v>59.6</v>
      </c>
      <c r="K10" s="65" t="s">
        <v>137</v>
      </c>
      <c r="L10" s="71" t="str">
        <f>IF(A10="","",1)</f>
        <v/>
      </c>
      <c r="M10" s="79"/>
      <c r="N10" s="79">
        <f t="shared" si="0"/>
        <v>1</v>
      </c>
      <c r="O10" s="78">
        <v>10000</v>
      </c>
      <c r="P10" s="87">
        <v>2930</v>
      </c>
      <c r="Q10" s="71" t="str">
        <f t="shared" si="1"/>
        <v/>
      </c>
      <c r="R10" s="93" t="str">
        <f>IF(L10="","",IF(M10&lt;IF(Q10="","",VLOOKUP($B$6,'（参考）諸謝金・宿泊料'!C:D,2,FALSE)),M10,VLOOKUP($B$6,'（参考）諸謝金・宿泊料'!C:D,2,FALSE)*Q10))</f>
        <v/>
      </c>
      <c r="S10" s="94">
        <f t="shared" si="2"/>
        <v>1</v>
      </c>
      <c r="T10" s="93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10000</v>
      </c>
      <c r="U10" s="88">
        <f t="shared" si="3"/>
        <v>2930</v>
      </c>
    </row>
    <row r="11" spans="1:21" s="18" customFormat="1" ht="45" customHeight="1" x14ac:dyDescent="0.15">
      <c r="A11" s="24">
        <v>44079</v>
      </c>
      <c r="B11" s="31">
        <v>0.5625</v>
      </c>
      <c r="C11" s="37" t="s">
        <v>95</v>
      </c>
      <c r="D11" s="44">
        <v>0.60416666666666652</v>
      </c>
      <c r="E11" s="50" t="s">
        <v>90</v>
      </c>
      <c r="F11" s="50" t="s">
        <v>91</v>
      </c>
      <c r="G11" s="50" t="s">
        <v>89</v>
      </c>
      <c r="H11" s="50" t="s">
        <v>87</v>
      </c>
      <c r="I11" s="55"/>
      <c r="J11" s="61">
        <v>59.6</v>
      </c>
      <c r="K11" s="65" t="s">
        <v>137</v>
      </c>
      <c r="L11" s="71">
        <v>2</v>
      </c>
      <c r="M11" s="79">
        <v>18000</v>
      </c>
      <c r="N11" s="79" t="str">
        <f t="shared" si="0"/>
        <v/>
      </c>
      <c r="O11" s="79"/>
      <c r="P11" s="88"/>
      <c r="Q11" s="71">
        <f t="shared" si="1"/>
        <v>2</v>
      </c>
      <c r="R11" s="93">
        <f>IF(L11="","",IF(M11&lt;IF(Q11="","",VLOOKUP($B$6,'（参考）諸謝金・宿泊料'!C:D,2,FALSE)),M11,VLOOKUP($B$6,'（参考）諸謝金・宿泊料'!C:D,2,FALSE)*Q11))</f>
        <v>14000</v>
      </c>
      <c r="S11" s="94" t="str">
        <f t="shared" si="2"/>
        <v/>
      </c>
      <c r="T11" s="93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88">
        <f t="shared" si="3"/>
        <v>0</v>
      </c>
    </row>
    <row r="12" spans="1:21" s="18" customFormat="1" ht="45" customHeight="1" x14ac:dyDescent="0.15">
      <c r="A12" s="24"/>
      <c r="B12" s="31">
        <v>0.625</v>
      </c>
      <c r="C12" s="37" t="s">
        <v>95</v>
      </c>
      <c r="D12" s="44">
        <v>0.66666666666666652</v>
      </c>
      <c r="E12" s="51" t="str">
        <f>IF(G11="","",G11)</f>
        <v>東北療護センター</v>
      </c>
      <c r="F12" s="51" t="str">
        <f>IF(H11="","",H11)</f>
        <v>宮城県仙台市太白区長町南４丁目２０−６</v>
      </c>
      <c r="G12" s="51" t="s">
        <v>90</v>
      </c>
      <c r="H12" s="51" t="s">
        <v>92</v>
      </c>
      <c r="I12" s="55"/>
      <c r="J12" s="62">
        <v>59.6</v>
      </c>
      <c r="K12" s="65" t="s">
        <v>137</v>
      </c>
      <c r="L12" s="71" t="str">
        <f>IF(A12="","",1)</f>
        <v/>
      </c>
      <c r="M12" s="79"/>
      <c r="N12" s="79" t="str">
        <f t="shared" si="0"/>
        <v/>
      </c>
      <c r="O12" s="79"/>
      <c r="P12" s="88"/>
      <c r="Q12" s="71" t="str">
        <f t="shared" si="1"/>
        <v/>
      </c>
      <c r="R12" s="93" t="str">
        <f>IF(L12="","",IF(M12&lt;IF(Q12="","",VLOOKUP($B$6,'（参考）諸謝金・宿泊料'!C:D,2,FALSE)),M12,VLOOKUP($B$6,'（参考）諸謝金・宿泊料'!C:D,2,FALSE)*Q12))</f>
        <v/>
      </c>
      <c r="S12" s="94" t="str">
        <f t="shared" si="2"/>
        <v/>
      </c>
      <c r="T12" s="93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88">
        <f t="shared" si="3"/>
        <v>0</v>
      </c>
    </row>
    <row r="13" spans="1:21" s="18" customFormat="1" ht="45" customHeight="1" x14ac:dyDescent="0.15">
      <c r="A13" s="24"/>
      <c r="B13" s="32"/>
      <c r="C13" s="38" t="s">
        <v>95</v>
      </c>
      <c r="D13" s="45"/>
      <c r="E13" s="52"/>
      <c r="F13" s="52"/>
      <c r="G13" s="54"/>
      <c r="H13" s="54"/>
      <c r="I13" s="54"/>
      <c r="J13" s="63"/>
      <c r="K13" s="66"/>
      <c r="L13" s="72" t="str">
        <f>IF(A13="","",1)</f>
        <v/>
      </c>
      <c r="M13" s="80"/>
      <c r="N13" s="80" t="str">
        <f t="shared" si="0"/>
        <v/>
      </c>
      <c r="O13" s="80"/>
      <c r="P13" s="89"/>
      <c r="Q13" s="72" t="str">
        <f t="shared" si="1"/>
        <v/>
      </c>
      <c r="R13" s="93" t="str">
        <f>IF(L13="","",IF(M13&lt;IF(Q13="","",VLOOKUP($B$6,'（参考）諸謝金・宿泊料'!C:D,2,FALSE)),M13,VLOOKUP($B$6,'（参考）諸謝金・宿泊料'!C:D,2,FALSE)*Q13))</f>
        <v/>
      </c>
      <c r="S13" s="95" t="str">
        <f t="shared" si="2"/>
        <v/>
      </c>
      <c r="T13" s="93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89">
        <f t="shared" si="3"/>
        <v>0</v>
      </c>
    </row>
    <row r="14" spans="1:21" s="18" customFormat="1" ht="45" customHeight="1" x14ac:dyDescent="0.15">
      <c r="A14" s="25"/>
      <c r="B14" s="31"/>
      <c r="C14" s="37" t="s">
        <v>95</v>
      </c>
      <c r="D14" s="44"/>
      <c r="E14" s="51"/>
      <c r="F14" s="51"/>
      <c r="G14" s="55"/>
      <c r="H14" s="55"/>
      <c r="I14" s="55"/>
      <c r="J14" s="62"/>
      <c r="K14" s="67"/>
      <c r="L14" s="71" t="str">
        <f>IF(A14="","",1)</f>
        <v/>
      </c>
      <c r="M14" s="79"/>
      <c r="N14" s="79" t="str">
        <f t="shared" si="0"/>
        <v/>
      </c>
      <c r="O14" s="79"/>
      <c r="P14" s="88"/>
      <c r="Q14" s="71" t="str">
        <f t="shared" si="1"/>
        <v/>
      </c>
      <c r="R14" s="93" t="str">
        <f>IF(L14="","",IF(M14&lt;IF(Q14="","",VLOOKUP($B$6,'（参考）諸謝金・宿泊料'!C:D,2,FALSE)),M14,VLOOKUP($B$6,'（参考）諸謝金・宿泊料'!C:D,2,FALSE)*Q14))</f>
        <v/>
      </c>
      <c r="S14" s="94" t="str">
        <f t="shared" si="2"/>
        <v/>
      </c>
      <c r="T14" s="93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88">
        <f t="shared" si="3"/>
        <v>0</v>
      </c>
    </row>
    <row r="15" spans="1:21" s="18" customFormat="1" ht="45" customHeight="1" x14ac:dyDescent="0.15">
      <c r="A15" s="25"/>
      <c r="B15" s="31"/>
      <c r="C15" s="37" t="s">
        <v>95</v>
      </c>
      <c r="D15" s="44"/>
      <c r="E15" s="51"/>
      <c r="F15" s="51"/>
      <c r="G15" s="51"/>
      <c r="H15" s="51"/>
      <c r="I15" s="51"/>
      <c r="J15" s="62"/>
      <c r="K15" s="67"/>
      <c r="L15" s="73" t="str">
        <f>IF(A15="","",1)</f>
        <v/>
      </c>
      <c r="M15" s="81"/>
      <c r="N15" s="81" t="str">
        <f t="shared" si="0"/>
        <v/>
      </c>
      <c r="O15" s="81"/>
      <c r="P15" s="90"/>
      <c r="Q15" s="73" t="str">
        <f t="shared" si="1"/>
        <v/>
      </c>
      <c r="R15" s="93" t="str">
        <f>IF(L15="","",IF(M15&lt;IF(Q15="","",VLOOKUP($B$6,'（参考）諸謝金・宿泊料'!C:D,2,FALSE)),M15,VLOOKUP($B$6,'（参考）諸謝金・宿泊料'!C:D,2,FALSE)*Q15))</f>
        <v/>
      </c>
      <c r="S15" s="96" t="str">
        <f t="shared" si="2"/>
        <v/>
      </c>
      <c r="T15" s="93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90">
        <f t="shared" si="3"/>
        <v>0</v>
      </c>
    </row>
    <row r="16" spans="1:21" s="18" customFormat="1" ht="37.5" customHeight="1" x14ac:dyDescent="0.15">
      <c r="A16" s="153" t="s">
        <v>39</v>
      </c>
      <c r="B16" s="154"/>
      <c r="C16" s="154"/>
      <c r="D16" s="154"/>
      <c r="E16" s="154"/>
      <c r="F16" s="154"/>
      <c r="G16" s="154"/>
      <c r="H16" s="155"/>
      <c r="I16" s="56"/>
      <c r="J16" s="64">
        <f>TRUNC(SUM(J9:J15),-0.1)</f>
        <v>238</v>
      </c>
      <c r="K16" s="68"/>
      <c r="L16" s="74">
        <f t="shared" ref="L16:U16" si="4">SUM(L9:L15)</f>
        <v>4</v>
      </c>
      <c r="M16" s="82">
        <f t="shared" si="4"/>
        <v>36000</v>
      </c>
      <c r="N16" s="82">
        <f t="shared" si="4"/>
        <v>1</v>
      </c>
      <c r="O16" s="82">
        <f t="shared" si="4"/>
        <v>10000</v>
      </c>
      <c r="P16" s="91">
        <f t="shared" si="4"/>
        <v>5860</v>
      </c>
      <c r="Q16" s="74">
        <f t="shared" si="4"/>
        <v>4</v>
      </c>
      <c r="R16" s="82">
        <f t="shared" si="4"/>
        <v>28000</v>
      </c>
      <c r="S16" s="91">
        <f t="shared" si="4"/>
        <v>1</v>
      </c>
      <c r="T16" s="82">
        <f t="shared" si="4"/>
        <v>10000</v>
      </c>
      <c r="U16" s="99">
        <f t="shared" si="4"/>
        <v>5860</v>
      </c>
    </row>
    <row r="17" spans="1:21" s="18" customFormat="1" ht="14.25" x14ac:dyDescent="0.15">
      <c r="A17" s="156" t="s">
        <v>43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 s="18" customFormat="1" ht="41.25" customHeight="1" x14ac:dyDescent="0.15">
      <c r="A18" s="26"/>
      <c r="B18" s="26"/>
      <c r="C18" s="39"/>
      <c r="D18" s="26"/>
      <c r="E18" s="26"/>
      <c r="F18" s="26"/>
      <c r="G18" s="26"/>
      <c r="H18" s="26"/>
      <c r="I18" s="26"/>
      <c r="J18" s="39"/>
      <c r="K18" s="39"/>
      <c r="L18" s="157" t="s">
        <v>100</v>
      </c>
      <c r="M18" s="158"/>
      <c r="N18" s="158"/>
      <c r="O18" s="158"/>
      <c r="P18" s="92">
        <f>SUM(O5,M16,O16,P16)</f>
        <v>60666</v>
      </c>
      <c r="Q18" s="157" t="s">
        <v>49</v>
      </c>
      <c r="R18" s="158"/>
      <c r="S18" s="158"/>
      <c r="T18" s="158"/>
      <c r="U18" s="92">
        <f>SUM(T5,R16,T16,U16)</f>
        <v>52666</v>
      </c>
    </row>
    <row r="19" spans="1:21" s="18" customFormat="1" ht="41.25" customHeight="1" x14ac:dyDescent="0.15">
      <c r="A19" s="27"/>
      <c r="B19" s="27"/>
      <c r="C19" s="40"/>
      <c r="D19" s="27"/>
      <c r="E19" s="27"/>
      <c r="F19" s="27"/>
      <c r="G19" s="27"/>
      <c r="H19" s="27"/>
      <c r="I19" s="27"/>
      <c r="J19" s="40"/>
      <c r="K19" s="40"/>
      <c r="L19" s="76"/>
      <c r="M19" s="76"/>
      <c r="N19" s="76"/>
      <c r="O19" s="76"/>
      <c r="P19" s="76"/>
      <c r="Q19" s="157" t="s">
        <v>98</v>
      </c>
      <c r="R19" s="158"/>
      <c r="S19" s="158"/>
      <c r="T19" s="158"/>
      <c r="U19" s="92">
        <f>IF(P18-U18&lt;0,"-",P18-U18)</f>
        <v>8000</v>
      </c>
    </row>
    <row r="20" spans="1:21" s="18" customFormat="1" ht="14.25" customHeight="1" x14ac:dyDescent="0.15">
      <c r="A20" s="27"/>
      <c r="B20" s="27"/>
      <c r="C20" s="40"/>
      <c r="D20" s="27"/>
      <c r="E20" s="27"/>
      <c r="F20" s="27"/>
      <c r="G20" s="27"/>
      <c r="H20" s="27"/>
      <c r="I20" s="27"/>
      <c r="J20" s="40"/>
      <c r="K20" s="40"/>
      <c r="L20" s="76"/>
      <c r="M20" s="76"/>
      <c r="N20" s="76"/>
      <c r="O20" s="76"/>
      <c r="P20" s="76"/>
      <c r="Q20" s="58"/>
      <c r="R20" s="58"/>
      <c r="S20" s="58"/>
      <c r="T20" s="58"/>
      <c r="U20" s="100"/>
    </row>
    <row r="21" spans="1:21" s="18" customFormat="1" ht="14.25" x14ac:dyDescent="0.15">
      <c r="A21" s="159" t="s">
        <v>107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1"/>
      <c r="L21" s="159" t="s">
        <v>108</v>
      </c>
      <c r="M21" s="160"/>
      <c r="N21" s="160"/>
      <c r="O21" s="160"/>
      <c r="P21" s="160"/>
      <c r="Q21" s="160"/>
      <c r="R21" s="160"/>
      <c r="S21" s="160"/>
      <c r="T21" s="160"/>
      <c r="U21" s="161"/>
    </row>
    <row r="22" spans="1:21" s="18" customFormat="1" ht="37.5" customHeight="1" x14ac:dyDescent="0.15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65"/>
      <c r="L22" s="163"/>
      <c r="M22" s="164"/>
      <c r="N22" s="164"/>
      <c r="O22" s="164"/>
      <c r="P22" s="164"/>
      <c r="Q22" s="164"/>
      <c r="R22" s="164"/>
      <c r="S22" s="164"/>
      <c r="T22" s="164"/>
      <c r="U22" s="165"/>
    </row>
    <row r="23" spans="1:21" s="18" customFormat="1" ht="37.5" customHeight="1" x14ac:dyDescent="0.15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65"/>
      <c r="L23" s="163"/>
      <c r="M23" s="164"/>
      <c r="N23" s="164"/>
      <c r="O23" s="164"/>
      <c r="P23" s="164"/>
      <c r="Q23" s="164"/>
      <c r="R23" s="164"/>
      <c r="S23" s="164"/>
      <c r="T23" s="164"/>
      <c r="U23" s="165"/>
    </row>
    <row r="24" spans="1:21" s="18" customFormat="1" ht="37.5" customHeight="1" x14ac:dyDescent="0.15">
      <c r="A24" s="163"/>
      <c r="B24" s="164"/>
      <c r="C24" s="164"/>
      <c r="D24" s="164"/>
      <c r="E24" s="164"/>
      <c r="F24" s="164"/>
      <c r="G24" s="164"/>
      <c r="H24" s="164"/>
      <c r="I24" s="164"/>
      <c r="J24" s="164"/>
      <c r="K24" s="165"/>
      <c r="L24" s="163"/>
      <c r="M24" s="164"/>
      <c r="N24" s="164"/>
      <c r="O24" s="164"/>
      <c r="P24" s="164"/>
      <c r="Q24" s="164"/>
      <c r="R24" s="164"/>
      <c r="S24" s="164"/>
      <c r="T24" s="164"/>
      <c r="U24" s="165"/>
    </row>
    <row r="25" spans="1:21" s="18" customFormat="1" ht="37.5" customHeight="1" x14ac:dyDescent="0.15">
      <c r="A25" s="163"/>
      <c r="B25" s="164"/>
      <c r="C25" s="164"/>
      <c r="D25" s="164"/>
      <c r="E25" s="164"/>
      <c r="F25" s="164"/>
      <c r="G25" s="164"/>
      <c r="H25" s="164"/>
      <c r="I25" s="164"/>
      <c r="J25" s="164"/>
      <c r="K25" s="165"/>
      <c r="L25" s="163"/>
      <c r="M25" s="164"/>
      <c r="N25" s="164"/>
      <c r="O25" s="164"/>
      <c r="P25" s="164"/>
      <c r="Q25" s="164"/>
      <c r="R25" s="164"/>
      <c r="S25" s="164"/>
      <c r="T25" s="164"/>
      <c r="U25" s="165"/>
    </row>
    <row r="26" spans="1:21" s="18" customFormat="1" ht="37.5" customHeight="1" x14ac:dyDescent="0.15">
      <c r="A26" s="163"/>
      <c r="B26" s="164"/>
      <c r="C26" s="164"/>
      <c r="D26" s="164"/>
      <c r="E26" s="164"/>
      <c r="F26" s="164"/>
      <c r="G26" s="164"/>
      <c r="H26" s="164"/>
      <c r="I26" s="164"/>
      <c r="J26" s="164"/>
      <c r="K26" s="165"/>
      <c r="L26" s="163"/>
      <c r="M26" s="164"/>
      <c r="N26" s="164"/>
      <c r="O26" s="164"/>
      <c r="P26" s="164"/>
      <c r="Q26" s="164"/>
      <c r="R26" s="164"/>
      <c r="S26" s="164"/>
      <c r="T26" s="164"/>
      <c r="U26" s="165"/>
    </row>
    <row r="27" spans="1:21" s="18" customFormat="1" ht="37.5" customHeight="1" x14ac:dyDescent="0.15">
      <c r="A27" s="163"/>
      <c r="B27" s="164"/>
      <c r="C27" s="164"/>
      <c r="D27" s="164"/>
      <c r="E27" s="164"/>
      <c r="F27" s="164"/>
      <c r="G27" s="164"/>
      <c r="H27" s="164"/>
      <c r="I27" s="164"/>
      <c r="J27" s="164"/>
      <c r="K27" s="165"/>
      <c r="L27" s="163"/>
      <c r="M27" s="164"/>
      <c r="N27" s="164"/>
      <c r="O27" s="164"/>
      <c r="P27" s="164"/>
      <c r="Q27" s="164"/>
      <c r="R27" s="164"/>
      <c r="S27" s="164"/>
      <c r="T27" s="164"/>
      <c r="U27" s="165"/>
    </row>
    <row r="28" spans="1:21" s="18" customFormat="1" ht="37.5" customHeight="1" x14ac:dyDescent="0.15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65"/>
      <c r="L28" s="163"/>
      <c r="M28" s="164"/>
      <c r="N28" s="164"/>
      <c r="O28" s="164"/>
      <c r="P28" s="164"/>
      <c r="Q28" s="164"/>
      <c r="R28" s="164"/>
      <c r="S28" s="164"/>
      <c r="T28" s="164"/>
      <c r="U28" s="165"/>
    </row>
    <row r="29" spans="1:21" s="18" customFormat="1" ht="37.5" customHeight="1" x14ac:dyDescent="0.15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165"/>
      <c r="L29" s="163"/>
      <c r="M29" s="164"/>
      <c r="N29" s="164"/>
      <c r="O29" s="164"/>
      <c r="P29" s="164"/>
      <c r="Q29" s="164"/>
      <c r="R29" s="164"/>
      <c r="S29" s="164"/>
      <c r="T29" s="164"/>
      <c r="U29" s="165"/>
    </row>
    <row r="30" spans="1:21" s="18" customFormat="1" ht="37.5" customHeight="1" x14ac:dyDescent="0.15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  <c r="L30" s="163"/>
      <c r="M30" s="164"/>
      <c r="N30" s="164"/>
      <c r="O30" s="164"/>
      <c r="P30" s="164"/>
      <c r="Q30" s="164"/>
      <c r="R30" s="164"/>
      <c r="S30" s="164"/>
      <c r="T30" s="164"/>
      <c r="U30" s="165"/>
    </row>
    <row r="31" spans="1:21" s="18" customFormat="1" ht="37.5" customHeight="1" x14ac:dyDescent="0.15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  <c r="L31" s="163"/>
      <c r="M31" s="164"/>
      <c r="N31" s="164"/>
      <c r="O31" s="164"/>
      <c r="P31" s="164"/>
      <c r="Q31" s="164"/>
      <c r="R31" s="164"/>
      <c r="S31" s="164"/>
      <c r="T31" s="164"/>
      <c r="U31" s="165"/>
    </row>
    <row r="32" spans="1:21" s="18" customFormat="1" ht="37.5" customHeight="1" x14ac:dyDescent="0.15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  <c r="L32" s="163"/>
      <c r="M32" s="164"/>
      <c r="N32" s="164"/>
      <c r="O32" s="164"/>
      <c r="P32" s="164"/>
      <c r="Q32" s="164"/>
      <c r="R32" s="164"/>
      <c r="S32" s="164"/>
      <c r="T32" s="164"/>
      <c r="U32" s="165"/>
    </row>
    <row r="33" spans="1:21" s="18" customFormat="1" ht="37.5" customHeight="1" x14ac:dyDescent="0.15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  <c r="L33" s="163"/>
      <c r="M33" s="164"/>
      <c r="N33" s="164"/>
      <c r="O33" s="164"/>
      <c r="P33" s="164"/>
      <c r="Q33" s="164"/>
      <c r="R33" s="164"/>
      <c r="S33" s="164"/>
      <c r="T33" s="164"/>
      <c r="U33" s="165"/>
    </row>
    <row r="34" spans="1:21" s="18" customFormat="1" ht="37.5" customHeight="1" x14ac:dyDescent="0.15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65"/>
      <c r="L34" s="163"/>
      <c r="M34" s="164"/>
      <c r="N34" s="164"/>
      <c r="O34" s="164"/>
      <c r="P34" s="164"/>
      <c r="Q34" s="164"/>
      <c r="R34" s="164"/>
      <c r="S34" s="164"/>
      <c r="T34" s="164"/>
      <c r="U34" s="165"/>
    </row>
    <row r="35" spans="1:21" s="18" customFormat="1" ht="37.5" customHeight="1" x14ac:dyDescent="0.15">
      <c r="A35" s="163"/>
      <c r="B35" s="164"/>
      <c r="C35" s="164"/>
      <c r="D35" s="164"/>
      <c r="E35" s="164"/>
      <c r="F35" s="164"/>
      <c r="G35" s="164"/>
      <c r="H35" s="164"/>
      <c r="I35" s="164"/>
      <c r="J35" s="164"/>
      <c r="K35" s="165"/>
      <c r="L35" s="163"/>
      <c r="M35" s="164"/>
      <c r="N35" s="164"/>
      <c r="O35" s="164"/>
      <c r="P35" s="164"/>
      <c r="Q35" s="164"/>
      <c r="R35" s="164"/>
      <c r="S35" s="164"/>
      <c r="T35" s="164"/>
      <c r="U35" s="165"/>
    </row>
    <row r="36" spans="1:21" s="18" customFormat="1" ht="37.5" customHeight="1" x14ac:dyDescent="0.15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  <c r="L36" s="163"/>
      <c r="M36" s="164"/>
      <c r="N36" s="164"/>
      <c r="O36" s="164"/>
      <c r="P36" s="164"/>
      <c r="Q36" s="164"/>
      <c r="R36" s="164"/>
      <c r="S36" s="164"/>
      <c r="T36" s="164"/>
      <c r="U36" s="165"/>
    </row>
    <row r="37" spans="1:21" s="18" customFormat="1" ht="37.5" customHeight="1" x14ac:dyDescent="0.15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65"/>
      <c r="L37" s="163"/>
      <c r="M37" s="164"/>
      <c r="N37" s="164"/>
      <c r="O37" s="164"/>
      <c r="P37" s="164"/>
      <c r="Q37" s="164"/>
      <c r="R37" s="164"/>
      <c r="S37" s="164"/>
      <c r="T37" s="164"/>
      <c r="U37" s="165"/>
    </row>
    <row r="38" spans="1:21" s="18" customFormat="1" ht="37.5" customHeight="1" x14ac:dyDescent="0.15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65"/>
      <c r="L38" s="163"/>
      <c r="M38" s="164"/>
      <c r="N38" s="164"/>
      <c r="O38" s="164"/>
      <c r="P38" s="164"/>
      <c r="Q38" s="164"/>
      <c r="R38" s="164"/>
      <c r="S38" s="164"/>
      <c r="T38" s="164"/>
      <c r="U38" s="165"/>
    </row>
    <row r="39" spans="1:21" s="18" customFormat="1" ht="37.5" customHeight="1" x14ac:dyDescent="0.15">
      <c r="A39" s="163"/>
      <c r="B39" s="164"/>
      <c r="C39" s="164"/>
      <c r="D39" s="164"/>
      <c r="E39" s="164"/>
      <c r="F39" s="164"/>
      <c r="G39" s="164"/>
      <c r="H39" s="164"/>
      <c r="I39" s="164"/>
      <c r="J39" s="164"/>
      <c r="K39" s="165"/>
      <c r="L39" s="163"/>
      <c r="M39" s="164"/>
      <c r="N39" s="164"/>
      <c r="O39" s="164"/>
      <c r="P39" s="164"/>
      <c r="Q39" s="164"/>
      <c r="R39" s="164"/>
      <c r="S39" s="164"/>
      <c r="T39" s="164"/>
      <c r="U39" s="165"/>
    </row>
    <row r="40" spans="1:21" s="18" customFormat="1" ht="37.5" customHeight="1" x14ac:dyDescent="0.15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165"/>
      <c r="L40" s="163"/>
      <c r="M40" s="164"/>
      <c r="N40" s="164"/>
      <c r="O40" s="164"/>
      <c r="P40" s="164"/>
      <c r="Q40" s="164"/>
      <c r="R40" s="164"/>
      <c r="S40" s="164"/>
      <c r="T40" s="164"/>
      <c r="U40" s="165"/>
    </row>
    <row r="41" spans="1:21" s="18" customFormat="1" ht="37.5" customHeight="1" x14ac:dyDescent="0.15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65"/>
      <c r="L41" s="163"/>
      <c r="M41" s="164"/>
      <c r="N41" s="164"/>
      <c r="O41" s="164"/>
      <c r="P41" s="164"/>
      <c r="Q41" s="164"/>
      <c r="R41" s="164"/>
      <c r="S41" s="164"/>
      <c r="T41" s="164"/>
      <c r="U41" s="165"/>
    </row>
    <row r="42" spans="1:21" s="18" customFormat="1" ht="37.5" customHeight="1" x14ac:dyDescent="0.15">
      <c r="A42" s="163"/>
      <c r="B42" s="164"/>
      <c r="C42" s="164"/>
      <c r="D42" s="164"/>
      <c r="E42" s="164"/>
      <c r="F42" s="164"/>
      <c r="G42" s="164"/>
      <c r="H42" s="164"/>
      <c r="I42" s="164"/>
      <c r="J42" s="164"/>
      <c r="K42" s="165"/>
      <c r="L42" s="163"/>
      <c r="M42" s="164"/>
      <c r="N42" s="164"/>
      <c r="O42" s="164"/>
      <c r="P42" s="164"/>
      <c r="Q42" s="164"/>
      <c r="R42" s="164"/>
      <c r="S42" s="164"/>
      <c r="T42" s="164"/>
      <c r="U42" s="165"/>
    </row>
    <row r="43" spans="1:21" s="18" customFormat="1" ht="37.5" customHeight="1" x14ac:dyDescent="0.15">
      <c r="A43" s="163"/>
      <c r="B43" s="164"/>
      <c r="C43" s="164"/>
      <c r="D43" s="164"/>
      <c r="E43" s="164"/>
      <c r="F43" s="164"/>
      <c r="G43" s="164"/>
      <c r="H43" s="164"/>
      <c r="I43" s="164"/>
      <c r="J43" s="164"/>
      <c r="K43" s="165"/>
      <c r="L43" s="163"/>
      <c r="M43" s="164"/>
      <c r="N43" s="164"/>
      <c r="O43" s="164"/>
      <c r="P43" s="164"/>
      <c r="Q43" s="164"/>
      <c r="R43" s="164"/>
      <c r="S43" s="164"/>
      <c r="T43" s="164"/>
      <c r="U43" s="165"/>
    </row>
    <row r="44" spans="1:21" s="18" customFormat="1" ht="37.5" customHeight="1" x14ac:dyDescent="0.15">
      <c r="A44" s="163"/>
      <c r="B44" s="164"/>
      <c r="C44" s="164"/>
      <c r="D44" s="164"/>
      <c r="E44" s="164"/>
      <c r="F44" s="164"/>
      <c r="G44" s="164"/>
      <c r="H44" s="164"/>
      <c r="I44" s="164"/>
      <c r="J44" s="164"/>
      <c r="K44" s="165"/>
      <c r="L44" s="163"/>
      <c r="M44" s="164"/>
      <c r="N44" s="164"/>
      <c r="O44" s="164"/>
      <c r="P44" s="164"/>
      <c r="Q44" s="164"/>
      <c r="R44" s="164"/>
      <c r="S44" s="164"/>
      <c r="T44" s="164"/>
      <c r="U44" s="165"/>
    </row>
    <row r="45" spans="1:21" s="18" customFormat="1" ht="37.5" customHeight="1" x14ac:dyDescent="0.15">
      <c r="A45" s="163"/>
      <c r="B45" s="164"/>
      <c r="C45" s="164"/>
      <c r="D45" s="164"/>
      <c r="E45" s="164"/>
      <c r="F45" s="164"/>
      <c r="G45" s="164"/>
      <c r="H45" s="164"/>
      <c r="I45" s="164"/>
      <c r="J45" s="164"/>
      <c r="K45" s="165"/>
      <c r="L45" s="163"/>
      <c r="M45" s="164"/>
      <c r="N45" s="164"/>
      <c r="O45" s="164"/>
      <c r="P45" s="164"/>
      <c r="Q45" s="164"/>
      <c r="R45" s="164"/>
      <c r="S45" s="164"/>
      <c r="T45" s="164"/>
      <c r="U45" s="165"/>
    </row>
    <row r="46" spans="1:21" s="18" customFormat="1" ht="37.5" customHeight="1" x14ac:dyDescent="0.15">
      <c r="A46" s="163"/>
      <c r="B46" s="164"/>
      <c r="C46" s="164"/>
      <c r="D46" s="164"/>
      <c r="E46" s="164"/>
      <c r="F46" s="164"/>
      <c r="G46" s="164"/>
      <c r="H46" s="164"/>
      <c r="I46" s="164"/>
      <c r="J46" s="164"/>
      <c r="K46" s="165"/>
      <c r="L46" s="163"/>
      <c r="M46" s="164"/>
      <c r="N46" s="164"/>
      <c r="O46" s="164"/>
      <c r="P46" s="164"/>
      <c r="Q46" s="164"/>
      <c r="R46" s="164"/>
      <c r="S46" s="164"/>
      <c r="T46" s="164"/>
      <c r="U46" s="165"/>
    </row>
    <row r="47" spans="1:21" s="18" customFormat="1" ht="37.5" customHeight="1" x14ac:dyDescent="0.15">
      <c r="A47" s="163"/>
      <c r="B47" s="164"/>
      <c r="C47" s="164"/>
      <c r="D47" s="164"/>
      <c r="E47" s="164"/>
      <c r="F47" s="164"/>
      <c r="G47" s="164"/>
      <c r="H47" s="164"/>
      <c r="I47" s="164"/>
      <c r="J47" s="164"/>
      <c r="K47" s="165"/>
      <c r="L47" s="163"/>
      <c r="M47" s="164"/>
      <c r="N47" s="164"/>
      <c r="O47" s="164"/>
      <c r="P47" s="164"/>
      <c r="Q47" s="164"/>
      <c r="R47" s="164"/>
      <c r="S47" s="164"/>
      <c r="T47" s="164"/>
      <c r="U47" s="165"/>
    </row>
    <row r="48" spans="1:21" s="18" customFormat="1" ht="37.5" customHeight="1" x14ac:dyDescent="0.15">
      <c r="A48" s="163"/>
      <c r="B48" s="164"/>
      <c r="C48" s="164"/>
      <c r="D48" s="164"/>
      <c r="E48" s="164"/>
      <c r="F48" s="164"/>
      <c r="G48" s="164"/>
      <c r="H48" s="164"/>
      <c r="I48" s="164"/>
      <c r="J48" s="164"/>
      <c r="K48" s="165"/>
      <c r="L48" s="163"/>
      <c r="M48" s="164"/>
      <c r="N48" s="164"/>
      <c r="O48" s="164"/>
      <c r="P48" s="164"/>
      <c r="Q48" s="164"/>
      <c r="R48" s="164"/>
      <c r="S48" s="164"/>
      <c r="T48" s="164"/>
      <c r="U48" s="165"/>
    </row>
    <row r="49" spans="1:21" s="18" customFormat="1" ht="37.5" customHeight="1" x14ac:dyDescent="0.15">
      <c r="A49" s="163"/>
      <c r="B49" s="164"/>
      <c r="C49" s="164"/>
      <c r="D49" s="164"/>
      <c r="E49" s="164"/>
      <c r="F49" s="164"/>
      <c r="G49" s="164"/>
      <c r="H49" s="164"/>
      <c r="I49" s="164"/>
      <c r="J49" s="164"/>
      <c r="K49" s="165"/>
      <c r="L49" s="163"/>
      <c r="M49" s="164"/>
      <c r="N49" s="164"/>
      <c r="O49" s="164"/>
      <c r="P49" s="164"/>
      <c r="Q49" s="164"/>
      <c r="R49" s="164"/>
      <c r="S49" s="164"/>
      <c r="T49" s="164"/>
      <c r="U49" s="165"/>
    </row>
    <row r="50" spans="1:21" s="18" customFormat="1" ht="37.5" customHeight="1" x14ac:dyDescent="0.15">
      <c r="A50" s="163"/>
      <c r="B50" s="164"/>
      <c r="C50" s="164"/>
      <c r="D50" s="164"/>
      <c r="E50" s="164"/>
      <c r="F50" s="164"/>
      <c r="G50" s="164"/>
      <c r="H50" s="164"/>
      <c r="I50" s="164"/>
      <c r="J50" s="164"/>
      <c r="K50" s="165"/>
      <c r="L50" s="163"/>
      <c r="M50" s="164"/>
      <c r="N50" s="164"/>
      <c r="O50" s="164"/>
      <c r="P50" s="164"/>
      <c r="Q50" s="164"/>
      <c r="R50" s="164"/>
      <c r="S50" s="164"/>
      <c r="T50" s="164"/>
      <c r="U50" s="165"/>
    </row>
    <row r="51" spans="1:21" s="18" customFormat="1" ht="37.5" customHeight="1" x14ac:dyDescent="0.15">
      <c r="A51" s="166"/>
      <c r="B51" s="167"/>
      <c r="C51" s="167"/>
      <c r="D51" s="167"/>
      <c r="E51" s="167"/>
      <c r="F51" s="167"/>
      <c r="G51" s="167"/>
      <c r="H51" s="167"/>
      <c r="I51" s="167"/>
      <c r="J51" s="167"/>
      <c r="K51" s="168"/>
      <c r="L51" s="166"/>
      <c r="M51" s="167"/>
      <c r="N51" s="167"/>
      <c r="O51" s="167"/>
      <c r="P51" s="167"/>
      <c r="Q51" s="167"/>
      <c r="R51" s="167"/>
      <c r="S51" s="167"/>
      <c r="T51" s="167"/>
      <c r="U51" s="168"/>
    </row>
    <row r="52" spans="1:21" ht="37.5" customHeight="1" x14ac:dyDescent="0.15">
      <c r="A52" s="162" t="s">
        <v>28</v>
      </c>
      <c r="B52" s="162"/>
      <c r="C52" s="162"/>
      <c r="D52" s="162"/>
      <c r="E52" s="162"/>
      <c r="F52" s="162"/>
      <c r="G52" s="162"/>
      <c r="H52" s="162"/>
      <c r="I52" s="162"/>
      <c r="J52" s="162"/>
      <c r="K52" s="162"/>
    </row>
    <row r="54" spans="1:21" ht="37.5" customHeight="1" x14ac:dyDescent="0.15">
      <c r="H54" s="57"/>
    </row>
    <row r="55" spans="1:21" ht="37.5" customHeight="1" x14ac:dyDescent="0.15">
      <c r="H55" s="2"/>
    </row>
    <row r="56" spans="1:21" ht="37.5" customHeight="1" x14ac:dyDescent="0.15">
      <c r="H56" s="2"/>
    </row>
    <row r="57" spans="1:21" ht="37.5" customHeight="1" x14ac:dyDescent="0.15">
      <c r="H57" s="2"/>
    </row>
    <row r="58" spans="1:21" ht="37.5" customHeight="1" x14ac:dyDescent="0.15">
      <c r="H58" s="2"/>
    </row>
    <row r="59" spans="1:21" ht="37.5" customHeight="1" x14ac:dyDescent="0.15">
      <c r="H59" s="2"/>
    </row>
    <row r="60" spans="1:21" ht="37.5" customHeight="1" x14ac:dyDescent="0.15">
      <c r="H60" s="2"/>
    </row>
  </sheetData>
  <mergeCells count="26">
    <mergeCell ref="A21:K21"/>
    <mergeCell ref="L21:U21"/>
    <mergeCell ref="A52:K52"/>
    <mergeCell ref="A22:K51"/>
    <mergeCell ref="L22:U51"/>
    <mergeCell ref="A16:H16"/>
    <mergeCell ref="A17:K17"/>
    <mergeCell ref="L18:O18"/>
    <mergeCell ref="Q18:T18"/>
    <mergeCell ref="Q19:T19"/>
    <mergeCell ref="B6:D6"/>
    <mergeCell ref="L6:M6"/>
    <mergeCell ref="N6:O6"/>
    <mergeCell ref="Q6:R6"/>
    <mergeCell ref="S6:T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4" sqref="A4"/>
    </sheetView>
  </sheetViews>
  <sheetFormatPr defaultColWidth="2.625" defaultRowHeight="37.5" customHeight="1" x14ac:dyDescent="0.15"/>
  <cols>
    <col min="1" max="1" width="7.875" style="16" bestFit="1" customWidth="1"/>
    <col min="2" max="2" width="7.75" style="16" bestFit="1" customWidth="1"/>
    <col min="3" max="3" width="4.25" style="17" bestFit="1" customWidth="1"/>
    <col min="4" max="4" width="7.75" style="16" bestFit="1" customWidth="1"/>
    <col min="5" max="5" width="12.5" style="16" customWidth="1"/>
    <col min="6" max="6" width="18.75" style="16" customWidth="1"/>
    <col min="7" max="7" width="12.5" style="16" customWidth="1"/>
    <col min="8" max="8" width="18.75" style="16" customWidth="1"/>
    <col min="9" max="9" width="8.875" style="16" customWidth="1"/>
    <col min="10" max="10" width="8.875" style="17" customWidth="1"/>
    <col min="11" max="11" width="12.5" style="17" customWidth="1"/>
    <col min="12" max="21" width="10" style="16" customWidth="1"/>
    <col min="22" max="16384" width="2.625" style="16"/>
  </cols>
  <sheetData>
    <row r="1" spans="1:22" ht="17.25" x14ac:dyDescent="0.15">
      <c r="A1" s="116" t="s">
        <v>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2" ht="17.25" x14ac:dyDescent="0.15">
      <c r="A2" s="116" t="s">
        <v>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2" ht="45" customHeight="1" x14ac:dyDescent="0.15">
      <c r="A3" s="140" t="s">
        <v>145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2" s="18" customFormat="1" ht="36.75" customHeight="1" x14ac:dyDescent="0.15">
      <c r="A4" s="20" t="s">
        <v>10</v>
      </c>
      <c r="B4" s="141" t="str">
        <f>報告書!Q26</f>
        <v>B</v>
      </c>
      <c r="C4" s="141"/>
      <c r="D4" s="141"/>
      <c r="E4" s="46"/>
      <c r="F4" s="46"/>
      <c r="G4" s="46"/>
      <c r="H4" s="46"/>
      <c r="I4" s="46"/>
      <c r="J4" s="58"/>
      <c r="K4" s="58"/>
      <c r="L4" s="142" t="s">
        <v>101</v>
      </c>
      <c r="M4" s="143"/>
      <c r="N4" s="143"/>
      <c r="O4" s="143"/>
      <c r="P4" s="144"/>
      <c r="Q4" s="142" t="s">
        <v>99</v>
      </c>
      <c r="R4" s="143"/>
      <c r="S4" s="143"/>
      <c r="T4" s="143"/>
      <c r="U4" s="144"/>
    </row>
    <row r="5" spans="1:22" s="18" customFormat="1" ht="36.75" customHeight="1" x14ac:dyDescent="0.15">
      <c r="A5" s="20" t="s">
        <v>5</v>
      </c>
      <c r="B5" s="141" t="str">
        <f>報告書!I26</f>
        <v>看護師</v>
      </c>
      <c r="C5" s="141"/>
      <c r="D5" s="141"/>
      <c r="E5" s="27"/>
      <c r="F5" s="27"/>
      <c r="G5" s="27"/>
      <c r="H5" s="27"/>
      <c r="I5" s="27"/>
      <c r="J5" s="39"/>
      <c r="K5" s="39"/>
      <c r="L5" s="145" t="s">
        <v>16</v>
      </c>
      <c r="M5" s="146"/>
      <c r="N5" s="146"/>
      <c r="O5" s="147" t="str">
        <f>IF(J9&lt;8,"",J16*37)</f>
        <v/>
      </c>
      <c r="P5" s="148"/>
      <c r="Q5" s="145" t="s">
        <v>16</v>
      </c>
      <c r="R5" s="146"/>
      <c r="S5" s="146"/>
      <c r="T5" s="147" t="str">
        <f>O5</f>
        <v/>
      </c>
      <c r="U5" s="148"/>
    </row>
    <row r="6" spans="1:22" s="18" customFormat="1" ht="36.75" customHeight="1" x14ac:dyDescent="0.15">
      <c r="A6" s="20" t="s">
        <v>8</v>
      </c>
      <c r="B6" s="149" t="str">
        <f>IF(ISNA(VLOOKUP(B5,'（参考）諸謝金・宿泊料'!B:C,2,FALSE)),"",VLOOKUP(B5,'（参考）諸謝金・宿泊料'!B:C,2,FALSE))</f>
        <v>⑦</v>
      </c>
      <c r="C6" s="149"/>
      <c r="D6" s="149"/>
      <c r="E6" s="47"/>
      <c r="F6" s="47"/>
      <c r="G6" s="47"/>
      <c r="H6" s="47"/>
      <c r="I6" s="47"/>
      <c r="J6" s="39"/>
      <c r="K6" s="39"/>
      <c r="L6" s="150" t="s">
        <v>85</v>
      </c>
      <c r="M6" s="151"/>
      <c r="N6" s="152" t="s">
        <v>20</v>
      </c>
      <c r="O6" s="151"/>
      <c r="P6" s="84" t="s">
        <v>110</v>
      </c>
      <c r="Q6" s="150" t="s">
        <v>85</v>
      </c>
      <c r="R6" s="151"/>
      <c r="S6" s="152" t="s">
        <v>20</v>
      </c>
      <c r="T6" s="151"/>
      <c r="U6" s="84" t="s">
        <v>110</v>
      </c>
    </row>
    <row r="7" spans="1:22" s="18" customFormat="1" ht="36.75" customHeight="1" x14ac:dyDescent="0.15">
      <c r="A7" s="21" t="s">
        <v>94</v>
      </c>
      <c r="B7" s="28" t="s">
        <v>12</v>
      </c>
      <c r="C7" s="34" t="s">
        <v>95</v>
      </c>
      <c r="D7" s="41" t="s">
        <v>23</v>
      </c>
      <c r="E7" s="48" t="s">
        <v>103</v>
      </c>
      <c r="F7" s="48" t="s">
        <v>40</v>
      </c>
      <c r="G7" s="33" t="s">
        <v>42</v>
      </c>
      <c r="H7" s="48" t="s">
        <v>40</v>
      </c>
      <c r="I7" s="48" t="s">
        <v>29</v>
      </c>
      <c r="J7" s="59" t="s">
        <v>104</v>
      </c>
      <c r="K7" s="59" t="s">
        <v>59</v>
      </c>
      <c r="L7" s="69" t="s">
        <v>138</v>
      </c>
      <c r="M7" s="67" t="s">
        <v>30</v>
      </c>
      <c r="N7" s="67" t="s">
        <v>26</v>
      </c>
      <c r="O7" s="67" t="s">
        <v>30</v>
      </c>
      <c r="P7" s="85" t="s">
        <v>109</v>
      </c>
      <c r="Q7" s="69" t="s">
        <v>138</v>
      </c>
      <c r="R7" s="67" t="s">
        <v>30</v>
      </c>
      <c r="S7" s="67" t="s">
        <v>26</v>
      </c>
      <c r="T7" s="67" t="s">
        <v>30</v>
      </c>
      <c r="U7" s="97" t="s">
        <v>109</v>
      </c>
      <c r="V7" s="107"/>
    </row>
    <row r="8" spans="1:22" s="18" customFormat="1" ht="14.25" x14ac:dyDescent="0.15">
      <c r="A8" s="22"/>
      <c r="B8" s="29"/>
      <c r="C8" s="35"/>
      <c r="D8" s="42"/>
      <c r="E8" s="49"/>
      <c r="F8" s="49"/>
      <c r="G8" s="53"/>
      <c r="H8" s="49"/>
      <c r="I8" s="49"/>
      <c r="J8" s="60" t="s">
        <v>19</v>
      </c>
      <c r="K8" s="29"/>
      <c r="L8" s="22" t="s">
        <v>106</v>
      </c>
      <c r="M8" s="77" t="s">
        <v>105</v>
      </c>
      <c r="N8" s="77" t="s">
        <v>33</v>
      </c>
      <c r="O8" s="83" t="s">
        <v>105</v>
      </c>
      <c r="P8" s="86" t="s">
        <v>105</v>
      </c>
      <c r="Q8" s="22" t="s">
        <v>106</v>
      </c>
      <c r="R8" s="77" t="s">
        <v>105</v>
      </c>
      <c r="S8" s="77" t="s">
        <v>33</v>
      </c>
      <c r="T8" s="83" t="s">
        <v>105</v>
      </c>
      <c r="U8" s="98" t="s">
        <v>105</v>
      </c>
    </row>
    <row r="9" spans="1:22" s="18" customFormat="1" ht="45" customHeight="1" x14ac:dyDescent="0.15">
      <c r="A9" s="23">
        <v>44078</v>
      </c>
      <c r="B9" s="30">
        <v>0.41666666666666657</v>
      </c>
      <c r="C9" s="36" t="s">
        <v>95</v>
      </c>
      <c r="D9" s="43">
        <v>0.45833333333333326</v>
      </c>
      <c r="E9" s="50" t="s">
        <v>90</v>
      </c>
      <c r="F9" s="50" t="s">
        <v>91</v>
      </c>
      <c r="G9" s="50" t="s">
        <v>89</v>
      </c>
      <c r="H9" s="50" t="s">
        <v>87</v>
      </c>
      <c r="I9" s="50"/>
      <c r="J9" s="61"/>
      <c r="K9" s="65"/>
      <c r="L9" s="70">
        <v>2</v>
      </c>
      <c r="M9" s="78">
        <v>12000</v>
      </c>
      <c r="N9" s="78" t="str">
        <f t="shared" ref="N9:N15" si="0">IF(I9="","",1)</f>
        <v/>
      </c>
      <c r="O9" s="78"/>
      <c r="P9" s="87"/>
      <c r="Q9" s="70">
        <f t="shared" ref="Q9:Q15" si="1">L9</f>
        <v>2</v>
      </c>
      <c r="R9" s="93">
        <f>IF(L9="","",IF(M9&lt;IF(Q9="","",VLOOKUP($B$6,'（参考）諸謝金・宿泊料'!C:D,2,FALSE)),M9,VLOOKUP($B$6,'（参考）諸謝金・宿泊料'!C:D,2,FALSE)*Q9))</f>
        <v>10200</v>
      </c>
      <c r="S9" s="93" t="str">
        <f t="shared" ref="S9:S15" si="2">N9</f>
        <v/>
      </c>
      <c r="T9" s="93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87">
        <f t="shared" ref="U9:U15" si="3">P9</f>
        <v>0</v>
      </c>
    </row>
    <row r="10" spans="1:22" s="18" customFormat="1" ht="45" customHeight="1" x14ac:dyDescent="0.15">
      <c r="A10" s="23"/>
      <c r="B10" s="31">
        <v>0.47916666666666657</v>
      </c>
      <c r="C10" s="37" t="s">
        <v>95</v>
      </c>
      <c r="D10" s="44">
        <v>0.52083333333333337</v>
      </c>
      <c r="E10" s="51" t="str">
        <f>IF(G9="","",G9)</f>
        <v>東北療護センター</v>
      </c>
      <c r="F10" s="51" t="str">
        <f>IF(H9="","",H9)</f>
        <v>宮城県仙台市太白区長町南４丁目２０−６</v>
      </c>
      <c r="G10" s="51" t="s">
        <v>90</v>
      </c>
      <c r="H10" s="51" t="s">
        <v>92</v>
      </c>
      <c r="I10" s="50" t="s">
        <v>15</v>
      </c>
      <c r="J10" s="62"/>
      <c r="K10" s="65"/>
      <c r="L10" s="71" t="str">
        <f>IF(A10="","",1)</f>
        <v/>
      </c>
      <c r="M10" s="79"/>
      <c r="N10" s="79">
        <f t="shared" si="0"/>
        <v>1</v>
      </c>
      <c r="O10" s="78">
        <v>10000</v>
      </c>
      <c r="P10" s="87"/>
      <c r="Q10" s="71" t="str">
        <f t="shared" si="1"/>
        <v/>
      </c>
      <c r="R10" s="93" t="str">
        <f>IF(L10="","",IF(M10&lt;IF(Q10="","",VLOOKUP($B$6,'（参考）諸謝金・宿泊料'!C:D,2,FALSE)),M10,VLOOKUP($B$6,'（参考）諸謝金・宿泊料'!C:D,2,FALSE)*Q10))</f>
        <v/>
      </c>
      <c r="S10" s="94">
        <f t="shared" si="2"/>
        <v>1</v>
      </c>
      <c r="T10" s="93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9800</v>
      </c>
      <c r="U10" s="88">
        <f t="shared" si="3"/>
        <v>0</v>
      </c>
    </row>
    <row r="11" spans="1:22" s="18" customFormat="1" ht="45" customHeight="1" x14ac:dyDescent="0.15">
      <c r="A11" s="24">
        <v>44079</v>
      </c>
      <c r="B11" s="31">
        <v>0.5625</v>
      </c>
      <c r="C11" s="37" t="s">
        <v>95</v>
      </c>
      <c r="D11" s="44">
        <v>0.60416666666666652</v>
      </c>
      <c r="E11" s="50" t="s">
        <v>90</v>
      </c>
      <c r="F11" s="50" t="s">
        <v>91</v>
      </c>
      <c r="G11" s="50" t="s">
        <v>89</v>
      </c>
      <c r="H11" s="50" t="s">
        <v>87</v>
      </c>
      <c r="I11" s="55"/>
      <c r="J11" s="61"/>
      <c r="K11" s="65"/>
      <c r="L11" s="71">
        <v>2</v>
      </c>
      <c r="M11" s="79">
        <v>12000</v>
      </c>
      <c r="N11" s="79" t="str">
        <f t="shared" si="0"/>
        <v/>
      </c>
      <c r="O11" s="79"/>
      <c r="P11" s="88"/>
      <c r="Q11" s="71">
        <f t="shared" si="1"/>
        <v>2</v>
      </c>
      <c r="R11" s="93">
        <f>IF(L11="","",IF(M11&lt;IF(Q11="","",VLOOKUP($B$6,'（参考）諸謝金・宿泊料'!C:D,2,FALSE)),M11,VLOOKUP($B$6,'（参考）諸謝金・宿泊料'!C:D,2,FALSE)*Q11))</f>
        <v>10200</v>
      </c>
      <c r="S11" s="94" t="str">
        <f t="shared" si="2"/>
        <v/>
      </c>
      <c r="T11" s="93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88">
        <f t="shared" si="3"/>
        <v>0</v>
      </c>
    </row>
    <row r="12" spans="1:22" s="18" customFormat="1" ht="45" customHeight="1" x14ac:dyDescent="0.15">
      <c r="A12" s="24"/>
      <c r="B12" s="31">
        <v>0.625</v>
      </c>
      <c r="C12" s="37" t="s">
        <v>95</v>
      </c>
      <c r="D12" s="44">
        <v>0.66666666666666652</v>
      </c>
      <c r="E12" s="51" t="str">
        <f>IF(G11="","",G11)</f>
        <v>東北療護センター</v>
      </c>
      <c r="F12" s="51" t="str">
        <f>IF(H11="","",H11)</f>
        <v>宮城県仙台市太白区長町南４丁目２０−６</v>
      </c>
      <c r="G12" s="51" t="s">
        <v>90</v>
      </c>
      <c r="H12" s="51" t="s">
        <v>92</v>
      </c>
      <c r="I12" s="55"/>
      <c r="J12" s="62"/>
      <c r="K12" s="65"/>
      <c r="L12" s="71" t="str">
        <f>IF(A12="","",1)</f>
        <v/>
      </c>
      <c r="M12" s="79"/>
      <c r="N12" s="79" t="str">
        <f t="shared" si="0"/>
        <v/>
      </c>
      <c r="O12" s="79"/>
      <c r="P12" s="88"/>
      <c r="Q12" s="71" t="str">
        <f t="shared" si="1"/>
        <v/>
      </c>
      <c r="R12" s="93" t="str">
        <f>IF(L12="","",IF(M12&lt;IF(Q12="","",VLOOKUP($B$6,'（参考）諸謝金・宿泊料'!C:D,2,FALSE)),M12,VLOOKUP($B$6,'（参考）諸謝金・宿泊料'!C:D,2,FALSE)*Q12))</f>
        <v/>
      </c>
      <c r="S12" s="94" t="str">
        <f t="shared" si="2"/>
        <v/>
      </c>
      <c r="T12" s="93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88">
        <f t="shared" si="3"/>
        <v>0</v>
      </c>
    </row>
    <row r="13" spans="1:22" s="18" customFormat="1" ht="45" customHeight="1" x14ac:dyDescent="0.15">
      <c r="A13" s="25"/>
      <c r="B13" s="31"/>
      <c r="C13" s="37" t="s">
        <v>95</v>
      </c>
      <c r="D13" s="44"/>
      <c r="E13" s="51"/>
      <c r="F13" s="51"/>
      <c r="G13" s="55"/>
      <c r="H13" s="55"/>
      <c r="I13" s="55"/>
      <c r="J13" s="67"/>
      <c r="K13" s="67"/>
      <c r="L13" s="72" t="str">
        <f>IF(A13="","",1)</f>
        <v/>
      </c>
      <c r="M13" s="80"/>
      <c r="N13" s="80" t="str">
        <f t="shared" si="0"/>
        <v/>
      </c>
      <c r="O13" s="80"/>
      <c r="P13" s="89"/>
      <c r="Q13" s="72" t="str">
        <f t="shared" si="1"/>
        <v/>
      </c>
      <c r="R13" s="93" t="str">
        <f>IF(L13="","",IF(M13&lt;IF(Q13="","",VLOOKUP($B$6,'（参考）諸謝金・宿泊料'!C:D,2,FALSE)),M13,VLOOKUP($B$6,'（参考）諸謝金・宿泊料'!C:D,2,FALSE)*Q13))</f>
        <v/>
      </c>
      <c r="S13" s="95" t="str">
        <f t="shared" si="2"/>
        <v/>
      </c>
      <c r="T13" s="93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89">
        <f t="shared" si="3"/>
        <v>0</v>
      </c>
    </row>
    <row r="14" spans="1:22" s="18" customFormat="1" ht="45" customHeight="1" x14ac:dyDescent="0.15">
      <c r="A14" s="25"/>
      <c r="B14" s="31"/>
      <c r="C14" s="37" t="s">
        <v>95</v>
      </c>
      <c r="D14" s="44"/>
      <c r="E14" s="51"/>
      <c r="F14" s="51"/>
      <c r="G14" s="55"/>
      <c r="H14" s="55"/>
      <c r="I14" s="55"/>
      <c r="J14" s="67"/>
      <c r="K14" s="67"/>
      <c r="L14" s="71" t="str">
        <f>IF(A14="","",1)</f>
        <v/>
      </c>
      <c r="M14" s="79"/>
      <c r="N14" s="79" t="str">
        <f t="shared" si="0"/>
        <v/>
      </c>
      <c r="O14" s="79"/>
      <c r="P14" s="88"/>
      <c r="Q14" s="71" t="str">
        <f t="shared" si="1"/>
        <v/>
      </c>
      <c r="R14" s="93" t="str">
        <f>IF(L14="","",IF(M14&lt;IF(Q14="","",VLOOKUP($B$6,'（参考）諸謝金・宿泊料'!C:D,2,FALSE)),M14,VLOOKUP($B$6,'（参考）諸謝金・宿泊料'!C:D,2,FALSE)*Q14))</f>
        <v/>
      </c>
      <c r="S14" s="94" t="str">
        <f t="shared" si="2"/>
        <v/>
      </c>
      <c r="T14" s="93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88">
        <f t="shared" si="3"/>
        <v>0</v>
      </c>
    </row>
    <row r="15" spans="1:22" s="18" customFormat="1" ht="45" customHeight="1" x14ac:dyDescent="0.15">
      <c r="A15" s="25"/>
      <c r="B15" s="31"/>
      <c r="C15" s="37" t="s">
        <v>95</v>
      </c>
      <c r="D15" s="44"/>
      <c r="E15" s="51"/>
      <c r="F15" s="51"/>
      <c r="G15" s="51"/>
      <c r="H15" s="51"/>
      <c r="I15" s="51"/>
      <c r="J15" s="67"/>
      <c r="K15" s="67"/>
      <c r="L15" s="73" t="str">
        <f>IF(A15="","",1)</f>
        <v/>
      </c>
      <c r="M15" s="81"/>
      <c r="N15" s="81" t="str">
        <f t="shared" si="0"/>
        <v/>
      </c>
      <c r="O15" s="81"/>
      <c r="P15" s="90"/>
      <c r="Q15" s="73" t="str">
        <f t="shared" si="1"/>
        <v/>
      </c>
      <c r="R15" s="93" t="str">
        <f>IF(L15="","",IF(M15&lt;IF(Q15="","",VLOOKUP($B$6,'（参考）諸謝金・宿泊料'!C:D,2,FALSE)),M15,VLOOKUP($B$6,'（参考）諸謝金・宿泊料'!C:D,2,FALSE)*Q15))</f>
        <v/>
      </c>
      <c r="S15" s="96" t="str">
        <f t="shared" si="2"/>
        <v/>
      </c>
      <c r="T15" s="93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90">
        <f t="shared" si="3"/>
        <v>0</v>
      </c>
    </row>
    <row r="16" spans="1:22" s="18" customFormat="1" ht="37.5" customHeight="1" x14ac:dyDescent="0.15">
      <c r="A16" s="153" t="s">
        <v>39</v>
      </c>
      <c r="B16" s="154"/>
      <c r="C16" s="154"/>
      <c r="D16" s="154"/>
      <c r="E16" s="154"/>
      <c r="F16" s="154"/>
      <c r="G16" s="154"/>
      <c r="H16" s="155"/>
      <c r="I16" s="56"/>
      <c r="J16" s="103">
        <f>TRUNC(SUM(J9:J15),-1)</f>
        <v>0</v>
      </c>
      <c r="K16" s="68"/>
      <c r="L16" s="74">
        <f t="shared" ref="L16:U16" si="4">SUM(L9:L15)</f>
        <v>4</v>
      </c>
      <c r="M16" s="82">
        <f t="shared" si="4"/>
        <v>24000</v>
      </c>
      <c r="N16" s="82">
        <f t="shared" si="4"/>
        <v>1</v>
      </c>
      <c r="O16" s="82">
        <f t="shared" si="4"/>
        <v>10000</v>
      </c>
      <c r="P16" s="104">
        <f t="shared" si="4"/>
        <v>0</v>
      </c>
      <c r="Q16" s="74">
        <f t="shared" si="4"/>
        <v>4</v>
      </c>
      <c r="R16" s="82">
        <f t="shared" si="4"/>
        <v>20400</v>
      </c>
      <c r="S16" s="91">
        <f t="shared" si="4"/>
        <v>1</v>
      </c>
      <c r="T16" s="82">
        <f t="shared" si="4"/>
        <v>9800</v>
      </c>
      <c r="U16" s="104">
        <f t="shared" si="4"/>
        <v>0</v>
      </c>
    </row>
    <row r="17" spans="1:21" s="18" customFormat="1" ht="14.25" x14ac:dyDescent="0.15">
      <c r="A17" s="156" t="s">
        <v>43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 s="18" customFormat="1" ht="41.25" customHeight="1" x14ac:dyDescent="0.15">
      <c r="A18" s="26"/>
      <c r="B18" s="26"/>
      <c r="C18" s="39"/>
      <c r="D18" s="26"/>
      <c r="E18" s="26"/>
      <c r="F18" s="26"/>
      <c r="G18" s="26"/>
      <c r="H18" s="26"/>
      <c r="I18" s="26"/>
      <c r="J18" s="39"/>
      <c r="K18" s="39"/>
      <c r="L18" s="157" t="s">
        <v>100</v>
      </c>
      <c r="M18" s="158"/>
      <c r="N18" s="158"/>
      <c r="O18" s="169"/>
      <c r="P18" s="105">
        <f>SUM(O5,M16,O16,P16)</f>
        <v>34000</v>
      </c>
      <c r="Q18" s="157" t="s">
        <v>49</v>
      </c>
      <c r="R18" s="158"/>
      <c r="S18" s="158"/>
      <c r="T18" s="158"/>
      <c r="U18" s="106">
        <f>SUM(T5,R16,T16,U16)</f>
        <v>30200</v>
      </c>
    </row>
    <row r="19" spans="1:21" s="18" customFormat="1" ht="41.25" customHeight="1" x14ac:dyDescent="0.15">
      <c r="A19" s="27"/>
      <c r="B19" s="27"/>
      <c r="C19" s="40"/>
      <c r="D19" s="27"/>
      <c r="E19" s="27"/>
      <c r="F19" s="27"/>
      <c r="G19" s="27"/>
      <c r="H19" s="27"/>
      <c r="I19" s="27"/>
      <c r="J19" s="40"/>
      <c r="K19" s="40"/>
      <c r="L19" s="76"/>
      <c r="M19" s="76"/>
      <c r="N19" s="76"/>
      <c r="O19" s="76"/>
      <c r="P19" s="76"/>
      <c r="Q19" s="157" t="s">
        <v>98</v>
      </c>
      <c r="R19" s="158"/>
      <c r="S19" s="158"/>
      <c r="T19" s="158"/>
      <c r="U19" s="92">
        <f>IF(P18-U18&lt;0,"-",P18-U18)</f>
        <v>3800</v>
      </c>
    </row>
    <row r="20" spans="1:21" s="18" customFormat="1" ht="14.25" customHeight="1" x14ac:dyDescent="0.15">
      <c r="A20" s="27"/>
      <c r="B20" s="27"/>
      <c r="C20" s="40"/>
      <c r="D20" s="27"/>
      <c r="E20" s="27"/>
      <c r="F20" s="27"/>
      <c r="G20" s="27"/>
      <c r="H20" s="27"/>
      <c r="I20" s="27"/>
      <c r="J20" s="40"/>
      <c r="K20" s="40"/>
      <c r="L20" s="76"/>
      <c r="M20" s="76"/>
      <c r="N20" s="76"/>
      <c r="O20" s="76"/>
      <c r="P20" s="76"/>
      <c r="Q20" s="58"/>
      <c r="R20" s="58"/>
      <c r="S20" s="58"/>
      <c r="T20" s="58"/>
      <c r="U20" s="100"/>
    </row>
    <row r="21" spans="1:21" s="18" customFormat="1" ht="14.25" x14ac:dyDescent="0.15">
      <c r="A21" s="159" t="s">
        <v>107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1"/>
      <c r="L21" s="159" t="s">
        <v>108</v>
      </c>
      <c r="M21" s="160"/>
      <c r="N21" s="160"/>
      <c r="O21" s="160"/>
      <c r="P21" s="160"/>
      <c r="Q21" s="160"/>
      <c r="R21" s="160"/>
      <c r="S21" s="160"/>
      <c r="T21" s="160"/>
      <c r="U21" s="161"/>
    </row>
    <row r="22" spans="1:21" s="18" customFormat="1" ht="37.5" customHeight="1" x14ac:dyDescent="0.15">
      <c r="A22" s="171" t="s">
        <v>140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3"/>
      <c r="L22" s="171" t="s">
        <v>139</v>
      </c>
      <c r="M22" s="172"/>
      <c r="N22" s="172"/>
      <c r="O22" s="172"/>
      <c r="P22" s="172"/>
      <c r="Q22" s="172"/>
      <c r="R22" s="172"/>
      <c r="S22" s="172"/>
      <c r="T22" s="172"/>
      <c r="U22" s="173"/>
    </row>
    <row r="23" spans="1:21" s="18" customFormat="1" ht="37.5" customHeight="1" x14ac:dyDescent="0.15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3"/>
      <c r="L23" s="171"/>
      <c r="M23" s="172"/>
      <c r="N23" s="172"/>
      <c r="O23" s="172"/>
      <c r="P23" s="172"/>
      <c r="Q23" s="172"/>
      <c r="R23" s="172"/>
      <c r="S23" s="172"/>
      <c r="T23" s="172"/>
      <c r="U23" s="173"/>
    </row>
    <row r="24" spans="1:21" s="18" customFormat="1" ht="37.5" customHeight="1" x14ac:dyDescent="0.15">
      <c r="A24" s="171"/>
      <c r="B24" s="172"/>
      <c r="C24" s="172"/>
      <c r="D24" s="172"/>
      <c r="E24" s="172"/>
      <c r="F24" s="172"/>
      <c r="G24" s="172"/>
      <c r="H24" s="172"/>
      <c r="I24" s="172"/>
      <c r="J24" s="172"/>
      <c r="K24" s="173"/>
      <c r="L24" s="171"/>
      <c r="M24" s="172"/>
      <c r="N24" s="172"/>
      <c r="O24" s="172"/>
      <c r="P24" s="172"/>
      <c r="Q24" s="172"/>
      <c r="R24" s="172"/>
      <c r="S24" s="172"/>
      <c r="T24" s="172"/>
      <c r="U24" s="173"/>
    </row>
    <row r="25" spans="1:21" s="18" customFormat="1" ht="37.5" customHeight="1" x14ac:dyDescent="0.15">
      <c r="A25" s="171"/>
      <c r="B25" s="172"/>
      <c r="C25" s="172"/>
      <c r="D25" s="172"/>
      <c r="E25" s="172"/>
      <c r="F25" s="172"/>
      <c r="G25" s="172"/>
      <c r="H25" s="172"/>
      <c r="I25" s="172"/>
      <c r="J25" s="172"/>
      <c r="K25" s="173"/>
      <c r="L25" s="171"/>
      <c r="M25" s="172"/>
      <c r="N25" s="172"/>
      <c r="O25" s="172"/>
      <c r="P25" s="172"/>
      <c r="Q25" s="172"/>
      <c r="R25" s="172"/>
      <c r="S25" s="172"/>
      <c r="T25" s="172"/>
      <c r="U25" s="173"/>
    </row>
    <row r="26" spans="1:21" s="18" customFormat="1" ht="37.5" customHeight="1" x14ac:dyDescent="0.15">
      <c r="A26" s="171"/>
      <c r="B26" s="172"/>
      <c r="C26" s="172"/>
      <c r="D26" s="172"/>
      <c r="E26" s="172"/>
      <c r="F26" s="172"/>
      <c r="G26" s="172"/>
      <c r="H26" s="172"/>
      <c r="I26" s="172"/>
      <c r="J26" s="172"/>
      <c r="K26" s="173"/>
      <c r="L26" s="171"/>
      <c r="M26" s="172"/>
      <c r="N26" s="172"/>
      <c r="O26" s="172"/>
      <c r="P26" s="172"/>
      <c r="Q26" s="172"/>
      <c r="R26" s="172"/>
      <c r="S26" s="172"/>
      <c r="T26" s="172"/>
      <c r="U26" s="173"/>
    </row>
    <row r="27" spans="1:21" s="18" customFormat="1" ht="37.5" customHeight="1" x14ac:dyDescent="0.15">
      <c r="A27" s="171"/>
      <c r="B27" s="172"/>
      <c r="C27" s="172"/>
      <c r="D27" s="172"/>
      <c r="E27" s="172"/>
      <c r="F27" s="172"/>
      <c r="G27" s="172"/>
      <c r="H27" s="172"/>
      <c r="I27" s="172"/>
      <c r="J27" s="172"/>
      <c r="K27" s="173"/>
      <c r="L27" s="171"/>
      <c r="M27" s="172"/>
      <c r="N27" s="172"/>
      <c r="O27" s="172"/>
      <c r="P27" s="172"/>
      <c r="Q27" s="172"/>
      <c r="R27" s="172"/>
      <c r="S27" s="172"/>
      <c r="T27" s="172"/>
      <c r="U27" s="173"/>
    </row>
    <row r="28" spans="1:21" s="18" customFormat="1" ht="37.5" customHeight="1" x14ac:dyDescent="0.15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173"/>
      <c r="L28" s="171"/>
      <c r="M28" s="172"/>
      <c r="N28" s="172"/>
      <c r="O28" s="172"/>
      <c r="P28" s="172"/>
      <c r="Q28" s="172"/>
      <c r="R28" s="172"/>
      <c r="S28" s="172"/>
      <c r="T28" s="172"/>
      <c r="U28" s="173"/>
    </row>
    <row r="29" spans="1:21" s="18" customFormat="1" ht="37.5" customHeight="1" x14ac:dyDescent="0.15">
      <c r="A29" s="171"/>
      <c r="B29" s="172"/>
      <c r="C29" s="172"/>
      <c r="D29" s="172"/>
      <c r="E29" s="172"/>
      <c r="F29" s="172"/>
      <c r="G29" s="172"/>
      <c r="H29" s="172"/>
      <c r="I29" s="172"/>
      <c r="J29" s="172"/>
      <c r="K29" s="173"/>
      <c r="L29" s="171"/>
      <c r="M29" s="172"/>
      <c r="N29" s="172"/>
      <c r="O29" s="172"/>
      <c r="P29" s="172"/>
      <c r="Q29" s="172"/>
      <c r="R29" s="172"/>
      <c r="S29" s="172"/>
      <c r="T29" s="172"/>
      <c r="U29" s="173"/>
    </row>
    <row r="30" spans="1:21" s="18" customFormat="1" ht="37.5" customHeight="1" x14ac:dyDescent="0.15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3"/>
      <c r="L30" s="171"/>
      <c r="M30" s="172"/>
      <c r="N30" s="172"/>
      <c r="O30" s="172"/>
      <c r="P30" s="172"/>
      <c r="Q30" s="172"/>
      <c r="R30" s="172"/>
      <c r="S30" s="172"/>
      <c r="T30" s="172"/>
      <c r="U30" s="173"/>
    </row>
    <row r="31" spans="1:21" s="18" customFormat="1" ht="37.5" customHeight="1" x14ac:dyDescent="0.15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3"/>
      <c r="L31" s="171"/>
      <c r="M31" s="172"/>
      <c r="N31" s="172"/>
      <c r="O31" s="172"/>
      <c r="P31" s="172"/>
      <c r="Q31" s="172"/>
      <c r="R31" s="172"/>
      <c r="S31" s="172"/>
      <c r="T31" s="172"/>
      <c r="U31" s="173"/>
    </row>
    <row r="32" spans="1:21" s="18" customFormat="1" ht="37.5" customHeight="1" x14ac:dyDescent="0.15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3"/>
      <c r="L32" s="171"/>
      <c r="M32" s="172"/>
      <c r="N32" s="172"/>
      <c r="O32" s="172"/>
      <c r="P32" s="172"/>
      <c r="Q32" s="172"/>
      <c r="R32" s="172"/>
      <c r="S32" s="172"/>
      <c r="T32" s="172"/>
      <c r="U32" s="173"/>
    </row>
    <row r="33" spans="1:21" s="18" customFormat="1" ht="37.5" customHeight="1" x14ac:dyDescent="0.15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73"/>
      <c r="L33" s="171"/>
      <c r="M33" s="172"/>
      <c r="N33" s="172"/>
      <c r="O33" s="172"/>
      <c r="P33" s="172"/>
      <c r="Q33" s="172"/>
      <c r="R33" s="172"/>
      <c r="S33" s="172"/>
      <c r="T33" s="172"/>
      <c r="U33" s="173"/>
    </row>
    <row r="34" spans="1:21" s="18" customFormat="1" ht="37.5" customHeight="1" x14ac:dyDescent="0.15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73"/>
      <c r="L34" s="171"/>
      <c r="M34" s="172"/>
      <c r="N34" s="172"/>
      <c r="O34" s="172"/>
      <c r="P34" s="172"/>
      <c r="Q34" s="172"/>
      <c r="R34" s="172"/>
      <c r="S34" s="172"/>
      <c r="T34" s="172"/>
      <c r="U34" s="173"/>
    </row>
    <row r="35" spans="1:21" s="18" customFormat="1" ht="37.5" customHeight="1" x14ac:dyDescent="0.15">
      <c r="A35" s="171"/>
      <c r="B35" s="172"/>
      <c r="C35" s="172"/>
      <c r="D35" s="172"/>
      <c r="E35" s="172"/>
      <c r="F35" s="172"/>
      <c r="G35" s="172"/>
      <c r="H35" s="172"/>
      <c r="I35" s="172"/>
      <c r="J35" s="172"/>
      <c r="K35" s="173"/>
      <c r="L35" s="171"/>
      <c r="M35" s="172"/>
      <c r="N35" s="172"/>
      <c r="O35" s="172"/>
      <c r="P35" s="172"/>
      <c r="Q35" s="172"/>
      <c r="R35" s="172"/>
      <c r="S35" s="172"/>
      <c r="T35" s="172"/>
      <c r="U35" s="173"/>
    </row>
    <row r="36" spans="1:21" s="18" customFormat="1" ht="37.5" customHeight="1" x14ac:dyDescent="0.15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  <c r="L36" s="171"/>
      <c r="M36" s="172"/>
      <c r="N36" s="172"/>
      <c r="O36" s="172"/>
      <c r="P36" s="172"/>
      <c r="Q36" s="172"/>
      <c r="R36" s="172"/>
      <c r="S36" s="172"/>
      <c r="T36" s="172"/>
      <c r="U36" s="173"/>
    </row>
    <row r="37" spans="1:21" s="18" customFormat="1" ht="37.5" customHeight="1" x14ac:dyDescent="0.15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173"/>
      <c r="L37" s="171"/>
      <c r="M37" s="172"/>
      <c r="N37" s="172"/>
      <c r="O37" s="172"/>
      <c r="P37" s="172"/>
      <c r="Q37" s="172"/>
      <c r="R37" s="172"/>
      <c r="S37" s="172"/>
      <c r="T37" s="172"/>
      <c r="U37" s="173"/>
    </row>
    <row r="38" spans="1:21" s="18" customFormat="1" ht="37.5" customHeight="1" x14ac:dyDescent="0.15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173"/>
      <c r="L38" s="171"/>
      <c r="M38" s="172"/>
      <c r="N38" s="172"/>
      <c r="O38" s="172"/>
      <c r="P38" s="172"/>
      <c r="Q38" s="172"/>
      <c r="R38" s="172"/>
      <c r="S38" s="172"/>
      <c r="T38" s="172"/>
      <c r="U38" s="173"/>
    </row>
    <row r="39" spans="1:21" s="18" customFormat="1" ht="37.5" customHeight="1" x14ac:dyDescent="0.15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173"/>
      <c r="L39" s="171"/>
      <c r="M39" s="172"/>
      <c r="N39" s="172"/>
      <c r="O39" s="172"/>
      <c r="P39" s="172"/>
      <c r="Q39" s="172"/>
      <c r="R39" s="172"/>
      <c r="S39" s="172"/>
      <c r="T39" s="172"/>
      <c r="U39" s="173"/>
    </row>
    <row r="40" spans="1:21" s="18" customFormat="1" ht="37.5" customHeight="1" x14ac:dyDescent="0.15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73"/>
      <c r="L40" s="171"/>
      <c r="M40" s="172"/>
      <c r="N40" s="172"/>
      <c r="O40" s="172"/>
      <c r="P40" s="172"/>
      <c r="Q40" s="172"/>
      <c r="R40" s="172"/>
      <c r="S40" s="172"/>
      <c r="T40" s="172"/>
      <c r="U40" s="173"/>
    </row>
    <row r="41" spans="1:21" s="18" customFormat="1" ht="37.5" customHeight="1" x14ac:dyDescent="0.15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3"/>
      <c r="L41" s="171"/>
      <c r="M41" s="172"/>
      <c r="N41" s="172"/>
      <c r="O41" s="172"/>
      <c r="P41" s="172"/>
      <c r="Q41" s="172"/>
      <c r="R41" s="172"/>
      <c r="S41" s="172"/>
      <c r="T41" s="172"/>
      <c r="U41" s="173"/>
    </row>
    <row r="42" spans="1:21" s="18" customFormat="1" ht="37.5" customHeight="1" x14ac:dyDescent="0.15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3"/>
      <c r="L42" s="171"/>
      <c r="M42" s="172"/>
      <c r="N42" s="172"/>
      <c r="O42" s="172"/>
      <c r="P42" s="172"/>
      <c r="Q42" s="172"/>
      <c r="R42" s="172"/>
      <c r="S42" s="172"/>
      <c r="T42" s="172"/>
      <c r="U42" s="173"/>
    </row>
    <row r="43" spans="1:21" s="18" customFormat="1" ht="37.5" customHeight="1" x14ac:dyDescent="0.15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173"/>
      <c r="L43" s="171"/>
      <c r="M43" s="172"/>
      <c r="N43" s="172"/>
      <c r="O43" s="172"/>
      <c r="P43" s="172"/>
      <c r="Q43" s="172"/>
      <c r="R43" s="172"/>
      <c r="S43" s="172"/>
      <c r="T43" s="172"/>
      <c r="U43" s="173"/>
    </row>
    <row r="44" spans="1:21" s="18" customFormat="1" ht="37.5" customHeight="1" x14ac:dyDescent="0.15">
      <c r="A44" s="171"/>
      <c r="B44" s="172"/>
      <c r="C44" s="172"/>
      <c r="D44" s="172"/>
      <c r="E44" s="172"/>
      <c r="F44" s="172"/>
      <c r="G44" s="172"/>
      <c r="H44" s="172"/>
      <c r="I44" s="172"/>
      <c r="J44" s="172"/>
      <c r="K44" s="173"/>
      <c r="L44" s="171"/>
      <c r="M44" s="172"/>
      <c r="N44" s="172"/>
      <c r="O44" s="172"/>
      <c r="P44" s="172"/>
      <c r="Q44" s="172"/>
      <c r="R44" s="172"/>
      <c r="S44" s="172"/>
      <c r="T44" s="172"/>
      <c r="U44" s="173"/>
    </row>
    <row r="45" spans="1:21" s="18" customFormat="1" ht="37.5" customHeight="1" x14ac:dyDescent="0.15">
      <c r="A45" s="171"/>
      <c r="B45" s="172"/>
      <c r="C45" s="172"/>
      <c r="D45" s="172"/>
      <c r="E45" s="172"/>
      <c r="F45" s="172"/>
      <c r="G45" s="172"/>
      <c r="H45" s="172"/>
      <c r="I45" s="172"/>
      <c r="J45" s="172"/>
      <c r="K45" s="173"/>
      <c r="L45" s="171"/>
      <c r="M45" s="172"/>
      <c r="N45" s="172"/>
      <c r="O45" s="172"/>
      <c r="P45" s="172"/>
      <c r="Q45" s="172"/>
      <c r="R45" s="172"/>
      <c r="S45" s="172"/>
      <c r="T45" s="172"/>
      <c r="U45" s="173"/>
    </row>
    <row r="46" spans="1:21" s="18" customFormat="1" ht="37.5" customHeight="1" x14ac:dyDescent="0.15">
      <c r="A46" s="171"/>
      <c r="B46" s="172"/>
      <c r="C46" s="172"/>
      <c r="D46" s="172"/>
      <c r="E46" s="172"/>
      <c r="F46" s="172"/>
      <c r="G46" s="172"/>
      <c r="H46" s="172"/>
      <c r="I46" s="172"/>
      <c r="J46" s="172"/>
      <c r="K46" s="173"/>
      <c r="L46" s="171"/>
      <c r="M46" s="172"/>
      <c r="N46" s="172"/>
      <c r="O46" s="172"/>
      <c r="P46" s="172"/>
      <c r="Q46" s="172"/>
      <c r="R46" s="172"/>
      <c r="S46" s="172"/>
      <c r="T46" s="172"/>
      <c r="U46" s="173"/>
    </row>
    <row r="47" spans="1:21" s="18" customFormat="1" ht="37.5" customHeight="1" x14ac:dyDescent="0.15">
      <c r="A47" s="171"/>
      <c r="B47" s="172"/>
      <c r="C47" s="172"/>
      <c r="D47" s="172"/>
      <c r="E47" s="172"/>
      <c r="F47" s="172"/>
      <c r="G47" s="172"/>
      <c r="H47" s="172"/>
      <c r="I47" s="172"/>
      <c r="J47" s="172"/>
      <c r="K47" s="173"/>
      <c r="L47" s="171"/>
      <c r="M47" s="172"/>
      <c r="N47" s="172"/>
      <c r="O47" s="172"/>
      <c r="P47" s="172"/>
      <c r="Q47" s="172"/>
      <c r="R47" s="172"/>
      <c r="S47" s="172"/>
      <c r="T47" s="172"/>
      <c r="U47" s="173"/>
    </row>
    <row r="48" spans="1:21" s="18" customFormat="1" ht="37.5" customHeight="1" x14ac:dyDescent="0.15">
      <c r="A48" s="171"/>
      <c r="B48" s="172"/>
      <c r="C48" s="172"/>
      <c r="D48" s="172"/>
      <c r="E48" s="172"/>
      <c r="F48" s="172"/>
      <c r="G48" s="172"/>
      <c r="H48" s="172"/>
      <c r="I48" s="172"/>
      <c r="J48" s="172"/>
      <c r="K48" s="173"/>
      <c r="L48" s="171"/>
      <c r="M48" s="172"/>
      <c r="N48" s="172"/>
      <c r="O48" s="172"/>
      <c r="P48" s="172"/>
      <c r="Q48" s="172"/>
      <c r="R48" s="172"/>
      <c r="S48" s="172"/>
      <c r="T48" s="172"/>
      <c r="U48" s="173"/>
    </row>
    <row r="49" spans="1:21" s="18" customFormat="1" ht="37.5" customHeight="1" x14ac:dyDescent="0.15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173"/>
      <c r="L49" s="171"/>
      <c r="M49" s="172"/>
      <c r="N49" s="172"/>
      <c r="O49" s="172"/>
      <c r="P49" s="172"/>
      <c r="Q49" s="172"/>
      <c r="R49" s="172"/>
      <c r="S49" s="172"/>
      <c r="T49" s="172"/>
      <c r="U49" s="173"/>
    </row>
    <row r="50" spans="1:21" s="18" customFormat="1" ht="37.5" customHeight="1" x14ac:dyDescent="0.15">
      <c r="A50" s="171"/>
      <c r="B50" s="172"/>
      <c r="C50" s="172"/>
      <c r="D50" s="172"/>
      <c r="E50" s="172"/>
      <c r="F50" s="172"/>
      <c r="G50" s="172"/>
      <c r="H50" s="172"/>
      <c r="I50" s="172"/>
      <c r="J50" s="172"/>
      <c r="K50" s="173"/>
      <c r="L50" s="171"/>
      <c r="M50" s="172"/>
      <c r="N50" s="172"/>
      <c r="O50" s="172"/>
      <c r="P50" s="172"/>
      <c r="Q50" s="172"/>
      <c r="R50" s="172"/>
      <c r="S50" s="172"/>
      <c r="T50" s="172"/>
      <c r="U50" s="173"/>
    </row>
    <row r="51" spans="1:21" s="18" customFormat="1" ht="37.5" customHeight="1" x14ac:dyDescent="0.15">
      <c r="A51" s="174"/>
      <c r="B51" s="175"/>
      <c r="C51" s="175"/>
      <c r="D51" s="175"/>
      <c r="E51" s="175"/>
      <c r="F51" s="175"/>
      <c r="G51" s="175"/>
      <c r="H51" s="175"/>
      <c r="I51" s="175"/>
      <c r="J51" s="175"/>
      <c r="K51" s="176"/>
      <c r="L51" s="174"/>
      <c r="M51" s="175"/>
      <c r="N51" s="175"/>
      <c r="O51" s="175"/>
      <c r="P51" s="175"/>
      <c r="Q51" s="175"/>
      <c r="R51" s="175"/>
      <c r="S51" s="175"/>
      <c r="T51" s="175"/>
      <c r="U51" s="176"/>
    </row>
    <row r="52" spans="1:21" ht="37.5" customHeight="1" x14ac:dyDescent="0.15">
      <c r="A52" s="170" t="s">
        <v>28</v>
      </c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01"/>
      <c r="M52" s="101"/>
      <c r="N52" s="101"/>
      <c r="O52" s="101"/>
      <c r="P52" s="101"/>
      <c r="Q52" s="101"/>
      <c r="R52" s="101"/>
      <c r="S52" s="101"/>
      <c r="T52" s="101"/>
      <c r="U52" s="101"/>
    </row>
    <row r="53" spans="1:21" ht="37.5" customHeight="1" x14ac:dyDescent="0.15">
      <c r="A53" s="101"/>
      <c r="B53" s="101"/>
      <c r="C53" s="102"/>
      <c r="D53" s="101"/>
      <c r="E53" s="101"/>
      <c r="F53" s="101"/>
      <c r="G53" s="101"/>
      <c r="H53" s="101"/>
      <c r="I53" s="101"/>
      <c r="J53" s="102"/>
      <c r="K53" s="102"/>
      <c r="L53" s="101"/>
      <c r="M53" s="101"/>
      <c r="N53" s="101"/>
      <c r="O53" s="101"/>
      <c r="P53" s="101"/>
      <c r="Q53" s="101"/>
      <c r="R53" s="101"/>
      <c r="S53" s="101"/>
      <c r="T53" s="101"/>
      <c r="U53" s="101"/>
    </row>
    <row r="54" spans="1:21" ht="37.5" customHeight="1" x14ac:dyDescent="0.15">
      <c r="H54" s="57"/>
    </row>
    <row r="55" spans="1:21" ht="37.5" customHeight="1" x14ac:dyDescent="0.15">
      <c r="H55" s="2"/>
    </row>
    <row r="56" spans="1:21" ht="37.5" customHeight="1" x14ac:dyDescent="0.15">
      <c r="H56" s="2"/>
    </row>
    <row r="57" spans="1:21" ht="37.5" customHeight="1" x14ac:dyDescent="0.15">
      <c r="H57" s="2"/>
    </row>
    <row r="58" spans="1:21" ht="37.5" customHeight="1" x14ac:dyDescent="0.15">
      <c r="H58" s="2"/>
    </row>
    <row r="59" spans="1:21" ht="37.5" customHeight="1" x14ac:dyDescent="0.15">
      <c r="H59" s="2"/>
    </row>
    <row r="60" spans="1:21" ht="37.5" customHeight="1" x14ac:dyDescent="0.15">
      <c r="H60" s="2"/>
    </row>
  </sheetData>
  <mergeCells count="26">
    <mergeCell ref="A21:K21"/>
    <mergeCell ref="L21:U21"/>
    <mergeCell ref="A52:K52"/>
    <mergeCell ref="A22:K51"/>
    <mergeCell ref="L22:U51"/>
    <mergeCell ref="A16:H16"/>
    <mergeCell ref="A17:K17"/>
    <mergeCell ref="L18:O18"/>
    <mergeCell ref="Q18:T18"/>
    <mergeCell ref="Q19:T19"/>
    <mergeCell ref="B6:D6"/>
    <mergeCell ref="L6:M6"/>
    <mergeCell ref="N6:O6"/>
    <mergeCell ref="Q6:R6"/>
    <mergeCell ref="S6:T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4" sqref="A4"/>
    </sheetView>
  </sheetViews>
  <sheetFormatPr defaultColWidth="2.625" defaultRowHeight="37.5" customHeight="1" x14ac:dyDescent="0.15"/>
  <cols>
    <col min="1" max="1" width="7.875" style="16" bestFit="1" customWidth="1"/>
    <col min="2" max="2" width="7.75" style="16" bestFit="1" customWidth="1"/>
    <col min="3" max="3" width="4.25" style="17" bestFit="1" customWidth="1"/>
    <col min="4" max="4" width="7.75" style="16" bestFit="1" customWidth="1"/>
    <col min="5" max="5" width="12.5" style="16" customWidth="1"/>
    <col min="6" max="6" width="18.75" style="16" customWidth="1"/>
    <col min="7" max="7" width="12.5" style="16" customWidth="1"/>
    <col min="8" max="8" width="18.75" style="16" customWidth="1"/>
    <col min="9" max="9" width="8.875" style="16" customWidth="1"/>
    <col min="10" max="10" width="8.875" style="17" customWidth="1"/>
    <col min="11" max="11" width="12.5" style="17" customWidth="1"/>
    <col min="12" max="21" width="10" style="16" customWidth="1"/>
    <col min="22" max="16384" width="2.625" style="16"/>
  </cols>
  <sheetData>
    <row r="1" spans="1:22" ht="17.25" x14ac:dyDescent="0.15">
      <c r="A1" s="116" t="s">
        <v>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2" ht="17.25" x14ac:dyDescent="0.15">
      <c r="A2" s="116" t="s">
        <v>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2" ht="45" customHeight="1" x14ac:dyDescent="0.15">
      <c r="A3" s="140" t="s">
        <v>145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2" s="18" customFormat="1" ht="36.75" customHeight="1" x14ac:dyDescent="0.15">
      <c r="A4" s="20" t="s">
        <v>10</v>
      </c>
      <c r="B4" s="141" t="str">
        <f>報告書!Q27</f>
        <v>C</v>
      </c>
      <c r="C4" s="141"/>
      <c r="D4" s="141"/>
      <c r="E4" s="46"/>
      <c r="F4" s="46"/>
      <c r="G4" s="46"/>
      <c r="H4" s="46"/>
      <c r="I4" s="46"/>
      <c r="J4" s="58"/>
      <c r="K4" s="58"/>
      <c r="L4" s="142" t="s">
        <v>101</v>
      </c>
      <c r="M4" s="143"/>
      <c r="N4" s="143"/>
      <c r="O4" s="143"/>
      <c r="P4" s="144"/>
      <c r="Q4" s="142" t="s">
        <v>99</v>
      </c>
      <c r="R4" s="143"/>
      <c r="S4" s="143"/>
      <c r="T4" s="143"/>
      <c r="U4" s="144"/>
    </row>
    <row r="5" spans="1:22" s="18" customFormat="1" ht="36.75" customHeight="1" x14ac:dyDescent="0.15">
      <c r="A5" s="20" t="s">
        <v>5</v>
      </c>
      <c r="B5" s="141" t="str">
        <f>報告書!I27</f>
        <v>各種療法士</v>
      </c>
      <c r="C5" s="141"/>
      <c r="D5" s="141"/>
      <c r="E5" s="27"/>
      <c r="F5" s="27"/>
      <c r="G5" s="27"/>
      <c r="H5" s="27"/>
      <c r="I5" s="27"/>
      <c r="J5" s="39"/>
      <c r="K5" s="39"/>
      <c r="L5" s="145" t="s">
        <v>16</v>
      </c>
      <c r="M5" s="146"/>
      <c r="N5" s="146"/>
      <c r="O5" s="147" t="str">
        <f>IF(J9&lt;8,"",J16*37)</f>
        <v/>
      </c>
      <c r="P5" s="148"/>
      <c r="Q5" s="145" t="s">
        <v>16</v>
      </c>
      <c r="R5" s="146"/>
      <c r="S5" s="146"/>
      <c r="T5" s="147" t="str">
        <f>O5</f>
        <v/>
      </c>
      <c r="U5" s="148"/>
    </row>
    <row r="6" spans="1:22" s="18" customFormat="1" ht="36.75" customHeight="1" x14ac:dyDescent="0.15">
      <c r="A6" s="20" t="s">
        <v>8</v>
      </c>
      <c r="B6" s="149" t="str">
        <f>IF(ISNA(VLOOKUP(B5,'（参考）諸謝金・宿泊料'!B:C,2,FALSE)),"",VLOOKUP(B5,'（参考）諸謝金・宿泊料'!B:C,2,FALSE))</f>
        <v>⑦</v>
      </c>
      <c r="C6" s="149"/>
      <c r="D6" s="149"/>
      <c r="E6" s="47"/>
      <c r="F6" s="47"/>
      <c r="G6" s="47"/>
      <c r="H6" s="47"/>
      <c r="I6" s="47"/>
      <c r="J6" s="39"/>
      <c r="K6" s="39"/>
      <c r="L6" s="150" t="s">
        <v>85</v>
      </c>
      <c r="M6" s="151"/>
      <c r="N6" s="152" t="s">
        <v>20</v>
      </c>
      <c r="O6" s="151"/>
      <c r="P6" s="84" t="s">
        <v>110</v>
      </c>
      <c r="Q6" s="150" t="s">
        <v>85</v>
      </c>
      <c r="R6" s="151"/>
      <c r="S6" s="152" t="s">
        <v>20</v>
      </c>
      <c r="T6" s="151"/>
      <c r="U6" s="84" t="s">
        <v>110</v>
      </c>
    </row>
    <row r="7" spans="1:22" s="18" customFormat="1" ht="36.75" customHeight="1" x14ac:dyDescent="0.15">
      <c r="A7" s="21" t="s">
        <v>94</v>
      </c>
      <c r="B7" s="28" t="s">
        <v>12</v>
      </c>
      <c r="C7" s="34" t="s">
        <v>95</v>
      </c>
      <c r="D7" s="41" t="s">
        <v>23</v>
      </c>
      <c r="E7" s="48" t="s">
        <v>103</v>
      </c>
      <c r="F7" s="48" t="s">
        <v>40</v>
      </c>
      <c r="G7" s="33" t="s">
        <v>42</v>
      </c>
      <c r="H7" s="48" t="s">
        <v>40</v>
      </c>
      <c r="I7" s="48" t="s">
        <v>29</v>
      </c>
      <c r="J7" s="59" t="s">
        <v>104</v>
      </c>
      <c r="K7" s="59" t="s">
        <v>59</v>
      </c>
      <c r="L7" s="69" t="s">
        <v>138</v>
      </c>
      <c r="M7" s="67" t="s">
        <v>30</v>
      </c>
      <c r="N7" s="67" t="s">
        <v>26</v>
      </c>
      <c r="O7" s="67" t="s">
        <v>30</v>
      </c>
      <c r="P7" s="85" t="s">
        <v>109</v>
      </c>
      <c r="Q7" s="69" t="s">
        <v>138</v>
      </c>
      <c r="R7" s="67" t="s">
        <v>30</v>
      </c>
      <c r="S7" s="67" t="s">
        <v>26</v>
      </c>
      <c r="T7" s="67" t="s">
        <v>30</v>
      </c>
      <c r="U7" s="97" t="s">
        <v>109</v>
      </c>
      <c r="V7" s="107"/>
    </row>
    <row r="8" spans="1:22" s="18" customFormat="1" ht="14.25" x14ac:dyDescent="0.15">
      <c r="A8" s="22"/>
      <c r="B8" s="29"/>
      <c r="C8" s="35"/>
      <c r="D8" s="42"/>
      <c r="E8" s="49"/>
      <c r="F8" s="49"/>
      <c r="G8" s="53"/>
      <c r="H8" s="49"/>
      <c r="I8" s="49"/>
      <c r="J8" s="60" t="s">
        <v>19</v>
      </c>
      <c r="K8" s="29"/>
      <c r="L8" s="22" t="s">
        <v>106</v>
      </c>
      <c r="M8" s="77" t="s">
        <v>105</v>
      </c>
      <c r="N8" s="77" t="s">
        <v>33</v>
      </c>
      <c r="O8" s="83" t="s">
        <v>105</v>
      </c>
      <c r="P8" s="86" t="s">
        <v>105</v>
      </c>
      <c r="Q8" s="22" t="s">
        <v>106</v>
      </c>
      <c r="R8" s="77" t="s">
        <v>105</v>
      </c>
      <c r="S8" s="77" t="s">
        <v>33</v>
      </c>
      <c r="T8" s="83" t="s">
        <v>105</v>
      </c>
      <c r="U8" s="98" t="s">
        <v>105</v>
      </c>
    </row>
    <row r="9" spans="1:22" s="18" customFormat="1" ht="45" customHeight="1" x14ac:dyDescent="0.15">
      <c r="A9" s="23">
        <v>44078</v>
      </c>
      <c r="B9" s="30">
        <v>0.41666666666666657</v>
      </c>
      <c r="C9" s="36" t="s">
        <v>95</v>
      </c>
      <c r="D9" s="43">
        <v>0.45833333333333326</v>
      </c>
      <c r="E9" s="50" t="s">
        <v>90</v>
      </c>
      <c r="F9" s="50" t="s">
        <v>91</v>
      </c>
      <c r="G9" s="50" t="s">
        <v>89</v>
      </c>
      <c r="H9" s="50" t="s">
        <v>87</v>
      </c>
      <c r="I9" s="50"/>
      <c r="J9" s="61"/>
      <c r="K9" s="65"/>
      <c r="L9" s="70">
        <v>2</v>
      </c>
      <c r="M9" s="78">
        <v>12000</v>
      </c>
      <c r="N9" s="78" t="str">
        <f t="shared" ref="N9:N15" si="0">IF(I9="","",1)</f>
        <v/>
      </c>
      <c r="O9" s="78"/>
      <c r="P9" s="87"/>
      <c r="Q9" s="70">
        <f t="shared" ref="Q9:Q15" si="1">L9</f>
        <v>2</v>
      </c>
      <c r="R9" s="93">
        <f>IF(L9="","",IF(M9&lt;IF(Q9="","",VLOOKUP($B$6,'（参考）諸謝金・宿泊料'!C:D,2,FALSE)),M9,VLOOKUP($B$6,'（参考）諸謝金・宿泊料'!C:D,2,FALSE)*Q9))</f>
        <v>10200</v>
      </c>
      <c r="S9" s="93" t="str">
        <f t="shared" ref="S9:S15" si="2">N9</f>
        <v/>
      </c>
      <c r="T9" s="93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87">
        <f t="shared" ref="U9:U15" si="3">P9</f>
        <v>0</v>
      </c>
    </row>
    <row r="10" spans="1:22" s="18" customFormat="1" ht="45" customHeight="1" x14ac:dyDescent="0.15">
      <c r="A10" s="23"/>
      <c r="B10" s="31">
        <v>0.47916666666666657</v>
      </c>
      <c r="C10" s="37" t="s">
        <v>95</v>
      </c>
      <c r="D10" s="44">
        <v>0.52083333333333337</v>
      </c>
      <c r="E10" s="51" t="str">
        <f>IF(G9="","",G9)</f>
        <v>東北療護センター</v>
      </c>
      <c r="F10" s="51" t="str">
        <f>IF(H9="","",H9)</f>
        <v>宮城県仙台市太白区長町南４丁目２０−６</v>
      </c>
      <c r="G10" s="51" t="s">
        <v>90</v>
      </c>
      <c r="H10" s="51" t="s">
        <v>92</v>
      </c>
      <c r="I10" s="50" t="s">
        <v>15</v>
      </c>
      <c r="J10" s="62"/>
      <c r="K10" s="65"/>
      <c r="L10" s="71" t="str">
        <f>IF(A10="","",1)</f>
        <v/>
      </c>
      <c r="M10" s="79"/>
      <c r="N10" s="79">
        <f t="shared" si="0"/>
        <v>1</v>
      </c>
      <c r="O10" s="78">
        <v>10000</v>
      </c>
      <c r="P10" s="87"/>
      <c r="Q10" s="71" t="str">
        <f t="shared" si="1"/>
        <v/>
      </c>
      <c r="R10" s="93" t="str">
        <f>IF(L10="","",IF(M10&lt;IF(Q10="","",VLOOKUP($B$6,'（参考）諸謝金・宿泊料'!C:D,2,FALSE)),M10,VLOOKUP($B$6,'（参考）諸謝金・宿泊料'!C:D,2,FALSE)*Q10))</f>
        <v/>
      </c>
      <c r="S10" s="94">
        <f t="shared" si="2"/>
        <v>1</v>
      </c>
      <c r="T10" s="93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9800</v>
      </c>
      <c r="U10" s="88">
        <f t="shared" si="3"/>
        <v>0</v>
      </c>
    </row>
    <row r="11" spans="1:22" s="18" customFormat="1" ht="45" customHeight="1" x14ac:dyDescent="0.15">
      <c r="A11" s="24">
        <v>44079</v>
      </c>
      <c r="B11" s="31">
        <v>0.5625</v>
      </c>
      <c r="C11" s="37" t="s">
        <v>95</v>
      </c>
      <c r="D11" s="44">
        <v>0.60416666666666652</v>
      </c>
      <c r="E11" s="50" t="s">
        <v>90</v>
      </c>
      <c r="F11" s="50" t="s">
        <v>91</v>
      </c>
      <c r="G11" s="50" t="s">
        <v>89</v>
      </c>
      <c r="H11" s="50" t="s">
        <v>87</v>
      </c>
      <c r="I11" s="55"/>
      <c r="J11" s="61"/>
      <c r="K11" s="65"/>
      <c r="L11" s="71">
        <v>2</v>
      </c>
      <c r="M11" s="79">
        <v>12000</v>
      </c>
      <c r="N11" s="79" t="str">
        <f t="shared" si="0"/>
        <v/>
      </c>
      <c r="O11" s="79"/>
      <c r="P11" s="88"/>
      <c r="Q11" s="71">
        <f t="shared" si="1"/>
        <v>2</v>
      </c>
      <c r="R11" s="93">
        <f>IF(L11="","",IF(M11&lt;IF(Q11="","",VLOOKUP($B$6,'（参考）諸謝金・宿泊料'!C:D,2,FALSE)),M11,VLOOKUP($B$6,'（参考）諸謝金・宿泊料'!C:D,2,FALSE)*Q11))</f>
        <v>10200</v>
      </c>
      <c r="S11" s="94" t="str">
        <f t="shared" si="2"/>
        <v/>
      </c>
      <c r="T11" s="93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88">
        <f t="shared" si="3"/>
        <v>0</v>
      </c>
    </row>
    <row r="12" spans="1:22" s="18" customFormat="1" ht="45" customHeight="1" x14ac:dyDescent="0.15">
      <c r="A12" s="24"/>
      <c r="B12" s="31">
        <v>0.625</v>
      </c>
      <c r="C12" s="37" t="s">
        <v>95</v>
      </c>
      <c r="D12" s="44">
        <v>0.66666666666666652</v>
      </c>
      <c r="E12" s="51" t="str">
        <f>IF(G11="","",G11)</f>
        <v>東北療護センター</v>
      </c>
      <c r="F12" s="51" t="str">
        <f>IF(H11="","",H11)</f>
        <v>宮城県仙台市太白区長町南４丁目２０−６</v>
      </c>
      <c r="G12" s="51" t="s">
        <v>90</v>
      </c>
      <c r="H12" s="51" t="s">
        <v>92</v>
      </c>
      <c r="I12" s="55"/>
      <c r="J12" s="62"/>
      <c r="K12" s="65"/>
      <c r="L12" s="71" t="str">
        <f>IF(A12="","",1)</f>
        <v/>
      </c>
      <c r="M12" s="79"/>
      <c r="N12" s="79" t="str">
        <f t="shared" si="0"/>
        <v/>
      </c>
      <c r="O12" s="79"/>
      <c r="P12" s="88"/>
      <c r="Q12" s="71" t="str">
        <f t="shared" si="1"/>
        <v/>
      </c>
      <c r="R12" s="93" t="str">
        <f>IF(L12="","",IF(M12&lt;IF(Q12="","",VLOOKUP($B$6,'（参考）諸謝金・宿泊料'!C:D,2,FALSE)),M12,VLOOKUP($B$6,'（参考）諸謝金・宿泊料'!C:D,2,FALSE)*Q12))</f>
        <v/>
      </c>
      <c r="S12" s="94" t="str">
        <f t="shared" si="2"/>
        <v/>
      </c>
      <c r="T12" s="93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88">
        <f t="shared" si="3"/>
        <v>0</v>
      </c>
    </row>
    <row r="13" spans="1:22" s="18" customFormat="1" ht="45" customHeight="1" x14ac:dyDescent="0.15">
      <c r="A13" s="25"/>
      <c r="B13" s="31"/>
      <c r="C13" s="37" t="s">
        <v>95</v>
      </c>
      <c r="D13" s="44"/>
      <c r="E13" s="51"/>
      <c r="F13" s="51"/>
      <c r="G13" s="55"/>
      <c r="H13" s="55"/>
      <c r="I13" s="55"/>
      <c r="J13" s="67"/>
      <c r="K13" s="67"/>
      <c r="L13" s="72" t="str">
        <f>IF(A13="","",1)</f>
        <v/>
      </c>
      <c r="M13" s="80"/>
      <c r="N13" s="80" t="str">
        <f t="shared" si="0"/>
        <v/>
      </c>
      <c r="O13" s="80"/>
      <c r="P13" s="89"/>
      <c r="Q13" s="72" t="str">
        <f t="shared" si="1"/>
        <v/>
      </c>
      <c r="R13" s="93" t="str">
        <f>IF(L13="","",IF(M13&lt;IF(Q13="","",VLOOKUP($B$6,'（参考）諸謝金・宿泊料'!C:D,2,FALSE)),M13,VLOOKUP($B$6,'（参考）諸謝金・宿泊料'!C:D,2,FALSE)*Q13))</f>
        <v/>
      </c>
      <c r="S13" s="95" t="str">
        <f t="shared" si="2"/>
        <v/>
      </c>
      <c r="T13" s="93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89">
        <f t="shared" si="3"/>
        <v>0</v>
      </c>
    </row>
    <row r="14" spans="1:22" s="18" customFormat="1" ht="45" customHeight="1" x14ac:dyDescent="0.15">
      <c r="A14" s="25"/>
      <c r="B14" s="31"/>
      <c r="C14" s="37" t="s">
        <v>95</v>
      </c>
      <c r="D14" s="44"/>
      <c r="E14" s="51"/>
      <c r="F14" s="51"/>
      <c r="G14" s="55"/>
      <c r="H14" s="55"/>
      <c r="I14" s="55"/>
      <c r="J14" s="67"/>
      <c r="K14" s="67"/>
      <c r="L14" s="71" t="str">
        <f>IF(A14="","",1)</f>
        <v/>
      </c>
      <c r="M14" s="79"/>
      <c r="N14" s="79" t="str">
        <f t="shared" si="0"/>
        <v/>
      </c>
      <c r="O14" s="79"/>
      <c r="P14" s="88"/>
      <c r="Q14" s="71" t="str">
        <f t="shared" si="1"/>
        <v/>
      </c>
      <c r="R14" s="93" t="str">
        <f>IF(L14="","",IF(M14&lt;IF(Q14="","",VLOOKUP($B$6,'（参考）諸謝金・宿泊料'!C:D,2,FALSE)),M14,VLOOKUP($B$6,'（参考）諸謝金・宿泊料'!C:D,2,FALSE)*Q14))</f>
        <v/>
      </c>
      <c r="S14" s="94" t="str">
        <f t="shared" si="2"/>
        <v/>
      </c>
      <c r="T14" s="93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88">
        <f t="shared" si="3"/>
        <v>0</v>
      </c>
    </row>
    <row r="15" spans="1:22" s="18" customFormat="1" ht="45" customHeight="1" x14ac:dyDescent="0.15">
      <c r="A15" s="25"/>
      <c r="B15" s="31"/>
      <c r="C15" s="37" t="s">
        <v>95</v>
      </c>
      <c r="D15" s="44"/>
      <c r="E15" s="51"/>
      <c r="F15" s="51"/>
      <c r="G15" s="51"/>
      <c r="H15" s="51"/>
      <c r="I15" s="51"/>
      <c r="J15" s="67"/>
      <c r="K15" s="67"/>
      <c r="L15" s="73" t="str">
        <f>IF(A15="","",1)</f>
        <v/>
      </c>
      <c r="M15" s="81"/>
      <c r="N15" s="81" t="str">
        <f t="shared" si="0"/>
        <v/>
      </c>
      <c r="O15" s="81"/>
      <c r="P15" s="90"/>
      <c r="Q15" s="73" t="str">
        <f t="shared" si="1"/>
        <v/>
      </c>
      <c r="R15" s="93" t="str">
        <f>IF(L15="","",IF(M15&lt;IF(Q15="","",VLOOKUP($B$6,'（参考）諸謝金・宿泊料'!C:D,2,FALSE)),M15,VLOOKUP($B$6,'（参考）諸謝金・宿泊料'!C:D,2,FALSE)*Q15))</f>
        <v/>
      </c>
      <c r="S15" s="96" t="str">
        <f t="shared" si="2"/>
        <v/>
      </c>
      <c r="T15" s="93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90">
        <f t="shared" si="3"/>
        <v>0</v>
      </c>
    </row>
    <row r="16" spans="1:22" s="18" customFormat="1" ht="37.5" customHeight="1" x14ac:dyDescent="0.15">
      <c r="A16" s="153" t="s">
        <v>39</v>
      </c>
      <c r="B16" s="154"/>
      <c r="C16" s="154"/>
      <c r="D16" s="154"/>
      <c r="E16" s="154"/>
      <c r="F16" s="154"/>
      <c r="G16" s="154"/>
      <c r="H16" s="155"/>
      <c r="I16" s="56"/>
      <c r="J16" s="103">
        <f>TRUNC(SUM(J9:J15),-1)</f>
        <v>0</v>
      </c>
      <c r="K16" s="68"/>
      <c r="L16" s="74">
        <f t="shared" ref="L16:U16" si="4">SUM(L9:L15)</f>
        <v>4</v>
      </c>
      <c r="M16" s="82">
        <f t="shared" si="4"/>
        <v>24000</v>
      </c>
      <c r="N16" s="82">
        <f t="shared" si="4"/>
        <v>1</v>
      </c>
      <c r="O16" s="82">
        <f t="shared" si="4"/>
        <v>10000</v>
      </c>
      <c r="P16" s="104">
        <f t="shared" si="4"/>
        <v>0</v>
      </c>
      <c r="Q16" s="74">
        <f t="shared" si="4"/>
        <v>4</v>
      </c>
      <c r="R16" s="82">
        <f t="shared" si="4"/>
        <v>20400</v>
      </c>
      <c r="S16" s="91">
        <f t="shared" si="4"/>
        <v>1</v>
      </c>
      <c r="T16" s="82">
        <f t="shared" si="4"/>
        <v>9800</v>
      </c>
      <c r="U16" s="104">
        <f t="shared" si="4"/>
        <v>0</v>
      </c>
    </row>
    <row r="17" spans="1:21" s="18" customFormat="1" ht="14.25" x14ac:dyDescent="0.15">
      <c r="A17" s="156" t="s">
        <v>43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 s="18" customFormat="1" ht="41.25" customHeight="1" x14ac:dyDescent="0.15">
      <c r="A18" s="26"/>
      <c r="B18" s="26"/>
      <c r="C18" s="39"/>
      <c r="D18" s="26"/>
      <c r="E18" s="26"/>
      <c r="F18" s="26"/>
      <c r="G18" s="26"/>
      <c r="H18" s="26"/>
      <c r="I18" s="26"/>
      <c r="J18" s="39"/>
      <c r="K18" s="39"/>
      <c r="L18" s="157" t="s">
        <v>100</v>
      </c>
      <c r="M18" s="158"/>
      <c r="N18" s="158"/>
      <c r="O18" s="169"/>
      <c r="P18" s="105">
        <f>SUM(O5,M16,O16,P16)</f>
        <v>34000</v>
      </c>
      <c r="Q18" s="157" t="s">
        <v>49</v>
      </c>
      <c r="R18" s="158"/>
      <c r="S18" s="158"/>
      <c r="T18" s="158"/>
      <c r="U18" s="106">
        <f>SUM(T5,R16,T16,U16)</f>
        <v>30200</v>
      </c>
    </row>
    <row r="19" spans="1:21" s="18" customFormat="1" ht="41.25" customHeight="1" x14ac:dyDescent="0.15">
      <c r="A19" s="27"/>
      <c r="B19" s="27"/>
      <c r="C19" s="40"/>
      <c r="D19" s="27"/>
      <c r="E19" s="27"/>
      <c r="F19" s="27"/>
      <c r="G19" s="27"/>
      <c r="H19" s="27"/>
      <c r="I19" s="27"/>
      <c r="J19" s="40"/>
      <c r="K19" s="40"/>
      <c r="L19" s="76"/>
      <c r="M19" s="76"/>
      <c r="N19" s="76"/>
      <c r="O19" s="76"/>
      <c r="P19" s="76"/>
      <c r="Q19" s="157" t="s">
        <v>98</v>
      </c>
      <c r="R19" s="158"/>
      <c r="S19" s="158"/>
      <c r="T19" s="158"/>
      <c r="U19" s="92">
        <f>IF(P18-U18&lt;0,"-",P18-U18)</f>
        <v>3800</v>
      </c>
    </row>
    <row r="20" spans="1:21" s="18" customFormat="1" ht="14.25" customHeight="1" x14ac:dyDescent="0.15">
      <c r="A20" s="27"/>
      <c r="B20" s="27"/>
      <c r="C20" s="40"/>
      <c r="D20" s="27"/>
      <c r="E20" s="27"/>
      <c r="F20" s="27"/>
      <c r="G20" s="27"/>
      <c r="H20" s="27"/>
      <c r="I20" s="27"/>
      <c r="J20" s="40"/>
      <c r="K20" s="40"/>
      <c r="L20" s="76"/>
      <c r="M20" s="76"/>
      <c r="N20" s="76"/>
      <c r="O20" s="76"/>
      <c r="P20" s="76"/>
      <c r="Q20" s="58"/>
      <c r="R20" s="58"/>
      <c r="S20" s="58"/>
      <c r="T20" s="58"/>
      <c r="U20" s="100"/>
    </row>
    <row r="21" spans="1:21" s="18" customFormat="1" ht="14.25" x14ac:dyDescent="0.15">
      <c r="A21" s="159" t="s">
        <v>107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1"/>
      <c r="L21" s="159" t="s">
        <v>108</v>
      </c>
      <c r="M21" s="160"/>
      <c r="N21" s="160"/>
      <c r="O21" s="160"/>
      <c r="P21" s="160"/>
      <c r="Q21" s="160"/>
      <c r="R21" s="160"/>
      <c r="S21" s="160"/>
      <c r="T21" s="160"/>
      <c r="U21" s="161"/>
    </row>
    <row r="22" spans="1:21" s="18" customFormat="1" ht="37.5" customHeight="1" x14ac:dyDescent="0.15">
      <c r="A22" s="171" t="s">
        <v>140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3"/>
      <c r="L22" s="171" t="s">
        <v>139</v>
      </c>
      <c r="M22" s="172"/>
      <c r="N22" s="172"/>
      <c r="O22" s="172"/>
      <c r="P22" s="172"/>
      <c r="Q22" s="172"/>
      <c r="R22" s="172"/>
      <c r="S22" s="172"/>
      <c r="T22" s="172"/>
      <c r="U22" s="173"/>
    </row>
    <row r="23" spans="1:21" s="18" customFormat="1" ht="37.5" customHeight="1" x14ac:dyDescent="0.15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3"/>
      <c r="L23" s="171"/>
      <c r="M23" s="172"/>
      <c r="N23" s="172"/>
      <c r="O23" s="172"/>
      <c r="P23" s="172"/>
      <c r="Q23" s="172"/>
      <c r="R23" s="172"/>
      <c r="S23" s="172"/>
      <c r="T23" s="172"/>
      <c r="U23" s="173"/>
    </row>
    <row r="24" spans="1:21" s="18" customFormat="1" ht="37.5" customHeight="1" x14ac:dyDescent="0.15">
      <c r="A24" s="171"/>
      <c r="B24" s="172"/>
      <c r="C24" s="172"/>
      <c r="D24" s="172"/>
      <c r="E24" s="172"/>
      <c r="F24" s="172"/>
      <c r="G24" s="172"/>
      <c r="H24" s="172"/>
      <c r="I24" s="172"/>
      <c r="J24" s="172"/>
      <c r="K24" s="173"/>
      <c r="L24" s="171"/>
      <c r="M24" s="172"/>
      <c r="N24" s="172"/>
      <c r="O24" s="172"/>
      <c r="P24" s="172"/>
      <c r="Q24" s="172"/>
      <c r="R24" s="172"/>
      <c r="S24" s="172"/>
      <c r="T24" s="172"/>
      <c r="U24" s="173"/>
    </row>
    <row r="25" spans="1:21" s="18" customFormat="1" ht="37.5" customHeight="1" x14ac:dyDescent="0.15">
      <c r="A25" s="171"/>
      <c r="B25" s="172"/>
      <c r="C25" s="172"/>
      <c r="D25" s="172"/>
      <c r="E25" s="172"/>
      <c r="F25" s="172"/>
      <c r="G25" s="172"/>
      <c r="H25" s="172"/>
      <c r="I25" s="172"/>
      <c r="J25" s="172"/>
      <c r="K25" s="173"/>
      <c r="L25" s="171"/>
      <c r="M25" s="172"/>
      <c r="N25" s="172"/>
      <c r="O25" s="172"/>
      <c r="P25" s="172"/>
      <c r="Q25" s="172"/>
      <c r="R25" s="172"/>
      <c r="S25" s="172"/>
      <c r="T25" s="172"/>
      <c r="U25" s="173"/>
    </row>
    <row r="26" spans="1:21" s="18" customFormat="1" ht="37.5" customHeight="1" x14ac:dyDescent="0.15">
      <c r="A26" s="171"/>
      <c r="B26" s="172"/>
      <c r="C26" s="172"/>
      <c r="D26" s="172"/>
      <c r="E26" s="172"/>
      <c r="F26" s="172"/>
      <c r="G26" s="172"/>
      <c r="H26" s="172"/>
      <c r="I26" s="172"/>
      <c r="J26" s="172"/>
      <c r="K26" s="173"/>
      <c r="L26" s="171"/>
      <c r="M26" s="172"/>
      <c r="N26" s="172"/>
      <c r="O26" s="172"/>
      <c r="P26" s="172"/>
      <c r="Q26" s="172"/>
      <c r="R26" s="172"/>
      <c r="S26" s="172"/>
      <c r="T26" s="172"/>
      <c r="U26" s="173"/>
    </row>
    <row r="27" spans="1:21" s="18" customFormat="1" ht="37.5" customHeight="1" x14ac:dyDescent="0.15">
      <c r="A27" s="171"/>
      <c r="B27" s="172"/>
      <c r="C27" s="172"/>
      <c r="D27" s="172"/>
      <c r="E27" s="172"/>
      <c r="F27" s="172"/>
      <c r="G27" s="172"/>
      <c r="H27" s="172"/>
      <c r="I27" s="172"/>
      <c r="J27" s="172"/>
      <c r="K27" s="173"/>
      <c r="L27" s="171"/>
      <c r="M27" s="172"/>
      <c r="N27" s="172"/>
      <c r="O27" s="172"/>
      <c r="P27" s="172"/>
      <c r="Q27" s="172"/>
      <c r="R27" s="172"/>
      <c r="S27" s="172"/>
      <c r="T27" s="172"/>
      <c r="U27" s="173"/>
    </row>
    <row r="28" spans="1:21" s="18" customFormat="1" ht="37.5" customHeight="1" x14ac:dyDescent="0.15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173"/>
      <c r="L28" s="171"/>
      <c r="M28" s="172"/>
      <c r="N28" s="172"/>
      <c r="O28" s="172"/>
      <c r="P28" s="172"/>
      <c r="Q28" s="172"/>
      <c r="R28" s="172"/>
      <c r="S28" s="172"/>
      <c r="T28" s="172"/>
      <c r="U28" s="173"/>
    </row>
    <row r="29" spans="1:21" s="18" customFormat="1" ht="37.5" customHeight="1" x14ac:dyDescent="0.15">
      <c r="A29" s="171"/>
      <c r="B29" s="172"/>
      <c r="C29" s="172"/>
      <c r="D29" s="172"/>
      <c r="E29" s="172"/>
      <c r="F29" s="172"/>
      <c r="G29" s="172"/>
      <c r="H29" s="172"/>
      <c r="I29" s="172"/>
      <c r="J29" s="172"/>
      <c r="K29" s="173"/>
      <c r="L29" s="171"/>
      <c r="M29" s="172"/>
      <c r="N29" s="172"/>
      <c r="O29" s="172"/>
      <c r="P29" s="172"/>
      <c r="Q29" s="172"/>
      <c r="R29" s="172"/>
      <c r="S29" s="172"/>
      <c r="T29" s="172"/>
      <c r="U29" s="173"/>
    </row>
    <row r="30" spans="1:21" s="18" customFormat="1" ht="37.5" customHeight="1" x14ac:dyDescent="0.15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3"/>
      <c r="L30" s="171"/>
      <c r="M30" s="172"/>
      <c r="N30" s="172"/>
      <c r="O30" s="172"/>
      <c r="P30" s="172"/>
      <c r="Q30" s="172"/>
      <c r="R30" s="172"/>
      <c r="S30" s="172"/>
      <c r="T30" s="172"/>
      <c r="U30" s="173"/>
    </row>
    <row r="31" spans="1:21" s="18" customFormat="1" ht="37.5" customHeight="1" x14ac:dyDescent="0.15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3"/>
      <c r="L31" s="171"/>
      <c r="M31" s="172"/>
      <c r="N31" s="172"/>
      <c r="O31" s="172"/>
      <c r="P31" s="172"/>
      <c r="Q31" s="172"/>
      <c r="R31" s="172"/>
      <c r="S31" s="172"/>
      <c r="T31" s="172"/>
      <c r="U31" s="173"/>
    </row>
    <row r="32" spans="1:21" s="18" customFormat="1" ht="37.5" customHeight="1" x14ac:dyDescent="0.15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3"/>
      <c r="L32" s="171"/>
      <c r="M32" s="172"/>
      <c r="N32" s="172"/>
      <c r="O32" s="172"/>
      <c r="P32" s="172"/>
      <c r="Q32" s="172"/>
      <c r="R32" s="172"/>
      <c r="S32" s="172"/>
      <c r="T32" s="172"/>
      <c r="U32" s="173"/>
    </row>
    <row r="33" spans="1:21" s="18" customFormat="1" ht="37.5" customHeight="1" x14ac:dyDescent="0.15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73"/>
      <c r="L33" s="171"/>
      <c r="M33" s="172"/>
      <c r="N33" s="172"/>
      <c r="O33" s="172"/>
      <c r="P33" s="172"/>
      <c r="Q33" s="172"/>
      <c r="R33" s="172"/>
      <c r="S33" s="172"/>
      <c r="T33" s="172"/>
      <c r="U33" s="173"/>
    </row>
    <row r="34" spans="1:21" s="18" customFormat="1" ht="37.5" customHeight="1" x14ac:dyDescent="0.15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73"/>
      <c r="L34" s="171"/>
      <c r="M34" s="172"/>
      <c r="N34" s="172"/>
      <c r="O34" s="172"/>
      <c r="P34" s="172"/>
      <c r="Q34" s="172"/>
      <c r="R34" s="172"/>
      <c r="S34" s="172"/>
      <c r="T34" s="172"/>
      <c r="U34" s="173"/>
    </row>
    <row r="35" spans="1:21" s="18" customFormat="1" ht="37.5" customHeight="1" x14ac:dyDescent="0.15">
      <c r="A35" s="171"/>
      <c r="B35" s="172"/>
      <c r="C35" s="172"/>
      <c r="D35" s="172"/>
      <c r="E35" s="172"/>
      <c r="F35" s="172"/>
      <c r="G35" s="172"/>
      <c r="H35" s="172"/>
      <c r="I35" s="172"/>
      <c r="J35" s="172"/>
      <c r="K35" s="173"/>
      <c r="L35" s="171"/>
      <c r="M35" s="172"/>
      <c r="N35" s="172"/>
      <c r="O35" s="172"/>
      <c r="P35" s="172"/>
      <c r="Q35" s="172"/>
      <c r="R35" s="172"/>
      <c r="S35" s="172"/>
      <c r="T35" s="172"/>
      <c r="U35" s="173"/>
    </row>
    <row r="36" spans="1:21" s="18" customFormat="1" ht="37.5" customHeight="1" x14ac:dyDescent="0.15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  <c r="L36" s="171"/>
      <c r="M36" s="172"/>
      <c r="N36" s="172"/>
      <c r="O36" s="172"/>
      <c r="P36" s="172"/>
      <c r="Q36" s="172"/>
      <c r="R36" s="172"/>
      <c r="S36" s="172"/>
      <c r="T36" s="172"/>
      <c r="U36" s="173"/>
    </row>
    <row r="37" spans="1:21" s="18" customFormat="1" ht="37.5" customHeight="1" x14ac:dyDescent="0.15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173"/>
      <c r="L37" s="171"/>
      <c r="M37" s="172"/>
      <c r="N37" s="172"/>
      <c r="O37" s="172"/>
      <c r="P37" s="172"/>
      <c r="Q37" s="172"/>
      <c r="R37" s="172"/>
      <c r="S37" s="172"/>
      <c r="T37" s="172"/>
      <c r="U37" s="173"/>
    </row>
    <row r="38" spans="1:21" s="18" customFormat="1" ht="37.5" customHeight="1" x14ac:dyDescent="0.15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173"/>
      <c r="L38" s="171"/>
      <c r="M38" s="172"/>
      <c r="N38" s="172"/>
      <c r="O38" s="172"/>
      <c r="P38" s="172"/>
      <c r="Q38" s="172"/>
      <c r="R38" s="172"/>
      <c r="S38" s="172"/>
      <c r="T38" s="172"/>
      <c r="U38" s="173"/>
    </row>
    <row r="39" spans="1:21" s="18" customFormat="1" ht="37.5" customHeight="1" x14ac:dyDescent="0.15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173"/>
      <c r="L39" s="171"/>
      <c r="M39" s="172"/>
      <c r="N39" s="172"/>
      <c r="O39" s="172"/>
      <c r="P39" s="172"/>
      <c r="Q39" s="172"/>
      <c r="R39" s="172"/>
      <c r="S39" s="172"/>
      <c r="T39" s="172"/>
      <c r="U39" s="173"/>
    </row>
    <row r="40" spans="1:21" s="18" customFormat="1" ht="37.5" customHeight="1" x14ac:dyDescent="0.15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73"/>
      <c r="L40" s="171"/>
      <c r="M40" s="172"/>
      <c r="N40" s="172"/>
      <c r="O40" s="172"/>
      <c r="P40" s="172"/>
      <c r="Q40" s="172"/>
      <c r="R40" s="172"/>
      <c r="S40" s="172"/>
      <c r="T40" s="172"/>
      <c r="U40" s="173"/>
    </row>
    <row r="41" spans="1:21" s="18" customFormat="1" ht="37.5" customHeight="1" x14ac:dyDescent="0.15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3"/>
      <c r="L41" s="171"/>
      <c r="M41" s="172"/>
      <c r="N41" s="172"/>
      <c r="O41" s="172"/>
      <c r="P41" s="172"/>
      <c r="Q41" s="172"/>
      <c r="R41" s="172"/>
      <c r="S41" s="172"/>
      <c r="T41" s="172"/>
      <c r="U41" s="173"/>
    </row>
    <row r="42" spans="1:21" s="18" customFormat="1" ht="37.5" customHeight="1" x14ac:dyDescent="0.15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3"/>
      <c r="L42" s="171"/>
      <c r="M42" s="172"/>
      <c r="N42" s="172"/>
      <c r="O42" s="172"/>
      <c r="P42" s="172"/>
      <c r="Q42" s="172"/>
      <c r="R42" s="172"/>
      <c r="S42" s="172"/>
      <c r="T42" s="172"/>
      <c r="U42" s="173"/>
    </row>
    <row r="43" spans="1:21" s="18" customFormat="1" ht="37.5" customHeight="1" x14ac:dyDescent="0.15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173"/>
      <c r="L43" s="171"/>
      <c r="M43" s="172"/>
      <c r="N43" s="172"/>
      <c r="O43" s="172"/>
      <c r="P43" s="172"/>
      <c r="Q43" s="172"/>
      <c r="R43" s="172"/>
      <c r="S43" s="172"/>
      <c r="T43" s="172"/>
      <c r="U43" s="173"/>
    </row>
    <row r="44" spans="1:21" s="18" customFormat="1" ht="37.5" customHeight="1" x14ac:dyDescent="0.15">
      <c r="A44" s="171"/>
      <c r="B44" s="172"/>
      <c r="C44" s="172"/>
      <c r="D44" s="172"/>
      <c r="E44" s="172"/>
      <c r="F44" s="172"/>
      <c r="G44" s="172"/>
      <c r="H44" s="172"/>
      <c r="I44" s="172"/>
      <c r="J44" s="172"/>
      <c r="K44" s="173"/>
      <c r="L44" s="171"/>
      <c r="M44" s="172"/>
      <c r="N44" s="172"/>
      <c r="O44" s="172"/>
      <c r="P44" s="172"/>
      <c r="Q44" s="172"/>
      <c r="R44" s="172"/>
      <c r="S44" s="172"/>
      <c r="T44" s="172"/>
      <c r="U44" s="173"/>
    </row>
    <row r="45" spans="1:21" s="18" customFormat="1" ht="37.5" customHeight="1" x14ac:dyDescent="0.15">
      <c r="A45" s="171"/>
      <c r="B45" s="172"/>
      <c r="C45" s="172"/>
      <c r="D45" s="172"/>
      <c r="E45" s="172"/>
      <c r="F45" s="172"/>
      <c r="G45" s="172"/>
      <c r="H45" s="172"/>
      <c r="I45" s="172"/>
      <c r="J45" s="172"/>
      <c r="K45" s="173"/>
      <c r="L45" s="171"/>
      <c r="M45" s="172"/>
      <c r="N45" s="172"/>
      <c r="O45" s="172"/>
      <c r="P45" s="172"/>
      <c r="Q45" s="172"/>
      <c r="R45" s="172"/>
      <c r="S45" s="172"/>
      <c r="T45" s="172"/>
      <c r="U45" s="173"/>
    </row>
    <row r="46" spans="1:21" s="18" customFormat="1" ht="37.5" customHeight="1" x14ac:dyDescent="0.15">
      <c r="A46" s="171"/>
      <c r="B46" s="172"/>
      <c r="C46" s="172"/>
      <c r="D46" s="172"/>
      <c r="E46" s="172"/>
      <c r="F46" s="172"/>
      <c r="G46" s="172"/>
      <c r="H46" s="172"/>
      <c r="I46" s="172"/>
      <c r="J46" s="172"/>
      <c r="K46" s="173"/>
      <c r="L46" s="171"/>
      <c r="M46" s="172"/>
      <c r="N46" s="172"/>
      <c r="O46" s="172"/>
      <c r="P46" s="172"/>
      <c r="Q46" s="172"/>
      <c r="R46" s="172"/>
      <c r="S46" s="172"/>
      <c r="T46" s="172"/>
      <c r="U46" s="173"/>
    </row>
    <row r="47" spans="1:21" s="18" customFormat="1" ht="37.5" customHeight="1" x14ac:dyDescent="0.15">
      <c r="A47" s="171"/>
      <c r="B47" s="172"/>
      <c r="C47" s="172"/>
      <c r="D47" s="172"/>
      <c r="E47" s="172"/>
      <c r="F47" s="172"/>
      <c r="G47" s="172"/>
      <c r="H47" s="172"/>
      <c r="I47" s="172"/>
      <c r="J47" s="172"/>
      <c r="K47" s="173"/>
      <c r="L47" s="171"/>
      <c r="M47" s="172"/>
      <c r="N47" s="172"/>
      <c r="O47" s="172"/>
      <c r="P47" s="172"/>
      <c r="Q47" s="172"/>
      <c r="R47" s="172"/>
      <c r="S47" s="172"/>
      <c r="T47" s="172"/>
      <c r="U47" s="173"/>
    </row>
    <row r="48" spans="1:21" s="18" customFormat="1" ht="37.5" customHeight="1" x14ac:dyDescent="0.15">
      <c r="A48" s="171"/>
      <c r="B48" s="172"/>
      <c r="C48" s="172"/>
      <c r="D48" s="172"/>
      <c r="E48" s="172"/>
      <c r="F48" s="172"/>
      <c r="G48" s="172"/>
      <c r="H48" s="172"/>
      <c r="I48" s="172"/>
      <c r="J48" s="172"/>
      <c r="K48" s="173"/>
      <c r="L48" s="171"/>
      <c r="M48" s="172"/>
      <c r="N48" s="172"/>
      <c r="O48" s="172"/>
      <c r="P48" s="172"/>
      <c r="Q48" s="172"/>
      <c r="R48" s="172"/>
      <c r="S48" s="172"/>
      <c r="T48" s="172"/>
      <c r="U48" s="173"/>
    </row>
    <row r="49" spans="1:21" s="18" customFormat="1" ht="37.5" customHeight="1" x14ac:dyDescent="0.15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173"/>
      <c r="L49" s="171"/>
      <c r="M49" s="172"/>
      <c r="N49" s="172"/>
      <c r="O49" s="172"/>
      <c r="P49" s="172"/>
      <c r="Q49" s="172"/>
      <c r="R49" s="172"/>
      <c r="S49" s="172"/>
      <c r="T49" s="172"/>
      <c r="U49" s="173"/>
    </row>
    <row r="50" spans="1:21" s="18" customFormat="1" ht="37.5" customHeight="1" x14ac:dyDescent="0.15">
      <c r="A50" s="171"/>
      <c r="B50" s="172"/>
      <c r="C50" s="172"/>
      <c r="D50" s="172"/>
      <c r="E50" s="172"/>
      <c r="F50" s="172"/>
      <c r="G50" s="172"/>
      <c r="H50" s="172"/>
      <c r="I50" s="172"/>
      <c r="J50" s="172"/>
      <c r="K50" s="173"/>
      <c r="L50" s="171"/>
      <c r="M50" s="172"/>
      <c r="N50" s="172"/>
      <c r="O50" s="172"/>
      <c r="P50" s="172"/>
      <c r="Q50" s="172"/>
      <c r="R50" s="172"/>
      <c r="S50" s="172"/>
      <c r="T50" s="172"/>
      <c r="U50" s="173"/>
    </row>
    <row r="51" spans="1:21" s="18" customFormat="1" ht="37.5" customHeight="1" x14ac:dyDescent="0.15">
      <c r="A51" s="174"/>
      <c r="B51" s="175"/>
      <c r="C51" s="175"/>
      <c r="D51" s="175"/>
      <c r="E51" s="175"/>
      <c r="F51" s="175"/>
      <c r="G51" s="175"/>
      <c r="H51" s="175"/>
      <c r="I51" s="175"/>
      <c r="J51" s="175"/>
      <c r="K51" s="176"/>
      <c r="L51" s="174"/>
      <c r="M51" s="175"/>
      <c r="N51" s="175"/>
      <c r="O51" s="175"/>
      <c r="P51" s="175"/>
      <c r="Q51" s="175"/>
      <c r="R51" s="175"/>
      <c r="S51" s="175"/>
      <c r="T51" s="175"/>
      <c r="U51" s="176"/>
    </row>
    <row r="52" spans="1:21" ht="37.5" customHeight="1" x14ac:dyDescent="0.15">
      <c r="A52" s="170" t="s">
        <v>28</v>
      </c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01"/>
      <c r="M52" s="101"/>
      <c r="N52" s="101"/>
      <c r="O52" s="101"/>
      <c r="P52" s="101"/>
      <c r="Q52" s="101"/>
      <c r="R52" s="101"/>
      <c r="S52" s="101"/>
      <c r="T52" s="101"/>
      <c r="U52" s="101"/>
    </row>
    <row r="53" spans="1:21" ht="37.5" customHeight="1" x14ac:dyDescent="0.15">
      <c r="A53" s="101"/>
      <c r="B53" s="101"/>
      <c r="C53" s="102"/>
      <c r="D53" s="101"/>
      <c r="E53" s="101"/>
      <c r="F53" s="101"/>
      <c r="G53" s="101"/>
      <c r="H53" s="101"/>
      <c r="I53" s="101"/>
      <c r="J53" s="102"/>
      <c r="K53" s="102"/>
      <c r="L53" s="101"/>
      <c r="M53" s="101"/>
      <c r="N53" s="101"/>
      <c r="O53" s="101"/>
      <c r="P53" s="101"/>
      <c r="Q53" s="101"/>
      <c r="R53" s="101"/>
      <c r="S53" s="101"/>
      <c r="T53" s="101"/>
      <c r="U53" s="101"/>
    </row>
    <row r="54" spans="1:21" ht="37.5" customHeight="1" x14ac:dyDescent="0.15">
      <c r="H54" s="57"/>
    </row>
    <row r="55" spans="1:21" ht="37.5" customHeight="1" x14ac:dyDescent="0.15">
      <c r="H55" s="2"/>
    </row>
    <row r="56" spans="1:21" ht="37.5" customHeight="1" x14ac:dyDescent="0.15">
      <c r="H56" s="2"/>
    </row>
    <row r="57" spans="1:21" ht="37.5" customHeight="1" x14ac:dyDescent="0.15">
      <c r="H57" s="2"/>
    </row>
    <row r="58" spans="1:21" ht="37.5" customHeight="1" x14ac:dyDescent="0.15">
      <c r="H58" s="2"/>
    </row>
    <row r="59" spans="1:21" ht="37.5" customHeight="1" x14ac:dyDescent="0.15">
      <c r="H59" s="2"/>
    </row>
    <row r="60" spans="1:21" ht="37.5" customHeight="1" x14ac:dyDescent="0.15">
      <c r="H60" s="2"/>
    </row>
  </sheetData>
  <mergeCells count="26">
    <mergeCell ref="A21:K21"/>
    <mergeCell ref="L21:U21"/>
    <mergeCell ref="A52:K52"/>
    <mergeCell ref="A22:K51"/>
    <mergeCell ref="L22:U51"/>
    <mergeCell ref="A16:H16"/>
    <mergeCell ref="A17:K17"/>
    <mergeCell ref="L18:O18"/>
    <mergeCell ref="Q18:T18"/>
    <mergeCell ref="Q19:T19"/>
    <mergeCell ref="B6:D6"/>
    <mergeCell ref="L6:M6"/>
    <mergeCell ref="N6:O6"/>
    <mergeCell ref="Q6:R6"/>
    <mergeCell ref="S6:T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zoomScale="85" zoomScaleSheetLayoutView="85" workbookViewId="0">
      <selection activeCell="G19" sqref="G19"/>
    </sheetView>
  </sheetViews>
  <sheetFormatPr defaultRowHeight="13.5" x14ac:dyDescent="0.15"/>
  <cols>
    <col min="1" max="1" width="8.375" bestFit="1" customWidth="1"/>
    <col min="2" max="2" width="21.875" bestFit="1" customWidth="1"/>
    <col min="3" max="3" width="5.25" style="108" bestFit="1" customWidth="1"/>
    <col min="4" max="4" width="6.875" bestFit="1" customWidth="1"/>
    <col min="5" max="6" width="7.125" bestFit="1" customWidth="1"/>
    <col min="7" max="9" width="6.875" bestFit="1" customWidth="1"/>
    <col min="10" max="10" width="13" bestFit="1" customWidth="1"/>
    <col min="11" max="11" width="26" bestFit="1" customWidth="1"/>
  </cols>
  <sheetData>
    <row r="1" spans="1:11" x14ac:dyDescent="0.15">
      <c r="A1" s="178" t="s">
        <v>46</v>
      </c>
      <c r="B1" s="178" t="s">
        <v>50</v>
      </c>
      <c r="C1" s="178" t="s">
        <v>52</v>
      </c>
      <c r="D1" s="178" t="s">
        <v>85</v>
      </c>
      <c r="E1" s="177" t="s">
        <v>13</v>
      </c>
      <c r="F1" s="177"/>
      <c r="G1" s="177" t="s">
        <v>25</v>
      </c>
      <c r="H1" s="177"/>
      <c r="I1" s="177"/>
      <c r="J1" s="109" t="s">
        <v>53</v>
      </c>
      <c r="K1" t="s">
        <v>32</v>
      </c>
    </row>
    <row r="2" spans="1:11" x14ac:dyDescent="0.15">
      <c r="A2" s="178"/>
      <c r="B2" s="178"/>
      <c r="C2" s="178"/>
      <c r="D2" s="178"/>
      <c r="E2" s="109" t="s">
        <v>53</v>
      </c>
      <c r="F2" s="109" t="s">
        <v>54</v>
      </c>
      <c r="G2" s="109" t="s">
        <v>39</v>
      </c>
      <c r="H2" s="109" t="s">
        <v>33</v>
      </c>
      <c r="I2" s="109" t="s">
        <v>14</v>
      </c>
      <c r="J2" s="109" t="s">
        <v>55</v>
      </c>
    </row>
    <row r="3" spans="1:11" x14ac:dyDescent="0.15">
      <c r="A3" s="178" t="s">
        <v>41</v>
      </c>
      <c r="B3" s="111" t="s">
        <v>51</v>
      </c>
      <c r="C3" s="109" t="s">
        <v>4</v>
      </c>
      <c r="D3" s="113">
        <v>7900</v>
      </c>
      <c r="E3" s="113">
        <v>14800</v>
      </c>
      <c r="F3" s="113">
        <v>13300</v>
      </c>
      <c r="G3" s="113">
        <f t="shared" ref="G3:G25" si="0">H3+I3</f>
        <v>3000</v>
      </c>
      <c r="H3" s="113">
        <v>2000</v>
      </c>
      <c r="I3" s="113">
        <v>1000</v>
      </c>
      <c r="J3" s="109" t="s">
        <v>56</v>
      </c>
      <c r="K3" s="181"/>
    </row>
    <row r="4" spans="1:11" x14ac:dyDescent="0.15">
      <c r="A4" s="178"/>
      <c r="B4" s="111" t="s">
        <v>57</v>
      </c>
      <c r="C4" s="109" t="s">
        <v>67</v>
      </c>
      <c r="D4" s="113">
        <v>9700</v>
      </c>
      <c r="E4" s="113">
        <v>14800</v>
      </c>
      <c r="F4" s="113">
        <v>13300</v>
      </c>
      <c r="G4" s="113">
        <f t="shared" si="0"/>
        <v>3000</v>
      </c>
      <c r="H4" s="113">
        <v>2000</v>
      </c>
      <c r="I4" s="113">
        <v>1000</v>
      </c>
      <c r="J4" s="109" t="s">
        <v>60</v>
      </c>
      <c r="K4" s="181"/>
    </row>
    <row r="5" spans="1:11" x14ac:dyDescent="0.15">
      <c r="A5" s="178"/>
      <c r="B5" s="111" t="s">
        <v>7</v>
      </c>
      <c r="C5" s="109" t="s">
        <v>6</v>
      </c>
      <c r="D5" s="113">
        <v>8700</v>
      </c>
      <c r="E5" s="113">
        <v>14800</v>
      </c>
      <c r="F5" s="113">
        <v>13300</v>
      </c>
      <c r="G5" s="113">
        <f t="shared" si="0"/>
        <v>3000</v>
      </c>
      <c r="H5" s="113">
        <v>2000</v>
      </c>
      <c r="I5" s="113">
        <v>1000</v>
      </c>
      <c r="J5" s="109" t="s">
        <v>61</v>
      </c>
      <c r="K5" s="181"/>
    </row>
    <row r="6" spans="1:11" x14ac:dyDescent="0.15">
      <c r="A6" s="178"/>
      <c r="B6" s="111" t="s">
        <v>63</v>
      </c>
      <c r="C6" s="109" t="s">
        <v>11</v>
      </c>
      <c r="D6" s="113">
        <v>11300</v>
      </c>
      <c r="E6" s="113">
        <v>14800</v>
      </c>
      <c r="F6" s="113">
        <v>13300</v>
      </c>
      <c r="G6" s="113">
        <f t="shared" si="0"/>
        <v>3000</v>
      </c>
      <c r="H6" s="113">
        <v>2000</v>
      </c>
      <c r="I6" s="113">
        <v>1000</v>
      </c>
      <c r="J6" s="109" t="s">
        <v>35</v>
      </c>
      <c r="K6" s="181"/>
    </row>
    <row r="7" spans="1:11" x14ac:dyDescent="0.15">
      <c r="A7" s="178"/>
      <c r="B7" s="111" t="s">
        <v>45</v>
      </c>
      <c r="C7" s="109" t="s">
        <v>67</v>
      </c>
      <c r="D7" s="113">
        <v>9700</v>
      </c>
      <c r="E7" s="113">
        <v>14800</v>
      </c>
      <c r="F7" s="113">
        <v>13300</v>
      </c>
      <c r="G7" s="113">
        <f t="shared" si="0"/>
        <v>3000</v>
      </c>
      <c r="H7" s="113">
        <v>2000</v>
      </c>
      <c r="I7" s="113">
        <v>1000</v>
      </c>
      <c r="J7" s="109" t="s">
        <v>64</v>
      </c>
      <c r="K7" s="181"/>
    </row>
    <row r="8" spans="1:11" x14ac:dyDescent="0.15">
      <c r="A8" s="178"/>
      <c r="B8" s="111" t="s">
        <v>65</v>
      </c>
      <c r="C8" s="109" t="s">
        <v>6</v>
      </c>
      <c r="D8" s="113">
        <v>8700</v>
      </c>
      <c r="E8" s="113">
        <v>14800</v>
      </c>
      <c r="F8" s="113">
        <v>13300</v>
      </c>
      <c r="G8" s="113">
        <f t="shared" si="0"/>
        <v>3000</v>
      </c>
      <c r="H8" s="113">
        <v>2000</v>
      </c>
      <c r="I8" s="113">
        <v>1000</v>
      </c>
      <c r="J8" s="109" t="s">
        <v>66</v>
      </c>
      <c r="K8" s="181"/>
    </row>
    <row r="9" spans="1:11" x14ac:dyDescent="0.15">
      <c r="A9" s="180" t="s">
        <v>47</v>
      </c>
      <c r="B9" s="112" t="s">
        <v>62</v>
      </c>
      <c r="C9" s="110" t="s">
        <v>31</v>
      </c>
      <c r="D9" s="114">
        <v>6100</v>
      </c>
      <c r="E9" s="114">
        <v>13100</v>
      </c>
      <c r="F9" s="114">
        <v>11800</v>
      </c>
      <c r="G9" s="113">
        <f t="shared" si="0"/>
        <v>2600</v>
      </c>
      <c r="H9" s="114">
        <v>1700</v>
      </c>
      <c r="I9" s="114">
        <v>900</v>
      </c>
      <c r="J9" s="109" t="s">
        <v>68</v>
      </c>
      <c r="K9" s="181"/>
    </row>
    <row r="10" spans="1:11" x14ac:dyDescent="0.15">
      <c r="A10" s="180"/>
      <c r="B10" s="112" t="s">
        <v>69</v>
      </c>
      <c r="C10" s="110" t="s">
        <v>132</v>
      </c>
      <c r="D10" s="114">
        <v>7000</v>
      </c>
      <c r="E10" s="114">
        <v>13100</v>
      </c>
      <c r="F10" s="114">
        <v>11800</v>
      </c>
      <c r="G10" s="113">
        <f t="shared" si="0"/>
        <v>2600</v>
      </c>
      <c r="H10" s="114">
        <v>1700</v>
      </c>
      <c r="I10" s="114">
        <v>900</v>
      </c>
      <c r="J10" s="109" t="s">
        <v>24</v>
      </c>
      <c r="K10" s="181"/>
    </row>
    <row r="11" spans="1:11" x14ac:dyDescent="0.15">
      <c r="A11" s="180"/>
      <c r="B11" s="112" t="s">
        <v>70</v>
      </c>
      <c r="C11" s="110" t="s">
        <v>132</v>
      </c>
      <c r="D11" s="114">
        <v>7000</v>
      </c>
      <c r="E11" s="114">
        <v>13100</v>
      </c>
      <c r="F11" s="114">
        <v>11800</v>
      </c>
      <c r="G11" s="113">
        <f t="shared" si="0"/>
        <v>2600</v>
      </c>
      <c r="H11" s="114">
        <v>1700</v>
      </c>
      <c r="I11" s="114">
        <v>900</v>
      </c>
      <c r="J11" s="109" t="s">
        <v>72</v>
      </c>
      <c r="K11" s="181"/>
    </row>
    <row r="12" spans="1:11" x14ac:dyDescent="0.15">
      <c r="A12" s="180"/>
      <c r="B12" s="112" t="s">
        <v>73</v>
      </c>
      <c r="C12" s="110" t="s">
        <v>132</v>
      </c>
      <c r="D12" s="114">
        <v>7000</v>
      </c>
      <c r="E12" s="114">
        <v>13100</v>
      </c>
      <c r="F12" s="114">
        <v>11800</v>
      </c>
      <c r="G12" s="113">
        <f t="shared" si="0"/>
        <v>2600</v>
      </c>
      <c r="H12" s="114">
        <v>1700</v>
      </c>
      <c r="I12" s="114">
        <v>900</v>
      </c>
      <c r="J12" s="109" t="s">
        <v>37</v>
      </c>
      <c r="K12" s="181"/>
    </row>
    <row r="13" spans="1:11" x14ac:dyDescent="0.15">
      <c r="A13" s="180"/>
      <c r="B13" s="112" t="s">
        <v>2</v>
      </c>
      <c r="C13" s="110" t="s">
        <v>31</v>
      </c>
      <c r="D13" s="114">
        <v>6100</v>
      </c>
      <c r="E13" s="114">
        <v>13100</v>
      </c>
      <c r="F13" s="114">
        <v>11800</v>
      </c>
      <c r="G13" s="113">
        <f t="shared" si="0"/>
        <v>2600</v>
      </c>
      <c r="H13" s="114">
        <v>1700</v>
      </c>
      <c r="I13" s="114">
        <v>900</v>
      </c>
      <c r="J13" s="109" t="s">
        <v>21</v>
      </c>
      <c r="K13" s="181"/>
    </row>
    <row r="14" spans="1:11" x14ac:dyDescent="0.15">
      <c r="A14" s="180"/>
      <c r="B14" s="112" t="s">
        <v>44</v>
      </c>
      <c r="C14" s="110" t="s">
        <v>132</v>
      </c>
      <c r="D14" s="114">
        <v>7000</v>
      </c>
      <c r="E14" s="114">
        <v>13100</v>
      </c>
      <c r="F14" s="114">
        <v>11800</v>
      </c>
      <c r="G14" s="113">
        <f t="shared" si="0"/>
        <v>2600</v>
      </c>
      <c r="H14" s="114">
        <v>1700</v>
      </c>
      <c r="I14" s="114">
        <v>900</v>
      </c>
      <c r="J14" s="109" t="s">
        <v>1</v>
      </c>
      <c r="K14" s="181"/>
    </row>
    <row r="15" spans="1:11" x14ac:dyDescent="0.15">
      <c r="A15" s="180"/>
      <c r="B15" s="112" t="s">
        <v>65</v>
      </c>
      <c r="C15" s="110" t="s">
        <v>31</v>
      </c>
      <c r="D15" s="114">
        <v>6100</v>
      </c>
      <c r="E15" s="114">
        <v>13100</v>
      </c>
      <c r="F15" s="114">
        <v>11800</v>
      </c>
      <c r="G15" s="113">
        <f t="shared" si="0"/>
        <v>2600</v>
      </c>
      <c r="H15" s="114">
        <v>1700</v>
      </c>
      <c r="I15" s="114">
        <v>900</v>
      </c>
      <c r="J15" s="115" t="s">
        <v>121</v>
      </c>
      <c r="K15" s="181"/>
    </row>
    <row r="16" spans="1:11" ht="13.5" customHeight="1" x14ac:dyDescent="0.15">
      <c r="A16" s="179" t="s">
        <v>74</v>
      </c>
      <c r="B16" s="111" t="s">
        <v>75</v>
      </c>
      <c r="C16" s="109" t="s">
        <v>133</v>
      </c>
      <c r="D16" s="113">
        <v>5100</v>
      </c>
      <c r="E16" s="113">
        <v>10900</v>
      </c>
      <c r="F16" s="113">
        <v>9800</v>
      </c>
      <c r="G16" s="113">
        <f t="shared" si="0"/>
        <v>2200</v>
      </c>
      <c r="H16" s="113">
        <v>1500</v>
      </c>
      <c r="I16" s="113">
        <v>700</v>
      </c>
      <c r="K16" s="181"/>
    </row>
    <row r="17" spans="1:11" x14ac:dyDescent="0.15">
      <c r="A17" s="178"/>
      <c r="B17" s="111" t="s">
        <v>34</v>
      </c>
      <c r="C17" s="109" t="s">
        <v>133</v>
      </c>
      <c r="D17" s="113">
        <v>5100</v>
      </c>
      <c r="E17" s="113">
        <v>10900</v>
      </c>
      <c r="F17" s="113">
        <v>9800</v>
      </c>
      <c r="G17" s="113">
        <f t="shared" si="0"/>
        <v>2200</v>
      </c>
      <c r="H17" s="113">
        <v>1500</v>
      </c>
      <c r="I17" s="113">
        <v>700</v>
      </c>
      <c r="K17" s="181"/>
    </row>
    <row r="18" spans="1:11" x14ac:dyDescent="0.15">
      <c r="A18" s="178"/>
      <c r="B18" s="111" t="s">
        <v>27</v>
      </c>
      <c r="C18" s="109" t="s">
        <v>133</v>
      </c>
      <c r="D18" s="113">
        <v>5100</v>
      </c>
      <c r="E18" s="113">
        <v>10900</v>
      </c>
      <c r="F18" s="113">
        <v>9800</v>
      </c>
      <c r="G18" s="113">
        <f t="shared" si="0"/>
        <v>2200</v>
      </c>
      <c r="H18" s="113">
        <v>1500</v>
      </c>
      <c r="I18" s="113">
        <v>700</v>
      </c>
      <c r="K18" s="181"/>
    </row>
    <row r="19" spans="1:11" x14ac:dyDescent="0.15">
      <c r="A19" s="178"/>
      <c r="B19" s="111" t="s">
        <v>17</v>
      </c>
      <c r="C19" s="109" t="s">
        <v>133</v>
      </c>
      <c r="D19" s="113">
        <v>5100</v>
      </c>
      <c r="E19" s="113">
        <v>10900</v>
      </c>
      <c r="F19" s="113">
        <v>9800</v>
      </c>
      <c r="G19" s="113">
        <f t="shared" si="0"/>
        <v>2200</v>
      </c>
      <c r="H19" s="113">
        <v>1500</v>
      </c>
      <c r="I19" s="113">
        <v>700</v>
      </c>
      <c r="K19" s="181"/>
    </row>
    <row r="20" spans="1:11" x14ac:dyDescent="0.15">
      <c r="A20" s="178"/>
      <c r="B20" s="111" t="s">
        <v>18</v>
      </c>
      <c r="C20" s="109" t="s">
        <v>134</v>
      </c>
      <c r="D20" s="113">
        <v>4600</v>
      </c>
      <c r="E20" s="113">
        <v>10900</v>
      </c>
      <c r="F20" s="113">
        <v>9800</v>
      </c>
      <c r="G20" s="113">
        <f t="shared" si="0"/>
        <v>2200</v>
      </c>
      <c r="H20" s="113">
        <v>1500</v>
      </c>
      <c r="I20" s="113">
        <v>700</v>
      </c>
      <c r="K20" s="181"/>
    </row>
    <row r="21" spans="1:11" x14ac:dyDescent="0.15">
      <c r="A21" s="178"/>
      <c r="B21" s="111" t="s">
        <v>65</v>
      </c>
      <c r="C21" s="109" t="s">
        <v>134</v>
      </c>
      <c r="D21" s="113">
        <v>4600</v>
      </c>
      <c r="E21" s="113">
        <v>10900</v>
      </c>
      <c r="F21" s="113">
        <v>9800</v>
      </c>
      <c r="G21" s="113">
        <f t="shared" si="0"/>
        <v>2200</v>
      </c>
      <c r="H21" s="113">
        <v>1500</v>
      </c>
      <c r="I21" s="113">
        <v>700</v>
      </c>
      <c r="K21" s="181"/>
    </row>
    <row r="22" spans="1:11" x14ac:dyDescent="0.15">
      <c r="A22" s="180" t="s">
        <v>76</v>
      </c>
      <c r="B22" s="112" t="s">
        <v>71</v>
      </c>
      <c r="C22" s="110" t="s">
        <v>86</v>
      </c>
      <c r="D22" s="114">
        <v>3600</v>
      </c>
      <c r="E22" s="114">
        <v>8700</v>
      </c>
      <c r="F22" s="114">
        <v>7800</v>
      </c>
      <c r="G22" s="113">
        <f t="shared" si="0"/>
        <v>1700</v>
      </c>
      <c r="H22" s="114">
        <v>1100</v>
      </c>
      <c r="I22" s="114">
        <v>600</v>
      </c>
      <c r="K22" s="181"/>
    </row>
    <row r="23" spans="1:11" x14ac:dyDescent="0.15">
      <c r="A23" s="180"/>
      <c r="B23" s="112" t="s">
        <v>122</v>
      </c>
      <c r="C23" s="110" t="s">
        <v>86</v>
      </c>
      <c r="D23" s="114">
        <v>3600</v>
      </c>
      <c r="E23" s="114">
        <v>8700</v>
      </c>
      <c r="F23" s="114">
        <v>7800</v>
      </c>
      <c r="G23" s="113">
        <f t="shared" si="0"/>
        <v>1700</v>
      </c>
      <c r="H23" s="114">
        <v>1100</v>
      </c>
      <c r="I23" s="114">
        <v>600</v>
      </c>
      <c r="K23" s="181"/>
    </row>
    <row r="24" spans="1:11" x14ac:dyDescent="0.15">
      <c r="A24" s="180"/>
      <c r="B24" s="112" t="s">
        <v>22</v>
      </c>
      <c r="C24" s="110" t="s">
        <v>135</v>
      </c>
      <c r="D24" s="114">
        <v>2600</v>
      </c>
      <c r="E24" s="114">
        <v>8700</v>
      </c>
      <c r="F24" s="114">
        <v>7800</v>
      </c>
      <c r="G24" s="113">
        <f t="shared" si="0"/>
        <v>1700</v>
      </c>
      <c r="H24" s="114">
        <v>1100</v>
      </c>
      <c r="I24" s="114">
        <v>600</v>
      </c>
      <c r="K24" s="181"/>
    </row>
    <row r="25" spans="1:11" x14ac:dyDescent="0.15">
      <c r="A25" s="180"/>
      <c r="B25" s="112" t="s">
        <v>65</v>
      </c>
      <c r="C25" s="110" t="s">
        <v>136</v>
      </c>
      <c r="D25" s="114">
        <v>1600</v>
      </c>
      <c r="E25" s="114">
        <v>8700</v>
      </c>
      <c r="F25" s="114">
        <v>7800</v>
      </c>
      <c r="G25" s="113">
        <f t="shared" si="0"/>
        <v>1700</v>
      </c>
      <c r="H25" s="114">
        <v>1100</v>
      </c>
      <c r="I25" s="114">
        <v>600</v>
      </c>
      <c r="K25" s="181"/>
    </row>
  </sheetData>
  <mergeCells count="11">
    <mergeCell ref="A3:A8"/>
    <mergeCell ref="A16:A21"/>
    <mergeCell ref="A22:A25"/>
    <mergeCell ref="K3:K25"/>
    <mergeCell ref="A9:A15"/>
    <mergeCell ref="E1:F1"/>
    <mergeCell ref="G1:I1"/>
    <mergeCell ref="A1:A2"/>
    <mergeCell ref="B1:B2"/>
    <mergeCell ref="C1:C2"/>
    <mergeCell ref="D1:D2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報告書</vt:lpstr>
      <vt:lpstr>行程表及び請求書A</vt:lpstr>
      <vt:lpstr>行程表及び請求書B</vt:lpstr>
      <vt:lpstr>行程表及び請求書C</vt:lpstr>
      <vt:lpstr>（参考）諸謝金・宿泊料</vt:lpstr>
      <vt:lpstr>行程表及び請求書A!Print_Area</vt:lpstr>
      <vt:lpstr>行程表及び請求書B!Print_Area</vt:lpstr>
      <vt:lpstr>行程表及び請求書C!Print_Area</vt:lpstr>
      <vt:lpstr>報告書!Print_Area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2014-03-29T04:05:42Z</cp:lastPrinted>
  <dcterms:created xsi:type="dcterms:W3CDTF">2014-01-21T01:15:59Z</dcterms:created>
  <dcterms:modified xsi:type="dcterms:W3CDTF">2021-01-21T11:26:10Z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2021-01-15T08:30:23Z</vt:filetime>
  </property>
</Properties>
</file>