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6_移送サービス費\"/>
    </mc:Choice>
  </mc:AlternateContent>
  <bookViews>
    <workbookView xWindow="0" yWindow="0" windowWidth="24000" windowHeight="9750" tabRatio="725"/>
  </bookViews>
  <sheets>
    <sheet name="入力シート" sheetId="13" r:id="rId1"/>
    <sheet name="交付申請書 " sheetId="2" r:id="rId2"/>
    <sheet name="別紙" sheetId="1" r:id="rId3"/>
  </sheets>
  <definedNames>
    <definedName name="_xlnm.Print_Area" localSheetId="1">'交付申請書 '!$A$1:$AI$37</definedName>
    <definedName name="_xlnm.Print_Area" localSheetId="0">入力シート!$A$1:$BF$52</definedName>
    <definedName name="_xlnm.Print_Area" localSheetId="2">別紙!$B$1:$BB$49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" i="1" l="1"/>
  <c r="Z2" i="2" l="1"/>
  <c r="AU49" i="1"/>
  <c r="AP49" i="1"/>
  <c r="AK49" i="1"/>
  <c r="AC49" i="1"/>
  <c r="X49" i="1"/>
  <c r="S49" i="1"/>
  <c r="K49" i="1"/>
  <c r="AU48" i="1"/>
  <c r="AP48" i="1"/>
  <c r="AK48" i="1"/>
  <c r="AC48" i="1"/>
  <c r="X48" i="1"/>
  <c r="S48" i="1"/>
  <c r="K48" i="1"/>
  <c r="K46" i="1"/>
  <c r="K45" i="1"/>
  <c r="AS41" i="1"/>
  <c r="AL41" i="1"/>
  <c r="Q41" i="1"/>
  <c r="AL40" i="1"/>
  <c r="Q37" i="1"/>
  <c r="Q36" i="1"/>
  <c r="Q35" i="1"/>
  <c r="AZ27" i="1"/>
  <c r="AU27" i="1"/>
  <c r="AP27" i="1"/>
  <c r="AF27" i="1"/>
  <c r="AA27" i="1"/>
  <c r="U27" i="1"/>
  <c r="P27" i="1"/>
  <c r="D27" i="1"/>
  <c r="AS26" i="1"/>
  <c r="AA26" i="1"/>
  <c r="P26" i="1"/>
  <c r="AF21" i="1"/>
  <c r="AB21" i="1"/>
  <c r="X21" i="1"/>
  <c r="M21" i="1"/>
  <c r="AJ19" i="1"/>
  <c r="AJ18" i="1"/>
  <c r="AJ17" i="1"/>
  <c r="AJ16" i="1"/>
  <c r="AJ15" i="1"/>
  <c r="AJ14" i="1"/>
  <c r="AJ13" i="1"/>
  <c r="AJ11" i="1"/>
  <c r="AB11" i="1"/>
  <c r="X11" i="1"/>
  <c r="Q11" i="1"/>
  <c r="M11" i="1"/>
  <c r="D11" i="1"/>
  <c r="AN10" i="1"/>
  <c r="AJ10" i="1"/>
  <c r="AB10" i="1"/>
  <c r="X10" i="1"/>
  <c r="Q10" i="1"/>
  <c r="M10" i="1"/>
  <c r="D10" i="1"/>
  <c r="O31" i="2"/>
  <c r="U14" i="2"/>
  <c r="U12" i="2"/>
  <c r="U11" i="2"/>
  <c r="Z3" i="2"/>
  <c r="AF44" i="13"/>
  <c r="AB44" i="13"/>
  <c r="T44" i="13"/>
  <c r="AF43" i="13"/>
  <c r="AB43" i="13"/>
  <c r="T43" i="13"/>
  <c r="N37" i="13"/>
  <c r="C37" i="13"/>
  <c r="N36" i="13"/>
  <c r="N35" i="13"/>
  <c r="AF34" i="13"/>
  <c r="N34" i="13"/>
  <c r="N33" i="13"/>
  <c r="AA32" i="13"/>
  <c r="X32" i="13"/>
  <c r="N32" i="13"/>
  <c r="AA31" i="13"/>
  <c r="X31" i="13"/>
  <c r="N31" i="13"/>
  <c r="AA30" i="13"/>
  <c r="X30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</calcChain>
</file>

<file path=xl/sharedStrings.xml><?xml version="1.0" encoding="utf-8"?>
<sst xmlns="http://schemas.openxmlformats.org/spreadsheetml/2006/main" count="190" uniqueCount="132">
  <si>
    <t>予算額</t>
    <rPh sb="0" eb="3">
      <t>ヨサンガク</t>
    </rPh>
    <phoneticPr fontId="2"/>
  </si>
  <si>
    <t>金額</t>
    <rPh sb="0" eb="2">
      <t>キンガク</t>
    </rPh>
    <phoneticPr fontId="2"/>
  </si>
  <si>
    <t>　(2) 申請者の資産及び負債に関する事項</t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</si>
  <si>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</si>
  <si>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</si>
  <si>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</si>
  <si>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　(3) 補助対象事業に関する収支予算書</t>
  </si>
  <si>
    <t>口座名義人</t>
    <rPh sb="0" eb="2">
      <t>コウザ</t>
    </rPh>
    <rPh sb="2" eb="5">
      <t>メイギニン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</si>
  <si>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</si>
  <si>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</si>
  <si>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分類</t>
    <rPh sb="0" eb="2">
      <t>ブンルイ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</si>
  <si>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</si>
  <si>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</si>
  <si>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</si>
  <si>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</si>
  <si>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</si>
  <si>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</si>
  <si>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３.補助対象事業に関する収支予算書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6">
      <t>ヨサン</t>
    </rPh>
    <rPh sb="16" eb="17">
      <t>ショ</t>
    </rPh>
    <phoneticPr fontId="2"/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</si>
  <si>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</si>
  <si>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</si>
  <si>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</si>
  <si>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</si>
  <si>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</si>
  <si>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</si>
  <si>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文書番号</t>
    <rPh sb="0" eb="2">
      <t>ブンショ</t>
    </rPh>
    <rPh sb="2" eb="4">
      <t>バンゴウ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</si>
  <si>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</si>
  <si>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</si>
  <si>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</si>
  <si>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</si>
  <si>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</si>
  <si>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</si>
  <si>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</si>
  <si>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</si>
  <si>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</si>
  <si>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</si>
  <si>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</si>
  <si>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</si>
  <si>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</si>
  <si>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</si>
  <si>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</si>
  <si>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～</t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</si>
  <si>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</si>
  <si>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</si>
  <si>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</si>
  <si>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</si>
  <si>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</si>
  <si>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</si>
  <si>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</si>
  <si>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申請者</t>
  </si>
  <si>
    <t>3.　補助金交付申請額</t>
  </si>
  <si>
    <t>金</t>
  </si>
  <si>
    <t>4.　添付書類</t>
  </si>
  <si>
    <t>　(1) 申請者の営む主な事業及びその内容</t>
  </si>
  <si>
    <t>脊髄損傷</t>
    <rPh sb="0" eb="4">
      <t>セキズイソンショウ</t>
    </rPh>
    <phoneticPr fontId="2"/>
  </si>
  <si>
    <t>ﾌﾘｶﾞﾅ</t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</si>
  <si>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</si>
  <si>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移送サービス</t>
    <rPh sb="0" eb="2">
      <t>イソウ</t>
    </rPh>
    <phoneticPr fontId="2"/>
  </si>
  <si>
    <t>郵便番号</t>
    <rPh sb="0" eb="2">
      <t>ユウビン</t>
    </rPh>
    <rPh sb="2" eb="4">
      <t>バンゴウ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</si>
  <si>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</si>
  <si>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</si>
  <si>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</si>
  <si>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</si>
  <si>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</si>
  <si>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</si>
  <si>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</si>
  <si>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支店</t>
    <rPh sb="0" eb="2">
      <t>シテン</t>
    </rPh>
    <phoneticPr fontId="2"/>
  </si>
  <si>
    <t>補助金又は自己負担以外での収入がある場合はその金額</t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</si>
  <si>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</si>
  <si>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</si>
  <si>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入所終了日</t>
    <rPh sb="0" eb="2">
      <t>ニュウショ</t>
    </rPh>
    <rPh sb="2" eb="5">
      <t>シュウリョウビ</t>
    </rPh>
    <phoneticPr fontId="2"/>
  </si>
  <si>
    <t>合計</t>
    <rPh sb="0" eb="2">
      <t>ゴウケイ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</si>
  <si>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</si>
  <si>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</si>
  <si>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</si>
  <si>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</si>
  <si>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</si>
  <si>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</si>
  <si>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</si>
  <si>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</si>
  <si>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</si>
  <si>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活動内容</t>
    <rPh sb="0" eb="2">
      <t>カツドウ</t>
    </rPh>
    <rPh sb="2" eb="4">
      <t>ナイヨウ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</si>
  <si>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</si>
  <si>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</si>
  <si>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</si>
  <si>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</si>
  <si>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</si>
  <si>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</si>
  <si>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</si>
  <si>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</si>
  <si>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</si>
  <si>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第１の３号様式（第４条第２項関係）</t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</si>
  <si>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</si>
  <si>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</si>
  <si>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</si>
  <si>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</si>
  <si>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</si>
  <si>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車賃及び雑費</t>
    <rPh sb="0" eb="1">
      <t>クルマ</t>
    </rPh>
    <rPh sb="1" eb="2">
      <t>チン</t>
    </rPh>
    <rPh sb="2" eb="3">
      <t>オヨ</t>
    </rPh>
    <rPh sb="4" eb="6">
      <t>ザッピ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</si>
  <si>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</si>
  <si>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</si>
  <si>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</si>
  <si>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</si>
  <si>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</si>
  <si>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</si>
  <si>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</si>
  <si>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</si>
  <si>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補助金申請額</t>
    <rPh sb="0" eb="6">
      <t>ホジョキンシンセイガク</t>
    </rPh>
    <phoneticPr fontId="2"/>
  </si>
  <si>
    <t>在宅重度後遺障害者(利用者)の短期入所受入状況</t>
    <rPh sb="10" eb="13">
      <t>リヨウシャ</t>
    </rPh>
    <rPh sb="17" eb="19">
      <t>ニュウショ</t>
    </rPh>
    <phoneticPr fontId="2"/>
  </si>
  <si>
    <t>入所開始日</t>
    <rPh sb="0" eb="2">
      <t>ニュウショ</t>
    </rPh>
    <rPh sb="2" eb="5">
      <t>カイシビ</t>
    </rPh>
    <phoneticPr fontId="2"/>
  </si>
  <si>
    <t>財源区分</t>
    <rPh sb="0" eb="2">
      <t>ザイゲン</t>
    </rPh>
    <rPh sb="2" eb="4">
      <t>クブン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</si>
  <si>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</si>
  <si>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</si>
  <si>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</si>
  <si>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</si>
  <si>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</si>
  <si>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（３）利用促進等事務費　⑤移送サービス費</t>
    <rPh sb="3" eb="5">
      <t>リヨウ</t>
    </rPh>
    <rPh sb="5" eb="7">
      <t>ソクシン</t>
    </rPh>
    <rPh sb="7" eb="8">
      <t>トウ</t>
    </rPh>
    <rPh sb="8" eb="11">
      <t>ジムヒ</t>
    </rPh>
    <rPh sb="13" eb="15">
      <t>イソウ</t>
    </rPh>
    <rPh sb="19" eb="20">
      <t>ヒ</t>
    </rPh>
    <phoneticPr fontId="2"/>
  </si>
  <si>
    <t>移送日(入所)</t>
    <rPh sb="0" eb="2">
      <t>イソウ</t>
    </rPh>
    <rPh sb="2" eb="3">
      <t>ヒ</t>
    </rPh>
    <rPh sb="4" eb="6">
      <t>ニュウショ</t>
    </rPh>
    <phoneticPr fontId="2"/>
  </si>
  <si>
    <t>移送日(退所)</t>
    <rPh sb="0" eb="2">
      <t>イソウ</t>
    </rPh>
    <rPh sb="2" eb="3">
      <t>ヒ</t>
    </rPh>
    <rPh sb="4" eb="6">
      <t>タイショ</t>
    </rPh>
    <phoneticPr fontId="2"/>
  </si>
  <si>
    <t>⑤移送サービス費</t>
    <rPh sb="1" eb="3">
      <t>イソウ</t>
    </rPh>
    <rPh sb="7" eb="8">
      <t>ヒ</t>
    </rPh>
    <phoneticPr fontId="2"/>
  </si>
  <si>
    <t>　移送サービス費</t>
    <rPh sb="1" eb="3">
      <t>イソウ</t>
    </rPh>
    <rPh sb="7" eb="8">
      <t>ヒ</t>
    </rPh>
    <phoneticPr fontId="2"/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</si>
  <si>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2"/>
  </si>
  <si>
    <t>自動車事故対策費補助金交付申請書</t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</si>
  <si>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2"/>
  </si>
  <si>
    <t>補助対象経費（見込み）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</si>
  <si>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１．実施予定の補助対象事業の内容</t>
    <rPh sb="2" eb="4">
      <t>ジッシ</t>
    </rPh>
    <rPh sb="4" eb="6">
      <t>ヨテイ</t>
    </rPh>
    <rPh sb="7" eb="9">
      <t>ホジョ</t>
    </rPh>
    <rPh sb="9" eb="11">
      <t>タイショウ</t>
    </rPh>
    <rPh sb="11" eb="13">
      <t>ジギョウ</t>
    </rPh>
    <rPh sb="14" eb="16">
      <t>ナイヨウ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</si>
  <si>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</si>
  <si>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35" eb="36">
      <t>ショ</t>
    </rPh>
    <rPh sb="100" eb="106">
      <t>ベッシカンケイショルイ</t>
    </rPh>
    <rPh sb="107" eb="108">
      <t>ソ</t>
    </rPh>
    <rPh sb="110" eb="112">
      <t>シンセイ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</si>
  <si>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</si>
  <si>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</si>
  <si>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令和３年度自動車事故医療体制整備事業（短期入所協力事業（利用促進等事務費））計画・経費所要額調書兼収支予算書</t>
    <rPh sb="21" eb="23">
      <t>ニュウショ</t>
    </rPh>
    <rPh sb="28" eb="36">
      <t>リヨウソクシントウジムヒ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51" eb="53">
      <t>ヨサン</t>
    </rPh>
    <phoneticPr fontId="2"/>
  </si>
  <si>
    <t>(今後の見込み延べ人数)</t>
    <phoneticPr fontId="2"/>
  </si>
  <si>
    <t>受入実績延べ人数</t>
    <phoneticPr fontId="2"/>
  </si>
  <si>
    <t>受入実績延べ日数</t>
    <rPh sb="6" eb="8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</si>
</sst>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yy&quot;年&quot;m&quot;月&quot;d&quot;日&quot;"/>
    <numFmt numFmtId="180" formatCode="gyy\.m\.d"/>
  </numFmts>
  <fonts count="2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color theme="1"/>
      <name val="HGPｺﾞｼｯｸM"/>
      <family val="3"/>
    </font>
    <font>
      <sz val="9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6" fillId="0" borderId="4" xfId="0" applyNumberFormat="1" applyFont="1" applyFill="1" applyBorder="1" applyAlignment="1" applyProtection="1">
      <alignment vertical="center" shrinkToFit="1"/>
    </xf>
    <xf numFmtId="0" fontId="6" fillId="0" borderId="5" xfId="0" applyNumberFormat="1" applyFont="1" applyFill="1" applyBorder="1" applyAlignment="1" applyProtection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176" fontId="9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179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36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3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19" fillId="0" borderId="3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0" fontId="24" fillId="0" borderId="15" xfId="0" applyFont="1" applyFill="1" applyBorder="1">
      <alignment vertical="center"/>
    </xf>
    <xf numFmtId="0" fontId="21" fillId="0" borderId="3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vertical="center"/>
    </xf>
    <xf numFmtId="0" fontId="22" fillId="0" borderId="52" xfId="0" applyFont="1" applyFill="1" applyBorder="1" applyAlignment="1">
      <alignment vertical="center" shrinkToFit="1"/>
    </xf>
    <xf numFmtId="0" fontId="24" fillId="0" borderId="20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0" xfId="0" applyNumberFormat="1" applyFont="1" applyFill="1" applyBorder="1" applyAlignment="1" applyProtection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80" fontId="6" fillId="2" borderId="1" xfId="0" applyNumberFormat="1" applyFont="1" applyFill="1" applyBorder="1" applyAlignment="1">
      <alignment horizontal="center" vertical="center" shrinkToFit="1"/>
    </xf>
    <xf numFmtId="180" fontId="6" fillId="2" borderId="6" xfId="0" applyNumberFormat="1" applyFont="1" applyFill="1" applyBorder="1" applyAlignment="1">
      <alignment horizontal="center" vertical="center" shrinkToFit="1"/>
    </xf>
    <xf numFmtId="180" fontId="6" fillId="2" borderId="9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9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6" xfId="0" applyNumberFormat="1" applyFont="1" applyFill="1" applyBorder="1" applyAlignment="1">
      <alignment horizontal="right" vertical="center"/>
    </xf>
    <xf numFmtId="42" fontId="3" fillId="0" borderId="9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2" borderId="8" xfId="0" applyNumberFormat="1" applyFont="1" applyFill="1" applyBorder="1" applyAlignment="1" applyProtection="1">
      <alignment horizontal="center" vertical="center" shrinkToFit="1"/>
    </xf>
    <xf numFmtId="177" fontId="6" fillId="2" borderId="15" xfId="0" applyNumberFormat="1" applyFont="1" applyFill="1" applyBorder="1" applyAlignment="1" applyProtection="1">
      <alignment horizontal="center" vertical="center" shrinkToFit="1"/>
    </xf>
    <xf numFmtId="177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8" xfId="0" applyNumberFormat="1" applyFont="1" applyFill="1" applyBorder="1" applyAlignment="1" applyProtection="1">
      <alignment horizontal="center" vertical="center" shrinkToFit="1"/>
    </xf>
    <xf numFmtId="0" fontId="6" fillId="2" borderId="1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2" borderId="26" xfId="0" applyNumberFormat="1" applyFont="1" applyFill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5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 shrinkToFit="1"/>
    </xf>
    <xf numFmtId="177" fontId="6" fillId="2" borderId="6" xfId="0" applyNumberFormat="1" applyFont="1" applyFill="1" applyBorder="1" applyAlignment="1" applyProtection="1">
      <alignment horizontal="center" vertical="center" shrinkToFit="1"/>
    </xf>
    <xf numFmtId="177" fontId="6" fillId="2" borderId="9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22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7" xfId="0" applyNumberFormat="1" applyFont="1" applyFill="1" applyBorder="1" applyAlignment="1" applyProtection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79" fontId="12" fillId="0" borderId="0" xfId="0" applyNumberFormat="1" applyFont="1" applyFill="1" applyBorder="1" applyAlignment="1" applyProtection="1">
      <alignment horizontal="distributed" vertical="center" shrinkToFit="1"/>
    </xf>
    <xf numFmtId="177" fontId="12" fillId="0" borderId="0" xfId="0" applyNumberFormat="1" applyFont="1" applyFill="1" applyBorder="1" applyAlignment="1" applyProtection="1">
      <alignment horizontal="distributed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42" fontId="21" fillId="0" borderId="15" xfId="0" applyNumberFormat="1" applyFont="1" applyFill="1" applyBorder="1" applyAlignment="1">
      <alignment horizontal="right" vertical="center"/>
    </xf>
    <xf numFmtId="42" fontId="21" fillId="0" borderId="20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42" fontId="21" fillId="0" borderId="38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77" fontId="19" fillId="0" borderId="35" xfId="0" applyNumberFormat="1" applyFont="1" applyFill="1" applyBorder="1" applyAlignment="1" applyProtection="1">
      <alignment horizontal="center" vertical="center" shrinkToFit="1"/>
    </xf>
    <xf numFmtId="177" fontId="19" fillId="0" borderId="39" xfId="0" applyNumberFormat="1" applyFont="1" applyFill="1" applyBorder="1" applyAlignment="1" applyProtection="1">
      <alignment horizontal="center" vertical="center" shrinkToFit="1"/>
    </xf>
    <xf numFmtId="0" fontId="19" fillId="0" borderId="39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39" xfId="0" applyNumberFormat="1" applyFont="1" applyFill="1" applyBorder="1" applyAlignment="1" applyProtection="1">
      <alignment horizontal="left" vertical="center"/>
    </xf>
    <xf numFmtId="0" fontId="19" fillId="0" borderId="39" xfId="0" applyNumberFormat="1" applyFont="1" applyFill="1" applyBorder="1" applyAlignment="1" applyProtection="1">
      <alignment horizontal="right" vertical="center" shrinkToFit="1"/>
    </xf>
    <xf numFmtId="177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37" xfId="0" applyFont="1" applyFill="1" applyBorder="1" applyAlignment="1">
      <alignment horizontal="center" vertical="top" wrapText="1"/>
    </xf>
    <xf numFmtId="0" fontId="23" fillId="0" borderId="40" xfId="0" applyFont="1" applyFill="1" applyBorder="1" applyAlignment="1">
      <alignment horizontal="center" vertical="top" wrapText="1"/>
    </xf>
    <xf numFmtId="0" fontId="23" fillId="0" borderId="44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0" xfId="0" applyNumberFormat="1" applyFont="1" applyFill="1" applyBorder="1" applyAlignment="1">
      <alignment horizontal="center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0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 shrinkToFit="1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47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178" fontId="22" fillId="0" borderId="47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8" fontId="22" fillId="0" borderId="43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52" xfId="0" applyFont="1" applyFill="1" applyBorder="1" applyAlignment="1">
      <alignment horizontal="left" vertical="center" shrinkToFit="1"/>
    </xf>
    <xf numFmtId="42" fontId="22" fillId="0" borderId="0" xfId="0" applyNumberFormat="1" applyFont="1" applyFill="1" applyBorder="1" applyAlignment="1">
      <alignment horizontal="right" vertical="center" shrinkToFit="1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35" xfId="0" applyFont="1" applyFill="1" applyBorder="1" applyAlignment="1">
      <alignment horizontal="left" vertical="center"/>
    </xf>
    <xf numFmtId="0" fontId="22" fillId="0" borderId="39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39" xfId="0" applyNumberFormat="1" applyFont="1" applyFill="1" applyBorder="1" applyAlignment="1">
      <alignment horizontal="right" vertical="center"/>
    </xf>
    <xf numFmtId="42" fontId="22" fillId="0" borderId="42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39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39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 shrinkToFit="1"/>
    </xf>
    <xf numFmtId="0" fontId="22" fillId="0" borderId="38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15</xdr:row>
      <xdr:rowOff>34925</xdr:rowOff>
    </xdr:from>
    <xdr:to>
      <xdr:col>49</xdr:col>
      <xdr:colOff>8890</xdr:colOff>
      <xdr:row>26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35902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15</xdr:row>
      <xdr:rowOff>34925</xdr:rowOff>
    </xdr:from>
    <xdr:to>
      <xdr:col>49</xdr:col>
      <xdr:colOff>8890</xdr:colOff>
      <xdr:row>26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35902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54"/>
  <sheetViews>
    <sheetView tabSelected="1" view="pageBreakPreview" zoomScaleSheetLayoutView="10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54" t="s">
        <v>57</v>
      </c>
      <c r="AB2" s="154"/>
      <c r="AC2" s="154"/>
      <c r="AD2" s="154"/>
      <c r="AE2" s="154"/>
      <c r="AF2" s="154"/>
      <c r="AG2" s="167" t="s">
        <v>93</v>
      </c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</row>
    <row r="3" spans="2:55" x14ac:dyDescent="0.15">
      <c r="B3" s="100" t="s">
        <v>24</v>
      </c>
      <c r="C3" s="101"/>
      <c r="D3" s="101"/>
      <c r="E3" s="102"/>
      <c r="F3" s="77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AA3" s="154" t="s">
        <v>11</v>
      </c>
      <c r="AB3" s="154"/>
      <c r="AC3" s="154"/>
      <c r="AD3" s="154"/>
      <c r="AE3" s="154" t="s">
        <v>61</v>
      </c>
      <c r="AF3" s="154"/>
      <c r="AG3" s="167" t="s">
        <v>100</v>
      </c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</row>
    <row r="4" spans="2:55" x14ac:dyDescent="0.15">
      <c r="B4" s="100" t="s">
        <v>60</v>
      </c>
      <c r="C4" s="101"/>
      <c r="D4" s="101"/>
      <c r="E4" s="102"/>
      <c r="F4" s="171">
        <v>44408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AA4" s="154"/>
      <c r="AB4" s="154"/>
      <c r="AC4" s="154"/>
      <c r="AD4" s="154"/>
      <c r="AE4" s="154" t="s">
        <v>54</v>
      </c>
      <c r="AF4" s="154"/>
      <c r="AG4" s="170" t="s">
        <v>101</v>
      </c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</row>
    <row r="5" spans="2:55" x14ac:dyDescent="0.15">
      <c r="B5" s="100" t="s">
        <v>61</v>
      </c>
      <c r="C5" s="101"/>
      <c r="D5" s="101"/>
      <c r="E5" s="102"/>
      <c r="F5" s="77" t="s">
        <v>100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9"/>
      <c r="AA5" s="154" t="s">
        <v>7</v>
      </c>
      <c r="AB5" s="154"/>
      <c r="AC5" s="154"/>
      <c r="AD5" s="154"/>
      <c r="AE5" s="154" t="s">
        <v>45</v>
      </c>
      <c r="AF5" s="154"/>
      <c r="AG5" s="167" t="s">
        <v>111</v>
      </c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</row>
    <row r="6" spans="2:55" x14ac:dyDescent="0.15">
      <c r="B6" s="100" t="s">
        <v>62</v>
      </c>
      <c r="C6" s="101"/>
      <c r="D6" s="101"/>
      <c r="E6" s="102"/>
      <c r="F6" s="77" t="s">
        <v>112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9"/>
      <c r="AA6" s="154"/>
      <c r="AB6" s="154"/>
      <c r="AC6" s="154"/>
      <c r="AD6" s="154"/>
      <c r="AE6" s="154" t="s">
        <v>54</v>
      </c>
      <c r="AF6" s="154"/>
      <c r="AG6" s="170" t="s">
        <v>113</v>
      </c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</row>
    <row r="7" spans="2:55" x14ac:dyDescent="0.15">
      <c r="B7" s="154" t="s">
        <v>64</v>
      </c>
      <c r="C7" s="154"/>
      <c r="D7" s="154"/>
      <c r="E7" s="154"/>
      <c r="F7" s="167" t="s">
        <v>102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AA7" s="154" t="s">
        <v>27</v>
      </c>
      <c r="AB7" s="154"/>
      <c r="AC7" s="154"/>
      <c r="AD7" s="154"/>
      <c r="AE7" s="154"/>
      <c r="AF7" s="154"/>
      <c r="AG7" s="167" t="s">
        <v>23</v>
      </c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</row>
    <row r="8" spans="2:55" x14ac:dyDescent="0.15">
      <c r="B8" s="165"/>
      <c r="C8" s="165"/>
      <c r="D8" s="165"/>
      <c r="E8" s="165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AA8" s="154" t="s">
        <v>65</v>
      </c>
      <c r="AB8" s="154"/>
      <c r="AC8" s="154"/>
      <c r="AD8" s="154"/>
      <c r="AE8" s="154"/>
      <c r="AF8" s="154"/>
      <c r="AG8" s="167" t="s">
        <v>103</v>
      </c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</row>
    <row r="9" spans="2:55" x14ac:dyDescent="0.15">
      <c r="AA9" s="154" t="s">
        <v>58</v>
      </c>
      <c r="AB9" s="154"/>
      <c r="AC9" s="154"/>
      <c r="AD9" s="154"/>
      <c r="AE9" s="154"/>
      <c r="AF9" s="154"/>
      <c r="AG9" s="167" t="s">
        <v>87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</row>
    <row r="10" spans="2:55" x14ac:dyDescent="0.15">
      <c r="AA10" s="154" t="s">
        <v>59</v>
      </c>
      <c r="AB10" s="154"/>
      <c r="AC10" s="154"/>
      <c r="AD10" s="154"/>
      <c r="AE10" s="154"/>
      <c r="AF10" s="154"/>
      <c r="AG10" s="167">
        <v>123456</v>
      </c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</row>
    <row r="12" spans="2:55" x14ac:dyDescent="0.15">
      <c r="B12" s="168" t="s">
        <v>66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9"/>
      <c r="U12" s="169"/>
      <c r="V12" s="169"/>
      <c r="W12" s="169"/>
      <c r="X12" s="169"/>
      <c r="BC12" s="1" t="s">
        <v>104</v>
      </c>
    </row>
    <row r="13" spans="2:55" ht="3.7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2:55" x14ac:dyDescent="0.15">
      <c r="B14" s="8" t="s">
        <v>106</v>
      </c>
    </row>
    <row r="15" spans="2:55" ht="3.75" customHeight="1" x14ac:dyDescent="0.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55" x14ac:dyDescent="0.15">
      <c r="B16" s="9"/>
      <c r="C16" s="158" t="s">
        <v>67</v>
      </c>
      <c r="D16" s="159"/>
      <c r="E16" s="160"/>
      <c r="F16" s="159" t="s">
        <v>107</v>
      </c>
      <c r="G16" s="159"/>
      <c r="H16" s="159"/>
      <c r="I16" s="160"/>
      <c r="J16" s="159" t="s">
        <v>69</v>
      </c>
      <c r="K16" s="159"/>
      <c r="L16" s="159"/>
      <c r="M16" s="160"/>
      <c r="N16" s="161" t="s">
        <v>41</v>
      </c>
      <c r="O16" s="162"/>
      <c r="P16" s="161" t="s">
        <v>68</v>
      </c>
      <c r="Q16" s="163"/>
      <c r="R16" s="164"/>
    </row>
    <row r="17" spans="2:29" x14ac:dyDescent="0.15">
      <c r="B17" s="10">
        <v>1</v>
      </c>
      <c r="C17" s="140" t="s">
        <v>71</v>
      </c>
      <c r="D17" s="141"/>
      <c r="E17" s="142"/>
      <c r="F17" s="155">
        <v>44296</v>
      </c>
      <c r="G17" s="156"/>
      <c r="H17" s="156"/>
      <c r="I17" s="157"/>
      <c r="J17" s="155">
        <v>44309</v>
      </c>
      <c r="K17" s="156"/>
      <c r="L17" s="156"/>
      <c r="M17" s="157"/>
      <c r="N17" s="143">
        <f t="shared" ref="N17:N36" si="0">IF(F17="","",J17-F17+1)</f>
        <v>14</v>
      </c>
      <c r="O17" s="144"/>
      <c r="P17" s="145" t="s">
        <v>77</v>
      </c>
      <c r="Q17" s="146"/>
      <c r="R17" s="147"/>
    </row>
    <row r="18" spans="2:29" x14ac:dyDescent="0.15">
      <c r="B18" s="10">
        <v>2</v>
      </c>
      <c r="C18" s="140" t="s">
        <v>72</v>
      </c>
      <c r="D18" s="141"/>
      <c r="E18" s="142"/>
      <c r="F18" s="155">
        <v>44301</v>
      </c>
      <c r="G18" s="156"/>
      <c r="H18" s="156"/>
      <c r="I18" s="157"/>
      <c r="J18" s="155">
        <v>44306</v>
      </c>
      <c r="K18" s="156"/>
      <c r="L18" s="156"/>
      <c r="M18" s="157"/>
      <c r="N18" s="143">
        <f t="shared" si="0"/>
        <v>6</v>
      </c>
      <c r="O18" s="144"/>
      <c r="P18" s="145" t="s">
        <v>77</v>
      </c>
      <c r="Q18" s="146"/>
      <c r="R18" s="147"/>
    </row>
    <row r="19" spans="2:29" x14ac:dyDescent="0.15">
      <c r="B19" s="10">
        <v>3</v>
      </c>
      <c r="C19" s="140" t="s">
        <v>73</v>
      </c>
      <c r="D19" s="141"/>
      <c r="E19" s="142"/>
      <c r="F19" s="155">
        <v>44321</v>
      </c>
      <c r="G19" s="156"/>
      <c r="H19" s="156"/>
      <c r="I19" s="157"/>
      <c r="J19" s="155">
        <v>44331</v>
      </c>
      <c r="K19" s="156"/>
      <c r="L19" s="156"/>
      <c r="M19" s="157"/>
      <c r="N19" s="143">
        <f t="shared" si="0"/>
        <v>11</v>
      </c>
      <c r="O19" s="144"/>
      <c r="P19" s="145" t="s">
        <v>78</v>
      </c>
      <c r="Q19" s="146"/>
      <c r="R19" s="147"/>
    </row>
    <row r="20" spans="2:29" x14ac:dyDescent="0.15">
      <c r="B20" s="10">
        <v>4</v>
      </c>
      <c r="C20" s="140" t="s">
        <v>71</v>
      </c>
      <c r="D20" s="141"/>
      <c r="E20" s="142"/>
      <c r="F20" s="155">
        <v>44326</v>
      </c>
      <c r="G20" s="156"/>
      <c r="H20" s="156"/>
      <c r="I20" s="157"/>
      <c r="J20" s="155">
        <v>44339</v>
      </c>
      <c r="K20" s="156"/>
      <c r="L20" s="156"/>
      <c r="M20" s="157"/>
      <c r="N20" s="143">
        <f t="shared" si="0"/>
        <v>14</v>
      </c>
      <c r="O20" s="144"/>
      <c r="P20" s="145" t="s">
        <v>77</v>
      </c>
      <c r="Q20" s="146"/>
      <c r="R20" s="147"/>
    </row>
    <row r="21" spans="2:29" x14ac:dyDescent="0.15">
      <c r="B21" s="10">
        <v>5</v>
      </c>
      <c r="C21" s="140" t="s">
        <v>73</v>
      </c>
      <c r="D21" s="141"/>
      <c r="E21" s="142"/>
      <c r="F21" s="155">
        <v>44352</v>
      </c>
      <c r="G21" s="156"/>
      <c r="H21" s="156"/>
      <c r="I21" s="157"/>
      <c r="J21" s="155">
        <v>44357</v>
      </c>
      <c r="K21" s="156"/>
      <c r="L21" s="156"/>
      <c r="M21" s="157"/>
      <c r="N21" s="143">
        <f t="shared" si="0"/>
        <v>6</v>
      </c>
      <c r="O21" s="144"/>
      <c r="P21" s="145" t="s">
        <v>78</v>
      </c>
      <c r="Q21" s="146"/>
      <c r="R21" s="147"/>
    </row>
    <row r="22" spans="2:29" x14ac:dyDescent="0.15">
      <c r="B22" s="10">
        <v>6</v>
      </c>
      <c r="C22" s="140" t="s">
        <v>71</v>
      </c>
      <c r="D22" s="141"/>
      <c r="E22" s="142"/>
      <c r="F22" s="155">
        <v>44357</v>
      </c>
      <c r="G22" s="156"/>
      <c r="H22" s="156"/>
      <c r="I22" s="157"/>
      <c r="J22" s="155">
        <v>44370</v>
      </c>
      <c r="K22" s="156"/>
      <c r="L22" s="156"/>
      <c r="M22" s="157"/>
      <c r="N22" s="143">
        <f t="shared" si="0"/>
        <v>14</v>
      </c>
      <c r="O22" s="144"/>
      <c r="P22" s="145" t="s">
        <v>77</v>
      </c>
      <c r="Q22" s="146"/>
      <c r="R22" s="147"/>
    </row>
    <row r="23" spans="2:29" x14ac:dyDescent="0.15">
      <c r="B23" s="10">
        <v>7</v>
      </c>
      <c r="C23" s="140" t="s">
        <v>74</v>
      </c>
      <c r="D23" s="141"/>
      <c r="E23" s="142"/>
      <c r="F23" s="155">
        <v>44362</v>
      </c>
      <c r="G23" s="156"/>
      <c r="H23" s="156"/>
      <c r="I23" s="157"/>
      <c r="J23" s="155">
        <v>44364</v>
      </c>
      <c r="K23" s="156"/>
      <c r="L23" s="156"/>
      <c r="M23" s="157"/>
      <c r="N23" s="143">
        <f t="shared" si="0"/>
        <v>3</v>
      </c>
      <c r="O23" s="144"/>
      <c r="P23" s="145" t="s">
        <v>78</v>
      </c>
      <c r="Q23" s="146"/>
      <c r="R23" s="147"/>
    </row>
    <row r="24" spans="2:29" x14ac:dyDescent="0.15">
      <c r="B24" s="10">
        <v>8</v>
      </c>
      <c r="C24" s="140" t="s">
        <v>75</v>
      </c>
      <c r="D24" s="141"/>
      <c r="E24" s="142"/>
      <c r="F24" s="155">
        <v>44367</v>
      </c>
      <c r="G24" s="156"/>
      <c r="H24" s="156"/>
      <c r="I24" s="157"/>
      <c r="J24" s="155">
        <v>44378</v>
      </c>
      <c r="K24" s="156"/>
      <c r="L24" s="156"/>
      <c r="M24" s="157"/>
      <c r="N24" s="143">
        <f t="shared" si="0"/>
        <v>12</v>
      </c>
      <c r="O24" s="144"/>
      <c r="P24" s="145" t="s">
        <v>77</v>
      </c>
      <c r="Q24" s="146"/>
      <c r="R24" s="147"/>
    </row>
    <row r="25" spans="2:29" x14ac:dyDescent="0.15">
      <c r="B25" s="10">
        <v>9</v>
      </c>
      <c r="C25" s="140" t="s">
        <v>73</v>
      </c>
      <c r="D25" s="141"/>
      <c r="E25" s="142"/>
      <c r="F25" s="155">
        <v>44382</v>
      </c>
      <c r="G25" s="156"/>
      <c r="H25" s="156"/>
      <c r="I25" s="157"/>
      <c r="J25" s="155">
        <v>44387</v>
      </c>
      <c r="K25" s="156"/>
      <c r="L25" s="156"/>
      <c r="M25" s="157"/>
      <c r="N25" s="143">
        <f t="shared" si="0"/>
        <v>6</v>
      </c>
      <c r="O25" s="144"/>
      <c r="P25" s="145" t="s">
        <v>78</v>
      </c>
      <c r="Q25" s="146"/>
      <c r="R25" s="147"/>
    </row>
    <row r="26" spans="2:29" x14ac:dyDescent="0.15">
      <c r="B26" s="10">
        <v>10</v>
      </c>
      <c r="C26" s="140"/>
      <c r="D26" s="141"/>
      <c r="E26" s="142"/>
      <c r="F26" s="140"/>
      <c r="G26" s="141"/>
      <c r="H26" s="141"/>
      <c r="I26" s="142"/>
      <c r="J26" s="140"/>
      <c r="K26" s="141"/>
      <c r="L26" s="141"/>
      <c r="M26" s="142"/>
      <c r="N26" s="143" t="str">
        <f t="shared" si="0"/>
        <v/>
      </c>
      <c r="O26" s="144"/>
      <c r="P26" s="145"/>
      <c r="Q26" s="146"/>
      <c r="R26" s="147"/>
    </row>
    <row r="27" spans="2:29" x14ac:dyDescent="0.15">
      <c r="B27" s="10">
        <v>11</v>
      </c>
      <c r="C27" s="140"/>
      <c r="D27" s="141"/>
      <c r="E27" s="142"/>
      <c r="F27" s="140"/>
      <c r="G27" s="141"/>
      <c r="H27" s="141"/>
      <c r="I27" s="142"/>
      <c r="J27" s="140"/>
      <c r="K27" s="141"/>
      <c r="L27" s="141"/>
      <c r="M27" s="142"/>
      <c r="N27" s="143" t="str">
        <f t="shared" si="0"/>
        <v/>
      </c>
      <c r="O27" s="144"/>
      <c r="P27" s="145"/>
      <c r="Q27" s="146"/>
      <c r="R27" s="147"/>
    </row>
    <row r="28" spans="2:29" x14ac:dyDescent="0.15">
      <c r="B28" s="10">
        <v>12</v>
      </c>
      <c r="C28" s="140"/>
      <c r="D28" s="141"/>
      <c r="E28" s="142"/>
      <c r="F28" s="140"/>
      <c r="G28" s="141"/>
      <c r="H28" s="141"/>
      <c r="I28" s="142"/>
      <c r="J28" s="140"/>
      <c r="K28" s="141"/>
      <c r="L28" s="141"/>
      <c r="M28" s="142"/>
      <c r="N28" s="143" t="str">
        <f t="shared" si="0"/>
        <v/>
      </c>
      <c r="O28" s="144"/>
      <c r="P28" s="145"/>
      <c r="Q28" s="146"/>
      <c r="R28" s="147"/>
    </row>
    <row r="29" spans="2:29" x14ac:dyDescent="0.15">
      <c r="B29" s="10">
        <v>13</v>
      </c>
      <c r="C29" s="140"/>
      <c r="D29" s="141"/>
      <c r="E29" s="142"/>
      <c r="F29" s="140"/>
      <c r="G29" s="141"/>
      <c r="H29" s="141"/>
      <c r="I29" s="142"/>
      <c r="J29" s="140"/>
      <c r="K29" s="141"/>
      <c r="L29" s="141"/>
      <c r="M29" s="142"/>
      <c r="N29" s="143" t="str">
        <f t="shared" si="0"/>
        <v/>
      </c>
      <c r="O29" s="144"/>
      <c r="P29" s="145"/>
      <c r="Q29" s="146"/>
      <c r="R29" s="147"/>
      <c r="U29" s="154" t="s">
        <v>68</v>
      </c>
      <c r="V29" s="154"/>
      <c r="W29" s="154"/>
      <c r="X29" s="154" t="s">
        <v>29</v>
      </c>
      <c r="Y29" s="154"/>
      <c r="Z29" s="154"/>
      <c r="AA29" s="154" t="s">
        <v>95</v>
      </c>
      <c r="AB29" s="154"/>
      <c r="AC29" s="154"/>
    </row>
    <row r="30" spans="2:29" x14ac:dyDescent="0.15">
      <c r="B30" s="10">
        <v>14</v>
      </c>
      <c r="C30" s="140"/>
      <c r="D30" s="141"/>
      <c r="E30" s="142"/>
      <c r="F30" s="140"/>
      <c r="G30" s="141"/>
      <c r="H30" s="141"/>
      <c r="I30" s="142"/>
      <c r="J30" s="140"/>
      <c r="K30" s="141"/>
      <c r="L30" s="141"/>
      <c r="M30" s="142"/>
      <c r="N30" s="143" t="str">
        <f t="shared" si="0"/>
        <v/>
      </c>
      <c r="O30" s="144"/>
      <c r="P30" s="145"/>
      <c r="Q30" s="146"/>
      <c r="R30" s="147"/>
      <c r="U30" s="14" t="s">
        <v>77</v>
      </c>
      <c r="V30" s="14"/>
      <c r="W30" s="14"/>
      <c r="X30" s="153">
        <f>COUNTIF(P17:R36,"脳損傷")</f>
        <v>5</v>
      </c>
      <c r="Y30" s="153"/>
      <c r="Z30" s="153"/>
      <c r="AA30" s="153">
        <f>SUMIF(P17:R36,"脳損傷",N17:O36)</f>
        <v>60</v>
      </c>
      <c r="AB30" s="153"/>
      <c r="AC30" s="153"/>
    </row>
    <row r="31" spans="2:29" x14ac:dyDescent="0.15">
      <c r="B31" s="10">
        <v>15</v>
      </c>
      <c r="C31" s="140"/>
      <c r="D31" s="141"/>
      <c r="E31" s="142"/>
      <c r="F31" s="140"/>
      <c r="G31" s="141"/>
      <c r="H31" s="141"/>
      <c r="I31" s="142"/>
      <c r="J31" s="140"/>
      <c r="K31" s="141"/>
      <c r="L31" s="141"/>
      <c r="M31" s="142"/>
      <c r="N31" s="143" t="str">
        <f t="shared" si="0"/>
        <v/>
      </c>
      <c r="O31" s="144"/>
      <c r="P31" s="145"/>
      <c r="Q31" s="146"/>
      <c r="R31" s="147"/>
      <c r="U31" s="14" t="s">
        <v>78</v>
      </c>
      <c r="V31" s="14"/>
      <c r="W31" s="14"/>
      <c r="X31" s="153">
        <f>COUNTIF(P17:R36,"脊髄損傷")</f>
        <v>4</v>
      </c>
      <c r="Y31" s="153"/>
      <c r="Z31" s="153"/>
      <c r="AA31" s="153">
        <f>SUMIF(P17:R36,"脊髄損傷",N17:O36)</f>
        <v>26</v>
      </c>
      <c r="AB31" s="153"/>
      <c r="AC31" s="153"/>
    </row>
    <row r="32" spans="2:29" x14ac:dyDescent="0.15">
      <c r="B32" s="10">
        <v>16</v>
      </c>
      <c r="C32" s="140"/>
      <c r="D32" s="141"/>
      <c r="E32" s="142"/>
      <c r="F32" s="140"/>
      <c r="G32" s="141"/>
      <c r="H32" s="141"/>
      <c r="I32" s="142"/>
      <c r="J32" s="140"/>
      <c r="K32" s="141"/>
      <c r="L32" s="141"/>
      <c r="M32" s="142"/>
      <c r="N32" s="143" t="str">
        <f t="shared" si="0"/>
        <v/>
      </c>
      <c r="O32" s="144"/>
      <c r="P32" s="145"/>
      <c r="Q32" s="146"/>
      <c r="R32" s="147"/>
      <c r="U32" s="14" t="s">
        <v>31</v>
      </c>
      <c r="V32" s="14"/>
      <c r="W32" s="14"/>
      <c r="X32" s="153">
        <f>COUNTIF(P17:R36,"その他")</f>
        <v>0</v>
      </c>
      <c r="Y32" s="153"/>
      <c r="Z32" s="153"/>
      <c r="AA32" s="153">
        <f>SUMIF(P17:R36,"その他",N17:O36)</f>
        <v>0</v>
      </c>
      <c r="AB32" s="153"/>
      <c r="AC32" s="153"/>
    </row>
    <row r="33" spans="1:58" x14ac:dyDescent="0.15">
      <c r="B33" s="10">
        <v>17</v>
      </c>
      <c r="C33" s="140"/>
      <c r="D33" s="141"/>
      <c r="E33" s="142"/>
      <c r="F33" s="140"/>
      <c r="G33" s="141"/>
      <c r="H33" s="141"/>
      <c r="I33" s="142"/>
      <c r="J33" s="140"/>
      <c r="K33" s="141"/>
      <c r="L33" s="141"/>
      <c r="M33" s="142"/>
      <c r="N33" s="143" t="str">
        <f t="shared" si="0"/>
        <v/>
      </c>
      <c r="O33" s="144"/>
      <c r="P33" s="145"/>
      <c r="Q33" s="146"/>
      <c r="R33" s="147"/>
    </row>
    <row r="34" spans="1:58" x14ac:dyDescent="0.15">
      <c r="B34" s="10">
        <v>18</v>
      </c>
      <c r="C34" s="140"/>
      <c r="D34" s="141"/>
      <c r="E34" s="142"/>
      <c r="F34" s="140"/>
      <c r="G34" s="141"/>
      <c r="H34" s="141"/>
      <c r="I34" s="142"/>
      <c r="J34" s="140"/>
      <c r="K34" s="141"/>
      <c r="L34" s="141"/>
      <c r="M34" s="142"/>
      <c r="N34" s="143" t="str">
        <f t="shared" si="0"/>
        <v/>
      </c>
      <c r="O34" s="144"/>
      <c r="P34" s="145"/>
      <c r="Q34" s="146"/>
      <c r="R34" s="147"/>
      <c r="U34" s="132" t="s">
        <v>63</v>
      </c>
      <c r="V34" s="133"/>
      <c r="W34" s="133"/>
      <c r="X34" s="133"/>
      <c r="Y34" s="133"/>
      <c r="Z34" s="133"/>
      <c r="AA34" s="133"/>
      <c r="AB34" s="134"/>
      <c r="AC34" s="135" t="s">
        <v>70</v>
      </c>
      <c r="AD34" s="136"/>
      <c r="AE34" s="137"/>
      <c r="AF34" s="138">
        <f>SUM(AF35:AH37)</f>
        <v>0</v>
      </c>
      <c r="AG34" s="138"/>
      <c r="AH34" s="138"/>
      <c r="AI34" s="136" t="s">
        <v>97</v>
      </c>
      <c r="AJ34" s="136"/>
      <c r="AK34" s="139"/>
    </row>
    <row r="35" spans="1:58" x14ac:dyDescent="0.15">
      <c r="B35" s="10">
        <v>19</v>
      </c>
      <c r="C35" s="140"/>
      <c r="D35" s="141"/>
      <c r="E35" s="142"/>
      <c r="F35" s="140"/>
      <c r="G35" s="141"/>
      <c r="H35" s="141"/>
      <c r="I35" s="142"/>
      <c r="J35" s="140"/>
      <c r="K35" s="141"/>
      <c r="L35" s="141"/>
      <c r="M35" s="142"/>
      <c r="N35" s="143" t="str">
        <f t="shared" si="0"/>
        <v/>
      </c>
      <c r="O35" s="144"/>
      <c r="P35" s="145"/>
      <c r="Q35" s="146"/>
      <c r="R35" s="147"/>
      <c r="U35" s="2"/>
      <c r="AC35" s="148" t="s">
        <v>91</v>
      </c>
      <c r="AD35" s="149"/>
      <c r="AE35" s="150"/>
      <c r="AF35" s="151"/>
      <c r="AG35" s="151"/>
      <c r="AH35" s="151"/>
      <c r="AI35" s="149" t="s">
        <v>97</v>
      </c>
      <c r="AJ35" s="149"/>
      <c r="AK35" s="152"/>
    </row>
    <row r="36" spans="1:58" x14ac:dyDescent="0.15">
      <c r="B36" s="11">
        <v>20</v>
      </c>
      <c r="C36" s="106"/>
      <c r="D36" s="107"/>
      <c r="E36" s="108"/>
      <c r="F36" s="109"/>
      <c r="G36" s="110"/>
      <c r="H36" s="110"/>
      <c r="I36" s="111"/>
      <c r="J36" s="109"/>
      <c r="K36" s="110"/>
      <c r="L36" s="110"/>
      <c r="M36" s="111"/>
      <c r="N36" s="112" t="str">
        <f t="shared" si="0"/>
        <v/>
      </c>
      <c r="O36" s="113"/>
      <c r="P36" s="114"/>
      <c r="Q36" s="115"/>
      <c r="R36" s="116"/>
      <c r="U36" s="2"/>
      <c r="AC36" s="117" t="s">
        <v>53</v>
      </c>
      <c r="AD36" s="104"/>
      <c r="AE36" s="105"/>
      <c r="AF36" s="118"/>
      <c r="AG36" s="118"/>
      <c r="AH36" s="118"/>
      <c r="AI36" s="104" t="s">
        <v>97</v>
      </c>
      <c r="AJ36" s="104"/>
      <c r="AK36" s="119"/>
    </row>
    <row r="37" spans="1:58" x14ac:dyDescent="0.15">
      <c r="B37" s="11" t="s">
        <v>76</v>
      </c>
      <c r="C37" s="120">
        <f>COUNTA(C17:E36)</f>
        <v>9</v>
      </c>
      <c r="D37" s="121"/>
      <c r="E37" s="122"/>
      <c r="F37" s="120"/>
      <c r="G37" s="121"/>
      <c r="H37" s="121"/>
      <c r="I37" s="122"/>
      <c r="J37" s="120"/>
      <c r="K37" s="121"/>
      <c r="L37" s="121"/>
      <c r="M37" s="122"/>
      <c r="N37" s="123">
        <f>SUM(N17:O36)</f>
        <v>86</v>
      </c>
      <c r="O37" s="124"/>
      <c r="P37" s="123"/>
      <c r="Q37" s="125"/>
      <c r="R37" s="126"/>
      <c r="AC37" s="127" t="s">
        <v>31</v>
      </c>
      <c r="AD37" s="128"/>
      <c r="AE37" s="129"/>
      <c r="AF37" s="130"/>
      <c r="AG37" s="130"/>
      <c r="AH37" s="130"/>
      <c r="AI37" s="128" t="s">
        <v>97</v>
      </c>
      <c r="AJ37" s="128"/>
      <c r="AK37" s="131"/>
    </row>
    <row r="38" spans="1:58" x14ac:dyDescent="0.15">
      <c r="B38" s="12"/>
      <c r="C38" s="5"/>
      <c r="D38" s="12"/>
      <c r="E38" s="5"/>
      <c r="F38" s="12"/>
      <c r="G38" s="5"/>
      <c r="H38" s="12"/>
      <c r="I38" s="5"/>
      <c r="J38" s="12"/>
      <c r="K38" s="5"/>
      <c r="L38" s="12"/>
      <c r="M38" s="5"/>
      <c r="N38" s="12"/>
      <c r="O38" s="5"/>
      <c r="P38" s="12"/>
      <c r="Q38" s="5"/>
      <c r="R38" s="12"/>
      <c r="S38" s="5"/>
      <c r="T38" s="12"/>
      <c r="U38" s="5"/>
      <c r="V38" s="12"/>
      <c r="W38" s="5"/>
      <c r="X38" s="12"/>
      <c r="Y38" s="5"/>
      <c r="Z38" s="12"/>
      <c r="AA38" s="5"/>
      <c r="AB38" s="12"/>
      <c r="AC38" s="5"/>
      <c r="AD38" s="12"/>
      <c r="AE38" s="5"/>
      <c r="AF38" s="12"/>
      <c r="AG38" s="5"/>
      <c r="AH38" s="12"/>
      <c r="AI38" s="5"/>
      <c r="AJ38" s="12"/>
      <c r="AK38" s="5"/>
      <c r="AL38" s="12"/>
      <c r="AM38" s="5"/>
      <c r="AN38" s="12"/>
      <c r="AO38" s="5"/>
      <c r="AP38" s="12"/>
      <c r="AQ38" s="5"/>
      <c r="AR38" s="12"/>
      <c r="AS38" s="5"/>
      <c r="AT38" s="12"/>
      <c r="AU38" s="5"/>
      <c r="AV38" s="12"/>
      <c r="AW38" s="5"/>
      <c r="AX38" s="12"/>
      <c r="AY38" s="5"/>
      <c r="AZ38" s="12"/>
      <c r="BA38" s="5"/>
      <c r="BB38" s="12"/>
      <c r="BC38" s="5"/>
      <c r="BD38" s="12"/>
      <c r="BE38" s="5"/>
      <c r="BF38" s="12"/>
    </row>
    <row r="39" spans="1:58" x14ac:dyDescent="0.15">
      <c r="B39" s="8" t="s">
        <v>114</v>
      </c>
    </row>
    <row r="40" spans="1:58" x14ac:dyDescent="0.15">
      <c r="A40" s="5"/>
      <c r="B40" s="5"/>
      <c r="C40" s="12"/>
      <c r="D40" s="5"/>
      <c r="E40" s="12"/>
      <c r="F40" s="5"/>
      <c r="G40" s="12"/>
      <c r="H40" s="5"/>
      <c r="I40" s="12"/>
      <c r="J40" s="5"/>
      <c r="K40" s="12"/>
      <c r="L40" s="5"/>
      <c r="M40" s="12"/>
      <c r="N40" s="5"/>
      <c r="O40" s="12"/>
      <c r="P40" s="5"/>
      <c r="Q40" s="12"/>
      <c r="R40" s="5"/>
      <c r="S40" s="12"/>
      <c r="T40" s="5"/>
      <c r="U40" s="12"/>
      <c r="V40" s="5"/>
      <c r="W40" s="12"/>
      <c r="X40" s="5"/>
      <c r="Y40" s="12"/>
      <c r="Z40" s="5"/>
      <c r="AA40" s="12"/>
      <c r="AB40" s="5"/>
      <c r="AC40" s="12"/>
      <c r="AD40" s="5"/>
      <c r="AE40" s="12"/>
      <c r="AF40" s="5"/>
      <c r="AG40" s="12"/>
      <c r="AH40" s="5"/>
      <c r="AI40" s="12"/>
      <c r="AJ40" s="5"/>
      <c r="AK40" s="12"/>
      <c r="AL40" s="5"/>
      <c r="AM40" s="12"/>
      <c r="AN40" s="5"/>
    </row>
    <row r="41" spans="1:58" x14ac:dyDescent="0.15">
      <c r="N41" s="100" t="s">
        <v>33</v>
      </c>
      <c r="O41" s="101"/>
      <c r="P41" s="101"/>
      <c r="Q41" s="101"/>
      <c r="R41" s="101"/>
      <c r="S41" s="102"/>
      <c r="T41" s="100"/>
      <c r="U41" s="101"/>
      <c r="V41" s="101"/>
      <c r="W41" s="102"/>
    </row>
    <row r="42" spans="1:58" x14ac:dyDescent="0.15">
      <c r="B42" s="100" t="s">
        <v>10</v>
      </c>
      <c r="C42" s="102"/>
      <c r="D42" s="100" t="s">
        <v>80</v>
      </c>
      <c r="E42" s="101"/>
      <c r="F42" s="101"/>
      <c r="G42" s="101"/>
      <c r="H42" s="101"/>
      <c r="I42" s="101"/>
      <c r="J42" s="101"/>
      <c r="K42" s="101"/>
      <c r="L42" s="101"/>
      <c r="M42" s="102"/>
      <c r="N42" s="97" t="s">
        <v>115</v>
      </c>
      <c r="O42" s="98"/>
      <c r="P42" s="99"/>
      <c r="Q42" s="97" t="s">
        <v>116</v>
      </c>
      <c r="R42" s="98"/>
      <c r="S42" s="99"/>
      <c r="T42" s="100" t="s">
        <v>18</v>
      </c>
      <c r="U42" s="101"/>
      <c r="V42" s="101"/>
      <c r="W42" s="102"/>
      <c r="X42" s="103" t="s">
        <v>96</v>
      </c>
      <c r="Y42" s="104"/>
      <c r="Z42" s="104"/>
      <c r="AA42" s="105"/>
      <c r="AB42" s="97" t="s">
        <v>83</v>
      </c>
      <c r="AC42" s="98"/>
      <c r="AD42" s="98"/>
      <c r="AE42" s="99"/>
      <c r="AF42" s="97" t="s">
        <v>105</v>
      </c>
      <c r="AG42" s="98"/>
      <c r="AH42" s="98"/>
      <c r="AI42" s="99"/>
      <c r="AJ42" s="97" t="s">
        <v>28</v>
      </c>
      <c r="AK42" s="98"/>
      <c r="AL42" s="98"/>
      <c r="AM42" s="99"/>
    </row>
    <row r="43" spans="1:58" x14ac:dyDescent="0.15">
      <c r="B43" s="6">
        <v>1</v>
      </c>
      <c r="C43" s="13"/>
      <c r="D43" s="77" t="s">
        <v>56</v>
      </c>
      <c r="E43" s="78"/>
      <c r="F43" s="78"/>
      <c r="G43" s="78"/>
      <c r="H43" s="78"/>
      <c r="I43" s="78"/>
      <c r="J43" s="78"/>
      <c r="K43" s="78"/>
      <c r="L43" s="78"/>
      <c r="M43" s="79"/>
      <c r="N43" s="80">
        <v>44301</v>
      </c>
      <c r="O43" s="81"/>
      <c r="P43" s="82"/>
      <c r="Q43" s="80">
        <v>44301</v>
      </c>
      <c r="R43" s="81"/>
      <c r="S43" s="82"/>
      <c r="T43" s="83">
        <f>IF(Q43="","",Q43)</f>
        <v>44301</v>
      </c>
      <c r="U43" s="84"/>
      <c r="V43" s="84"/>
      <c r="W43" s="85"/>
      <c r="X43" s="86">
        <v>25000</v>
      </c>
      <c r="Y43" s="87"/>
      <c r="Z43" s="87"/>
      <c r="AA43" s="88"/>
      <c r="AB43" s="89">
        <f>X43</f>
        <v>25000</v>
      </c>
      <c r="AC43" s="90"/>
      <c r="AD43" s="90"/>
      <c r="AE43" s="91"/>
      <c r="AF43" s="92">
        <f>AB43-AJ43</f>
        <v>23000</v>
      </c>
      <c r="AG43" s="93"/>
      <c r="AH43" s="93"/>
      <c r="AI43" s="94"/>
      <c r="AJ43" s="86">
        <v>2000</v>
      </c>
      <c r="AK43" s="87"/>
      <c r="AL43" s="87"/>
      <c r="AM43" s="88"/>
    </row>
    <row r="44" spans="1:58" x14ac:dyDescent="0.15">
      <c r="B44" s="6">
        <v>2</v>
      </c>
      <c r="C44" s="13"/>
      <c r="D44" s="77" t="s">
        <v>56</v>
      </c>
      <c r="E44" s="78"/>
      <c r="F44" s="78"/>
      <c r="G44" s="78"/>
      <c r="H44" s="78"/>
      <c r="I44" s="78"/>
      <c r="J44" s="78"/>
      <c r="K44" s="78"/>
      <c r="L44" s="78"/>
      <c r="M44" s="79"/>
      <c r="N44" s="80">
        <v>44301</v>
      </c>
      <c r="O44" s="81"/>
      <c r="P44" s="82"/>
      <c r="Q44" s="80">
        <v>44301</v>
      </c>
      <c r="R44" s="81"/>
      <c r="S44" s="82"/>
      <c r="T44" s="83">
        <f>IF(Q44="","",Q44)</f>
        <v>44301</v>
      </c>
      <c r="U44" s="84"/>
      <c r="V44" s="84"/>
      <c r="W44" s="85"/>
      <c r="X44" s="86">
        <v>20000</v>
      </c>
      <c r="Y44" s="87"/>
      <c r="Z44" s="87"/>
      <c r="AA44" s="88"/>
      <c r="AB44" s="89">
        <f>X44</f>
        <v>20000</v>
      </c>
      <c r="AC44" s="90"/>
      <c r="AD44" s="90"/>
      <c r="AE44" s="91"/>
      <c r="AF44" s="92">
        <f>AB44-AJ44</f>
        <v>18000</v>
      </c>
      <c r="AG44" s="93"/>
      <c r="AH44" s="93"/>
      <c r="AI44" s="94"/>
      <c r="AJ44" s="86">
        <v>2000</v>
      </c>
      <c r="AK44" s="87"/>
      <c r="AL44" s="87"/>
      <c r="AM44" s="88"/>
    </row>
    <row r="45" spans="1:58" ht="3.75" customHeight="1" x14ac:dyDescent="0.15"/>
    <row r="46" spans="1:58" s="3" customFormat="1" ht="15" customHeight="1" x14ac:dyDescent="0.15">
      <c r="A46" s="3" t="s">
        <v>99</v>
      </c>
    </row>
    <row r="47" spans="1:58" s="4" customFormat="1" ht="4.5" customHeight="1" x14ac:dyDescent="0.15">
      <c r="B47" s="3"/>
    </row>
    <row r="48" spans="1:58" s="3" customFormat="1" ht="15" customHeight="1" x14ac:dyDescent="0.15">
      <c r="C48" s="72" t="s">
        <v>34</v>
      </c>
      <c r="D48" s="73"/>
      <c r="E48" s="73"/>
      <c r="F48" s="73"/>
      <c r="G48" s="73"/>
      <c r="H48" s="73"/>
      <c r="I48" s="73"/>
      <c r="J48" s="76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6"/>
    </row>
    <row r="49" spans="2:53" s="3" customFormat="1" ht="15" customHeight="1" x14ac:dyDescent="0.15">
      <c r="C49" s="59" t="s">
        <v>35</v>
      </c>
      <c r="D49" s="60"/>
      <c r="E49" s="60"/>
      <c r="F49" s="60"/>
      <c r="G49" s="60"/>
      <c r="H49" s="60"/>
      <c r="I49" s="60"/>
      <c r="J49" s="61"/>
      <c r="K49" s="67" t="s">
        <v>42</v>
      </c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8"/>
    </row>
    <row r="50" spans="2:53" s="3" customFormat="1" ht="15" customHeight="1" x14ac:dyDescent="0.15">
      <c r="C50" s="69"/>
      <c r="D50" s="70"/>
      <c r="E50" s="70"/>
      <c r="F50" s="70"/>
      <c r="G50" s="70"/>
      <c r="H50" s="70"/>
      <c r="I50" s="70"/>
      <c r="J50" s="71"/>
      <c r="K50" s="72" t="s">
        <v>44</v>
      </c>
      <c r="L50" s="73"/>
      <c r="M50" s="73"/>
      <c r="N50" s="73"/>
      <c r="O50" s="73"/>
      <c r="P50" s="73"/>
      <c r="Q50" s="73"/>
      <c r="R50" s="74"/>
      <c r="S50" s="75" t="s">
        <v>9</v>
      </c>
      <c r="T50" s="73"/>
      <c r="U50" s="73"/>
      <c r="V50" s="73"/>
      <c r="W50" s="74"/>
      <c r="X50" s="75" t="s">
        <v>45</v>
      </c>
      <c r="Y50" s="73"/>
      <c r="Z50" s="73"/>
      <c r="AA50" s="73"/>
      <c r="AB50" s="74"/>
      <c r="AC50" s="75" t="s">
        <v>36</v>
      </c>
      <c r="AD50" s="73"/>
      <c r="AE50" s="73"/>
      <c r="AF50" s="73"/>
      <c r="AG50" s="73"/>
      <c r="AH50" s="73"/>
      <c r="AI50" s="73"/>
      <c r="AJ50" s="74"/>
      <c r="AK50" s="75" t="s">
        <v>38</v>
      </c>
      <c r="AL50" s="73"/>
      <c r="AM50" s="73"/>
      <c r="AN50" s="73"/>
      <c r="AO50" s="74"/>
      <c r="AP50" s="75" t="s">
        <v>3</v>
      </c>
      <c r="AQ50" s="73"/>
      <c r="AR50" s="73"/>
      <c r="AS50" s="73"/>
      <c r="AT50" s="74"/>
      <c r="AU50" s="73" t="s">
        <v>43</v>
      </c>
      <c r="AV50" s="73"/>
      <c r="AW50" s="73"/>
      <c r="AX50" s="73"/>
      <c r="AY50" s="73"/>
      <c r="AZ50" s="73"/>
      <c r="BA50" s="76"/>
    </row>
    <row r="51" spans="2:53" s="3" customFormat="1" ht="15" customHeight="1" x14ac:dyDescent="0.15">
      <c r="C51" s="51" t="s">
        <v>37</v>
      </c>
      <c r="D51" s="52"/>
      <c r="E51" s="52"/>
      <c r="F51" s="52"/>
      <c r="G51" s="52"/>
      <c r="H51" s="52"/>
      <c r="I51" s="52"/>
      <c r="J51" s="53"/>
      <c r="K51" s="54"/>
      <c r="L51" s="55"/>
      <c r="M51" s="55"/>
      <c r="N51" s="55"/>
      <c r="O51" s="55"/>
      <c r="P51" s="55"/>
      <c r="Q51" s="55"/>
      <c r="R51" s="56"/>
      <c r="S51" s="57"/>
      <c r="T51" s="55"/>
      <c r="U51" s="55"/>
      <c r="V51" s="55"/>
      <c r="W51" s="56"/>
      <c r="X51" s="57"/>
      <c r="Y51" s="55"/>
      <c r="Z51" s="55"/>
      <c r="AA51" s="55"/>
      <c r="AB51" s="56"/>
      <c r="AC51" s="57"/>
      <c r="AD51" s="55"/>
      <c r="AE51" s="55"/>
      <c r="AF51" s="55"/>
      <c r="AG51" s="55"/>
      <c r="AH51" s="55"/>
      <c r="AI51" s="55"/>
      <c r="AJ51" s="56"/>
      <c r="AK51" s="57"/>
      <c r="AL51" s="55"/>
      <c r="AM51" s="55"/>
      <c r="AN51" s="55"/>
      <c r="AO51" s="56"/>
      <c r="AP51" s="57"/>
      <c r="AQ51" s="55"/>
      <c r="AR51" s="55"/>
      <c r="AS51" s="55"/>
      <c r="AT51" s="56"/>
      <c r="AU51" s="55"/>
      <c r="AV51" s="55"/>
      <c r="AW51" s="55"/>
      <c r="AX51" s="55"/>
      <c r="AY51" s="55"/>
      <c r="AZ51" s="55"/>
      <c r="BA51" s="58"/>
    </row>
    <row r="52" spans="2:53" s="3" customFormat="1" ht="15" customHeight="1" x14ac:dyDescent="0.15">
      <c r="C52" s="59" t="s">
        <v>39</v>
      </c>
      <c r="D52" s="60"/>
      <c r="E52" s="60"/>
      <c r="F52" s="60"/>
      <c r="G52" s="60"/>
      <c r="H52" s="60"/>
      <c r="I52" s="60"/>
      <c r="J52" s="61"/>
      <c r="K52" s="62"/>
      <c r="L52" s="63"/>
      <c r="M52" s="63"/>
      <c r="N52" s="63"/>
      <c r="O52" s="63"/>
      <c r="P52" s="63"/>
      <c r="Q52" s="63"/>
      <c r="R52" s="64"/>
      <c r="S52" s="65"/>
      <c r="T52" s="63"/>
      <c r="U52" s="63"/>
      <c r="V52" s="63"/>
      <c r="W52" s="64"/>
      <c r="X52" s="65"/>
      <c r="Y52" s="63"/>
      <c r="Z52" s="63"/>
      <c r="AA52" s="63"/>
      <c r="AB52" s="64"/>
      <c r="AC52" s="65"/>
      <c r="AD52" s="63"/>
      <c r="AE52" s="63"/>
      <c r="AF52" s="63"/>
      <c r="AG52" s="63"/>
      <c r="AH52" s="63"/>
      <c r="AI52" s="63"/>
      <c r="AJ52" s="64"/>
      <c r="AK52" s="65"/>
      <c r="AL52" s="63"/>
      <c r="AM52" s="63"/>
      <c r="AN52" s="63"/>
      <c r="AO52" s="64"/>
      <c r="AP52" s="65"/>
      <c r="AQ52" s="63"/>
      <c r="AR52" s="63"/>
      <c r="AS52" s="63"/>
      <c r="AT52" s="64"/>
      <c r="AU52" s="63"/>
      <c r="AV52" s="63"/>
      <c r="AW52" s="63"/>
      <c r="AX52" s="63"/>
      <c r="AY52" s="63"/>
      <c r="AZ52" s="63"/>
      <c r="BA52" s="66"/>
    </row>
    <row r="54" spans="2:53" x14ac:dyDescent="0.15">
      <c r="B54" s="8"/>
    </row>
  </sheetData>
  <mergeCells count="221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U34:AB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N41:S41"/>
    <mergeCell ref="T41:W41"/>
    <mergeCell ref="B42:C42"/>
    <mergeCell ref="D42:M42"/>
    <mergeCell ref="N42:P42"/>
    <mergeCell ref="Q42:S42"/>
    <mergeCell ref="T42:W42"/>
    <mergeCell ref="X42:AA42"/>
    <mergeCell ref="AB42:AE42"/>
    <mergeCell ref="AF42:AI42"/>
    <mergeCell ref="AJ42:AM42"/>
    <mergeCell ref="D43:M43"/>
    <mergeCell ref="N43:P43"/>
    <mergeCell ref="Q43:S43"/>
    <mergeCell ref="T43:W43"/>
    <mergeCell ref="X43:AA43"/>
    <mergeCell ref="AB43:AE43"/>
    <mergeCell ref="AF43:AI43"/>
    <mergeCell ref="AJ43:AM43"/>
    <mergeCell ref="D44:M44"/>
    <mergeCell ref="N44:P44"/>
    <mergeCell ref="Q44:S44"/>
    <mergeCell ref="T44:W44"/>
    <mergeCell ref="X44:AA44"/>
    <mergeCell ref="AB44:AE44"/>
    <mergeCell ref="AF44:AI44"/>
    <mergeCell ref="AJ44:AM44"/>
    <mergeCell ref="C48:J48"/>
    <mergeCell ref="K48:BA48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</mergeCells>
  <phoneticPr fontId="2"/>
  <dataValidations count="1">
    <dataValidation type="list" allowBlank="1" showInputMessage="1" showErrorMessage="1" sqref="P17:R36">
      <formula1>$U$30:$U$32</formula1>
    </dataValidation>
  </dataValidations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5"/>
  </cols>
  <sheetData>
    <row r="1" spans="1:43" ht="18.75" customHeight="1" x14ac:dyDescent="0.15">
      <c r="A1" s="187" t="s">
        <v>90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79"/>
      <c r="AF1" s="179"/>
      <c r="AG1" s="179"/>
      <c r="AH1" s="179"/>
      <c r="AI1" s="24"/>
    </row>
    <row r="2" spans="1:43" ht="18.75" customHeight="1" x14ac:dyDescent="0.15">
      <c r="Z2" s="188">
        <f>入力シート!F3</f>
        <v>0</v>
      </c>
      <c r="AA2" s="188"/>
      <c r="AB2" s="188"/>
      <c r="AC2" s="188"/>
      <c r="AD2" s="188"/>
      <c r="AE2" s="188"/>
      <c r="AF2" s="188"/>
      <c r="AG2" s="188"/>
      <c r="AH2" s="188"/>
    </row>
    <row r="3" spans="1:43" ht="18.75" customHeight="1" x14ac:dyDescent="0.15">
      <c r="Z3" s="189">
        <f>入力シート!F4</f>
        <v>44408</v>
      </c>
      <c r="AA3" s="189"/>
      <c r="AB3" s="189"/>
      <c r="AC3" s="189"/>
      <c r="AD3" s="189"/>
      <c r="AE3" s="189"/>
      <c r="AF3" s="189"/>
      <c r="AG3" s="189"/>
      <c r="AH3" s="189"/>
    </row>
    <row r="4" spans="1:43" ht="18.75" customHeight="1" x14ac:dyDescent="0.15">
      <c r="Z4" s="23"/>
    </row>
    <row r="5" spans="1:43" ht="18.75" customHeight="1" x14ac:dyDescent="0.15">
      <c r="B5" s="17"/>
    </row>
    <row r="6" spans="1:43" ht="18.75" customHeight="1" x14ac:dyDescent="0.15">
      <c r="B6" s="17"/>
      <c r="AQ6" s="25"/>
    </row>
    <row r="7" spans="1:43" ht="18.75" customHeight="1" x14ac:dyDescent="0.15">
      <c r="B7" s="17"/>
      <c r="C7" s="172" t="s">
        <v>47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</row>
    <row r="9" spans="1:43" ht="18.75" customHeight="1" x14ac:dyDescent="0.15">
      <c r="B9" s="17"/>
    </row>
    <row r="10" spans="1:43" ht="18.75" customHeight="1" x14ac:dyDescent="0.15">
      <c r="B10" s="17"/>
    </row>
    <row r="11" spans="1:43" ht="18.75" customHeight="1" x14ac:dyDescent="0.15">
      <c r="R11" s="183" t="s">
        <v>48</v>
      </c>
      <c r="S11" s="183"/>
      <c r="T11" s="183"/>
      <c r="U11" s="184" t="str">
        <f>入力シート!F5</f>
        <v>東京都千代田区霞が関2-1-3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</row>
    <row r="12" spans="1:43" ht="18.75" customHeight="1" x14ac:dyDescent="0.15">
      <c r="B12" s="17"/>
      <c r="U12" s="173" t="str">
        <f>入力シート!F6</f>
        <v>社会福祉法人国交会 自動車苑</v>
      </c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</row>
    <row r="13" spans="1:43" ht="18.75" customHeight="1" x14ac:dyDescent="0.15">
      <c r="B13" s="17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</row>
    <row r="14" spans="1:43" ht="18.75" customHeight="1" x14ac:dyDescent="0.15">
      <c r="B14" s="17"/>
      <c r="U14" s="184" t="str">
        <f>入力シート!F7</f>
        <v>理事長　国土　太郎</v>
      </c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5"/>
      <c r="AH14" s="185"/>
    </row>
    <row r="15" spans="1:43" ht="18.75" customHeight="1" x14ac:dyDescent="0.15">
      <c r="B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3" ht="18.75" customHeight="1" x14ac:dyDescent="0.15">
      <c r="B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2:34" ht="18.75" customHeight="1" x14ac:dyDescent="0.15">
      <c r="B17" s="186" t="s">
        <v>120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</row>
    <row r="18" spans="2:34" ht="18.75" customHeight="1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2:34" ht="18.75" customHeight="1" x14ac:dyDescent="0.15">
      <c r="B19" s="17"/>
    </row>
    <row r="20" spans="2:34" ht="18.75" customHeight="1" x14ac:dyDescent="0.15">
      <c r="B20" s="174" t="s">
        <v>125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</row>
    <row r="21" spans="2:34" ht="18.75" customHeight="1" x14ac:dyDescent="0.1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</row>
    <row r="22" spans="2:34" ht="18.75" customHeight="1" x14ac:dyDescent="0.1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</row>
    <row r="23" spans="2:34" s="16" customFormat="1" ht="22.5" customHeight="1" x14ac:dyDescent="0.15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</row>
    <row r="24" spans="2:34" ht="18.75" customHeight="1" x14ac:dyDescent="0.15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</row>
    <row r="25" spans="2:34" ht="18.75" customHeight="1" x14ac:dyDescent="0.15">
      <c r="B25" s="182" t="s">
        <v>126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</row>
    <row r="26" spans="2:34" ht="18.75" customHeight="1" x14ac:dyDescent="0.15">
      <c r="B26" s="177" t="s">
        <v>121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</row>
    <row r="27" spans="2:34" ht="18.75" customHeight="1" x14ac:dyDescent="0.15"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</row>
    <row r="28" spans="2:34" ht="18.75" customHeight="1" x14ac:dyDescent="0.15">
      <c r="B28" s="182" t="s">
        <v>127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</row>
    <row r="29" spans="2:34" ht="18.75" customHeight="1" x14ac:dyDescent="0.15">
      <c r="B29" s="177" t="s">
        <v>119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</row>
    <row r="30" spans="2:34" ht="18.75" customHeight="1" x14ac:dyDescent="0.15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</row>
    <row r="31" spans="2:34" ht="18.75" customHeight="1" x14ac:dyDescent="0.15">
      <c r="B31" s="172" t="s">
        <v>49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9" t="s">
        <v>50</v>
      </c>
      <c r="N31" s="179"/>
      <c r="O31" s="180">
        <f>別紙!X21</f>
        <v>41000</v>
      </c>
      <c r="P31" s="180"/>
      <c r="Q31" s="180"/>
      <c r="R31" s="180"/>
      <c r="S31" s="180"/>
      <c r="T31" s="180"/>
      <c r="U31" s="180"/>
      <c r="V31" s="21" t="s">
        <v>79</v>
      </c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2:34" ht="18.75" customHeight="1" x14ac:dyDescent="0.15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75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</row>
    <row r="33" spans="2:34" ht="18.75" customHeight="1" x14ac:dyDescent="0.15">
      <c r="B33" s="172" t="s">
        <v>51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</row>
    <row r="34" spans="2:34" ht="18.75" customHeight="1" x14ac:dyDescent="0.15">
      <c r="B34" s="172" t="s">
        <v>52</v>
      </c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</row>
    <row r="35" spans="2:34" ht="18.75" customHeight="1" x14ac:dyDescent="0.15">
      <c r="B35" s="172" t="s">
        <v>2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</row>
    <row r="36" spans="2:34" ht="18.75" customHeight="1" x14ac:dyDescent="0.15">
      <c r="B36" s="172" t="s">
        <v>6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</row>
    <row r="37" spans="2:34" ht="18.75" customHeight="1" x14ac:dyDescent="0.15">
      <c r="B37" s="172" t="s">
        <v>22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</row>
    <row r="38" spans="2:34" ht="18.75" customHeight="1" x14ac:dyDescent="0.1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2:34" ht="18.75" customHeight="1" x14ac:dyDescent="0.1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2:34" ht="18.75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2:34" ht="18.75" customHeight="1" x14ac:dyDescent="0.1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2:34" ht="18.75" customHeight="1" x14ac:dyDescent="0.1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2:34" ht="18.75" customHeight="1" x14ac:dyDescent="0.15">
      <c r="B43" s="17"/>
    </row>
    <row r="44" spans="2:34" ht="18.75" customHeight="1" x14ac:dyDescent="0.1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49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26"/>
    <col min="17" max="23" width="2.625" style="26" customWidth="1"/>
    <col min="24" max="26" width="2.5" style="26"/>
    <col min="27" max="28" width="3" style="26" bestFit="1" customWidth="1"/>
    <col min="29" max="16384" width="2.5" style="26"/>
  </cols>
  <sheetData>
    <row r="1" spans="1:54" ht="15" customHeight="1" x14ac:dyDescent="0.15">
      <c r="B1" s="346" t="s">
        <v>12</v>
      </c>
      <c r="C1" s="346"/>
      <c r="D1" s="346"/>
      <c r="E1" s="346"/>
      <c r="F1" s="33"/>
    </row>
    <row r="2" spans="1:54" ht="22.5" customHeight="1" x14ac:dyDescent="0.15">
      <c r="B2" s="347" t="s">
        <v>128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</row>
    <row r="3" spans="1:54" ht="7.5" customHeight="1" x14ac:dyDescent="0.15"/>
    <row r="4" spans="1:54" s="27" customFormat="1" ht="13.5" customHeight="1" x14ac:dyDescent="0.15">
      <c r="B4" s="29" t="s">
        <v>123</v>
      </c>
    </row>
    <row r="5" spans="1:54" s="27" customFormat="1" ht="4.5" customHeight="1" x14ac:dyDescent="0.15">
      <c r="B5" s="26"/>
    </row>
    <row r="6" spans="1:54" ht="13.5" customHeight="1" x14ac:dyDescent="0.15">
      <c r="C6" s="348" t="s">
        <v>122</v>
      </c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50"/>
      <c r="X6" s="351" t="s">
        <v>108</v>
      </c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3"/>
      <c r="AJ6" s="354" t="s">
        <v>16</v>
      </c>
      <c r="AK6" s="349"/>
      <c r="AL6" s="349"/>
      <c r="AM6" s="349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55"/>
    </row>
    <row r="7" spans="1:54" ht="13.5" customHeight="1" x14ac:dyDescent="0.15">
      <c r="C7" s="356" t="s">
        <v>19</v>
      </c>
      <c r="D7" s="357"/>
      <c r="E7" s="357"/>
      <c r="F7" s="357"/>
      <c r="G7" s="357"/>
      <c r="H7" s="357"/>
      <c r="I7" s="357"/>
      <c r="J7" s="357"/>
      <c r="K7" s="357"/>
      <c r="L7" s="358"/>
      <c r="M7" s="359" t="s">
        <v>1</v>
      </c>
      <c r="N7" s="357"/>
      <c r="O7" s="357"/>
      <c r="P7" s="358"/>
      <c r="Q7" s="359" t="s">
        <v>4</v>
      </c>
      <c r="R7" s="357"/>
      <c r="S7" s="357"/>
      <c r="T7" s="357"/>
      <c r="U7" s="357"/>
      <c r="V7" s="357"/>
      <c r="W7" s="358"/>
      <c r="X7" s="360" t="s">
        <v>8</v>
      </c>
      <c r="Y7" s="361"/>
      <c r="Z7" s="361"/>
      <c r="AA7" s="362"/>
      <c r="AB7" s="363" t="s">
        <v>5</v>
      </c>
      <c r="AC7" s="364"/>
      <c r="AD7" s="364"/>
      <c r="AE7" s="365"/>
      <c r="AF7" s="363" t="s">
        <v>14</v>
      </c>
      <c r="AG7" s="364"/>
      <c r="AH7" s="364"/>
      <c r="AI7" s="365"/>
      <c r="AJ7" s="359" t="s">
        <v>18</v>
      </c>
      <c r="AK7" s="357"/>
      <c r="AL7" s="357"/>
      <c r="AM7" s="358"/>
      <c r="AN7" s="366"/>
      <c r="AO7" s="367"/>
      <c r="AP7" s="367"/>
      <c r="AQ7" s="367"/>
      <c r="AR7" s="367"/>
      <c r="AS7" s="44"/>
      <c r="AT7" s="44"/>
      <c r="AU7" s="44"/>
      <c r="AV7" s="44"/>
      <c r="AW7" s="44"/>
      <c r="AX7" s="44"/>
      <c r="AY7" s="44"/>
      <c r="AZ7" s="44"/>
      <c r="BA7" s="46"/>
    </row>
    <row r="8" spans="1:54" s="28" customFormat="1" ht="13.5" customHeight="1" x14ac:dyDescent="0.15">
      <c r="C8" s="334" t="s">
        <v>81</v>
      </c>
      <c r="D8" s="335"/>
      <c r="E8" s="335"/>
      <c r="F8" s="335"/>
      <c r="G8" s="335"/>
      <c r="H8" s="335"/>
      <c r="I8" s="335"/>
      <c r="J8" s="335"/>
      <c r="K8" s="335"/>
      <c r="L8" s="336"/>
      <c r="M8" s="337"/>
      <c r="N8" s="338"/>
      <c r="O8" s="338"/>
      <c r="P8" s="339"/>
      <c r="Q8" s="340"/>
      <c r="R8" s="341"/>
      <c r="S8" s="341"/>
      <c r="T8" s="341"/>
      <c r="U8" s="341"/>
      <c r="V8" s="341"/>
      <c r="W8" s="342"/>
      <c r="X8" s="343"/>
      <c r="Y8" s="344"/>
      <c r="Z8" s="344"/>
      <c r="AA8" s="345"/>
      <c r="AB8" s="343"/>
      <c r="AC8" s="344"/>
      <c r="AD8" s="344"/>
      <c r="AE8" s="345"/>
      <c r="AF8" s="293"/>
      <c r="AG8" s="294"/>
      <c r="AH8" s="294"/>
      <c r="AI8" s="295"/>
      <c r="AJ8" s="343"/>
      <c r="AK8" s="344"/>
      <c r="AL8" s="344"/>
      <c r="AM8" s="345"/>
      <c r="AN8" s="324"/>
      <c r="AO8" s="325"/>
      <c r="AP8" s="325"/>
      <c r="AQ8" s="332"/>
      <c r="AR8" s="332"/>
      <c r="AS8" s="332"/>
      <c r="AT8" s="332"/>
      <c r="AU8" s="325"/>
      <c r="AV8" s="325"/>
      <c r="AW8" s="325"/>
      <c r="AX8" s="332"/>
      <c r="AY8" s="332"/>
      <c r="AZ8" s="332"/>
      <c r="BA8" s="333"/>
    </row>
    <row r="9" spans="1:54" s="28" customFormat="1" ht="13.5" customHeight="1" x14ac:dyDescent="0.15">
      <c r="C9" s="30"/>
      <c r="D9" s="302" t="s">
        <v>117</v>
      </c>
      <c r="E9" s="302"/>
      <c r="F9" s="302"/>
      <c r="G9" s="302"/>
      <c r="H9" s="302"/>
      <c r="I9" s="302"/>
      <c r="J9" s="302"/>
      <c r="K9" s="302"/>
      <c r="L9" s="303"/>
      <c r="M9" s="304"/>
      <c r="N9" s="305"/>
      <c r="O9" s="305"/>
      <c r="P9" s="306"/>
      <c r="Q9" s="307"/>
      <c r="R9" s="308"/>
      <c r="S9" s="308"/>
      <c r="T9" s="308"/>
      <c r="U9" s="308"/>
      <c r="V9" s="308"/>
      <c r="W9" s="309"/>
      <c r="X9" s="310"/>
      <c r="Y9" s="311"/>
      <c r="Z9" s="311"/>
      <c r="AA9" s="312"/>
      <c r="AB9" s="310"/>
      <c r="AC9" s="311"/>
      <c r="AD9" s="311"/>
      <c r="AE9" s="312"/>
      <c r="AF9" s="296"/>
      <c r="AG9" s="297"/>
      <c r="AH9" s="297"/>
      <c r="AI9" s="298"/>
      <c r="AJ9" s="310"/>
      <c r="AK9" s="311"/>
      <c r="AL9" s="311"/>
      <c r="AM9" s="312"/>
      <c r="AN9" s="324"/>
      <c r="AO9" s="325"/>
      <c r="AP9" s="325"/>
      <c r="AQ9" s="332"/>
      <c r="AR9" s="332"/>
      <c r="AS9" s="332"/>
      <c r="AT9" s="332"/>
      <c r="AU9" s="325"/>
      <c r="AV9" s="325"/>
      <c r="AW9" s="325"/>
      <c r="AX9" s="332"/>
      <c r="AY9" s="332"/>
      <c r="AZ9" s="332"/>
      <c r="BA9" s="333"/>
    </row>
    <row r="10" spans="1:54" s="28" customFormat="1" ht="13.5" customHeight="1" x14ac:dyDescent="0.15">
      <c r="A10" s="28">
        <v>1</v>
      </c>
      <c r="C10" s="30"/>
      <c r="D10" s="302" t="str">
        <f>"　　"&amp;IF(ISNA(VLOOKUP(A10,入力シート!$B$43:$AM$44,3,FALSE)),"",VLOOKUP(A10,入力シート!$B$43:$AM$44,3,FALSE))</f>
        <v>　　移送サービス</v>
      </c>
      <c r="E10" s="302"/>
      <c r="F10" s="302"/>
      <c r="G10" s="302"/>
      <c r="H10" s="302"/>
      <c r="I10" s="302"/>
      <c r="J10" s="302"/>
      <c r="K10" s="302"/>
      <c r="L10" s="303"/>
      <c r="M10" s="304">
        <f>IF($D$10="","",IF(ISNA(VLOOKUP($A$10,入力シート!$B$43:$AM$44,23,FALSE)),"",VLOOKUP($A$10,入力シート!$B$43:$AM$44,23,FALSE)))</f>
        <v>25000</v>
      </c>
      <c r="N10" s="305"/>
      <c r="O10" s="305"/>
      <c r="P10" s="306"/>
      <c r="Q10" s="326" t="str">
        <f>IF(M10="","","車賃及び雑費")</f>
        <v>車賃及び雑費</v>
      </c>
      <c r="R10" s="327"/>
      <c r="S10" s="327"/>
      <c r="T10" s="327"/>
      <c r="U10" s="327"/>
      <c r="V10" s="327"/>
      <c r="W10" s="328"/>
      <c r="X10" s="304">
        <f>IF($D$10="","",IF(ISNA(VLOOKUP($A$10,入力シート!$B$43:$AM$44,31,FALSE)),"",VLOOKUP($A$10,入力シート!$B$43:$AM$44,31,FALSE)))</f>
        <v>23000</v>
      </c>
      <c r="Y10" s="305"/>
      <c r="Z10" s="305"/>
      <c r="AA10" s="306"/>
      <c r="AB10" s="304">
        <f>IF($D$10="","",IF(ISNA(VLOOKUP($A$10,入力シート!$B$43:$AM$44,35,FALSE)),"",VLOOKUP($A$10,入力シート!$B$43:$AM$44,35,FALSE)))</f>
        <v>2000</v>
      </c>
      <c r="AC10" s="305"/>
      <c r="AD10" s="305"/>
      <c r="AE10" s="306"/>
      <c r="AF10" s="296"/>
      <c r="AG10" s="297"/>
      <c r="AH10" s="297"/>
      <c r="AI10" s="298"/>
      <c r="AJ10" s="319">
        <f>IF($D$10="","",IF(ISNA(VLOOKUP($A$10,入力シート!$B$43:$AM$44,19,FALSE)),"",VLOOKUP($A$10,入力シート!$B$43:$AM$44,19,FALSE)))</f>
        <v>44301</v>
      </c>
      <c r="AK10" s="320"/>
      <c r="AL10" s="320"/>
      <c r="AM10" s="321"/>
      <c r="AN10" s="329" t="str">
        <f>IF(D10="","","別紙「短期入所（ショートステイ）の入所計画表（短期入所（ショートステイ）プラン）のとおり」")</f>
        <v>別紙「短期入所（ショートステイ）の入所計画表（短期入所（ショートステイ）プラン）のとおり」</v>
      </c>
      <c r="AO10" s="330"/>
      <c r="AP10" s="330"/>
      <c r="AQ10" s="330"/>
      <c r="AR10" s="330"/>
      <c r="AS10" s="330"/>
      <c r="AT10" s="330"/>
      <c r="AU10" s="330"/>
      <c r="AV10" s="330"/>
      <c r="AW10" s="330"/>
      <c r="AX10" s="330"/>
      <c r="AY10" s="330"/>
      <c r="AZ10" s="330"/>
      <c r="BA10" s="331"/>
    </row>
    <row r="11" spans="1:54" s="28" customFormat="1" ht="13.5" customHeight="1" x14ac:dyDescent="0.15">
      <c r="A11" s="28">
        <v>2</v>
      </c>
      <c r="C11" s="30"/>
      <c r="D11" s="302" t="str">
        <f>"　　"&amp;IF(ISNA(VLOOKUP(A11,入力シート!$B$43:$AM$44,3,FALSE)),"",VLOOKUP(A11,入力シート!$B$43:$AM$44,3,FALSE))</f>
        <v>　　移送サービス</v>
      </c>
      <c r="E11" s="302"/>
      <c r="F11" s="302"/>
      <c r="G11" s="302"/>
      <c r="H11" s="302"/>
      <c r="I11" s="302"/>
      <c r="J11" s="302"/>
      <c r="K11" s="302"/>
      <c r="L11" s="303"/>
      <c r="M11" s="304">
        <f>IF(D11="","",IF(ISNA(VLOOKUP(A11,入力シート!$B$43:$AM$44,23,FALSE)),"",VLOOKUP(A11,入力シート!$B$43:$AM$44,23,FALSE)))</f>
        <v>20000</v>
      </c>
      <c r="N11" s="305"/>
      <c r="O11" s="305"/>
      <c r="P11" s="306"/>
      <c r="Q11" s="326" t="str">
        <f>IF(M11="","","車賃及び雑費")</f>
        <v>車賃及び雑費</v>
      </c>
      <c r="R11" s="327"/>
      <c r="S11" s="327"/>
      <c r="T11" s="327"/>
      <c r="U11" s="327"/>
      <c r="V11" s="327"/>
      <c r="W11" s="328"/>
      <c r="X11" s="304">
        <f>IF($D$11="","",IF(ISNA(VLOOKUP($A$11,入力シート!$B$43:$AM$44,31,FALSE)),"",VLOOKUP($A$11,入力シート!$B$43:$AM$44,31,FALSE)))</f>
        <v>18000</v>
      </c>
      <c r="Y11" s="305"/>
      <c r="Z11" s="305"/>
      <c r="AA11" s="306"/>
      <c r="AB11" s="304">
        <f>IF($D$11="","",IF(ISNA(VLOOKUP($A$11,入力シート!$B$43:$AM$44,35,FALSE)),"",VLOOKUP($A$11,入力シート!$B$43:$AM$44,35,FALSE)))</f>
        <v>2000</v>
      </c>
      <c r="AC11" s="305"/>
      <c r="AD11" s="305"/>
      <c r="AE11" s="306"/>
      <c r="AF11" s="296"/>
      <c r="AG11" s="297"/>
      <c r="AH11" s="297"/>
      <c r="AI11" s="298"/>
      <c r="AJ11" s="319">
        <f>IF($D$10="","",IF(ISNA(VLOOKUP($A$10,入力シート!$B$43:$AM$44,19,FALSE)),"",VLOOKUP($A$10,入力シート!$B$43:$AM$44,19,FALSE)))</f>
        <v>44301</v>
      </c>
      <c r="AK11" s="320"/>
      <c r="AL11" s="320"/>
      <c r="AM11" s="321"/>
      <c r="AN11" s="329" t="str">
        <f>IF(D11="","","別紙「短期入所（ショートステイ）の入所計画表（短期入所（ショートステイ）プラン）のとおり」")</f>
        <v>別紙「短期入所（ショートステイ）の入所計画表（短期入所（ショートステイ）プラン）のとおり」</v>
      </c>
      <c r="AO11" s="330"/>
      <c r="AP11" s="330"/>
      <c r="AQ11" s="330"/>
      <c r="AR11" s="330"/>
      <c r="AS11" s="330"/>
      <c r="AT11" s="330"/>
      <c r="AU11" s="330"/>
      <c r="AV11" s="330"/>
      <c r="AW11" s="330"/>
      <c r="AX11" s="330"/>
      <c r="AY11" s="330"/>
      <c r="AZ11" s="330"/>
      <c r="BA11" s="331"/>
    </row>
    <row r="12" spans="1:54" s="28" customFormat="1" ht="13.5" customHeight="1" x14ac:dyDescent="0.15">
      <c r="A12" s="28">
        <v>3</v>
      </c>
      <c r="C12" s="30"/>
      <c r="D12" s="302"/>
      <c r="E12" s="302"/>
      <c r="F12" s="302"/>
      <c r="G12" s="302"/>
      <c r="H12" s="302"/>
      <c r="I12" s="302"/>
      <c r="J12" s="302"/>
      <c r="K12" s="302"/>
      <c r="L12" s="303"/>
      <c r="M12" s="304"/>
      <c r="N12" s="305"/>
      <c r="O12" s="305"/>
      <c r="P12" s="306"/>
      <c r="Q12" s="326"/>
      <c r="R12" s="327"/>
      <c r="S12" s="327"/>
      <c r="T12" s="327"/>
      <c r="U12" s="327"/>
      <c r="V12" s="327"/>
      <c r="W12" s="328"/>
      <c r="X12" s="304"/>
      <c r="Y12" s="305"/>
      <c r="Z12" s="305"/>
      <c r="AA12" s="306"/>
      <c r="AB12" s="304"/>
      <c r="AC12" s="305"/>
      <c r="AD12" s="305"/>
      <c r="AE12" s="306"/>
      <c r="AF12" s="296"/>
      <c r="AG12" s="297"/>
      <c r="AH12" s="297"/>
      <c r="AI12" s="298"/>
      <c r="AJ12" s="319"/>
      <c r="AK12" s="320"/>
      <c r="AL12" s="320"/>
      <c r="AM12" s="321"/>
      <c r="AN12" s="324"/>
      <c r="AO12" s="325"/>
      <c r="AP12" s="325"/>
      <c r="AQ12" s="325"/>
      <c r="AR12" s="325"/>
      <c r="AS12" s="45"/>
      <c r="AT12" s="45"/>
      <c r="AU12" s="45"/>
      <c r="AV12" s="45"/>
      <c r="AW12" s="45"/>
      <c r="AX12" s="45"/>
      <c r="AY12" s="45"/>
      <c r="AZ12" s="45"/>
      <c r="BA12" s="47"/>
    </row>
    <row r="13" spans="1:54" s="28" customFormat="1" ht="13.5" customHeight="1" x14ac:dyDescent="0.15">
      <c r="A13" s="28">
        <v>4</v>
      </c>
      <c r="C13" s="30"/>
      <c r="D13" s="302"/>
      <c r="E13" s="302"/>
      <c r="F13" s="302"/>
      <c r="G13" s="302"/>
      <c r="H13" s="302"/>
      <c r="I13" s="302"/>
      <c r="J13" s="302"/>
      <c r="K13" s="302"/>
      <c r="L13" s="303"/>
      <c r="M13" s="304"/>
      <c r="N13" s="305"/>
      <c r="O13" s="305"/>
      <c r="P13" s="306"/>
      <c r="Q13" s="326"/>
      <c r="R13" s="327"/>
      <c r="S13" s="327"/>
      <c r="T13" s="327"/>
      <c r="U13" s="327"/>
      <c r="V13" s="327"/>
      <c r="W13" s="328"/>
      <c r="X13" s="304"/>
      <c r="Y13" s="305"/>
      <c r="Z13" s="305"/>
      <c r="AA13" s="306"/>
      <c r="AB13" s="304"/>
      <c r="AC13" s="305"/>
      <c r="AD13" s="305"/>
      <c r="AE13" s="306"/>
      <c r="AF13" s="296"/>
      <c r="AG13" s="297"/>
      <c r="AH13" s="297"/>
      <c r="AI13" s="298"/>
      <c r="AJ13" s="319" t="str">
        <f>IF($M13="","",IF(ISNA(VLOOKUP(A13,#REF!,16,FALSE)),"",VLOOKUP(A13,#REF!,16,FALSE)))</f>
        <v/>
      </c>
      <c r="AK13" s="320"/>
      <c r="AL13" s="320"/>
      <c r="AM13" s="321"/>
      <c r="AN13" s="324"/>
      <c r="AO13" s="325"/>
      <c r="AP13" s="325"/>
      <c r="AQ13" s="325"/>
      <c r="AR13" s="325"/>
      <c r="AS13" s="45"/>
      <c r="AT13" s="45"/>
      <c r="AU13" s="45"/>
      <c r="AV13" s="45"/>
      <c r="AW13" s="45"/>
      <c r="AX13" s="45"/>
      <c r="AY13" s="45"/>
      <c r="AZ13" s="45"/>
      <c r="BA13" s="47"/>
    </row>
    <row r="14" spans="1:54" s="28" customFormat="1" ht="13.5" customHeight="1" x14ac:dyDescent="0.15">
      <c r="A14" s="28">
        <v>5</v>
      </c>
      <c r="C14" s="30"/>
      <c r="D14" s="302"/>
      <c r="E14" s="302"/>
      <c r="F14" s="302"/>
      <c r="G14" s="302"/>
      <c r="H14" s="302"/>
      <c r="I14" s="302"/>
      <c r="J14" s="302"/>
      <c r="K14" s="302"/>
      <c r="L14" s="303"/>
      <c r="M14" s="304"/>
      <c r="N14" s="305"/>
      <c r="O14" s="305"/>
      <c r="P14" s="306"/>
      <c r="Q14" s="315"/>
      <c r="R14" s="316"/>
      <c r="S14" s="316"/>
      <c r="T14" s="316"/>
      <c r="U14" s="40"/>
      <c r="V14" s="317"/>
      <c r="W14" s="318"/>
      <c r="X14" s="304"/>
      <c r="Y14" s="305"/>
      <c r="Z14" s="305"/>
      <c r="AA14" s="306"/>
      <c r="AB14" s="304"/>
      <c r="AC14" s="305"/>
      <c r="AD14" s="305"/>
      <c r="AE14" s="306"/>
      <c r="AF14" s="296"/>
      <c r="AG14" s="297"/>
      <c r="AH14" s="297"/>
      <c r="AI14" s="298"/>
      <c r="AJ14" s="319" t="str">
        <f>IF($M14="","",IF(ISNA(VLOOKUP(A14,#REF!,50,FALSE)),"",VLOOKUP(A14,#REF!,50,FALSE)))</f>
        <v/>
      </c>
      <c r="AK14" s="320"/>
      <c r="AL14" s="320"/>
      <c r="AM14" s="321"/>
      <c r="AN14" s="324"/>
      <c r="AO14" s="325"/>
      <c r="AP14" s="325"/>
      <c r="AQ14" s="325"/>
      <c r="AR14" s="325"/>
      <c r="AS14" s="325"/>
      <c r="AT14" s="325"/>
      <c r="AU14" s="325"/>
      <c r="AV14" s="302"/>
      <c r="AW14" s="302"/>
      <c r="AX14" s="302"/>
      <c r="AY14" s="302"/>
      <c r="AZ14" s="302"/>
      <c r="BA14" s="323"/>
    </row>
    <row r="15" spans="1:54" s="28" customFormat="1" ht="13.5" customHeight="1" x14ac:dyDescent="0.15">
      <c r="A15" s="28">
        <v>6</v>
      </c>
      <c r="C15" s="30"/>
      <c r="D15" s="302"/>
      <c r="E15" s="302"/>
      <c r="F15" s="302"/>
      <c r="G15" s="302"/>
      <c r="H15" s="302"/>
      <c r="I15" s="302"/>
      <c r="J15" s="302"/>
      <c r="K15" s="302"/>
      <c r="L15" s="303"/>
      <c r="M15" s="304"/>
      <c r="N15" s="305"/>
      <c r="O15" s="305"/>
      <c r="P15" s="306"/>
      <c r="Q15" s="315"/>
      <c r="R15" s="316"/>
      <c r="S15" s="316"/>
      <c r="T15" s="316"/>
      <c r="U15" s="40"/>
      <c r="V15" s="317"/>
      <c r="W15" s="318"/>
      <c r="X15" s="304"/>
      <c r="Y15" s="305"/>
      <c r="Z15" s="305"/>
      <c r="AA15" s="306"/>
      <c r="AB15" s="304"/>
      <c r="AC15" s="305"/>
      <c r="AD15" s="305"/>
      <c r="AE15" s="306"/>
      <c r="AF15" s="296"/>
      <c r="AG15" s="297"/>
      <c r="AH15" s="297"/>
      <c r="AI15" s="298"/>
      <c r="AJ15" s="319" t="str">
        <f>IF($M15="","",IF(ISNA(VLOOKUP(A15,#REF!,50,FALSE)),"",VLOOKUP(A15,#REF!,50,FALSE)))</f>
        <v/>
      </c>
      <c r="AK15" s="320"/>
      <c r="AL15" s="320"/>
      <c r="AM15" s="321"/>
      <c r="AN15" s="324"/>
      <c r="AO15" s="325"/>
      <c r="AP15" s="325"/>
      <c r="AQ15" s="325"/>
      <c r="AR15" s="325"/>
      <c r="AS15" s="325"/>
      <c r="AT15" s="325"/>
      <c r="AU15" s="325"/>
      <c r="AV15" s="302"/>
      <c r="AW15" s="302"/>
      <c r="AX15" s="302"/>
      <c r="AY15" s="302"/>
      <c r="AZ15" s="302"/>
      <c r="BA15" s="323"/>
    </row>
    <row r="16" spans="1:54" s="28" customFormat="1" ht="13.5" customHeight="1" x14ac:dyDescent="0.15">
      <c r="A16" s="28">
        <v>7</v>
      </c>
      <c r="C16" s="30"/>
      <c r="D16" s="302"/>
      <c r="E16" s="302"/>
      <c r="F16" s="302"/>
      <c r="G16" s="302"/>
      <c r="H16" s="302"/>
      <c r="I16" s="302"/>
      <c r="J16" s="302"/>
      <c r="K16" s="302"/>
      <c r="L16" s="303"/>
      <c r="M16" s="304"/>
      <c r="N16" s="305"/>
      <c r="O16" s="305"/>
      <c r="P16" s="306"/>
      <c r="Q16" s="307"/>
      <c r="R16" s="308"/>
      <c r="S16" s="308"/>
      <c r="T16" s="308"/>
      <c r="U16" s="308"/>
      <c r="V16" s="308"/>
      <c r="W16" s="309"/>
      <c r="X16" s="304"/>
      <c r="Y16" s="305"/>
      <c r="Z16" s="305"/>
      <c r="AA16" s="306"/>
      <c r="AB16" s="310"/>
      <c r="AC16" s="311"/>
      <c r="AD16" s="311"/>
      <c r="AE16" s="312"/>
      <c r="AF16" s="296"/>
      <c r="AG16" s="297"/>
      <c r="AH16" s="297"/>
      <c r="AI16" s="298"/>
      <c r="AJ16" s="319" t="str">
        <f>IF($M16="","",IF(ISNA(VLOOKUP(A16,#REF!,16,FALSE)),"",VLOOKUP(A16,#REF!,16,FALSE)))</f>
        <v/>
      </c>
      <c r="AK16" s="320"/>
      <c r="AL16" s="320"/>
      <c r="AM16" s="321"/>
      <c r="AN16" s="324"/>
      <c r="AO16" s="325"/>
      <c r="AP16" s="325"/>
      <c r="AQ16" s="325"/>
      <c r="AR16" s="325"/>
      <c r="AS16" s="45"/>
      <c r="AT16" s="45"/>
      <c r="AU16" s="45"/>
      <c r="AV16" s="45"/>
      <c r="AW16" s="45"/>
      <c r="AX16" s="45"/>
      <c r="AY16" s="45"/>
      <c r="AZ16" s="45"/>
      <c r="BA16" s="47"/>
    </row>
    <row r="17" spans="1:54" s="28" customFormat="1" ht="13.5" customHeight="1" x14ac:dyDescent="0.15">
      <c r="A17" s="28">
        <v>8</v>
      </c>
      <c r="C17" s="30"/>
      <c r="D17" s="302"/>
      <c r="E17" s="302"/>
      <c r="F17" s="302"/>
      <c r="G17" s="302"/>
      <c r="H17" s="302"/>
      <c r="I17" s="302"/>
      <c r="J17" s="302"/>
      <c r="K17" s="302"/>
      <c r="L17" s="303"/>
      <c r="M17" s="304"/>
      <c r="N17" s="305"/>
      <c r="O17" s="305"/>
      <c r="P17" s="306"/>
      <c r="Q17" s="315"/>
      <c r="R17" s="316"/>
      <c r="S17" s="316"/>
      <c r="T17" s="316"/>
      <c r="U17" s="40"/>
      <c r="V17" s="317"/>
      <c r="W17" s="318"/>
      <c r="X17" s="304"/>
      <c r="Y17" s="305"/>
      <c r="Z17" s="305"/>
      <c r="AA17" s="306"/>
      <c r="AB17" s="304"/>
      <c r="AC17" s="305"/>
      <c r="AD17" s="305"/>
      <c r="AE17" s="306"/>
      <c r="AF17" s="296"/>
      <c r="AG17" s="297"/>
      <c r="AH17" s="297"/>
      <c r="AI17" s="298"/>
      <c r="AJ17" s="319" t="str">
        <f>IF($M17="","",IF(ISNA(VLOOKUP(A17,#REF!,16,FALSE)),"",VLOOKUP(A17,#REF!,16,FALSE)))</f>
        <v/>
      </c>
      <c r="AK17" s="320"/>
      <c r="AL17" s="320"/>
      <c r="AM17" s="321"/>
      <c r="AN17" s="324"/>
      <c r="AO17" s="325"/>
      <c r="AP17" s="325"/>
      <c r="AQ17" s="325"/>
      <c r="AR17" s="325"/>
      <c r="AS17" s="45"/>
      <c r="AT17" s="45"/>
      <c r="AU17" s="45"/>
      <c r="AV17" s="45"/>
      <c r="AW17" s="45"/>
      <c r="AX17" s="45"/>
      <c r="AY17" s="45"/>
      <c r="AZ17" s="45"/>
      <c r="BA17" s="47"/>
    </row>
    <row r="18" spans="1:54" s="28" customFormat="1" ht="13.5" customHeight="1" x14ac:dyDescent="0.15">
      <c r="A18" s="28">
        <v>9</v>
      </c>
      <c r="C18" s="30"/>
      <c r="D18" s="302"/>
      <c r="E18" s="302"/>
      <c r="F18" s="302"/>
      <c r="G18" s="302"/>
      <c r="H18" s="302"/>
      <c r="I18" s="302"/>
      <c r="J18" s="302"/>
      <c r="K18" s="302"/>
      <c r="L18" s="303"/>
      <c r="M18" s="304"/>
      <c r="N18" s="305"/>
      <c r="O18" s="305"/>
      <c r="P18" s="306"/>
      <c r="Q18" s="315"/>
      <c r="R18" s="316"/>
      <c r="S18" s="316"/>
      <c r="T18" s="316"/>
      <c r="U18" s="40"/>
      <c r="V18" s="317"/>
      <c r="W18" s="318"/>
      <c r="X18" s="304"/>
      <c r="Y18" s="305"/>
      <c r="Z18" s="305"/>
      <c r="AA18" s="306"/>
      <c r="AB18" s="304"/>
      <c r="AC18" s="305"/>
      <c r="AD18" s="305"/>
      <c r="AE18" s="306"/>
      <c r="AF18" s="296"/>
      <c r="AG18" s="297"/>
      <c r="AH18" s="297"/>
      <c r="AI18" s="298"/>
      <c r="AJ18" s="319" t="str">
        <f>IF(D18="","",IF(ISNA(VLOOKUP(A18,入力シート!$B$43:$AM$44,16,FALSE)),"",VLOOKUP(A18,入力シート!$B$43:$AM$44,16,FALSE)))</f>
        <v/>
      </c>
      <c r="AK18" s="320"/>
      <c r="AL18" s="320"/>
      <c r="AM18" s="321"/>
      <c r="AN18" s="32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23"/>
    </row>
    <row r="19" spans="1:54" s="28" customFormat="1" ht="13.5" customHeight="1" x14ac:dyDescent="0.15">
      <c r="A19" s="28">
        <v>10</v>
      </c>
      <c r="C19" s="30"/>
      <c r="D19" s="302"/>
      <c r="E19" s="302"/>
      <c r="F19" s="302"/>
      <c r="G19" s="302"/>
      <c r="H19" s="302"/>
      <c r="I19" s="302"/>
      <c r="J19" s="302"/>
      <c r="K19" s="302"/>
      <c r="L19" s="303"/>
      <c r="M19" s="304"/>
      <c r="N19" s="305"/>
      <c r="O19" s="305"/>
      <c r="P19" s="306"/>
      <c r="Q19" s="315"/>
      <c r="R19" s="316"/>
      <c r="S19" s="316"/>
      <c r="T19" s="316"/>
      <c r="U19" s="40"/>
      <c r="V19" s="317"/>
      <c r="W19" s="318"/>
      <c r="X19" s="304"/>
      <c r="Y19" s="305"/>
      <c r="Z19" s="305"/>
      <c r="AA19" s="306"/>
      <c r="AB19" s="304"/>
      <c r="AC19" s="305"/>
      <c r="AD19" s="305"/>
      <c r="AE19" s="306"/>
      <c r="AF19" s="296"/>
      <c r="AG19" s="297"/>
      <c r="AH19" s="297"/>
      <c r="AI19" s="298"/>
      <c r="AJ19" s="319" t="str">
        <f>IF(D19="","",IF(ISNA(VLOOKUP(A19,入力シート!$B$43:$AM$44,16,FALSE)),"",VLOOKUP(A19,入力シート!$B$43:$AM$44,16,FALSE)))</f>
        <v/>
      </c>
      <c r="AK19" s="320"/>
      <c r="AL19" s="320"/>
      <c r="AM19" s="321"/>
      <c r="AN19" s="32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23"/>
    </row>
    <row r="20" spans="1:54" s="28" customFormat="1" ht="13.5" customHeight="1" x14ac:dyDescent="0.15">
      <c r="A20" s="28">
        <v>11</v>
      </c>
      <c r="C20" s="30"/>
      <c r="D20" s="302"/>
      <c r="E20" s="302"/>
      <c r="F20" s="302"/>
      <c r="G20" s="302"/>
      <c r="H20" s="302"/>
      <c r="I20" s="302"/>
      <c r="J20" s="302"/>
      <c r="K20" s="302"/>
      <c r="L20" s="303"/>
      <c r="M20" s="304"/>
      <c r="N20" s="305"/>
      <c r="O20" s="305"/>
      <c r="P20" s="306"/>
      <c r="Q20" s="307"/>
      <c r="R20" s="308"/>
      <c r="S20" s="308"/>
      <c r="T20" s="308"/>
      <c r="U20" s="308"/>
      <c r="V20" s="308"/>
      <c r="W20" s="309"/>
      <c r="X20" s="304"/>
      <c r="Y20" s="305"/>
      <c r="Z20" s="305"/>
      <c r="AA20" s="306"/>
      <c r="AB20" s="310"/>
      <c r="AC20" s="311"/>
      <c r="AD20" s="311"/>
      <c r="AE20" s="312"/>
      <c r="AF20" s="299"/>
      <c r="AG20" s="300"/>
      <c r="AH20" s="300"/>
      <c r="AI20" s="301"/>
      <c r="AJ20" s="310"/>
      <c r="AK20" s="311"/>
      <c r="AL20" s="311"/>
      <c r="AM20" s="312"/>
      <c r="AN20" s="313"/>
      <c r="AO20" s="314"/>
      <c r="AP20" s="314"/>
      <c r="AQ20" s="266"/>
      <c r="AR20" s="266"/>
      <c r="AS20" s="266"/>
      <c r="AT20" s="266"/>
      <c r="AU20" s="314"/>
      <c r="AV20" s="314"/>
      <c r="AW20" s="314"/>
      <c r="AX20" s="266"/>
      <c r="AY20" s="266"/>
      <c r="AZ20" s="266"/>
      <c r="BA20" s="267"/>
    </row>
    <row r="21" spans="1:54" s="28" customFormat="1" ht="13.5" customHeight="1" x14ac:dyDescent="0.15">
      <c r="C21" s="268" t="s">
        <v>21</v>
      </c>
      <c r="D21" s="269"/>
      <c r="E21" s="269"/>
      <c r="F21" s="269"/>
      <c r="G21" s="269"/>
      <c r="H21" s="269"/>
      <c r="I21" s="269"/>
      <c r="J21" s="269"/>
      <c r="K21" s="269"/>
      <c r="L21" s="270"/>
      <c r="M21" s="271">
        <f>SUM(M8:P20)</f>
        <v>45000</v>
      </c>
      <c r="N21" s="272"/>
      <c r="O21" s="272"/>
      <c r="P21" s="273"/>
      <c r="Q21" s="274"/>
      <c r="R21" s="275"/>
      <c r="S21" s="275"/>
      <c r="T21" s="275"/>
      <c r="U21" s="275"/>
      <c r="V21" s="275"/>
      <c r="W21" s="276"/>
      <c r="X21" s="277">
        <f>SUM(X10:AA20)</f>
        <v>41000</v>
      </c>
      <c r="Y21" s="278"/>
      <c r="Z21" s="278"/>
      <c r="AA21" s="279"/>
      <c r="AB21" s="280">
        <f>SUM(AB10:AE20)</f>
        <v>4000</v>
      </c>
      <c r="AC21" s="281"/>
      <c r="AD21" s="281"/>
      <c r="AE21" s="282"/>
      <c r="AF21" s="280">
        <f>入力シート!T12</f>
        <v>0</v>
      </c>
      <c r="AG21" s="281"/>
      <c r="AH21" s="281"/>
      <c r="AI21" s="282"/>
      <c r="AJ21" s="283"/>
      <c r="AK21" s="284"/>
      <c r="AL21" s="284"/>
      <c r="AM21" s="285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8"/>
    </row>
    <row r="22" spans="1:54" s="28" customFormat="1" ht="4.5" customHeight="1" x14ac:dyDescent="0.15">
      <c r="C22" s="31"/>
      <c r="D22" s="31"/>
      <c r="E22" s="31"/>
      <c r="F22" s="31"/>
      <c r="G22" s="31"/>
      <c r="H22" s="31"/>
      <c r="I22" s="31"/>
      <c r="J22" s="31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</row>
    <row r="23" spans="1:54" s="27" customFormat="1" ht="15" customHeight="1" x14ac:dyDescent="0.15">
      <c r="B23" s="29" t="s">
        <v>109</v>
      </c>
    </row>
    <row r="24" spans="1:54" s="27" customFormat="1" ht="4.5" customHeight="1" x14ac:dyDescent="0.15">
      <c r="B24" s="26"/>
    </row>
    <row r="25" spans="1:54" ht="15" customHeight="1" x14ac:dyDescent="0.15">
      <c r="C25" s="286" t="s">
        <v>110</v>
      </c>
      <c r="D25" s="287"/>
      <c r="E25" s="287"/>
      <c r="F25" s="287"/>
      <c r="G25" s="287"/>
      <c r="H25" s="287"/>
      <c r="I25" s="287"/>
      <c r="J25" s="287"/>
      <c r="K25" s="287"/>
      <c r="L25" s="288"/>
      <c r="M25" s="289" t="s">
        <v>130</v>
      </c>
      <c r="N25" s="290"/>
      <c r="O25" s="290"/>
      <c r="P25" s="290"/>
      <c r="Q25" s="290"/>
      <c r="R25" s="290"/>
      <c r="S25" s="290"/>
      <c r="T25" s="290"/>
      <c r="U25" s="290"/>
      <c r="V25" s="290"/>
      <c r="W25" s="291"/>
      <c r="X25" s="289" t="s">
        <v>131</v>
      </c>
      <c r="Y25" s="290"/>
      <c r="Z25" s="290"/>
      <c r="AA25" s="290"/>
      <c r="AB25" s="290"/>
      <c r="AC25" s="290"/>
      <c r="AD25" s="290"/>
      <c r="AE25" s="290"/>
      <c r="AF25" s="290"/>
      <c r="AG25" s="290"/>
      <c r="AH25" s="291"/>
      <c r="AI25" s="289" t="s">
        <v>16</v>
      </c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2"/>
      <c r="BB25" s="39"/>
    </row>
    <row r="26" spans="1:54" ht="15" customHeight="1" x14ac:dyDescent="0.15">
      <c r="C26" s="252">
        <v>44287</v>
      </c>
      <c r="D26" s="253"/>
      <c r="E26" s="253"/>
      <c r="F26" s="253"/>
      <c r="G26" s="253"/>
      <c r="H26" s="254" t="s">
        <v>40</v>
      </c>
      <c r="I26" s="254"/>
      <c r="J26" s="254"/>
      <c r="K26" s="254"/>
      <c r="L26" s="255"/>
      <c r="M26" s="256" t="s">
        <v>70</v>
      </c>
      <c r="N26" s="254"/>
      <c r="O26" s="254"/>
      <c r="P26" s="35">
        <f>入力シート!C37</f>
        <v>9</v>
      </c>
      <c r="Q26" s="37" t="s">
        <v>89</v>
      </c>
      <c r="R26" s="37"/>
      <c r="S26" s="37"/>
      <c r="T26" s="39"/>
      <c r="U26" s="37"/>
      <c r="V26" s="37"/>
      <c r="W26" s="41"/>
      <c r="X26" s="256" t="s">
        <v>70</v>
      </c>
      <c r="Y26" s="254"/>
      <c r="Z26" s="254"/>
      <c r="AA26" s="35">
        <f>入力シート!N37</f>
        <v>86</v>
      </c>
      <c r="AB26" s="37" t="s">
        <v>94</v>
      </c>
      <c r="AC26" s="37"/>
      <c r="AD26" s="37"/>
      <c r="AE26" s="39"/>
      <c r="AF26" s="37"/>
      <c r="AG26" s="37"/>
      <c r="AH26" s="41"/>
      <c r="AI26" s="257" t="s">
        <v>129</v>
      </c>
      <c r="AJ26" s="258"/>
      <c r="AK26" s="258"/>
      <c r="AL26" s="258"/>
      <c r="AM26" s="258"/>
      <c r="AN26" s="258"/>
      <c r="AO26" s="258"/>
      <c r="AP26" s="254" t="s">
        <v>70</v>
      </c>
      <c r="AQ26" s="254"/>
      <c r="AR26" s="254"/>
      <c r="AS26" s="259">
        <f>入力シート!AF34</f>
        <v>0</v>
      </c>
      <c r="AT26" s="259"/>
      <c r="AU26" s="259"/>
      <c r="AV26" s="39" t="s">
        <v>97</v>
      </c>
      <c r="AW26" s="39"/>
      <c r="AX26" s="39"/>
      <c r="AY26" s="39"/>
      <c r="AZ26" s="39"/>
      <c r="BA26" s="49"/>
      <c r="BB26" s="39"/>
    </row>
    <row r="27" spans="1:54" ht="15" customHeight="1" x14ac:dyDescent="0.15">
      <c r="C27" s="32"/>
      <c r="D27" s="260">
        <f>入力シート!F4</f>
        <v>44408</v>
      </c>
      <c r="E27" s="260"/>
      <c r="F27" s="260"/>
      <c r="G27" s="260"/>
      <c r="H27" s="260"/>
      <c r="I27" s="261" t="s">
        <v>88</v>
      </c>
      <c r="J27" s="261"/>
      <c r="K27" s="261"/>
      <c r="L27" s="262"/>
      <c r="M27" s="263" t="s">
        <v>92</v>
      </c>
      <c r="N27" s="235"/>
      <c r="O27" s="235"/>
      <c r="P27" s="36">
        <f>入力シート!X30</f>
        <v>5</v>
      </c>
      <c r="Q27" s="38" t="s">
        <v>89</v>
      </c>
      <c r="R27" s="235" t="s">
        <v>78</v>
      </c>
      <c r="S27" s="235"/>
      <c r="T27" s="235"/>
      <c r="U27" s="36">
        <f>入力シート!X31</f>
        <v>4</v>
      </c>
      <c r="V27" s="38" t="s">
        <v>89</v>
      </c>
      <c r="W27" s="42" t="s">
        <v>46</v>
      </c>
      <c r="X27" s="263" t="s">
        <v>92</v>
      </c>
      <c r="Y27" s="235"/>
      <c r="Z27" s="235"/>
      <c r="AA27" s="36">
        <f>入力シート!AA30</f>
        <v>60</v>
      </c>
      <c r="AB27" s="38" t="s">
        <v>94</v>
      </c>
      <c r="AC27" s="235" t="s">
        <v>78</v>
      </c>
      <c r="AD27" s="235"/>
      <c r="AE27" s="235"/>
      <c r="AF27" s="36">
        <f>入力シート!AA31</f>
        <v>26</v>
      </c>
      <c r="AG27" s="38" t="s">
        <v>94</v>
      </c>
      <c r="AH27" s="42" t="s">
        <v>46</v>
      </c>
      <c r="AI27" s="264" t="s">
        <v>98</v>
      </c>
      <c r="AJ27" s="265"/>
      <c r="AK27" s="265"/>
      <c r="AL27" s="265"/>
      <c r="AM27" s="235" t="s">
        <v>91</v>
      </c>
      <c r="AN27" s="235"/>
      <c r="AO27" s="235"/>
      <c r="AP27" s="36">
        <f>入力シート!AF35</f>
        <v>0</v>
      </c>
      <c r="AQ27" s="38" t="s">
        <v>89</v>
      </c>
      <c r="AR27" s="235" t="s">
        <v>53</v>
      </c>
      <c r="AS27" s="235"/>
      <c r="AT27" s="235"/>
      <c r="AU27" s="36">
        <f>入力シート!AF36</f>
        <v>0</v>
      </c>
      <c r="AV27" s="38" t="s">
        <v>89</v>
      </c>
      <c r="AW27" s="235" t="s">
        <v>31</v>
      </c>
      <c r="AX27" s="235"/>
      <c r="AY27" s="235"/>
      <c r="AZ27" s="36">
        <f>入力シート!AF37</f>
        <v>0</v>
      </c>
      <c r="BA27" s="50" t="s">
        <v>89</v>
      </c>
      <c r="BB27" s="39"/>
    </row>
    <row r="28" spans="1:54" s="28" customFormat="1" ht="5.25" customHeight="1" x14ac:dyDescent="0.15">
      <c r="C28" s="31"/>
      <c r="D28" s="31"/>
      <c r="E28" s="31"/>
      <c r="F28" s="31"/>
      <c r="G28" s="31"/>
      <c r="H28" s="31"/>
      <c r="I28" s="31"/>
      <c r="J28" s="31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</row>
    <row r="29" spans="1:54" s="28" customFormat="1" ht="5.25" customHeight="1" x14ac:dyDescent="0.15">
      <c r="C29" s="31"/>
      <c r="D29" s="31"/>
      <c r="E29" s="31"/>
      <c r="F29" s="31"/>
      <c r="G29" s="31"/>
      <c r="H29" s="31"/>
      <c r="I29" s="31"/>
      <c r="J29" s="31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</row>
    <row r="30" spans="1:54" s="28" customFormat="1" ht="5.25" customHeight="1" x14ac:dyDescent="0.15">
      <c r="C30" s="31"/>
      <c r="D30" s="31"/>
      <c r="E30" s="31"/>
      <c r="F30" s="31"/>
      <c r="G30" s="31"/>
      <c r="H30" s="31"/>
      <c r="I30" s="31"/>
      <c r="J30" s="31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</row>
    <row r="31" spans="1:54" s="27" customFormat="1" ht="15" customHeight="1" x14ac:dyDescent="0.15">
      <c r="B31" s="29" t="s">
        <v>17</v>
      </c>
    </row>
    <row r="32" spans="1:54" s="27" customFormat="1" ht="4.5" customHeight="1" x14ac:dyDescent="0.15">
      <c r="B32" s="26"/>
    </row>
    <row r="33" spans="2:53" s="29" customFormat="1" ht="15" customHeight="1" x14ac:dyDescent="0.15">
      <c r="C33" s="236" t="s">
        <v>13</v>
      </c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8"/>
      <c r="X33" s="236" t="s">
        <v>20</v>
      </c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8"/>
      <c r="AS33" s="236" t="s">
        <v>15</v>
      </c>
      <c r="AT33" s="237"/>
      <c r="AU33" s="237"/>
      <c r="AV33" s="237"/>
      <c r="AW33" s="237"/>
      <c r="AX33" s="237"/>
      <c r="AY33" s="237"/>
      <c r="AZ33" s="237"/>
      <c r="BA33" s="238"/>
    </row>
    <row r="34" spans="2:53" s="29" customFormat="1" ht="15" customHeight="1" x14ac:dyDescent="0.15">
      <c r="C34" s="239" t="s">
        <v>25</v>
      </c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1"/>
      <c r="Q34" s="240" t="s">
        <v>0</v>
      </c>
      <c r="R34" s="240"/>
      <c r="S34" s="240"/>
      <c r="T34" s="240"/>
      <c r="U34" s="240"/>
      <c r="V34" s="240"/>
      <c r="W34" s="242"/>
      <c r="X34" s="239" t="s">
        <v>25</v>
      </c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1"/>
      <c r="AL34" s="240" t="s">
        <v>0</v>
      </c>
      <c r="AM34" s="240"/>
      <c r="AN34" s="240"/>
      <c r="AO34" s="240"/>
      <c r="AP34" s="240"/>
      <c r="AQ34" s="240"/>
      <c r="AR34" s="242"/>
      <c r="AS34" s="243"/>
      <c r="AT34" s="244"/>
      <c r="AU34" s="244"/>
      <c r="AV34" s="244"/>
      <c r="AW34" s="244"/>
      <c r="AX34" s="244"/>
      <c r="AY34" s="244"/>
      <c r="AZ34" s="244"/>
      <c r="BA34" s="245"/>
    </row>
    <row r="35" spans="2:53" s="29" customFormat="1" ht="15" customHeight="1" x14ac:dyDescent="0.15">
      <c r="C35" s="218" t="s">
        <v>26</v>
      </c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20"/>
      <c r="Q35" s="234">
        <f>X21</f>
        <v>41000</v>
      </c>
      <c r="R35" s="221"/>
      <c r="S35" s="221"/>
      <c r="T35" s="221"/>
      <c r="U35" s="221"/>
      <c r="V35" s="221"/>
      <c r="W35" s="222"/>
      <c r="X35" s="218" t="s">
        <v>84</v>
      </c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20"/>
      <c r="AL35" s="221"/>
      <c r="AM35" s="221"/>
      <c r="AN35" s="221"/>
      <c r="AO35" s="221"/>
      <c r="AP35" s="221"/>
      <c r="AQ35" s="221"/>
      <c r="AR35" s="222"/>
      <c r="AS35" s="246"/>
      <c r="AT35" s="247"/>
      <c r="AU35" s="247"/>
      <c r="AV35" s="247"/>
      <c r="AW35" s="247"/>
      <c r="AX35" s="247"/>
      <c r="AY35" s="247"/>
      <c r="AZ35" s="247"/>
      <c r="BA35" s="248"/>
    </row>
    <row r="36" spans="2:53" ht="15" customHeight="1" x14ac:dyDescent="0.15">
      <c r="C36" s="218" t="s">
        <v>28</v>
      </c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20"/>
      <c r="Q36" s="234">
        <f>AB21</f>
        <v>4000</v>
      </c>
      <c r="R36" s="221"/>
      <c r="S36" s="221"/>
      <c r="T36" s="221"/>
      <c r="U36" s="221"/>
      <c r="V36" s="221"/>
      <c r="W36" s="222"/>
      <c r="X36" s="218" t="s">
        <v>85</v>
      </c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20"/>
      <c r="AL36" s="234"/>
      <c r="AM36" s="221"/>
      <c r="AN36" s="221"/>
      <c r="AO36" s="221"/>
      <c r="AP36" s="221"/>
      <c r="AQ36" s="221"/>
      <c r="AR36" s="222"/>
      <c r="AS36" s="246"/>
      <c r="AT36" s="247"/>
      <c r="AU36" s="247"/>
      <c r="AV36" s="247"/>
      <c r="AW36" s="247"/>
      <c r="AX36" s="247"/>
      <c r="AY36" s="247"/>
      <c r="AZ36" s="247"/>
      <c r="BA36" s="248"/>
    </row>
    <row r="37" spans="2:53" ht="15" customHeight="1" x14ac:dyDescent="0.15">
      <c r="C37" s="218" t="s">
        <v>31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20"/>
      <c r="Q37" s="234">
        <f>AF21</f>
        <v>0</v>
      </c>
      <c r="R37" s="221"/>
      <c r="S37" s="221"/>
      <c r="T37" s="221"/>
      <c r="U37" s="221"/>
      <c r="V37" s="221"/>
      <c r="W37" s="222"/>
      <c r="X37" s="218" t="s">
        <v>82</v>
      </c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20"/>
      <c r="AL37" s="221"/>
      <c r="AM37" s="221"/>
      <c r="AN37" s="221"/>
      <c r="AO37" s="221"/>
      <c r="AP37" s="221"/>
      <c r="AQ37" s="221"/>
      <c r="AR37" s="222"/>
      <c r="AS37" s="246"/>
      <c r="AT37" s="247"/>
      <c r="AU37" s="247"/>
      <c r="AV37" s="247"/>
      <c r="AW37" s="247"/>
      <c r="AX37" s="247"/>
      <c r="AY37" s="247"/>
      <c r="AZ37" s="247"/>
      <c r="BA37" s="248"/>
    </row>
    <row r="38" spans="2:53" ht="15" customHeight="1" x14ac:dyDescent="0.15">
      <c r="C38" s="218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20"/>
      <c r="Q38" s="221"/>
      <c r="R38" s="221"/>
      <c r="S38" s="221"/>
      <c r="T38" s="221"/>
      <c r="U38" s="221"/>
      <c r="V38" s="221"/>
      <c r="W38" s="222"/>
      <c r="X38" s="218" t="s">
        <v>86</v>
      </c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20"/>
      <c r="AL38" s="234"/>
      <c r="AM38" s="221"/>
      <c r="AN38" s="221"/>
      <c r="AO38" s="221"/>
      <c r="AP38" s="221"/>
      <c r="AQ38" s="221"/>
      <c r="AR38" s="222"/>
      <c r="AS38" s="246"/>
      <c r="AT38" s="247"/>
      <c r="AU38" s="247"/>
      <c r="AV38" s="247"/>
      <c r="AW38" s="247"/>
      <c r="AX38" s="247"/>
      <c r="AY38" s="247"/>
      <c r="AZ38" s="247"/>
      <c r="BA38" s="248"/>
    </row>
    <row r="39" spans="2:53" ht="15" customHeight="1" x14ac:dyDescent="0.15">
      <c r="C39" s="218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20"/>
      <c r="Q39" s="221"/>
      <c r="R39" s="221"/>
      <c r="S39" s="221"/>
      <c r="T39" s="221"/>
      <c r="U39" s="221"/>
      <c r="V39" s="221"/>
      <c r="W39" s="222"/>
      <c r="X39" s="218" t="s">
        <v>55</v>
      </c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20"/>
      <c r="AL39" s="221"/>
      <c r="AM39" s="221"/>
      <c r="AN39" s="221"/>
      <c r="AO39" s="221"/>
      <c r="AP39" s="221"/>
      <c r="AQ39" s="221"/>
      <c r="AR39" s="222"/>
      <c r="AS39" s="246"/>
      <c r="AT39" s="247"/>
      <c r="AU39" s="247"/>
      <c r="AV39" s="247"/>
      <c r="AW39" s="247"/>
      <c r="AX39" s="247"/>
      <c r="AY39" s="247"/>
      <c r="AZ39" s="247"/>
      <c r="BA39" s="248"/>
    </row>
    <row r="40" spans="2:53" ht="15" customHeight="1" x14ac:dyDescent="0.15">
      <c r="C40" s="223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5"/>
      <c r="Q40" s="226"/>
      <c r="R40" s="226"/>
      <c r="S40" s="226"/>
      <c r="T40" s="226"/>
      <c r="U40" s="226"/>
      <c r="V40" s="226"/>
      <c r="W40" s="227"/>
      <c r="X40" s="223" t="s">
        <v>118</v>
      </c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5"/>
      <c r="AL40" s="228">
        <f>X21</f>
        <v>41000</v>
      </c>
      <c r="AM40" s="226"/>
      <c r="AN40" s="226"/>
      <c r="AO40" s="226"/>
      <c r="AP40" s="226"/>
      <c r="AQ40" s="226"/>
      <c r="AR40" s="227"/>
      <c r="AS40" s="249"/>
      <c r="AT40" s="250"/>
      <c r="AU40" s="250"/>
      <c r="AV40" s="250"/>
      <c r="AW40" s="250"/>
      <c r="AX40" s="250"/>
      <c r="AY40" s="250"/>
      <c r="AZ40" s="250"/>
      <c r="BA40" s="251"/>
    </row>
    <row r="41" spans="2:53" ht="15" customHeight="1" x14ac:dyDescent="0.15">
      <c r="C41" s="229" t="s">
        <v>32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1"/>
      <c r="Q41" s="204">
        <f>SUM(Q35:W40)</f>
        <v>45000</v>
      </c>
      <c r="R41" s="232"/>
      <c r="S41" s="232"/>
      <c r="T41" s="232"/>
      <c r="U41" s="232"/>
      <c r="V41" s="232"/>
      <c r="W41" s="233"/>
      <c r="X41" s="229" t="s">
        <v>30</v>
      </c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1"/>
      <c r="AL41" s="204">
        <f>SUM(AL36:AR40)</f>
        <v>41000</v>
      </c>
      <c r="AM41" s="232"/>
      <c r="AN41" s="232"/>
      <c r="AO41" s="232"/>
      <c r="AP41" s="232"/>
      <c r="AQ41" s="232"/>
      <c r="AR41" s="233"/>
      <c r="AS41" s="204">
        <f>Q41-AL41</f>
        <v>4000</v>
      </c>
      <c r="AT41" s="204"/>
      <c r="AU41" s="204"/>
      <c r="AV41" s="204"/>
      <c r="AW41" s="204"/>
      <c r="AX41" s="204"/>
      <c r="AY41" s="204"/>
      <c r="AZ41" s="204"/>
      <c r="BA41" s="205"/>
    </row>
    <row r="42" spans="2:53" s="28" customFormat="1" ht="5.25" customHeight="1" x14ac:dyDescent="0.15">
      <c r="C42" s="31"/>
      <c r="D42" s="31"/>
      <c r="E42" s="31"/>
      <c r="F42" s="31"/>
      <c r="G42" s="31"/>
      <c r="H42" s="31"/>
      <c r="I42" s="31"/>
      <c r="J42" s="31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</row>
    <row r="43" spans="2:53" ht="15" customHeight="1" x14ac:dyDescent="0.15">
      <c r="B43" s="29" t="s">
        <v>124</v>
      </c>
    </row>
    <row r="44" spans="2:53" s="27" customFormat="1" ht="4.5" customHeight="1" x14ac:dyDescent="0.15">
      <c r="B44" s="26"/>
    </row>
    <row r="45" spans="2:53" ht="15" customHeight="1" x14ac:dyDescent="0.15">
      <c r="C45" s="206" t="s">
        <v>34</v>
      </c>
      <c r="D45" s="207"/>
      <c r="E45" s="207"/>
      <c r="F45" s="207"/>
      <c r="G45" s="207"/>
      <c r="H45" s="207"/>
      <c r="I45" s="207"/>
      <c r="J45" s="208"/>
      <c r="K45" s="209" t="str">
        <f>入力シート!K48&amp;""</f>
        <v/>
      </c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10"/>
    </row>
    <row r="46" spans="2:53" ht="15" customHeight="1" x14ac:dyDescent="0.15">
      <c r="C46" s="197" t="s">
        <v>35</v>
      </c>
      <c r="D46" s="198"/>
      <c r="E46" s="198"/>
      <c r="F46" s="198"/>
      <c r="G46" s="198"/>
      <c r="H46" s="198"/>
      <c r="I46" s="198"/>
      <c r="J46" s="199"/>
      <c r="K46" s="211" t="str">
        <f>入力シート!K49&amp;""</f>
        <v>〒   -</v>
      </c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2"/>
    </row>
    <row r="47" spans="2:53" ht="15" customHeight="1" x14ac:dyDescent="0.15">
      <c r="C47" s="213"/>
      <c r="D47" s="214"/>
      <c r="E47" s="214"/>
      <c r="F47" s="214"/>
      <c r="G47" s="214"/>
      <c r="H47" s="214"/>
      <c r="I47" s="214"/>
      <c r="J47" s="215"/>
      <c r="K47" s="206" t="s">
        <v>44</v>
      </c>
      <c r="L47" s="207"/>
      <c r="M47" s="207"/>
      <c r="N47" s="207"/>
      <c r="O47" s="207"/>
      <c r="P47" s="207"/>
      <c r="Q47" s="207"/>
      <c r="R47" s="216"/>
      <c r="S47" s="217" t="s">
        <v>9</v>
      </c>
      <c r="T47" s="207"/>
      <c r="U47" s="207"/>
      <c r="V47" s="207"/>
      <c r="W47" s="216"/>
      <c r="X47" s="217" t="s">
        <v>45</v>
      </c>
      <c r="Y47" s="207"/>
      <c r="Z47" s="207"/>
      <c r="AA47" s="207"/>
      <c r="AB47" s="216"/>
      <c r="AC47" s="217" t="s">
        <v>36</v>
      </c>
      <c r="AD47" s="207"/>
      <c r="AE47" s="207"/>
      <c r="AF47" s="207"/>
      <c r="AG47" s="207"/>
      <c r="AH47" s="207"/>
      <c r="AI47" s="207"/>
      <c r="AJ47" s="216"/>
      <c r="AK47" s="217" t="s">
        <v>38</v>
      </c>
      <c r="AL47" s="207"/>
      <c r="AM47" s="207"/>
      <c r="AN47" s="207"/>
      <c r="AO47" s="216"/>
      <c r="AP47" s="217" t="s">
        <v>3</v>
      </c>
      <c r="AQ47" s="207"/>
      <c r="AR47" s="207"/>
      <c r="AS47" s="207"/>
      <c r="AT47" s="216"/>
      <c r="AU47" s="207" t="s">
        <v>43</v>
      </c>
      <c r="AV47" s="207"/>
      <c r="AW47" s="207"/>
      <c r="AX47" s="207"/>
      <c r="AY47" s="207"/>
      <c r="AZ47" s="207"/>
      <c r="BA47" s="208"/>
    </row>
    <row r="48" spans="2:53" ht="15" customHeight="1" x14ac:dyDescent="0.15">
      <c r="C48" s="190" t="s">
        <v>37</v>
      </c>
      <c r="D48" s="191"/>
      <c r="E48" s="191"/>
      <c r="F48" s="191"/>
      <c r="G48" s="191"/>
      <c r="H48" s="191"/>
      <c r="I48" s="191"/>
      <c r="J48" s="192"/>
      <c r="K48" s="190" t="str">
        <f>入力シート!K51&amp;""</f>
        <v/>
      </c>
      <c r="L48" s="191"/>
      <c r="M48" s="191"/>
      <c r="N48" s="191"/>
      <c r="O48" s="191"/>
      <c r="P48" s="191"/>
      <c r="Q48" s="191"/>
      <c r="R48" s="193"/>
      <c r="S48" s="194" t="str">
        <f>入力シート!S51&amp;""</f>
        <v/>
      </c>
      <c r="T48" s="191"/>
      <c r="U48" s="191"/>
      <c r="V48" s="191"/>
      <c r="W48" s="193"/>
      <c r="X48" s="194" t="str">
        <f>入力シート!X51&amp;""</f>
        <v/>
      </c>
      <c r="Y48" s="191"/>
      <c r="Z48" s="191"/>
      <c r="AA48" s="191"/>
      <c r="AB48" s="193"/>
      <c r="AC48" s="194" t="str">
        <f>入力シート!AC51&amp;""</f>
        <v/>
      </c>
      <c r="AD48" s="191"/>
      <c r="AE48" s="191"/>
      <c r="AF48" s="191"/>
      <c r="AG48" s="191"/>
      <c r="AH48" s="191"/>
      <c r="AI48" s="191"/>
      <c r="AJ48" s="193"/>
      <c r="AK48" s="194" t="str">
        <f>入力シート!AK51&amp;""</f>
        <v/>
      </c>
      <c r="AL48" s="191"/>
      <c r="AM48" s="191"/>
      <c r="AN48" s="191"/>
      <c r="AO48" s="193"/>
      <c r="AP48" s="194" t="str">
        <f>入力シート!AP51&amp;""</f>
        <v/>
      </c>
      <c r="AQ48" s="191"/>
      <c r="AR48" s="191"/>
      <c r="AS48" s="191"/>
      <c r="AT48" s="193"/>
      <c r="AU48" s="195" t="str">
        <f>入力シート!AU51&amp;""</f>
        <v/>
      </c>
      <c r="AV48" s="195"/>
      <c r="AW48" s="195"/>
      <c r="AX48" s="195"/>
      <c r="AY48" s="195"/>
      <c r="AZ48" s="195"/>
      <c r="BA48" s="196"/>
    </row>
    <row r="49" spans="3:53" ht="15" customHeight="1" x14ac:dyDescent="0.15">
      <c r="C49" s="197" t="s">
        <v>39</v>
      </c>
      <c r="D49" s="198"/>
      <c r="E49" s="198"/>
      <c r="F49" s="198"/>
      <c r="G49" s="198"/>
      <c r="H49" s="198"/>
      <c r="I49" s="198"/>
      <c r="J49" s="199"/>
      <c r="K49" s="197" t="str">
        <f>入力シート!K52&amp;""</f>
        <v/>
      </c>
      <c r="L49" s="198"/>
      <c r="M49" s="198"/>
      <c r="N49" s="198"/>
      <c r="O49" s="198"/>
      <c r="P49" s="198"/>
      <c r="Q49" s="198"/>
      <c r="R49" s="200"/>
      <c r="S49" s="201" t="str">
        <f>入力シート!S52&amp;""</f>
        <v/>
      </c>
      <c r="T49" s="198"/>
      <c r="U49" s="198"/>
      <c r="V49" s="198"/>
      <c r="W49" s="200"/>
      <c r="X49" s="201" t="str">
        <f>入力シート!X52&amp;""</f>
        <v/>
      </c>
      <c r="Y49" s="198"/>
      <c r="Z49" s="198"/>
      <c r="AA49" s="198"/>
      <c r="AB49" s="200"/>
      <c r="AC49" s="201" t="str">
        <f>入力シート!AC52&amp;""</f>
        <v/>
      </c>
      <c r="AD49" s="198"/>
      <c r="AE49" s="198"/>
      <c r="AF49" s="198"/>
      <c r="AG49" s="198"/>
      <c r="AH49" s="198"/>
      <c r="AI49" s="198"/>
      <c r="AJ49" s="200"/>
      <c r="AK49" s="201" t="str">
        <f>入力シート!AK52&amp;""</f>
        <v/>
      </c>
      <c r="AL49" s="198"/>
      <c r="AM49" s="198"/>
      <c r="AN49" s="198"/>
      <c r="AO49" s="200"/>
      <c r="AP49" s="201" t="str">
        <f>入力シート!AP52&amp;""</f>
        <v/>
      </c>
      <c r="AQ49" s="198"/>
      <c r="AR49" s="198"/>
      <c r="AS49" s="198"/>
      <c r="AT49" s="200"/>
      <c r="AU49" s="202" t="str">
        <f>入力シート!AU52&amp;""</f>
        <v/>
      </c>
      <c r="AV49" s="202"/>
      <c r="AW49" s="202"/>
      <c r="AX49" s="202"/>
      <c r="AY49" s="202"/>
      <c r="AZ49" s="202"/>
      <c r="BA49" s="203"/>
    </row>
  </sheetData>
  <mergeCells count="217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D10:L10"/>
    <mergeCell ref="M10:P10"/>
    <mergeCell ref="Q10:W10"/>
    <mergeCell ref="X10:AA10"/>
    <mergeCell ref="AB10:AE10"/>
    <mergeCell ref="AJ10:AM10"/>
    <mergeCell ref="AN10:BA10"/>
    <mergeCell ref="D11:L11"/>
    <mergeCell ref="M11:P11"/>
    <mergeCell ref="Q11:W11"/>
    <mergeCell ref="X11:AA11"/>
    <mergeCell ref="AB11:AE11"/>
    <mergeCell ref="AJ11:AM11"/>
    <mergeCell ref="AN11:BA11"/>
    <mergeCell ref="D12:L12"/>
    <mergeCell ref="M12:P12"/>
    <mergeCell ref="Q12:W12"/>
    <mergeCell ref="X12:AA12"/>
    <mergeCell ref="AB12:AE12"/>
    <mergeCell ref="AJ12:AM12"/>
    <mergeCell ref="AN12:AR12"/>
    <mergeCell ref="D13:L13"/>
    <mergeCell ref="M13:P13"/>
    <mergeCell ref="Q13:W13"/>
    <mergeCell ref="X13:AA13"/>
    <mergeCell ref="AB13:AE13"/>
    <mergeCell ref="AJ13:AM13"/>
    <mergeCell ref="AN13:AR13"/>
    <mergeCell ref="AV14:BA14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AV15:BA15"/>
    <mergeCell ref="D14:L14"/>
    <mergeCell ref="M14:P14"/>
    <mergeCell ref="Q14:T14"/>
    <mergeCell ref="V14:W14"/>
    <mergeCell ref="X14:AA14"/>
    <mergeCell ref="AB14:AE14"/>
    <mergeCell ref="AJ14:AM14"/>
    <mergeCell ref="AN14:AR14"/>
    <mergeCell ref="AS14:AU14"/>
    <mergeCell ref="D16:L16"/>
    <mergeCell ref="M16:P16"/>
    <mergeCell ref="Q16:W16"/>
    <mergeCell ref="X16:AA16"/>
    <mergeCell ref="AB16:AE16"/>
    <mergeCell ref="AJ16:AM16"/>
    <mergeCell ref="AN16:AR16"/>
    <mergeCell ref="D17:L17"/>
    <mergeCell ref="M17:P17"/>
    <mergeCell ref="Q17:T17"/>
    <mergeCell ref="V17:W17"/>
    <mergeCell ref="X17:AA17"/>
    <mergeCell ref="AB17:AE17"/>
    <mergeCell ref="AJ17:AM17"/>
    <mergeCell ref="AN17:AR17"/>
    <mergeCell ref="Q18:T18"/>
    <mergeCell ref="V18:W18"/>
    <mergeCell ref="X18:AA18"/>
    <mergeCell ref="AB18:AE18"/>
    <mergeCell ref="AJ18:AM18"/>
    <mergeCell ref="AN18:BA18"/>
    <mergeCell ref="D19:L19"/>
    <mergeCell ref="M19:P19"/>
    <mergeCell ref="Q19:T19"/>
    <mergeCell ref="V19:W19"/>
    <mergeCell ref="X19:AA19"/>
    <mergeCell ref="AB19:AE19"/>
    <mergeCell ref="AJ19:AM19"/>
    <mergeCell ref="AN19:BA19"/>
    <mergeCell ref="AX20:BA20"/>
    <mergeCell ref="C21:L21"/>
    <mergeCell ref="M21:P21"/>
    <mergeCell ref="Q21:W21"/>
    <mergeCell ref="X21:AA21"/>
    <mergeCell ref="AB21:AE21"/>
    <mergeCell ref="AF21:AI21"/>
    <mergeCell ref="AJ21:AM21"/>
    <mergeCell ref="C25:L25"/>
    <mergeCell ref="M25:W25"/>
    <mergeCell ref="X25:AH25"/>
    <mergeCell ref="AI25:BA25"/>
    <mergeCell ref="AF8:AI20"/>
    <mergeCell ref="D20:L20"/>
    <mergeCell ref="M20:P20"/>
    <mergeCell ref="Q20:W20"/>
    <mergeCell ref="X20:AA20"/>
    <mergeCell ref="AB20:AE20"/>
    <mergeCell ref="AJ20:AM20"/>
    <mergeCell ref="AN20:AP20"/>
    <mergeCell ref="AQ20:AT20"/>
    <mergeCell ref="AU20:AW20"/>
    <mergeCell ref="D18:L18"/>
    <mergeCell ref="M18:P18"/>
    <mergeCell ref="C26:G26"/>
    <mergeCell ref="H26:J26"/>
    <mergeCell ref="K26:L26"/>
    <mergeCell ref="M26:O26"/>
    <mergeCell ref="X26:Z26"/>
    <mergeCell ref="AI26:AO26"/>
    <mergeCell ref="AP26:AR26"/>
    <mergeCell ref="AS26:AU26"/>
    <mergeCell ref="D27:H27"/>
    <mergeCell ref="I27:L27"/>
    <mergeCell ref="M27:O27"/>
    <mergeCell ref="R27:T27"/>
    <mergeCell ref="X27:Z27"/>
    <mergeCell ref="AC27:AE27"/>
    <mergeCell ref="AI27:AL27"/>
    <mergeCell ref="AM27:AO27"/>
    <mergeCell ref="AR27:AT27"/>
    <mergeCell ref="AW27:AY27"/>
    <mergeCell ref="C33:W33"/>
    <mergeCell ref="X33:AR33"/>
    <mergeCell ref="AS33:BA33"/>
    <mergeCell ref="C34:P34"/>
    <mergeCell ref="Q34:W34"/>
    <mergeCell ref="X34:AK34"/>
    <mergeCell ref="AL34:AR34"/>
    <mergeCell ref="C35:P35"/>
    <mergeCell ref="Q35:W35"/>
    <mergeCell ref="X35:AK35"/>
    <mergeCell ref="AL35:AR35"/>
    <mergeCell ref="AS34:BA40"/>
    <mergeCell ref="C36:P36"/>
    <mergeCell ref="Q36:W36"/>
    <mergeCell ref="X36:AK36"/>
    <mergeCell ref="AL36:AR36"/>
    <mergeCell ref="C37:P37"/>
    <mergeCell ref="Q37:W37"/>
    <mergeCell ref="X37:AK37"/>
    <mergeCell ref="AL37:AR37"/>
    <mergeCell ref="C38:P38"/>
    <mergeCell ref="Q38:W38"/>
    <mergeCell ref="X38:AK38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AS41:BA41"/>
    <mergeCell ref="C45:J45"/>
    <mergeCell ref="K45:BA45"/>
    <mergeCell ref="C46:J46"/>
    <mergeCell ref="K46:BA46"/>
    <mergeCell ref="C47:J47"/>
    <mergeCell ref="K47:R47"/>
    <mergeCell ref="S47:W47"/>
    <mergeCell ref="X47:AB47"/>
    <mergeCell ref="AC47:AJ47"/>
    <mergeCell ref="AK47:AO47"/>
    <mergeCell ref="AP47:AT47"/>
    <mergeCell ref="AU47:BA47"/>
    <mergeCell ref="C48:J48"/>
    <mergeCell ref="K48:R48"/>
    <mergeCell ref="S48:W48"/>
    <mergeCell ref="X48:AB48"/>
    <mergeCell ref="AC48:AJ48"/>
    <mergeCell ref="AK48:AO48"/>
    <mergeCell ref="AP48:AT48"/>
    <mergeCell ref="AU48:BA48"/>
    <mergeCell ref="C49:J49"/>
    <mergeCell ref="K49:R49"/>
    <mergeCell ref="S49:W49"/>
    <mergeCell ref="X49:AB49"/>
    <mergeCell ref="AC49:AJ49"/>
    <mergeCell ref="AK49:AO49"/>
    <mergeCell ref="AP49:AT49"/>
    <mergeCell ref="AU49:BA4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0" min="1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交付申請書 </vt:lpstr>
      <vt:lpstr>別紙</vt:lpstr>
      <vt:lpstr>'交付申請書 '!Print_Area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2021-04-01T13:38:52Z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2021-02-27T18:26:07Z</vt:filetime>
  </property>
</Properties>
</file>