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5_短期入所プラン作成\"/>
    </mc:Choice>
  </mc:AlternateContent>
  <bookViews>
    <workbookView xWindow="0" yWindow="0" windowWidth="20490" windowHeight="7530" tabRatio="725"/>
  </bookViews>
  <sheets>
    <sheet name="入力シート" sheetId="13" r:id="rId1"/>
    <sheet name="交付申請書 " sheetId="2" r:id="rId2"/>
    <sheet name="別紙" sheetId="1" r:id="rId3"/>
  </sheets>
  <definedNames>
    <definedName name="_xlnm.Print_Area" localSheetId="1">'交付申請書 '!$A$1:$AI$37</definedName>
    <definedName name="_xlnm.Print_Area" localSheetId="0">入力シート!$A$1:$BC$61</definedName>
    <definedName name="_xlnm.Print_Area" localSheetId="2">別紙!$B$1:$BB$52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2" l="1"/>
  <c r="AU52" i="1"/>
  <c r="AP52" i="1"/>
  <c r="AK52" i="1"/>
  <c r="AC52" i="1"/>
  <c r="X52" i="1"/>
  <c r="S52" i="1"/>
  <c r="K52" i="1"/>
  <c r="AU51" i="1"/>
  <c r="AP51" i="1"/>
  <c r="AK51" i="1"/>
  <c r="AC51" i="1"/>
  <c r="X51" i="1"/>
  <c r="S51" i="1"/>
  <c r="K51" i="1"/>
  <c r="K49" i="1"/>
  <c r="K48" i="1"/>
  <c r="AS44" i="1"/>
  <c r="AL44" i="1"/>
  <c r="Q44" i="1"/>
  <c r="AL42" i="1"/>
  <c r="Q40" i="1"/>
  <c r="Q39" i="1"/>
  <c r="Q38" i="1"/>
  <c r="AZ31" i="1"/>
  <c r="AU31" i="1"/>
  <c r="AP31" i="1"/>
  <c r="AF31" i="1"/>
  <c r="AA31" i="1"/>
  <c r="U31" i="1"/>
  <c r="P31" i="1"/>
  <c r="D31" i="1"/>
  <c r="AS30" i="1"/>
  <c r="AA30" i="1"/>
  <c r="P30" i="1"/>
  <c r="AF25" i="1"/>
  <c r="AB25" i="1"/>
  <c r="X25" i="1"/>
  <c r="M25" i="1"/>
  <c r="AX24" i="1"/>
  <c r="AU24" i="1"/>
  <c r="AQ24" i="1"/>
  <c r="AN24" i="1"/>
  <c r="AJ23" i="1"/>
  <c r="AJ22" i="1"/>
  <c r="AJ21" i="1"/>
  <c r="AJ20" i="1"/>
  <c r="AJ19" i="1"/>
  <c r="AJ18" i="1"/>
  <c r="AJ17" i="1"/>
  <c r="AJ16" i="1"/>
  <c r="AJ15" i="1"/>
  <c r="V14" i="1"/>
  <c r="U14" i="1"/>
  <c r="Q14" i="1"/>
  <c r="M14" i="1"/>
  <c r="D14" i="1"/>
  <c r="V13" i="1"/>
  <c r="U13" i="1"/>
  <c r="Q13" i="1"/>
  <c r="M13" i="1"/>
  <c r="D13" i="1"/>
  <c r="V12" i="1"/>
  <c r="U12" i="1"/>
  <c r="Q12" i="1"/>
  <c r="M12" i="1"/>
  <c r="D12" i="1"/>
  <c r="V11" i="1"/>
  <c r="U11" i="1"/>
  <c r="Q11" i="1"/>
  <c r="M11" i="1"/>
  <c r="D11" i="1"/>
  <c r="AJ10" i="1"/>
  <c r="D10" i="1"/>
  <c r="O31" i="2"/>
  <c r="U14" i="2"/>
  <c r="U12" i="2"/>
  <c r="U11" i="2"/>
  <c r="Z3" i="2"/>
  <c r="R54" i="13"/>
  <c r="N54" i="13"/>
  <c r="R53" i="13"/>
  <c r="N53" i="13"/>
  <c r="R52" i="13"/>
  <c r="N52" i="13"/>
  <c r="R51" i="13"/>
  <c r="N51" i="13"/>
  <c r="AP45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</calcChain>
</file>

<file path=xl/sharedStrings.xml><?xml version="1.0" encoding="utf-8"?>
<sst xmlns="http://schemas.openxmlformats.org/spreadsheetml/2006/main" count="202" uniqueCount="136">
  <si>
    <t>予算額</t>
    <rPh sb="0" eb="3">
      <t>ヨサンガク</t>
    </rPh>
    <phoneticPr fontId="2"/>
  </si>
  <si>
    <t>金額</t>
    <rPh sb="0" eb="2">
      <t>キンガク</t>
    </rPh>
    <phoneticPr fontId="2"/>
  </si>
  <si>
    <t>　(2) 申請者の資産及び負債に関する事項</t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</si>
  <si>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</si>
  <si>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</si>
  <si>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</si>
  <si>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看護師</t>
    <rPh sb="0" eb="3">
      <t>カンゴシ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</si>
  <si>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</si>
  <si>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</si>
  <si>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</si>
  <si>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</si>
  <si>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</si>
  <si>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口座名義人</t>
    <rPh sb="0" eb="2">
      <t>コウザ</t>
    </rPh>
    <rPh sb="2" eb="5">
      <t>メイギニン</t>
    </rPh>
    <phoneticPr fontId="2"/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</si>
  <si>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</si>
  <si>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</si>
  <si>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</si>
  <si>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</si>
  <si>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</si>
  <si>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</si>
  <si>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支出の部</t>
    <rPh sb="0" eb="2">
      <t>シシュツ</t>
    </rPh>
    <rPh sb="3" eb="4">
      <t>ブ</t>
    </rPh>
    <phoneticPr fontId="2"/>
  </si>
  <si>
    <t>文書番号</t>
    <rPh sb="0" eb="2">
      <t>ブンショ</t>
    </rPh>
    <rPh sb="2" eb="4">
      <t>バンゴウ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</si>
  <si>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</si>
  <si>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</si>
  <si>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</si>
  <si>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</si>
  <si>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</si>
  <si>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</si>
  <si>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参加者の役職</t>
    <rPh sb="0" eb="3">
      <t>サンカシャ</t>
    </rPh>
    <rPh sb="4" eb="6">
      <t>ヤクショク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</si>
  <si>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</si>
  <si>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</si>
  <si>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</si>
  <si>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</si>
  <si>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介護福祉士</t>
    <rPh sb="0" eb="2">
      <t>カイゴ</t>
    </rPh>
    <rPh sb="2" eb="5">
      <t>フクシシ</t>
    </rPh>
    <phoneticPr fontId="2"/>
  </si>
  <si>
    <t>収入合計（A)</t>
    <rPh sb="0" eb="2">
      <t>シュウニュウ</t>
    </rPh>
    <rPh sb="2" eb="4">
      <t>ゴウケイ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</si>
  <si>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</si>
  <si>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</si>
  <si>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</si>
  <si>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</si>
  <si>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</si>
  <si>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～</t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</si>
  <si>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</si>
  <si>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</si>
  <si>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</si>
  <si>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</si>
  <si>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</si>
  <si>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リヨウ</t>
    </rPh>
    <rPh sb="14" eb="15">
      <t>モノ</t>
    </rPh>
    <rPh sb="17" eb="19">
      <t>タンキ</t>
    </rPh>
    <rPh sb="19" eb="20">
      <t>イリ</t>
    </rPh>
    <rPh sb="20" eb="21">
      <t>ショ</t>
    </rPh>
    <rPh sb="21" eb="23">
      <t>ウケイレ</t>
    </rPh>
    <rPh sb="23" eb="25">
      <t>ジョウキョウ</t>
    </rPh>
    <phoneticPr fontId="2"/>
  </si>
  <si>
    <t>氏名</t>
    <rPh sb="0" eb="2">
      <t>シメイ</t>
    </rPh>
    <phoneticPr fontId="2"/>
  </si>
  <si>
    <t>）</t>
  </si>
  <si>
    <t>　(1) 申請者の営む主な事業及びその内容</t>
  </si>
  <si>
    <t>国 土 交 通 大 臣　殿</t>
  </si>
  <si>
    <t>申請者</t>
  </si>
  <si>
    <t>3.　補助金交付申請額</t>
  </si>
  <si>
    <t>金</t>
  </si>
  <si>
    <t>4.　添付書類</t>
  </si>
  <si>
    <t>脊髄損傷</t>
    <rPh sb="0" eb="4">
      <t>セキズイソンショウ</t>
    </rPh>
    <phoneticPr fontId="2"/>
  </si>
  <si>
    <t>ﾌﾘｶﾞﾅ</t>
  </si>
  <si>
    <t>プラン作成件数</t>
    <rPh sb="3" eb="5">
      <t>サクセイ</t>
    </rPh>
    <rPh sb="5" eb="7">
      <t>ケンスウ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</si>
  <si>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</si>
  <si>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</si>
  <si>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</si>
  <si>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</si>
  <si>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</si>
  <si>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</si>
  <si>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</si>
  <si>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</si>
  <si>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</si>
  <si>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</si>
  <si>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</si>
  <si>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</si>
  <si>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補助金又は自己負担以外での収入がある場合はその金額</t>
  </si>
  <si>
    <t>合計</t>
    <rPh sb="0" eb="2">
      <t>ゴウケイ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</si>
  <si>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</si>
  <si>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</si>
  <si>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入院計画表手交(郵送)日</t>
    <rPh sb="0" eb="2">
      <t>ニュウイン</t>
    </rPh>
    <rPh sb="2" eb="5">
      <t>ケイカクヒョウ</t>
    </rPh>
    <rPh sb="5" eb="7">
      <t>シュコウ</t>
    </rPh>
    <rPh sb="8" eb="10">
      <t>ユウソウ</t>
    </rPh>
    <rPh sb="11" eb="12">
      <t>ヒ</t>
    </rPh>
    <phoneticPr fontId="2"/>
  </si>
  <si>
    <t>MSW</t>
  </si>
  <si>
    <t>件数</t>
    <rPh sb="0" eb="2">
      <t>ケンスウ</t>
    </rPh>
    <phoneticPr fontId="2"/>
  </si>
  <si>
    <t>単価</t>
    <rPh sb="0" eb="2">
      <t>タンカ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</si>
  <si>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</si>
  <si>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人件費</t>
    <rPh sb="0" eb="3">
      <t>ジンケンヒ</t>
    </rPh>
    <phoneticPr fontId="2"/>
  </si>
  <si>
    <t>交通費</t>
    <rPh sb="0" eb="3">
      <t>コウツウヒ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</si>
  <si>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</si>
  <si>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</si>
  <si>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</si>
  <si>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</si>
  <si>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</si>
  <si>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</si>
  <si>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</si>
  <si>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</si>
  <si>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</si>
  <si>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</si>
  <si>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</si>
  <si>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</si>
  <si>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</si>
  <si>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</si>
  <si>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</si>
  <si>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</si>
  <si>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</si>
  <si>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</si>
  <si>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第１の３号様式（第４条第２項関係）</t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</si>
  <si>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</si>
  <si>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</si>
  <si>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</si>
  <si>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</si>
  <si>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</si>
  <si>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</si>
  <si>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</si>
  <si>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</si>
  <si>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</si>
  <si>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</si>
  <si>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</si>
  <si>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財源区分</t>
    <rPh sb="0" eb="2">
      <t>ザイゲン</t>
    </rPh>
    <rPh sb="2" eb="4">
      <t>クブン</t>
    </rPh>
    <phoneticPr fontId="2"/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</si>
  <si>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6">
      <t>ショヨウ</t>
    </rPh>
    <rPh sb="26" eb="27">
      <t>ガク</t>
    </rPh>
    <rPh sb="27" eb="28">
      <t>ツキ</t>
    </rPh>
    <rPh sb="29" eb="30">
      <t>ケン</t>
    </rPh>
    <rPh sb="32" eb="34">
      <t>ヨサン</t>
    </rPh>
    <phoneticPr fontId="2"/>
  </si>
  <si>
    <t>自動車事故対策費補助金交付申請書</t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</si>
  <si>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</si>
  <si>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補助対象経費（見込み）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</si>
  <si>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</si>
  <si>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</si>
  <si>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ｼｬｶｲﾌｸｼﾎｳｼﾞﾝｺｯｺｳｶｲ ｼﾞﾄﾞｳｼｬｴﾝ ﾘｼﾞﾁｮｳ ｺｸﾄﾞ ﾀﾛｳ</t>
  </si>
  <si>
    <t>在宅重度後遺障害者(利用者)の短期入所受入状況</t>
    <rPh sb="10" eb="12">
      <t>リヨウ</t>
    </rPh>
    <rPh sb="18" eb="19">
      <t>ショ</t>
    </rPh>
    <phoneticPr fontId="2"/>
  </si>
  <si>
    <t>入所開始日</t>
    <rPh sb="0" eb="1">
      <t>イリ</t>
    </rPh>
    <rPh sb="1" eb="2">
      <t>ショ</t>
    </rPh>
    <rPh sb="2" eb="5">
      <t>カイシビ</t>
    </rPh>
    <phoneticPr fontId="2"/>
  </si>
  <si>
    <t>入所終了日</t>
    <rPh sb="0" eb="1">
      <t>イリ</t>
    </rPh>
    <rPh sb="1" eb="2">
      <t>ショ</t>
    </rPh>
    <rPh sb="2" eb="5">
      <t>シュウリョウビ</t>
    </rPh>
    <phoneticPr fontId="2"/>
  </si>
  <si>
    <t>（２）利用促進等事務費　④短期入所プラン作成費</t>
    <rPh sb="3" eb="5">
      <t>リヨウ</t>
    </rPh>
    <rPh sb="5" eb="7">
      <t>ソクシン</t>
    </rPh>
    <rPh sb="7" eb="8">
      <t>トウ</t>
    </rPh>
    <rPh sb="8" eb="11">
      <t>ジムヒ</t>
    </rPh>
    <rPh sb="13" eb="15">
      <t>タンキ</t>
    </rPh>
    <rPh sb="15" eb="16">
      <t>イリ</t>
    </rPh>
    <rPh sb="16" eb="17">
      <t>ショ</t>
    </rPh>
    <rPh sb="20" eb="22">
      <t>サクセイ</t>
    </rPh>
    <rPh sb="22" eb="23">
      <t>ヒ</t>
    </rPh>
    <phoneticPr fontId="2"/>
  </si>
  <si>
    <t>短期入所プラン作成及び配布</t>
    <rPh sb="0" eb="3">
      <t>タンキイリ</t>
    </rPh>
    <rPh sb="3" eb="4">
      <t>ショ</t>
    </rPh>
    <rPh sb="7" eb="9">
      <t>サクセイ</t>
    </rPh>
    <rPh sb="9" eb="10">
      <t>オヨ</t>
    </rPh>
    <rPh sb="11" eb="13">
      <t>ハイフ</t>
    </rPh>
    <phoneticPr fontId="2"/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</si>
  <si>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7">
      <t>ショヨウガク</t>
    </rPh>
    <rPh sb="27" eb="29">
      <t>チョウショ</t>
    </rPh>
    <rPh sb="29" eb="30">
      <t>ケン</t>
    </rPh>
    <rPh sb="32" eb="34">
      <t>ヨサン</t>
    </rPh>
    <phoneticPr fontId="2"/>
  </si>
  <si>
    <t>④短期入所プラン作成費</t>
    <rPh sb="4" eb="5">
      <t>ショ</t>
    </rPh>
    <phoneticPr fontId="2"/>
  </si>
  <si>
    <t>「短期入所の入院計画表（短期入所プラン）のとおり」</t>
    <rPh sb="4" eb="5">
      <t>ショ</t>
    </rPh>
    <rPh sb="15" eb="16">
      <t>ショ</t>
    </rPh>
    <phoneticPr fontId="2"/>
  </si>
  <si>
    <t>短期入所受入期間</t>
    <rPh sb="3" eb="4">
      <t>ショ</t>
    </rPh>
    <phoneticPr fontId="2"/>
  </si>
  <si>
    <t>　短期入所プラン作成費</t>
    <rPh sb="1" eb="4">
      <t>タンキイリ</t>
    </rPh>
    <rPh sb="4" eb="5">
      <t>ショ</t>
    </rPh>
    <rPh sb="8" eb="11">
      <t>サクセイヒ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</si>
  <si>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</si>
  <si>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</si>
  <si>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協力事業))の交付を受けたいので、補助金等に係る予算の執行の適正化に関する法律(昭和30年法律第179号)第５条の規定に基づき、別紙関係書類を添えて申請します。</t>
    </r>
    <rPh sb="1" eb="3">
      <t>レイワ</t>
    </rPh>
    <rPh sb="35" eb="36">
      <t>ショ</t>
    </rPh>
    <rPh sb="100" eb="106">
      <t>ベッシカンケイショルイ</t>
    </rPh>
    <rPh sb="107" eb="108">
      <t>ソ</t>
    </rPh>
    <rPh sb="110" eb="112">
      <t>シンセイ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</si>
  <si>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</si>
  <si>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令和３年度自動車事故医療体制整備事業（短期入所協力事業（利用促進等事務費））計画・経費所要額調書兼収支予算書</t>
    <rPh sb="22" eb="23">
      <t>ショ</t>
    </rPh>
    <rPh sb="28" eb="30">
      <t>リヨウ</t>
    </rPh>
    <rPh sb="30" eb="32">
      <t>ソクシン</t>
    </rPh>
    <rPh sb="32" eb="33">
      <t>トウ</t>
    </rPh>
    <rPh sb="33" eb="36">
      <t>ジムヒ</t>
    </rPh>
    <rPh sb="38" eb="40">
      <t>ケイカク</t>
    </rPh>
    <rPh sb="43" eb="46">
      <t>ショヨウガク</t>
    </rPh>
    <rPh sb="46" eb="48">
      <t>チョウショ</t>
    </rPh>
    <rPh sb="48" eb="49">
      <t>ケン</t>
    </rPh>
    <rPh sb="49" eb="51">
      <t>シュウシ</t>
    </rPh>
    <rPh sb="51" eb="53">
      <t>ヨサン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</si>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</sst>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176" formatCode="#,##0&quot;人&quot;"/>
    <numFmt numFmtId="177" formatCode="#,##0&quot;件&quot;"/>
    <numFmt numFmtId="178" formatCode="#,##0&quot;円&quot;"/>
    <numFmt numFmtId="179" formatCode="[$-411]ggge&quot;年&quot;m&quot;月&quot;d&quot;日&quot;;\-;\-;@"/>
    <numFmt numFmtId="180" formatCode="ggge&quot;年&quot;m&quot;月&quot;"/>
    <numFmt numFmtId="181" formatCode="gggyy&quot;年&quot;m&quot;月&quot;d&quot;日&quot;"/>
    <numFmt numFmtId="182" formatCode="gyy\.m\.d"/>
  </numFmts>
  <fonts count="2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top" wrapText="1"/>
    </xf>
    <xf numFmtId="178" fontId="9" fillId="0" borderId="0" xfId="0" applyNumberFormat="1" applyFont="1" applyFill="1" applyBorder="1" applyAlignment="1" applyProtection="1">
      <alignment vertical="center"/>
    </xf>
    <xf numFmtId="178" fontId="16" fillId="0" borderId="0" xfId="0" applyNumberFormat="1" applyFont="1" applyFill="1" applyBorder="1" applyAlignment="1" applyProtection="1">
      <alignment vertical="center"/>
    </xf>
    <xf numFmtId="181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44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9" xfId="0" applyNumberFormat="1" applyFont="1" applyFill="1" applyBorder="1" applyAlignment="1" applyProtection="1">
      <alignment vertical="center" shrinkToFit="1"/>
    </xf>
    <xf numFmtId="0" fontId="19" fillId="0" borderId="15" xfId="0" applyNumberFormat="1" applyFont="1" applyFill="1" applyBorder="1" applyAlignment="1" applyProtection="1">
      <alignment vertical="center" shrinkToFit="1"/>
    </xf>
    <xf numFmtId="0" fontId="24" fillId="0" borderId="28" xfId="0" applyFont="1" applyFill="1" applyBorder="1" applyAlignment="1">
      <alignment vertical="center"/>
    </xf>
    <xf numFmtId="0" fontId="19" fillId="0" borderId="9" xfId="0" applyNumberFormat="1" applyFont="1" applyFill="1" applyBorder="1" applyAlignment="1" applyProtection="1">
      <alignment vertical="center"/>
    </xf>
    <xf numFmtId="0" fontId="19" fillId="0" borderId="15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19" fillId="0" borderId="33" xfId="0" applyNumberFormat="1" applyFont="1" applyFill="1" applyBorder="1" applyAlignment="1" applyProtection="1">
      <alignment vertical="center"/>
    </xf>
    <xf numFmtId="0" fontId="19" fillId="0" borderId="19" xfId="0" applyNumberFormat="1" applyFont="1" applyFill="1" applyBorder="1" applyAlignment="1" applyProtection="1">
      <alignment vertical="center"/>
    </xf>
    <xf numFmtId="0" fontId="24" fillId="0" borderId="15" xfId="0" applyFont="1" applyFill="1" applyBorder="1">
      <alignment vertical="center"/>
    </xf>
    <xf numFmtId="0" fontId="22" fillId="0" borderId="0" xfId="0" applyFont="1" applyFill="1" applyBorder="1" applyAlignment="1">
      <alignment vertical="center" shrinkToFit="1"/>
    </xf>
    <xf numFmtId="0" fontId="22" fillId="0" borderId="52" xfId="0" applyFont="1" applyFill="1" applyBorder="1" applyAlignment="1">
      <alignment vertical="center" shrinkToFit="1"/>
    </xf>
    <xf numFmtId="0" fontId="24" fillId="0" borderId="21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82" fontId="8" fillId="2" borderId="1" xfId="0" applyNumberFormat="1" applyFont="1" applyFill="1" applyBorder="1" applyAlignment="1">
      <alignment horizontal="center" vertical="center"/>
    </xf>
    <xf numFmtId="182" fontId="8" fillId="2" borderId="6" xfId="0" applyNumberFormat="1" applyFont="1" applyFill="1" applyBorder="1" applyAlignment="1">
      <alignment horizontal="center" vertical="center"/>
    </xf>
    <xf numFmtId="182" fontId="8" fillId="2" borderId="17" xfId="0" applyNumberFormat="1" applyFont="1" applyFill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179" fontId="7" fillId="2" borderId="8" xfId="0" applyNumberFormat="1" applyFont="1" applyFill="1" applyBorder="1" applyAlignment="1" applyProtection="1">
      <alignment horizontal="center" vertical="center" shrinkToFit="1"/>
    </xf>
    <xf numFmtId="179" fontId="7" fillId="2" borderId="15" xfId="0" applyNumberFormat="1" applyFont="1" applyFill="1" applyBorder="1" applyAlignment="1" applyProtection="1">
      <alignment horizontal="center" vertical="center" shrinkToFit="1"/>
    </xf>
    <xf numFmtId="179" fontId="7" fillId="2" borderId="19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5" xfId="0" applyNumberFormat="1" applyFont="1" applyFill="1" applyBorder="1" applyAlignment="1" applyProtection="1">
      <alignment horizontal="center" vertical="center" shrinkToFit="1"/>
    </xf>
    <xf numFmtId="0" fontId="7" fillId="2" borderId="19" xfId="0" applyNumberFormat="1" applyFont="1" applyFill="1" applyBorder="1" applyAlignment="1" applyProtection="1">
      <alignment horizontal="center" vertical="center" shrinkToFi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2" borderId="24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5" xfId="0" applyNumberFormat="1" applyFont="1" applyFill="1" applyBorder="1" applyAlignment="1" applyProtection="1">
      <alignment horizontal="center" vertical="center" shrinkToFit="1"/>
    </xf>
    <xf numFmtId="0" fontId="7" fillId="0" borderId="19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179" fontId="7" fillId="2" borderId="1" xfId="0" applyNumberFormat="1" applyFont="1" applyFill="1" applyBorder="1" applyAlignment="1" applyProtection="1">
      <alignment horizontal="center" vertical="center" shrinkToFit="1"/>
    </xf>
    <xf numFmtId="179" fontId="7" fillId="2" borderId="6" xfId="0" applyNumberFormat="1" applyFont="1" applyFill="1" applyBorder="1" applyAlignment="1" applyProtection="1">
      <alignment horizontal="center" vertical="center" shrinkToFit="1"/>
    </xf>
    <xf numFmtId="179" fontId="7" fillId="2" borderId="17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9" fontId="7" fillId="2" borderId="1" xfId="0" applyNumberFormat="1" applyFont="1" applyFill="1" applyBorder="1" applyAlignment="1">
      <alignment horizontal="center" vertical="center" shrinkToFit="1"/>
    </xf>
    <xf numFmtId="179" fontId="7" fillId="2" borderId="6" xfId="0" applyNumberFormat="1" applyFont="1" applyFill="1" applyBorder="1" applyAlignment="1">
      <alignment horizontal="center" vertical="center" shrinkToFit="1"/>
    </xf>
    <xf numFmtId="179" fontId="7" fillId="2" borderId="17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4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0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81" fontId="12" fillId="0" borderId="0" xfId="0" applyNumberFormat="1" applyFont="1" applyFill="1" applyBorder="1" applyAlignment="1" applyProtection="1">
      <alignment horizontal="distributed" vertical="center" shrinkToFit="1"/>
    </xf>
    <xf numFmtId="179" fontId="12" fillId="0" borderId="0" xfId="0" applyNumberFormat="1" applyFont="1" applyFill="1" applyBorder="1" applyAlignment="1" applyProtection="1">
      <alignment horizontal="distributed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42" fontId="21" fillId="0" borderId="15" xfId="0" applyNumberFormat="1" applyFont="1" applyFill="1" applyBorder="1" applyAlignment="1">
      <alignment horizontal="right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179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9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right" vertical="center"/>
    </xf>
    <xf numFmtId="0" fontId="19" fillId="0" borderId="15" xfId="0" applyNumberFormat="1" applyFont="1" applyFill="1" applyBorder="1" applyAlignment="1" applyProtection="1">
      <alignment horizontal="right" vertical="center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0" fontId="19" fillId="0" borderId="14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179" fontId="19" fillId="0" borderId="43" xfId="0" applyNumberFormat="1" applyFont="1" applyFill="1" applyBorder="1" applyAlignment="1" applyProtection="1">
      <alignment horizontal="center" vertical="center" shrinkToFit="1"/>
    </xf>
    <xf numFmtId="179" fontId="19" fillId="0" borderId="9" xfId="0" applyNumberFormat="1" applyFont="1" applyFill="1" applyBorder="1" applyAlignment="1" applyProtection="1">
      <alignment horizontal="center" vertical="center" shrinkToFit="1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33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righ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34" xfId="0" applyFont="1" applyFill="1" applyBorder="1" applyAlignment="1">
      <alignment horizontal="left" vertical="center" shrinkToFit="1"/>
    </xf>
    <xf numFmtId="42" fontId="22" fillId="0" borderId="28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34" xfId="0" applyNumberFormat="1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34" xfId="0" applyFont="1" applyFill="1" applyBorder="1" applyAlignment="1">
      <alignment horizontal="right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45" xfId="0" applyFont="1" applyFill="1" applyBorder="1" applyAlignment="1">
      <alignment horizontal="center" vertical="top" wrapText="1"/>
    </xf>
    <xf numFmtId="0" fontId="23" fillId="0" borderId="46" xfId="0" applyFont="1" applyFill="1" applyBorder="1" applyAlignment="1">
      <alignment horizontal="center" vertical="top" wrapText="1"/>
    </xf>
    <xf numFmtId="0" fontId="23" fillId="0" borderId="47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6" xfId="0" applyNumberFormat="1" applyFont="1" applyFill="1" applyBorder="1" applyAlignment="1">
      <alignment horizontal="center" vertical="center"/>
    </xf>
    <xf numFmtId="42" fontId="22" fillId="0" borderId="47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6" xfId="0" applyFont="1" applyFill="1" applyBorder="1" applyAlignment="1">
      <alignment horizontal="right" vertical="center"/>
    </xf>
    <xf numFmtId="0" fontId="26" fillId="0" borderId="47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center" vertical="center"/>
    </xf>
    <xf numFmtId="42" fontId="22" fillId="0" borderId="58" xfId="0" applyNumberFormat="1" applyFont="1" applyFill="1" applyBorder="1" applyAlignment="1">
      <alignment horizontal="center" vertical="center"/>
    </xf>
    <xf numFmtId="42" fontId="22" fillId="0" borderId="61" xfId="0" applyNumberFormat="1" applyFont="1" applyFill="1" applyBorder="1" applyAlignment="1">
      <alignment horizontal="center" vertical="center"/>
    </xf>
    <xf numFmtId="42" fontId="22" fillId="0" borderId="56" xfId="0" applyNumberFormat="1" applyFont="1" applyFill="1" applyBorder="1" applyAlignment="1">
      <alignment horizontal="center" vertical="center"/>
    </xf>
    <xf numFmtId="42" fontId="22" fillId="0" borderId="59" xfId="0" applyNumberFormat="1" applyFont="1" applyFill="1" applyBorder="1" applyAlignment="1">
      <alignment horizontal="center" vertical="center"/>
    </xf>
    <xf numFmtId="42" fontId="22" fillId="0" borderId="62" xfId="0" applyNumberFormat="1" applyFont="1" applyFill="1" applyBorder="1" applyAlignment="1">
      <alignment horizontal="center" vertical="center"/>
    </xf>
    <xf numFmtId="42" fontId="22" fillId="0" borderId="57" xfId="0" applyNumberFormat="1" applyFont="1" applyFill="1" applyBorder="1" applyAlignment="1">
      <alignment horizontal="center" vertical="center"/>
    </xf>
    <xf numFmtId="42" fontId="22" fillId="0" borderId="60" xfId="0" applyNumberFormat="1" applyFont="1" applyFill="1" applyBorder="1" applyAlignment="1">
      <alignment horizontal="center" vertical="center"/>
    </xf>
    <xf numFmtId="42" fontId="22" fillId="0" borderId="63" xfId="0" applyNumberFormat="1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180" fontId="22" fillId="0" borderId="28" xfId="0" applyNumberFormat="1" applyFont="1" applyFill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center" vertical="center"/>
    </xf>
    <xf numFmtId="180" fontId="22" fillId="0" borderId="34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2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42" fontId="22" fillId="0" borderId="28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34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34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shrinkToFit="1"/>
    </xf>
    <xf numFmtId="0" fontId="22" fillId="0" borderId="52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left" vertical="center"/>
    </xf>
    <xf numFmtId="42" fontId="22" fillId="0" borderId="27" xfId="0" applyNumberFormat="1" applyFont="1" applyFill="1" applyBorder="1" applyAlignment="1">
      <alignment horizontal="right" vertical="center"/>
    </xf>
    <xf numFmtId="42" fontId="22" fillId="0" borderId="9" xfId="0" applyNumberFormat="1" applyFont="1" applyFill="1" applyBorder="1" applyAlignment="1">
      <alignment horizontal="right" vertical="center"/>
    </xf>
    <xf numFmtId="42" fontId="22" fillId="0" borderId="33" xfId="0" applyNumberFormat="1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center"/>
    </xf>
    <xf numFmtId="0" fontId="24" fillId="0" borderId="33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17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63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98" t="s">
        <v>64</v>
      </c>
      <c r="AB2" s="98"/>
      <c r="AC2" s="98"/>
      <c r="AD2" s="98"/>
      <c r="AE2" s="98"/>
      <c r="AF2" s="98"/>
      <c r="AG2" s="168" t="s">
        <v>100</v>
      </c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</row>
    <row r="3" spans="2:50" x14ac:dyDescent="0.15">
      <c r="B3" s="79" t="s">
        <v>20</v>
      </c>
      <c r="C3" s="80"/>
      <c r="D3" s="80"/>
      <c r="E3" s="81"/>
      <c r="F3" s="171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3"/>
      <c r="AA3" s="98" t="s">
        <v>65</v>
      </c>
      <c r="AB3" s="98"/>
      <c r="AC3" s="98"/>
      <c r="AD3" s="98"/>
      <c r="AE3" s="98" t="s">
        <v>60</v>
      </c>
      <c r="AF3" s="98"/>
      <c r="AG3" s="168" t="s">
        <v>106</v>
      </c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</row>
    <row r="4" spans="2:50" x14ac:dyDescent="0.15">
      <c r="B4" s="79" t="s">
        <v>59</v>
      </c>
      <c r="C4" s="80"/>
      <c r="D4" s="80"/>
      <c r="E4" s="81"/>
      <c r="F4" s="175">
        <v>44408</v>
      </c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3"/>
      <c r="AA4" s="98"/>
      <c r="AB4" s="98"/>
      <c r="AC4" s="98"/>
      <c r="AD4" s="98"/>
      <c r="AE4" s="98" t="s">
        <v>55</v>
      </c>
      <c r="AF4" s="98"/>
      <c r="AG4" s="174" t="s">
        <v>107</v>
      </c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</row>
    <row r="5" spans="2:50" x14ac:dyDescent="0.15">
      <c r="B5" s="79" t="s">
        <v>60</v>
      </c>
      <c r="C5" s="80"/>
      <c r="D5" s="80"/>
      <c r="E5" s="81"/>
      <c r="F5" s="171" t="s">
        <v>106</v>
      </c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3"/>
      <c r="AA5" s="98" t="s">
        <v>12</v>
      </c>
      <c r="AB5" s="98"/>
      <c r="AC5" s="98"/>
      <c r="AD5" s="98"/>
      <c r="AE5" s="98" t="s">
        <v>46</v>
      </c>
      <c r="AF5" s="98"/>
      <c r="AG5" s="168" t="s">
        <v>116</v>
      </c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</row>
    <row r="6" spans="2:50" x14ac:dyDescent="0.15">
      <c r="B6" s="79" t="s">
        <v>61</v>
      </c>
      <c r="C6" s="80"/>
      <c r="D6" s="80"/>
      <c r="E6" s="81"/>
      <c r="F6" s="171" t="s">
        <v>115</v>
      </c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3"/>
      <c r="AA6" s="98"/>
      <c r="AB6" s="98"/>
      <c r="AC6" s="98"/>
      <c r="AD6" s="98"/>
      <c r="AE6" s="98" t="s">
        <v>55</v>
      </c>
      <c r="AF6" s="98"/>
      <c r="AG6" s="174" t="s">
        <v>117</v>
      </c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</row>
    <row r="7" spans="2:50" x14ac:dyDescent="0.15">
      <c r="B7" s="98" t="s">
        <v>63</v>
      </c>
      <c r="C7" s="98"/>
      <c r="D7" s="98"/>
      <c r="E7" s="98"/>
      <c r="F7" s="168" t="s">
        <v>108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AA7" s="98" t="s">
        <v>26</v>
      </c>
      <c r="AB7" s="98"/>
      <c r="AC7" s="98"/>
      <c r="AD7" s="98"/>
      <c r="AE7" s="98"/>
      <c r="AF7" s="98"/>
      <c r="AG7" s="168" t="s">
        <v>23</v>
      </c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</row>
    <row r="8" spans="2:50" x14ac:dyDescent="0.15">
      <c r="B8" s="166"/>
      <c r="C8" s="166"/>
      <c r="D8" s="166"/>
      <c r="E8" s="166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AA8" s="98" t="s">
        <v>66</v>
      </c>
      <c r="AB8" s="98"/>
      <c r="AC8" s="98"/>
      <c r="AD8" s="98"/>
      <c r="AE8" s="98"/>
      <c r="AF8" s="98"/>
      <c r="AG8" s="168" t="s">
        <v>109</v>
      </c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</row>
    <row r="9" spans="2:50" x14ac:dyDescent="0.15">
      <c r="AA9" s="98" t="s">
        <v>57</v>
      </c>
      <c r="AB9" s="98"/>
      <c r="AC9" s="98"/>
      <c r="AD9" s="98"/>
      <c r="AE9" s="98"/>
      <c r="AF9" s="98"/>
      <c r="AG9" s="168" t="s">
        <v>94</v>
      </c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</row>
    <row r="10" spans="2:50" x14ac:dyDescent="0.15">
      <c r="AA10" s="98" t="s">
        <v>58</v>
      </c>
      <c r="AB10" s="98"/>
      <c r="AC10" s="98"/>
      <c r="AD10" s="98"/>
      <c r="AE10" s="98"/>
      <c r="AF10" s="98"/>
      <c r="AG10" s="168">
        <v>123456</v>
      </c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</row>
    <row r="13" spans="2:50" x14ac:dyDescent="0.15">
      <c r="B13" s="169" t="s">
        <v>69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70"/>
      <c r="U13" s="170"/>
      <c r="V13" s="170"/>
      <c r="W13" s="170"/>
      <c r="X13" s="170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118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59" t="s">
        <v>67</v>
      </c>
      <c r="D17" s="160"/>
      <c r="E17" s="161"/>
      <c r="F17" s="160" t="s">
        <v>119</v>
      </c>
      <c r="G17" s="160"/>
      <c r="H17" s="160"/>
      <c r="I17" s="161"/>
      <c r="J17" s="160" t="s">
        <v>120</v>
      </c>
      <c r="K17" s="160"/>
      <c r="L17" s="160"/>
      <c r="M17" s="161"/>
      <c r="N17" s="162" t="s">
        <v>41</v>
      </c>
      <c r="O17" s="163"/>
      <c r="P17" s="162" t="s">
        <v>68</v>
      </c>
      <c r="Q17" s="164"/>
      <c r="R17" s="165"/>
    </row>
    <row r="18" spans="2:29" x14ac:dyDescent="0.15">
      <c r="B18" s="9">
        <v>1</v>
      </c>
      <c r="C18" s="142" t="s">
        <v>80</v>
      </c>
      <c r="D18" s="143"/>
      <c r="E18" s="144"/>
      <c r="F18" s="156">
        <v>44296</v>
      </c>
      <c r="G18" s="157"/>
      <c r="H18" s="157"/>
      <c r="I18" s="158"/>
      <c r="J18" s="156">
        <v>44309</v>
      </c>
      <c r="K18" s="157"/>
      <c r="L18" s="157"/>
      <c r="M18" s="158"/>
      <c r="N18" s="145">
        <f t="shared" ref="N18:N37" si="0">IF(F18="","",J18-F18+1)</f>
        <v>14</v>
      </c>
      <c r="O18" s="146"/>
      <c r="P18" s="147" t="s">
        <v>86</v>
      </c>
      <c r="Q18" s="148"/>
      <c r="R18" s="149"/>
    </row>
    <row r="19" spans="2:29" x14ac:dyDescent="0.15">
      <c r="B19" s="9">
        <v>2</v>
      </c>
      <c r="C19" s="142" t="s">
        <v>81</v>
      </c>
      <c r="D19" s="143"/>
      <c r="E19" s="144"/>
      <c r="F19" s="156">
        <v>44301</v>
      </c>
      <c r="G19" s="157"/>
      <c r="H19" s="157"/>
      <c r="I19" s="158"/>
      <c r="J19" s="156">
        <v>44306</v>
      </c>
      <c r="K19" s="157"/>
      <c r="L19" s="157"/>
      <c r="M19" s="158"/>
      <c r="N19" s="145">
        <f t="shared" si="0"/>
        <v>6</v>
      </c>
      <c r="O19" s="146"/>
      <c r="P19" s="147" t="s">
        <v>86</v>
      </c>
      <c r="Q19" s="148"/>
      <c r="R19" s="149"/>
    </row>
    <row r="20" spans="2:29" x14ac:dyDescent="0.15">
      <c r="B20" s="9">
        <v>3</v>
      </c>
      <c r="C20" s="142" t="s">
        <v>82</v>
      </c>
      <c r="D20" s="143"/>
      <c r="E20" s="144"/>
      <c r="F20" s="156">
        <v>44321</v>
      </c>
      <c r="G20" s="157"/>
      <c r="H20" s="157"/>
      <c r="I20" s="158"/>
      <c r="J20" s="156">
        <v>44331</v>
      </c>
      <c r="K20" s="157"/>
      <c r="L20" s="157"/>
      <c r="M20" s="158"/>
      <c r="N20" s="145">
        <f t="shared" si="0"/>
        <v>11</v>
      </c>
      <c r="O20" s="146"/>
      <c r="P20" s="147" t="s">
        <v>87</v>
      </c>
      <c r="Q20" s="148"/>
      <c r="R20" s="149"/>
    </row>
    <row r="21" spans="2:29" x14ac:dyDescent="0.15">
      <c r="B21" s="9">
        <v>4</v>
      </c>
      <c r="C21" s="142" t="s">
        <v>80</v>
      </c>
      <c r="D21" s="143"/>
      <c r="E21" s="144"/>
      <c r="F21" s="156">
        <v>44326</v>
      </c>
      <c r="G21" s="157"/>
      <c r="H21" s="157"/>
      <c r="I21" s="158"/>
      <c r="J21" s="156">
        <v>44339</v>
      </c>
      <c r="K21" s="157"/>
      <c r="L21" s="157"/>
      <c r="M21" s="158"/>
      <c r="N21" s="145">
        <f t="shared" si="0"/>
        <v>14</v>
      </c>
      <c r="O21" s="146"/>
      <c r="P21" s="147" t="s">
        <v>86</v>
      </c>
      <c r="Q21" s="148"/>
      <c r="R21" s="149"/>
    </row>
    <row r="22" spans="2:29" x14ac:dyDescent="0.15">
      <c r="B22" s="9">
        <v>5</v>
      </c>
      <c r="C22" s="142" t="s">
        <v>82</v>
      </c>
      <c r="D22" s="143"/>
      <c r="E22" s="144"/>
      <c r="F22" s="156">
        <v>44352</v>
      </c>
      <c r="G22" s="157"/>
      <c r="H22" s="157"/>
      <c r="I22" s="158"/>
      <c r="J22" s="156">
        <v>44357</v>
      </c>
      <c r="K22" s="157"/>
      <c r="L22" s="157"/>
      <c r="M22" s="158"/>
      <c r="N22" s="145">
        <f t="shared" si="0"/>
        <v>6</v>
      </c>
      <c r="O22" s="146"/>
      <c r="P22" s="147" t="s">
        <v>87</v>
      </c>
      <c r="Q22" s="148"/>
      <c r="R22" s="149"/>
    </row>
    <row r="23" spans="2:29" x14ac:dyDescent="0.15">
      <c r="B23" s="9">
        <v>6</v>
      </c>
      <c r="C23" s="142" t="s">
        <v>80</v>
      </c>
      <c r="D23" s="143"/>
      <c r="E23" s="144"/>
      <c r="F23" s="156">
        <v>44357</v>
      </c>
      <c r="G23" s="157"/>
      <c r="H23" s="157"/>
      <c r="I23" s="158"/>
      <c r="J23" s="156">
        <v>44370</v>
      </c>
      <c r="K23" s="157"/>
      <c r="L23" s="157"/>
      <c r="M23" s="158"/>
      <c r="N23" s="145">
        <f t="shared" si="0"/>
        <v>14</v>
      </c>
      <c r="O23" s="146"/>
      <c r="P23" s="147" t="s">
        <v>86</v>
      </c>
      <c r="Q23" s="148"/>
      <c r="R23" s="149"/>
    </row>
    <row r="24" spans="2:29" x14ac:dyDescent="0.15">
      <c r="B24" s="9">
        <v>7</v>
      </c>
      <c r="C24" s="142" t="s">
        <v>83</v>
      </c>
      <c r="D24" s="143"/>
      <c r="E24" s="144"/>
      <c r="F24" s="156">
        <v>44362</v>
      </c>
      <c r="G24" s="157"/>
      <c r="H24" s="157"/>
      <c r="I24" s="158"/>
      <c r="J24" s="156">
        <v>44364</v>
      </c>
      <c r="K24" s="157"/>
      <c r="L24" s="157"/>
      <c r="M24" s="158"/>
      <c r="N24" s="145">
        <f t="shared" si="0"/>
        <v>3</v>
      </c>
      <c r="O24" s="146"/>
      <c r="P24" s="147" t="s">
        <v>87</v>
      </c>
      <c r="Q24" s="148"/>
      <c r="R24" s="149"/>
    </row>
    <row r="25" spans="2:29" x14ac:dyDescent="0.15">
      <c r="B25" s="9">
        <v>8</v>
      </c>
      <c r="C25" s="142" t="s">
        <v>84</v>
      </c>
      <c r="D25" s="143"/>
      <c r="E25" s="144"/>
      <c r="F25" s="156">
        <v>44367</v>
      </c>
      <c r="G25" s="157"/>
      <c r="H25" s="157"/>
      <c r="I25" s="158"/>
      <c r="J25" s="156">
        <v>44378</v>
      </c>
      <c r="K25" s="157"/>
      <c r="L25" s="157"/>
      <c r="M25" s="158"/>
      <c r="N25" s="145">
        <f t="shared" si="0"/>
        <v>12</v>
      </c>
      <c r="O25" s="146"/>
      <c r="P25" s="147" t="s">
        <v>86</v>
      </c>
      <c r="Q25" s="148"/>
      <c r="R25" s="149"/>
    </row>
    <row r="26" spans="2:29" x14ac:dyDescent="0.15">
      <c r="B26" s="9">
        <v>9</v>
      </c>
      <c r="C26" s="142" t="s">
        <v>82</v>
      </c>
      <c r="D26" s="143"/>
      <c r="E26" s="144"/>
      <c r="F26" s="156">
        <v>44382</v>
      </c>
      <c r="G26" s="157"/>
      <c r="H26" s="157"/>
      <c r="I26" s="158"/>
      <c r="J26" s="156">
        <v>44387</v>
      </c>
      <c r="K26" s="157"/>
      <c r="L26" s="157"/>
      <c r="M26" s="158"/>
      <c r="N26" s="145">
        <f t="shared" si="0"/>
        <v>6</v>
      </c>
      <c r="O26" s="146"/>
      <c r="P26" s="147" t="s">
        <v>87</v>
      </c>
      <c r="Q26" s="148"/>
      <c r="R26" s="149"/>
    </row>
    <row r="27" spans="2:29" x14ac:dyDescent="0.15">
      <c r="B27" s="9">
        <v>10</v>
      </c>
      <c r="C27" s="142"/>
      <c r="D27" s="143"/>
      <c r="E27" s="144"/>
      <c r="F27" s="142"/>
      <c r="G27" s="143"/>
      <c r="H27" s="143"/>
      <c r="I27" s="144"/>
      <c r="J27" s="142"/>
      <c r="K27" s="143"/>
      <c r="L27" s="143"/>
      <c r="M27" s="144"/>
      <c r="N27" s="145" t="str">
        <f t="shared" si="0"/>
        <v/>
      </c>
      <c r="O27" s="146"/>
      <c r="P27" s="147"/>
      <c r="Q27" s="148"/>
      <c r="R27" s="149"/>
    </row>
    <row r="28" spans="2:29" x14ac:dyDescent="0.15">
      <c r="B28" s="9">
        <v>11</v>
      </c>
      <c r="C28" s="142"/>
      <c r="D28" s="143"/>
      <c r="E28" s="144"/>
      <c r="F28" s="142"/>
      <c r="G28" s="143"/>
      <c r="H28" s="143"/>
      <c r="I28" s="144"/>
      <c r="J28" s="142"/>
      <c r="K28" s="143"/>
      <c r="L28" s="143"/>
      <c r="M28" s="144"/>
      <c r="N28" s="145" t="str">
        <f t="shared" si="0"/>
        <v/>
      </c>
      <c r="O28" s="146"/>
      <c r="P28" s="147"/>
      <c r="Q28" s="148"/>
      <c r="R28" s="149"/>
    </row>
    <row r="29" spans="2:29" x14ac:dyDescent="0.15">
      <c r="B29" s="9">
        <v>12</v>
      </c>
      <c r="C29" s="142"/>
      <c r="D29" s="143"/>
      <c r="E29" s="144"/>
      <c r="F29" s="142"/>
      <c r="G29" s="143"/>
      <c r="H29" s="143"/>
      <c r="I29" s="144"/>
      <c r="J29" s="142"/>
      <c r="K29" s="143"/>
      <c r="L29" s="143"/>
      <c r="M29" s="144"/>
      <c r="N29" s="145" t="str">
        <f t="shared" si="0"/>
        <v/>
      </c>
      <c r="O29" s="146"/>
      <c r="P29" s="147"/>
      <c r="Q29" s="148"/>
      <c r="R29" s="149"/>
    </row>
    <row r="30" spans="2:29" x14ac:dyDescent="0.15">
      <c r="B30" s="9">
        <v>13</v>
      </c>
      <c r="C30" s="142"/>
      <c r="D30" s="143"/>
      <c r="E30" s="144"/>
      <c r="F30" s="142"/>
      <c r="G30" s="143"/>
      <c r="H30" s="143"/>
      <c r="I30" s="144"/>
      <c r="J30" s="142"/>
      <c r="K30" s="143"/>
      <c r="L30" s="143"/>
      <c r="M30" s="144"/>
      <c r="N30" s="145" t="str">
        <f t="shared" si="0"/>
        <v/>
      </c>
      <c r="O30" s="146"/>
      <c r="P30" s="147"/>
      <c r="Q30" s="148"/>
      <c r="R30" s="149"/>
      <c r="U30" s="98" t="s">
        <v>68</v>
      </c>
      <c r="V30" s="98"/>
      <c r="W30" s="98"/>
      <c r="X30" s="98" t="s">
        <v>29</v>
      </c>
      <c r="Y30" s="98"/>
      <c r="Z30" s="98"/>
      <c r="AA30" s="98" t="s">
        <v>102</v>
      </c>
      <c r="AB30" s="98"/>
      <c r="AC30" s="98"/>
    </row>
    <row r="31" spans="2:29" x14ac:dyDescent="0.15">
      <c r="B31" s="9">
        <v>14</v>
      </c>
      <c r="C31" s="142"/>
      <c r="D31" s="143"/>
      <c r="E31" s="144"/>
      <c r="F31" s="142"/>
      <c r="G31" s="143"/>
      <c r="H31" s="143"/>
      <c r="I31" s="144"/>
      <c r="J31" s="142"/>
      <c r="K31" s="143"/>
      <c r="L31" s="143"/>
      <c r="M31" s="144"/>
      <c r="N31" s="145" t="str">
        <f t="shared" si="0"/>
        <v/>
      </c>
      <c r="O31" s="146"/>
      <c r="P31" s="147"/>
      <c r="Q31" s="148"/>
      <c r="R31" s="149"/>
      <c r="U31" s="13" t="s">
        <v>86</v>
      </c>
      <c r="V31" s="13"/>
      <c r="W31" s="13"/>
      <c r="X31" s="155">
        <f>COUNTIF(P18:R37,"脳損傷")</f>
        <v>5</v>
      </c>
      <c r="Y31" s="155"/>
      <c r="Z31" s="155"/>
      <c r="AA31" s="155">
        <f>SUMIF(P18:R37,"脳損傷",N18:O37)</f>
        <v>60</v>
      </c>
      <c r="AB31" s="155"/>
      <c r="AC31" s="155"/>
    </row>
    <row r="32" spans="2:29" x14ac:dyDescent="0.15">
      <c r="B32" s="9">
        <v>15</v>
      </c>
      <c r="C32" s="142"/>
      <c r="D32" s="143"/>
      <c r="E32" s="144"/>
      <c r="F32" s="142"/>
      <c r="G32" s="143"/>
      <c r="H32" s="143"/>
      <c r="I32" s="144"/>
      <c r="J32" s="142"/>
      <c r="K32" s="143"/>
      <c r="L32" s="143"/>
      <c r="M32" s="144"/>
      <c r="N32" s="145" t="str">
        <f t="shared" si="0"/>
        <v/>
      </c>
      <c r="O32" s="146"/>
      <c r="P32" s="147"/>
      <c r="Q32" s="148"/>
      <c r="R32" s="149"/>
      <c r="U32" s="13" t="s">
        <v>87</v>
      </c>
      <c r="V32" s="13"/>
      <c r="W32" s="13"/>
      <c r="X32" s="155">
        <f>COUNTIF(P18:R37,"脊髄損傷")</f>
        <v>4</v>
      </c>
      <c r="Y32" s="155"/>
      <c r="Z32" s="155"/>
      <c r="AA32" s="155">
        <f>SUMIF(P18:R37,"脊髄損傷",N18:O37)</f>
        <v>26</v>
      </c>
      <c r="AB32" s="155"/>
      <c r="AC32" s="155"/>
    </row>
    <row r="33" spans="2:53" x14ac:dyDescent="0.15">
      <c r="B33" s="9">
        <v>16</v>
      </c>
      <c r="C33" s="142"/>
      <c r="D33" s="143"/>
      <c r="E33" s="144"/>
      <c r="F33" s="142"/>
      <c r="G33" s="143"/>
      <c r="H33" s="143"/>
      <c r="I33" s="144"/>
      <c r="J33" s="142"/>
      <c r="K33" s="143"/>
      <c r="L33" s="143"/>
      <c r="M33" s="144"/>
      <c r="N33" s="145" t="str">
        <f t="shared" si="0"/>
        <v/>
      </c>
      <c r="O33" s="146"/>
      <c r="P33" s="147"/>
      <c r="Q33" s="148"/>
      <c r="R33" s="149"/>
      <c r="U33" s="13" t="s">
        <v>31</v>
      </c>
      <c r="V33" s="13"/>
      <c r="W33" s="13"/>
      <c r="X33" s="155">
        <f>COUNTIF(P18:R37,"その他")</f>
        <v>0</v>
      </c>
      <c r="Y33" s="155"/>
      <c r="Z33" s="155"/>
      <c r="AA33" s="155">
        <f>SUMIF(P18:R37,"その他",N18:O37)</f>
        <v>0</v>
      </c>
      <c r="AB33" s="155"/>
      <c r="AC33" s="155"/>
    </row>
    <row r="34" spans="2:53" x14ac:dyDescent="0.15">
      <c r="B34" s="9">
        <v>17</v>
      </c>
      <c r="C34" s="142"/>
      <c r="D34" s="143"/>
      <c r="E34" s="144"/>
      <c r="F34" s="142"/>
      <c r="G34" s="143"/>
      <c r="H34" s="143"/>
      <c r="I34" s="144"/>
      <c r="J34" s="142"/>
      <c r="K34" s="143"/>
      <c r="L34" s="143"/>
      <c r="M34" s="144"/>
      <c r="N34" s="145" t="str">
        <f t="shared" si="0"/>
        <v/>
      </c>
      <c r="O34" s="146"/>
      <c r="P34" s="147"/>
      <c r="Q34" s="148"/>
      <c r="R34" s="149"/>
    </row>
    <row r="35" spans="2:53" x14ac:dyDescent="0.15">
      <c r="B35" s="9">
        <v>18</v>
      </c>
      <c r="C35" s="142"/>
      <c r="D35" s="143"/>
      <c r="E35" s="144"/>
      <c r="F35" s="142"/>
      <c r="G35" s="143"/>
      <c r="H35" s="143"/>
      <c r="I35" s="144"/>
      <c r="J35" s="142"/>
      <c r="K35" s="143"/>
      <c r="L35" s="143"/>
      <c r="M35" s="144"/>
      <c r="N35" s="145" t="str">
        <f t="shared" si="0"/>
        <v/>
      </c>
      <c r="O35" s="146"/>
      <c r="P35" s="147"/>
      <c r="Q35" s="148"/>
      <c r="R35" s="149"/>
      <c r="U35" s="134" t="s">
        <v>62</v>
      </c>
      <c r="V35" s="135"/>
      <c r="W35" s="135"/>
      <c r="X35" s="135"/>
      <c r="Y35" s="135"/>
      <c r="Z35" s="135"/>
      <c r="AA35" s="135"/>
      <c r="AB35" s="136"/>
      <c r="AC35" s="137" t="s">
        <v>70</v>
      </c>
      <c r="AD35" s="138"/>
      <c r="AE35" s="139"/>
      <c r="AF35" s="140"/>
      <c r="AG35" s="140"/>
      <c r="AH35" s="140"/>
      <c r="AI35" s="138" t="s">
        <v>103</v>
      </c>
      <c r="AJ35" s="138"/>
      <c r="AK35" s="141"/>
    </row>
    <row r="36" spans="2:53" x14ac:dyDescent="0.15">
      <c r="B36" s="9">
        <v>19</v>
      </c>
      <c r="C36" s="142"/>
      <c r="D36" s="143"/>
      <c r="E36" s="144"/>
      <c r="F36" s="142"/>
      <c r="G36" s="143"/>
      <c r="H36" s="143"/>
      <c r="I36" s="144"/>
      <c r="J36" s="142"/>
      <c r="K36" s="143"/>
      <c r="L36" s="143"/>
      <c r="M36" s="144"/>
      <c r="N36" s="145" t="str">
        <f t="shared" si="0"/>
        <v/>
      </c>
      <c r="O36" s="146"/>
      <c r="P36" s="147"/>
      <c r="Q36" s="148"/>
      <c r="R36" s="149"/>
      <c r="U36" s="2"/>
      <c r="AC36" s="150" t="s">
        <v>97</v>
      </c>
      <c r="AD36" s="151"/>
      <c r="AE36" s="152"/>
      <c r="AF36" s="153"/>
      <c r="AG36" s="153"/>
      <c r="AH36" s="153"/>
      <c r="AI36" s="151" t="s">
        <v>103</v>
      </c>
      <c r="AJ36" s="151"/>
      <c r="AK36" s="154"/>
    </row>
    <row r="37" spans="2:53" x14ac:dyDescent="0.15">
      <c r="B37" s="10">
        <v>20</v>
      </c>
      <c r="C37" s="106"/>
      <c r="D37" s="107"/>
      <c r="E37" s="108"/>
      <c r="F37" s="109"/>
      <c r="G37" s="110"/>
      <c r="H37" s="110"/>
      <c r="I37" s="111"/>
      <c r="J37" s="109"/>
      <c r="K37" s="110"/>
      <c r="L37" s="110"/>
      <c r="M37" s="111"/>
      <c r="N37" s="112" t="str">
        <f t="shared" si="0"/>
        <v/>
      </c>
      <c r="O37" s="113"/>
      <c r="P37" s="114"/>
      <c r="Q37" s="115"/>
      <c r="R37" s="116"/>
      <c r="U37" s="2"/>
      <c r="AC37" s="117" t="s">
        <v>54</v>
      </c>
      <c r="AD37" s="118"/>
      <c r="AE37" s="119"/>
      <c r="AF37" s="120"/>
      <c r="AG37" s="120"/>
      <c r="AH37" s="120"/>
      <c r="AI37" s="118" t="s">
        <v>103</v>
      </c>
      <c r="AJ37" s="118"/>
      <c r="AK37" s="121"/>
    </row>
    <row r="38" spans="2:53" x14ac:dyDescent="0.15">
      <c r="B38" s="10" t="s">
        <v>85</v>
      </c>
      <c r="C38" s="122">
        <f>COUNTA(C18:E37)</f>
        <v>9</v>
      </c>
      <c r="D38" s="123"/>
      <c r="E38" s="124"/>
      <c r="F38" s="122"/>
      <c r="G38" s="123"/>
      <c r="H38" s="123"/>
      <c r="I38" s="124"/>
      <c r="J38" s="122"/>
      <c r="K38" s="123"/>
      <c r="L38" s="123"/>
      <c r="M38" s="124"/>
      <c r="N38" s="125">
        <f>SUM(N18:O37)</f>
        <v>86</v>
      </c>
      <c r="O38" s="126"/>
      <c r="P38" s="125"/>
      <c r="Q38" s="127"/>
      <c r="R38" s="128"/>
      <c r="AC38" s="129" t="s">
        <v>54</v>
      </c>
      <c r="AD38" s="130"/>
      <c r="AE38" s="131"/>
      <c r="AF38" s="132"/>
      <c r="AG38" s="132"/>
      <c r="AH38" s="132"/>
      <c r="AI38" s="130" t="s">
        <v>103</v>
      </c>
      <c r="AJ38" s="130"/>
      <c r="AK38" s="133"/>
    </row>
    <row r="39" spans="2:53" x14ac:dyDescent="0.15">
      <c r="B39" s="1"/>
    </row>
    <row r="40" spans="2:53" x14ac:dyDescent="0.15">
      <c r="B40" s="1"/>
    </row>
    <row r="41" spans="2:53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3" ht="3.75" customHeight="1" x14ac:dyDescent="0.15"/>
    <row r="43" spans="2:53" x14ac:dyDescent="0.15">
      <c r="B43" s="7" t="s">
        <v>121</v>
      </c>
    </row>
    <row r="44" spans="2:53" x14ac:dyDescent="0.15">
      <c r="B44" s="5"/>
      <c r="C44" s="79" t="s">
        <v>18</v>
      </c>
      <c r="D44" s="80"/>
      <c r="E44" s="80"/>
      <c r="F44" s="80"/>
      <c r="G44" s="80"/>
      <c r="H44" s="80"/>
      <c r="I44" s="80"/>
      <c r="J44" s="80"/>
      <c r="K44" s="80"/>
      <c r="L44" s="80"/>
      <c r="M44" s="81"/>
      <c r="N44" s="79" t="s">
        <v>56</v>
      </c>
      <c r="O44" s="80"/>
      <c r="P44" s="80"/>
      <c r="Q44" s="80"/>
      <c r="R44" s="80"/>
      <c r="S44" s="81"/>
      <c r="T44" s="79" t="s">
        <v>71</v>
      </c>
      <c r="U44" s="81"/>
      <c r="V44" s="79" t="s">
        <v>73</v>
      </c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1"/>
      <c r="AP44" s="98" t="s">
        <v>16</v>
      </c>
      <c r="AQ44" s="98"/>
      <c r="AR44" s="98"/>
      <c r="AS44" s="98"/>
    </row>
    <row r="45" spans="2:53" x14ac:dyDescent="0.15">
      <c r="B45" s="5">
        <v>1</v>
      </c>
      <c r="C45" s="99" t="s">
        <v>122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1"/>
      <c r="N45" s="79">
        <v>2</v>
      </c>
      <c r="O45" s="80"/>
      <c r="P45" s="80"/>
      <c r="Q45" s="80"/>
      <c r="R45" s="80"/>
      <c r="S45" s="81"/>
      <c r="T45" s="79" t="s">
        <v>72</v>
      </c>
      <c r="U45" s="81"/>
      <c r="V45" s="102">
        <v>44301</v>
      </c>
      <c r="W45" s="103"/>
      <c r="X45" s="103"/>
      <c r="Y45" s="104"/>
      <c r="Z45" s="102">
        <v>44326</v>
      </c>
      <c r="AA45" s="103"/>
      <c r="AB45" s="103"/>
      <c r="AC45" s="104"/>
      <c r="AD45" s="102"/>
      <c r="AE45" s="103"/>
      <c r="AF45" s="103"/>
      <c r="AG45" s="104"/>
      <c r="AH45" s="102"/>
      <c r="AI45" s="103"/>
      <c r="AJ45" s="103"/>
      <c r="AK45" s="104"/>
      <c r="AL45" s="102"/>
      <c r="AM45" s="103"/>
      <c r="AN45" s="103"/>
      <c r="AO45" s="104"/>
      <c r="AP45" s="105">
        <f>MAX(V45,Z45,AD45,AH45,AL45)</f>
        <v>44326</v>
      </c>
      <c r="AQ45" s="105"/>
      <c r="AR45" s="105"/>
      <c r="AS45" s="105"/>
    </row>
    <row r="46" spans="2:53" x14ac:dyDescent="0.15"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Q46" s="88" t="s">
        <v>27</v>
      </c>
      <c r="R46" s="89"/>
      <c r="S46" s="89"/>
      <c r="T46" s="89"/>
      <c r="U46" s="90"/>
      <c r="V46" s="85" t="s">
        <v>6</v>
      </c>
      <c r="W46" s="86"/>
      <c r="X46" s="86"/>
      <c r="Y46" s="87"/>
      <c r="Z46" s="85" t="s">
        <v>6</v>
      </c>
      <c r="AA46" s="86"/>
      <c r="AB46" s="86"/>
      <c r="AC46" s="87"/>
      <c r="AD46" s="85"/>
      <c r="AE46" s="86"/>
      <c r="AF46" s="86"/>
      <c r="AG46" s="87"/>
      <c r="AH46" s="85"/>
      <c r="AI46" s="86"/>
      <c r="AJ46" s="86"/>
      <c r="AK46" s="87"/>
      <c r="AL46" s="85"/>
      <c r="AM46" s="86"/>
      <c r="AN46" s="86"/>
      <c r="AO46" s="87"/>
      <c r="AZ46" s="1" t="s">
        <v>6</v>
      </c>
    </row>
    <row r="47" spans="2:53" x14ac:dyDescent="0.15">
      <c r="Q47" s="91"/>
      <c r="R47" s="92"/>
      <c r="S47" s="92"/>
      <c r="T47" s="92"/>
      <c r="U47" s="93"/>
      <c r="V47" s="85" t="s">
        <v>74</v>
      </c>
      <c r="W47" s="86"/>
      <c r="X47" s="86"/>
      <c r="Y47" s="87"/>
      <c r="Z47" s="85" t="s">
        <v>74</v>
      </c>
      <c r="AA47" s="86"/>
      <c r="AB47" s="86"/>
      <c r="AC47" s="87"/>
      <c r="AD47" s="85"/>
      <c r="AE47" s="86"/>
      <c r="AF47" s="86"/>
      <c r="AG47" s="87"/>
      <c r="AH47" s="85"/>
      <c r="AI47" s="86"/>
      <c r="AJ47" s="86"/>
      <c r="AK47" s="87"/>
      <c r="AL47" s="85"/>
      <c r="AM47" s="86"/>
      <c r="AN47" s="86"/>
      <c r="AO47" s="87"/>
      <c r="AZ47" s="1" t="s">
        <v>74</v>
      </c>
    </row>
    <row r="48" spans="2:53" x14ac:dyDescent="0.15">
      <c r="Q48" s="94"/>
      <c r="R48" s="95"/>
      <c r="S48" s="95"/>
      <c r="T48" s="95"/>
      <c r="U48" s="96"/>
      <c r="V48" s="85" t="s">
        <v>32</v>
      </c>
      <c r="W48" s="86"/>
      <c r="X48" s="86"/>
      <c r="Y48" s="87"/>
      <c r="Z48" s="85"/>
      <c r="AA48" s="86"/>
      <c r="AB48" s="86"/>
      <c r="AC48" s="87"/>
      <c r="AD48" s="85"/>
      <c r="AE48" s="86"/>
      <c r="AF48" s="86"/>
      <c r="AG48" s="87"/>
      <c r="AH48" s="85"/>
      <c r="AI48" s="86"/>
      <c r="AJ48" s="86"/>
      <c r="AK48" s="87"/>
      <c r="AL48" s="85"/>
      <c r="AM48" s="86"/>
      <c r="AN48" s="86"/>
      <c r="AO48" s="87"/>
      <c r="AZ48" s="1" t="s">
        <v>32</v>
      </c>
    </row>
    <row r="50" spans="1:53" x14ac:dyDescent="0.15">
      <c r="C50" s="79" t="s">
        <v>10</v>
      </c>
      <c r="D50" s="80"/>
      <c r="E50" s="80"/>
      <c r="F50" s="80"/>
      <c r="G50" s="80"/>
      <c r="H50" s="80"/>
      <c r="I50" s="80"/>
      <c r="J50" s="80"/>
      <c r="K50" s="80"/>
      <c r="L50" s="80"/>
      <c r="M50" s="81"/>
      <c r="N50" s="79" t="s">
        <v>75</v>
      </c>
      <c r="O50" s="80"/>
      <c r="P50" s="80"/>
      <c r="Q50" s="81"/>
      <c r="R50" s="79" t="s">
        <v>76</v>
      </c>
      <c r="S50" s="80"/>
      <c r="T50" s="80"/>
      <c r="U50" s="81"/>
      <c r="V50" s="79" t="s">
        <v>78</v>
      </c>
      <c r="W50" s="80"/>
      <c r="X50" s="80"/>
      <c r="Y50" s="81"/>
      <c r="Z50" s="79" t="s">
        <v>79</v>
      </c>
      <c r="AA50" s="80"/>
      <c r="AB50" s="80"/>
      <c r="AC50" s="81"/>
    </row>
    <row r="51" spans="1:53" x14ac:dyDescent="0.15">
      <c r="C51" s="79" t="s">
        <v>6</v>
      </c>
      <c r="D51" s="80"/>
      <c r="E51" s="80"/>
      <c r="F51" s="80"/>
      <c r="G51" s="80"/>
      <c r="H51" s="80"/>
      <c r="I51" s="80"/>
      <c r="J51" s="80"/>
      <c r="K51" s="80"/>
      <c r="L51" s="80"/>
      <c r="M51" s="81"/>
      <c r="N51" s="79">
        <f>COUNTIF($V$46:$AO$48,C51)</f>
        <v>2</v>
      </c>
      <c r="O51" s="80"/>
      <c r="P51" s="80"/>
      <c r="Q51" s="81"/>
      <c r="R51" s="82">
        <f>V51+Z51</f>
        <v>17300</v>
      </c>
      <c r="S51" s="83"/>
      <c r="T51" s="83"/>
      <c r="U51" s="84"/>
      <c r="V51" s="82">
        <v>16200</v>
      </c>
      <c r="W51" s="83"/>
      <c r="X51" s="83"/>
      <c r="Y51" s="84"/>
      <c r="Z51" s="82">
        <v>1100</v>
      </c>
      <c r="AA51" s="83"/>
      <c r="AB51" s="83"/>
      <c r="AC51" s="84"/>
    </row>
    <row r="52" spans="1:53" x14ac:dyDescent="0.15">
      <c r="C52" s="79" t="s">
        <v>74</v>
      </c>
      <c r="D52" s="80"/>
      <c r="E52" s="80"/>
      <c r="F52" s="80"/>
      <c r="G52" s="80"/>
      <c r="H52" s="80"/>
      <c r="I52" s="80"/>
      <c r="J52" s="80"/>
      <c r="K52" s="80"/>
      <c r="L52" s="80"/>
      <c r="M52" s="81"/>
      <c r="N52" s="79">
        <f>COUNTIF($V$46:$AO$48,C52)</f>
        <v>2</v>
      </c>
      <c r="O52" s="80"/>
      <c r="P52" s="80"/>
      <c r="Q52" s="81"/>
      <c r="R52" s="82">
        <f>V52+Z52</f>
        <v>16400</v>
      </c>
      <c r="S52" s="83"/>
      <c r="T52" s="83"/>
      <c r="U52" s="84"/>
      <c r="V52" s="82">
        <v>15300</v>
      </c>
      <c r="W52" s="83"/>
      <c r="X52" s="83"/>
      <c r="Y52" s="84"/>
      <c r="Z52" s="82">
        <v>1100</v>
      </c>
      <c r="AA52" s="83"/>
      <c r="AB52" s="83"/>
      <c r="AC52" s="84"/>
    </row>
    <row r="53" spans="1:53" x14ac:dyDescent="0.15">
      <c r="C53" s="79" t="s">
        <v>32</v>
      </c>
      <c r="D53" s="80"/>
      <c r="E53" s="80"/>
      <c r="F53" s="80"/>
      <c r="G53" s="80"/>
      <c r="H53" s="80"/>
      <c r="I53" s="80"/>
      <c r="J53" s="80"/>
      <c r="K53" s="80"/>
      <c r="L53" s="80"/>
      <c r="M53" s="81"/>
      <c r="N53" s="79">
        <f>COUNTIF($V$46:$AO$48,C53)</f>
        <v>1</v>
      </c>
      <c r="O53" s="80"/>
      <c r="P53" s="80"/>
      <c r="Q53" s="81"/>
      <c r="R53" s="82">
        <f>V53+Z53</f>
        <v>12800</v>
      </c>
      <c r="S53" s="83"/>
      <c r="T53" s="83"/>
      <c r="U53" s="84"/>
      <c r="V53" s="82">
        <v>11700</v>
      </c>
      <c r="W53" s="83"/>
      <c r="X53" s="83"/>
      <c r="Y53" s="84"/>
      <c r="Z53" s="82">
        <v>1100</v>
      </c>
      <c r="AA53" s="83"/>
      <c r="AB53" s="83"/>
      <c r="AC53" s="84"/>
    </row>
    <row r="54" spans="1:53" x14ac:dyDescent="0.15">
      <c r="C54" s="79" t="s">
        <v>70</v>
      </c>
      <c r="D54" s="80"/>
      <c r="E54" s="80"/>
      <c r="F54" s="80"/>
      <c r="G54" s="80"/>
      <c r="H54" s="80"/>
      <c r="I54" s="80"/>
      <c r="J54" s="80"/>
      <c r="K54" s="80"/>
      <c r="L54" s="80"/>
      <c r="M54" s="81"/>
      <c r="N54" s="79">
        <f>SUM(N51:Q53)</f>
        <v>5</v>
      </c>
      <c r="O54" s="80"/>
      <c r="P54" s="80"/>
      <c r="Q54" s="81"/>
      <c r="R54" s="82">
        <f>SUM(R51:U53)</f>
        <v>46500</v>
      </c>
      <c r="S54" s="83"/>
      <c r="T54" s="83"/>
      <c r="U54" s="84"/>
      <c r="V54" s="82"/>
      <c r="W54" s="83"/>
      <c r="X54" s="83"/>
      <c r="Y54" s="84"/>
      <c r="Z54" s="82"/>
      <c r="AA54" s="83"/>
      <c r="AB54" s="83"/>
      <c r="AC54" s="84"/>
    </row>
    <row r="55" spans="1:53" s="3" customFormat="1" ht="15" customHeight="1" x14ac:dyDescent="0.15">
      <c r="A55" s="3" t="s">
        <v>105</v>
      </c>
    </row>
    <row r="56" spans="1:53" s="4" customFormat="1" ht="4.5" customHeight="1" x14ac:dyDescent="0.15">
      <c r="B56" s="3"/>
    </row>
    <row r="57" spans="1:53" s="3" customFormat="1" ht="15" customHeight="1" x14ac:dyDescent="0.15">
      <c r="C57" s="67" t="s">
        <v>34</v>
      </c>
      <c r="D57" s="68"/>
      <c r="E57" s="68"/>
      <c r="F57" s="68"/>
      <c r="G57" s="68"/>
      <c r="H57" s="68"/>
      <c r="I57" s="68"/>
      <c r="J57" s="69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1"/>
    </row>
    <row r="58" spans="1:53" s="3" customFormat="1" ht="15" customHeight="1" x14ac:dyDescent="0.15">
      <c r="C58" s="59" t="s">
        <v>35</v>
      </c>
      <c r="D58" s="60"/>
      <c r="E58" s="60"/>
      <c r="F58" s="60"/>
      <c r="G58" s="60"/>
      <c r="H58" s="60"/>
      <c r="I58" s="60"/>
      <c r="J58" s="61"/>
      <c r="K58" s="72" t="s">
        <v>42</v>
      </c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3"/>
    </row>
    <row r="59" spans="1:53" s="3" customFormat="1" ht="15" customHeight="1" x14ac:dyDescent="0.15">
      <c r="C59" s="74"/>
      <c r="D59" s="75"/>
      <c r="E59" s="75"/>
      <c r="F59" s="75"/>
      <c r="G59" s="75"/>
      <c r="H59" s="75"/>
      <c r="I59" s="75"/>
      <c r="J59" s="76"/>
      <c r="K59" s="67" t="s">
        <v>44</v>
      </c>
      <c r="L59" s="68"/>
      <c r="M59" s="68"/>
      <c r="N59" s="68"/>
      <c r="O59" s="68"/>
      <c r="P59" s="68"/>
      <c r="Q59" s="68"/>
      <c r="R59" s="77"/>
      <c r="S59" s="78" t="s">
        <v>10</v>
      </c>
      <c r="T59" s="68"/>
      <c r="U59" s="68"/>
      <c r="V59" s="68"/>
      <c r="W59" s="77"/>
      <c r="X59" s="78" t="s">
        <v>46</v>
      </c>
      <c r="Y59" s="68"/>
      <c r="Z59" s="68"/>
      <c r="AA59" s="68"/>
      <c r="AB59" s="77"/>
      <c r="AC59" s="78" t="s">
        <v>36</v>
      </c>
      <c r="AD59" s="68"/>
      <c r="AE59" s="68"/>
      <c r="AF59" s="68"/>
      <c r="AG59" s="68"/>
      <c r="AH59" s="68"/>
      <c r="AI59" s="68"/>
      <c r="AJ59" s="77"/>
      <c r="AK59" s="78" t="s">
        <v>38</v>
      </c>
      <c r="AL59" s="68"/>
      <c r="AM59" s="68"/>
      <c r="AN59" s="68"/>
      <c r="AO59" s="77"/>
      <c r="AP59" s="78" t="s">
        <v>3</v>
      </c>
      <c r="AQ59" s="68"/>
      <c r="AR59" s="68"/>
      <c r="AS59" s="68"/>
      <c r="AT59" s="77"/>
      <c r="AU59" s="68" t="s">
        <v>43</v>
      </c>
      <c r="AV59" s="68"/>
      <c r="AW59" s="68"/>
      <c r="AX59" s="68"/>
      <c r="AY59" s="68"/>
      <c r="AZ59" s="68"/>
      <c r="BA59" s="69"/>
    </row>
    <row r="60" spans="1:53" s="3" customFormat="1" ht="15" customHeight="1" x14ac:dyDescent="0.15">
      <c r="C60" s="51" t="s">
        <v>37</v>
      </c>
      <c r="D60" s="52"/>
      <c r="E60" s="52"/>
      <c r="F60" s="52"/>
      <c r="G60" s="52"/>
      <c r="H60" s="52"/>
      <c r="I60" s="52"/>
      <c r="J60" s="53"/>
      <c r="K60" s="54"/>
      <c r="L60" s="55"/>
      <c r="M60" s="55"/>
      <c r="N60" s="55"/>
      <c r="O60" s="55"/>
      <c r="P60" s="55"/>
      <c r="Q60" s="55"/>
      <c r="R60" s="56"/>
      <c r="S60" s="57"/>
      <c r="T60" s="55"/>
      <c r="U60" s="55"/>
      <c r="V60" s="55"/>
      <c r="W60" s="56"/>
      <c r="X60" s="57"/>
      <c r="Y60" s="55"/>
      <c r="Z60" s="55"/>
      <c r="AA60" s="55"/>
      <c r="AB60" s="56"/>
      <c r="AC60" s="57"/>
      <c r="AD60" s="55"/>
      <c r="AE60" s="55"/>
      <c r="AF60" s="55"/>
      <c r="AG60" s="55"/>
      <c r="AH60" s="55"/>
      <c r="AI60" s="55"/>
      <c r="AJ60" s="56"/>
      <c r="AK60" s="57"/>
      <c r="AL60" s="55"/>
      <c r="AM60" s="55"/>
      <c r="AN60" s="55"/>
      <c r="AO60" s="56"/>
      <c r="AP60" s="57"/>
      <c r="AQ60" s="55"/>
      <c r="AR60" s="55"/>
      <c r="AS60" s="55"/>
      <c r="AT60" s="56"/>
      <c r="AU60" s="55"/>
      <c r="AV60" s="55"/>
      <c r="AW60" s="55"/>
      <c r="AX60" s="55"/>
      <c r="AY60" s="55"/>
      <c r="AZ60" s="55"/>
      <c r="BA60" s="58"/>
    </row>
    <row r="61" spans="1:53" s="3" customFormat="1" ht="15" customHeight="1" x14ac:dyDescent="0.15">
      <c r="C61" s="59" t="s">
        <v>40</v>
      </c>
      <c r="D61" s="60"/>
      <c r="E61" s="60"/>
      <c r="F61" s="60"/>
      <c r="G61" s="60"/>
      <c r="H61" s="60"/>
      <c r="I61" s="60"/>
      <c r="J61" s="61"/>
      <c r="K61" s="62"/>
      <c r="L61" s="63"/>
      <c r="M61" s="63"/>
      <c r="N61" s="63"/>
      <c r="O61" s="63"/>
      <c r="P61" s="63"/>
      <c r="Q61" s="63"/>
      <c r="R61" s="64"/>
      <c r="S61" s="65"/>
      <c r="T61" s="63"/>
      <c r="U61" s="63"/>
      <c r="V61" s="63"/>
      <c r="W61" s="64"/>
      <c r="X61" s="65"/>
      <c r="Y61" s="63"/>
      <c r="Z61" s="63"/>
      <c r="AA61" s="63"/>
      <c r="AB61" s="64"/>
      <c r="AC61" s="65"/>
      <c r="AD61" s="63"/>
      <c r="AE61" s="63"/>
      <c r="AF61" s="63"/>
      <c r="AG61" s="63"/>
      <c r="AH61" s="63"/>
      <c r="AI61" s="63"/>
      <c r="AJ61" s="64"/>
      <c r="AK61" s="65"/>
      <c r="AL61" s="63"/>
      <c r="AM61" s="63"/>
      <c r="AN61" s="63"/>
      <c r="AO61" s="64"/>
      <c r="AP61" s="65"/>
      <c r="AQ61" s="63"/>
      <c r="AR61" s="63"/>
      <c r="AS61" s="63"/>
      <c r="AT61" s="64"/>
      <c r="AU61" s="63"/>
      <c r="AV61" s="63"/>
      <c r="AW61" s="63"/>
      <c r="AX61" s="63"/>
      <c r="AY61" s="63"/>
      <c r="AZ61" s="63"/>
      <c r="BA61" s="66"/>
    </row>
    <row r="63" spans="1:53" x14ac:dyDescent="0.15">
      <c r="B63" s="7"/>
    </row>
  </sheetData>
  <mergeCells count="250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4:M44"/>
    <mergeCell ref="N44:S44"/>
    <mergeCell ref="T44:U44"/>
    <mergeCell ref="V44:AO44"/>
    <mergeCell ref="AP44:AS44"/>
    <mergeCell ref="C45:M45"/>
    <mergeCell ref="N45:S45"/>
    <mergeCell ref="T45:U45"/>
    <mergeCell ref="V45:Y45"/>
    <mergeCell ref="Z45:AC45"/>
    <mergeCell ref="AD45:AG45"/>
    <mergeCell ref="AH45:AK45"/>
    <mergeCell ref="AL45:AO45"/>
    <mergeCell ref="AP45:AS45"/>
    <mergeCell ref="V48:Y48"/>
    <mergeCell ref="Z48:AC48"/>
    <mergeCell ref="AD48:AG48"/>
    <mergeCell ref="AH48:AK48"/>
    <mergeCell ref="AL48:AO48"/>
    <mergeCell ref="C50:M50"/>
    <mergeCell ref="N50:Q50"/>
    <mergeCell ref="R50:U50"/>
    <mergeCell ref="V50:Y50"/>
    <mergeCell ref="Z50:AC50"/>
    <mergeCell ref="Q46:U48"/>
    <mergeCell ref="C46:M46"/>
    <mergeCell ref="V46:Y46"/>
    <mergeCell ref="Z46:AC46"/>
    <mergeCell ref="AD46:AG46"/>
    <mergeCell ref="AH46:AK46"/>
    <mergeCell ref="AL46:AO46"/>
    <mergeCell ref="V47:Y47"/>
    <mergeCell ref="Z47:AC47"/>
    <mergeCell ref="AD47:AG47"/>
    <mergeCell ref="AH47:AK47"/>
    <mergeCell ref="AL47:AO47"/>
    <mergeCell ref="C51:M51"/>
    <mergeCell ref="N51:Q51"/>
    <mergeCell ref="R51:U51"/>
    <mergeCell ref="V51:Y51"/>
    <mergeCell ref="Z51:AC51"/>
    <mergeCell ref="C52:M52"/>
    <mergeCell ref="N52:Q52"/>
    <mergeCell ref="R52:U52"/>
    <mergeCell ref="V52:Y52"/>
    <mergeCell ref="Z52:AC52"/>
    <mergeCell ref="C53:M53"/>
    <mergeCell ref="N53:Q53"/>
    <mergeCell ref="R53:U53"/>
    <mergeCell ref="V53:Y53"/>
    <mergeCell ref="Z53:AC53"/>
    <mergeCell ref="C54:M54"/>
    <mergeCell ref="N54:Q54"/>
    <mergeCell ref="R54:U54"/>
    <mergeCell ref="V54:Y54"/>
    <mergeCell ref="Z54:AC54"/>
    <mergeCell ref="C57:J57"/>
    <mergeCell ref="K57:BA57"/>
    <mergeCell ref="C58:J58"/>
    <mergeCell ref="K58:BA58"/>
    <mergeCell ref="C59:J59"/>
    <mergeCell ref="K59:R59"/>
    <mergeCell ref="S59:W59"/>
    <mergeCell ref="X59:AB59"/>
    <mergeCell ref="AC59:AJ59"/>
    <mergeCell ref="AK59:AO59"/>
    <mergeCell ref="AP59:AT59"/>
    <mergeCell ref="AU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</mergeCells>
  <phoneticPr fontId="2"/>
  <dataValidations count="2">
    <dataValidation type="list" allowBlank="1" showInputMessage="1" showErrorMessage="1" sqref="V46:AO48">
      <formula1>$AZ$46:$AZ$48</formula1>
    </dataValidation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191" t="s">
        <v>98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83"/>
      <c r="AF1" s="183"/>
      <c r="AG1" s="183"/>
      <c r="AH1" s="183"/>
      <c r="AI1" s="23"/>
    </row>
    <row r="2" spans="1:43" ht="18.75" customHeight="1" x14ac:dyDescent="0.15">
      <c r="Z2" s="192">
        <f>入力シート!F3</f>
        <v>0</v>
      </c>
      <c r="AA2" s="192"/>
      <c r="AB2" s="192"/>
      <c r="AC2" s="192"/>
      <c r="AD2" s="192"/>
      <c r="AE2" s="192"/>
      <c r="AF2" s="192"/>
      <c r="AG2" s="192"/>
      <c r="AH2" s="192"/>
    </row>
    <row r="3" spans="1:43" ht="18.75" customHeight="1" x14ac:dyDescent="0.15">
      <c r="Z3" s="193">
        <f>入力シート!F4</f>
        <v>44408</v>
      </c>
      <c r="AA3" s="193"/>
      <c r="AB3" s="193"/>
      <c r="AC3" s="193"/>
      <c r="AD3" s="193"/>
      <c r="AE3" s="193"/>
      <c r="AF3" s="193"/>
      <c r="AG3" s="193"/>
      <c r="AH3" s="193"/>
    </row>
    <row r="4" spans="1:43" ht="18.75" customHeight="1" x14ac:dyDescent="0.15">
      <c r="Z4" s="22"/>
    </row>
    <row r="5" spans="1:43" ht="18.75" customHeight="1" x14ac:dyDescent="0.15">
      <c r="B5" s="16"/>
    </row>
    <row r="6" spans="1:43" ht="18.75" customHeight="1" x14ac:dyDescent="0.15">
      <c r="B6" s="16"/>
      <c r="AQ6" s="24"/>
    </row>
    <row r="7" spans="1:43" ht="18.75" customHeight="1" x14ac:dyDescent="0.15">
      <c r="B7" s="16"/>
      <c r="C7" s="176" t="s">
        <v>49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187" t="s">
        <v>50</v>
      </c>
      <c r="S11" s="187"/>
      <c r="T11" s="187"/>
      <c r="U11" s="188" t="str">
        <f>入力シート!F5</f>
        <v>東京都千代田区霞が関2-1-3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</row>
    <row r="12" spans="1:43" ht="18.75" customHeight="1" x14ac:dyDescent="0.15">
      <c r="B12" s="16"/>
      <c r="U12" s="177" t="str">
        <f>入力シート!F6</f>
        <v>社会福祉法人国交会 自動車苑</v>
      </c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</row>
    <row r="13" spans="1:43" ht="18.75" customHeight="1" x14ac:dyDescent="0.15">
      <c r="B13" s="16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</row>
    <row r="14" spans="1:43" ht="18.75" customHeight="1" x14ac:dyDescent="0.15">
      <c r="B14" s="16"/>
      <c r="U14" s="188" t="str">
        <f>入力シート!F7</f>
        <v>理事長　国土　太郎</v>
      </c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9"/>
      <c r="AH14" s="189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190" t="s">
        <v>112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178" t="s">
        <v>130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</row>
    <row r="21" spans="2:34" ht="18.75" customHeight="1" x14ac:dyDescent="0.15"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</row>
    <row r="22" spans="2:34" ht="18.75" customHeight="1" x14ac:dyDescent="0.15"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</row>
    <row r="23" spans="2:34" s="15" customFormat="1" ht="22.5" customHeight="1" x14ac:dyDescent="0.15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</row>
    <row r="24" spans="2:34" ht="18.75" customHeight="1" x14ac:dyDescent="0.15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2:34" ht="18.75" customHeight="1" x14ac:dyDescent="0.15">
      <c r="B25" s="186" t="s">
        <v>77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</row>
    <row r="26" spans="2:34" ht="18.75" customHeight="1" x14ac:dyDescent="0.15">
      <c r="B26" s="181" t="s">
        <v>123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</row>
    <row r="27" spans="2:34" ht="18.75" customHeight="1" x14ac:dyDescent="0.15"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</row>
    <row r="28" spans="2:34" ht="18.75" customHeight="1" x14ac:dyDescent="0.15">
      <c r="B28" s="186" t="s">
        <v>131</v>
      </c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</row>
    <row r="29" spans="2:34" ht="18.75" customHeight="1" x14ac:dyDescent="0.15">
      <c r="B29" s="181" t="s">
        <v>111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</row>
    <row r="30" spans="2:34" ht="18.75" customHeight="1" x14ac:dyDescent="0.15"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</row>
    <row r="31" spans="2:34" ht="18.75" customHeight="1" x14ac:dyDescent="0.15">
      <c r="B31" s="176" t="s">
        <v>51</v>
      </c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83" t="s">
        <v>52</v>
      </c>
      <c r="N31" s="183"/>
      <c r="O31" s="184">
        <f>別紙!X25</f>
        <v>84200</v>
      </c>
      <c r="P31" s="184"/>
      <c r="Q31" s="184"/>
      <c r="R31" s="184"/>
      <c r="S31" s="184"/>
      <c r="T31" s="184"/>
      <c r="U31" s="184"/>
      <c r="V31" s="20" t="s">
        <v>88</v>
      </c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2:34" ht="18.75" customHeight="1" x14ac:dyDescent="0.15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9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</row>
    <row r="33" spans="2:34" ht="18.75" customHeight="1" x14ac:dyDescent="0.15">
      <c r="B33" s="176" t="s">
        <v>53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</row>
    <row r="34" spans="2:34" ht="18.75" customHeight="1" x14ac:dyDescent="0.15">
      <c r="B34" s="176" t="s">
        <v>48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</row>
    <row r="35" spans="2:34" ht="18.75" customHeight="1" x14ac:dyDescent="0.15">
      <c r="B35" s="176" t="s">
        <v>2</v>
      </c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</row>
    <row r="36" spans="2:34" ht="18.75" customHeight="1" x14ac:dyDescent="0.15">
      <c r="B36" s="176" t="s">
        <v>11</v>
      </c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</row>
    <row r="37" spans="2:34" ht="18.75" customHeight="1" x14ac:dyDescent="0.15">
      <c r="B37" s="176" t="s">
        <v>22</v>
      </c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</row>
    <row r="38" spans="2:34" ht="18.75" customHeight="1" x14ac:dyDescent="0.1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2:34" ht="18.75" customHeight="1" x14ac:dyDescent="0.1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  <row r="40" spans="2:34" ht="18.75" customHeight="1" x14ac:dyDescent="0.1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</row>
    <row r="41" spans="2:34" ht="18.75" customHeight="1" x14ac:dyDescent="0.1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2:34" ht="18.75" customHeight="1" x14ac:dyDescent="0.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2:34" ht="18.75" customHeight="1" x14ac:dyDescent="0.15">
      <c r="B43" s="16"/>
    </row>
    <row r="44" spans="2:34" ht="18.75" customHeight="1" x14ac:dyDescent="0.1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2"/>
  <sheetViews>
    <sheetView view="pageBreakPreview" zoomScaleSheetLayoutView="100" workbookViewId="0">
      <selection activeCell="E27" sqref="E27"/>
    </sheetView>
  </sheetViews>
  <sheetFormatPr defaultColWidth="2.5" defaultRowHeight="15" customHeight="1" x14ac:dyDescent="0.15"/>
  <cols>
    <col min="1" max="16" width="2.5" style="25"/>
    <col min="17" max="23" width="2.625" style="25" customWidth="1"/>
    <col min="24" max="26" width="2.5" style="25"/>
    <col min="27" max="28" width="3" style="25" bestFit="1" customWidth="1"/>
    <col min="29" max="16384" width="2.5" style="25"/>
  </cols>
  <sheetData>
    <row r="1" spans="1:54" ht="15" customHeight="1" x14ac:dyDescent="0.15">
      <c r="B1" s="354" t="s">
        <v>7</v>
      </c>
      <c r="C1" s="354"/>
      <c r="D1" s="354"/>
      <c r="E1" s="354"/>
      <c r="F1" s="32"/>
    </row>
    <row r="2" spans="1:54" ht="22.5" customHeight="1" x14ac:dyDescent="0.15">
      <c r="B2" s="355" t="s">
        <v>132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5"/>
      <c r="BB2" s="355"/>
    </row>
    <row r="3" spans="1:54" ht="7.5" customHeight="1" x14ac:dyDescent="0.15"/>
    <row r="4" spans="1:54" s="26" customFormat="1" ht="13.5" customHeight="1" x14ac:dyDescent="0.15">
      <c r="B4" s="28" t="s">
        <v>113</v>
      </c>
    </row>
    <row r="5" spans="1:54" s="26" customFormat="1" ht="4.5" customHeight="1" x14ac:dyDescent="0.15">
      <c r="B5" s="25"/>
    </row>
    <row r="6" spans="1:54" ht="13.5" customHeight="1" x14ac:dyDescent="0.15">
      <c r="C6" s="356" t="s">
        <v>114</v>
      </c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8"/>
      <c r="X6" s="359" t="s">
        <v>110</v>
      </c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1"/>
      <c r="AJ6" s="359" t="s">
        <v>15</v>
      </c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2"/>
    </row>
    <row r="7" spans="1:54" ht="13.5" customHeight="1" x14ac:dyDescent="0.15">
      <c r="C7" s="363" t="s">
        <v>17</v>
      </c>
      <c r="D7" s="364"/>
      <c r="E7" s="364"/>
      <c r="F7" s="364"/>
      <c r="G7" s="364"/>
      <c r="H7" s="364"/>
      <c r="I7" s="364"/>
      <c r="J7" s="364"/>
      <c r="K7" s="364"/>
      <c r="L7" s="365"/>
      <c r="M7" s="366" t="s">
        <v>1</v>
      </c>
      <c r="N7" s="364"/>
      <c r="O7" s="364"/>
      <c r="P7" s="365"/>
      <c r="Q7" s="366" t="s">
        <v>4</v>
      </c>
      <c r="R7" s="364"/>
      <c r="S7" s="364"/>
      <c r="T7" s="364"/>
      <c r="U7" s="364"/>
      <c r="V7" s="364"/>
      <c r="W7" s="365"/>
      <c r="X7" s="367" t="s">
        <v>9</v>
      </c>
      <c r="Y7" s="368"/>
      <c r="Z7" s="368"/>
      <c r="AA7" s="369"/>
      <c r="AB7" s="370" t="s">
        <v>5</v>
      </c>
      <c r="AC7" s="371"/>
      <c r="AD7" s="371"/>
      <c r="AE7" s="372"/>
      <c r="AF7" s="370" t="s">
        <v>13</v>
      </c>
      <c r="AG7" s="371"/>
      <c r="AH7" s="371"/>
      <c r="AI7" s="372"/>
      <c r="AJ7" s="370" t="s">
        <v>16</v>
      </c>
      <c r="AK7" s="371"/>
      <c r="AL7" s="371"/>
      <c r="AM7" s="372"/>
      <c r="AN7" s="370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3"/>
    </row>
    <row r="8" spans="1:54" s="27" customFormat="1" ht="13.5" customHeight="1" x14ac:dyDescent="0.15">
      <c r="C8" s="342" t="s">
        <v>89</v>
      </c>
      <c r="D8" s="343"/>
      <c r="E8" s="343"/>
      <c r="F8" s="343"/>
      <c r="G8" s="343"/>
      <c r="H8" s="343"/>
      <c r="I8" s="343"/>
      <c r="J8" s="343"/>
      <c r="K8" s="343"/>
      <c r="L8" s="344"/>
      <c r="M8" s="345"/>
      <c r="N8" s="346"/>
      <c r="O8" s="346"/>
      <c r="P8" s="347"/>
      <c r="Q8" s="348"/>
      <c r="R8" s="349"/>
      <c r="S8" s="349"/>
      <c r="T8" s="349"/>
      <c r="U8" s="349"/>
      <c r="V8" s="349"/>
      <c r="W8" s="350"/>
      <c r="X8" s="308"/>
      <c r="Y8" s="309"/>
      <c r="Z8" s="309"/>
      <c r="AA8" s="310"/>
      <c r="AB8" s="317"/>
      <c r="AC8" s="318"/>
      <c r="AD8" s="318"/>
      <c r="AE8" s="319"/>
      <c r="AF8" s="317"/>
      <c r="AG8" s="318"/>
      <c r="AH8" s="318"/>
      <c r="AI8" s="319"/>
      <c r="AJ8" s="351"/>
      <c r="AK8" s="352"/>
      <c r="AL8" s="352"/>
      <c r="AM8" s="353"/>
      <c r="AN8" s="329"/>
      <c r="AO8" s="330"/>
      <c r="AP8" s="330"/>
      <c r="AQ8" s="330"/>
      <c r="AR8" s="330"/>
      <c r="AS8" s="46"/>
      <c r="AT8" s="46"/>
      <c r="AU8" s="46"/>
      <c r="AV8" s="46"/>
      <c r="AW8" s="46"/>
      <c r="AX8" s="46"/>
      <c r="AY8" s="46"/>
      <c r="AZ8" s="46"/>
      <c r="BA8" s="47"/>
    </row>
    <row r="9" spans="1:54" s="27" customFormat="1" ht="13.5" customHeight="1" x14ac:dyDescent="0.15">
      <c r="C9" s="29"/>
      <c r="D9" s="275" t="s">
        <v>124</v>
      </c>
      <c r="E9" s="275"/>
      <c r="F9" s="275"/>
      <c r="G9" s="275"/>
      <c r="H9" s="275"/>
      <c r="I9" s="275"/>
      <c r="J9" s="275"/>
      <c r="K9" s="275"/>
      <c r="L9" s="276"/>
      <c r="M9" s="277"/>
      <c r="N9" s="278"/>
      <c r="O9" s="278"/>
      <c r="P9" s="279"/>
      <c r="Q9" s="280"/>
      <c r="R9" s="281"/>
      <c r="S9" s="281"/>
      <c r="T9" s="281"/>
      <c r="U9" s="281"/>
      <c r="V9" s="281"/>
      <c r="W9" s="282"/>
      <c r="X9" s="311"/>
      <c r="Y9" s="312"/>
      <c r="Z9" s="312"/>
      <c r="AA9" s="313"/>
      <c r="AB9" s="320"/>
      <c r="AC9" s="321"/>
      <c r="AD9" s="321"/>
      <c r="AE9" s="322"/>
      <c r="AF9" s="320"/>
      <c r="AG9" s="321"/>
      <c r="AH9" s="321"/>
      <c r="AI9" s="322"/>
      <c r="AJ9" s="283"/>
      <c r="AK9" s="284"/>
      <c r="AL9" s="284"/>
      <c r="AM9" s="285"/>
      <c r="AN9" s="329"/>
      <c r="AO9" s="330"/>
      <c r="AP9" s="330"/>
      <c r="AQ9" s="330"/>
      <c r="AR9" s="330"/>
      <c r="AS9" s="46"/>
      <c r="AT9" s="46"/>
      <c r="AU9" s="46"/>
      <c r="AV9" s="46"/>
      <c r="AW9" s="46"/>
      <c r="AX9" s="46"/>
      <c r="AY9" s="46"/>
      <c r="AZ9" s="46"/>
      <c r="BA9" s="47"/>
    </row>
    <row r="10" spans="1:54" s="27" customFormat="1" ht="13.5" customHeight="1" x14ac:dyDescent="0.15">
      <c r="A10" s="27">
        <v>1</v>
      </c>
      <c r="C10" s="29"/>
      <c r="D10" s="275" t="str">
        <f>"　"&amp;IF(ISNA(VLOOKUP(A10,入力シート!$B$45:$AO$45,2,FALSE)),"",VLOOKUP(A10,入力シート!$B$45:$AO$45,2,FALSE))</f>
        <v>　短期入所プラン作成及び配布</v>
      </c>
      <c r="E10" s="275"/>
      <c r="F10" s="275"/>
      <c r="G10" s="275"/>
      <c r="H10" s="275"/>
      <c r="I10" s="275"/>
      <c r="J10" s="275"/>
      <c r="K10" s="275"/>
      <c r="L10" s="276"/>
      <c r="M10" s="277"/>
      <c r="N10" s="278"/>
      <c r="O10" s="278"/>
      <c r="P10" s="279"/>
      <c r="Q10" s="36"/>
      <c r="R10" s="39"/>
      <c r="S10" s="39"/>
      <c r="T10" s="39"/>
      <c r="U10" s="39"/>
      <c r="V10" s="39"/>
      <c r="W10" s="42"/>
      <c r="X10" s="311"/>
      <c r="Y10" s="312"/>
      <c r="Z10" s="312"/>
      <c r="AA10" s="313"/>
      <c r="AB10" s="320"/>
      <c r="AC10" s="321"/>
      <c r="AD10" s="321"/>
      <c r="AE10" s="322"/>
      <c r="AF10" s="320"/>
      <c r="AG10" s="321"/>
      <c r="AH10" s="321"/>
      <c r="AI10" s="322"/>
      <c r="AJ10" s="326">
        <f>IF(D10="","",入力シート!$AP$45)</f>
        <v>44326</v>
      </c>
      <c r="AK10" s="327"/>
      <c r="AL10" s="327"/>
      <c r="AM10" s="328"/>
      <c r="AN10" s="340" t="s">
        <v>125</v>
      </c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341"/>
    </row>
    <row r="11" spans="1:54" s="27" customFormat="1" ht="13.5" customHeight="1" x14ac:dyDescent="0.15">
      <c r="A11" s="27">
        <v>1</v>
      </c>
      <c r="C11" s="29"/>
      <c r="D11" s="275" t="str">
        <f>IF(入力シート!N51=0,"","　　"&amp;入力シート!C51)</f>
        <v>　　看護師</v>
      </c>
      <c r="E11" s="275"/>
      <c r="F11" s="275"/>
      <c r="G11" s="275"/>
      <c r="H11" s="275"/>
      <c r="I11" s="275"/>
      <c r="J11" s="275"/>
      <c r="K11" s="275"/>
      <c r="L11" s="276"/>
      <c r="M11" s="277">
        <f>IF(D11="","",Q11*V11)</f>
        <v>34600</v>
      </c>
      <c r="N11" s="278"/>
      <c r="O11" s="278"/>
      <c r="P11" s="279"/>
      <c r="Q11" s="334">
        <f>IF(D11="","",入力シート!R51)</f>
        <v>17300</v>
      </c>
      <c r="R11" s="335"/>
      <c r="S11" s="335"/>
      <c r="T11" s="335"/>
      <c r="U11" s="41" t="str">
        <f>IF(V11="","","×")</f>
        <v>×</v>
      </c>
      <c r="V11" s="338">
        <f>IF(D11="","",入力シート!N51)</f>
        <v>2</v>
      </c>
      <c r="W11" s="339"/>
      <c r="X11" s="311"/>
      <c r="Y11" s="312"/>
      <c r="Z11" s="312"/>
      <c r="AA11" s="313"/>
      <c r="AB11" s="320"/>
      <c r="AC11" s="321"/>
      <c r="AD11" s="321"/>
      <c r="AE11" s="322"/>
      <c r="AF11" s="320"/>
      <c r="AG11" s="321"/>
      <c r="AH11" s="321"/>
      <c r="AI11" s="322"/>
      <c r="AJ11" s="326"/>
      <c r="AK11" s="327"/>
      <c r="AL11" s="327"/>
      <c r="AM11" s="328"/>
      <c r="AN11" s="329"/>
      <c r="AO11" s="330"/>
      <c r="AP11" s="330"/>
      <c r="AQ11" s="330"/>
      <c r="AR11" s="330"/>
      <c r="AS11" s="46"/>
      <c r="AT11" s="46"/>
      <c r="AU11" s="46"/>
      <c r="AV11" s="46"/>
      <c r="AW11" s="46"/>
      <c r="AX11" s="46"/>
      <c r="AY11" s="46"/>
      <c r="AZ11" s="46"/>
      <c r="BA11" s="47"/>
    </row>
    <row r="12" spans="1:54" s="27" customFormat="1" ht="13.5" customHeight="1" x14ac:dyDescent="0.15">
      <c r="A12" s="27">
        <v>2</v>
      </c>
      <c r="C12" s="29"/>
      <c r="D12" s="275" t="str">
        <f>IF(入力シート!N52=0,"","　　"&amp;入力シート!C52)</f>
        <v>　　MSW</v>
      </c>
      <c r="E12" s="275"/>
      <c r="F12" s="275"/>
      <c r="G12" s="275"/>
      <c r="H12" s="275"/>
      <c r="I12" s="275"/>
      <c r="J12" s="275"/>
      <c r="K12" s="275"/>
      <c r="L12" s="276"/>
      <c r="M12" s="277">
        <f>IF(D12="","",Q12*V12)</f>
        <v>32800</v>
      </c>
      <c r="N12" s="278"/>
      <c r="O12" s="278"/>
      <c r="P12" s="279"/>
      <c r="Q12" s="334">
        <f>IF(D12="","",入力シート!R52)</f>
        <v>16400</v>
      </c>
      <c r="R12" s="335"/>
      <c r="S12" s="335"/>
      <c r="T12" s="335"/>
      <c r="U12" s="41" t="str">
        <f>IF(V12="","","×")</f>
        <v>×</v>
      </c>
      <c r="V12" s="338">
        <f>IF(D12="","",入力シート!N52)</f>
        <v>2</v>
      </c>
      <c r="W12" s="339"/>
      <c r="X12" s="311"/>
      <c r="Y12" s="312"/>
      <c r="Z12" s="312"/>
      <c r="AA12" s="313"/>
      <c r="AB12" s="320"/>
      <c r="AC12" s="321"/>
      <c r="AD12" s="321"/>
      <c r="AE12" s="322"/>
      <c r="AF12" s="320"/>
      <c r="AG12" s="321"/>
      <c r="AH12" s="321"/>
      <c r="AI12" s="322"/>
      <c r="AJ12" s="326"/>
      <c r="AK12" s="327"/>
      <c r="AL12" s="327"/>
      <c r="AM12" s="328"/>
      <c r="AN12" s="329"/>
      <c r="AO12" s="330"/>
      <c r="AP12" s="330"/>
      <c r="AQ12" s="330"/>
      <c r="AR12" s="330"/>
      <c r="AS12" s="46"/>
      <c r="AT12" s="46"/>
      <c r="AU12" s="46"/>
      <c r="AV12" s="46"/>
      <c r="AW12" s="46"/>
      <c r="AX12" s="46"/>
      <c r="AY12" s="46"/>
      <c r="AZ12" s="46"/>
      <c r="BA12" s="47"/>
    </row>
    <row r="13" spans="1:54" s="27" customFormat="1" ht="13.5" customHeight="1" x14ac:dyDescent="0.15">
      <c r="A13" s="27">
        <v>3</v>
      </c>
      <c r="C13" s="29"/>
      <c r="D13" s="275" t="str">
        <f>IF(入力シート!N53=0,"","　　"&amp;入力シート!C53)</f>
        <v>　　介護福祉士</v>
      </c>
      <c r="E13" s="275"/>
      <c r="F13" s="275"/>
      <c r="G13" s="275"/>
      <c r="H13" s="275"/>
      <c r="I13" s="275"/>
      <c r="J13" s="275"/>
      <c r="K13" s="275"/>
      <c r="L13" s="276"/>
      <c r="M13" s="277">
        <f>IF(D13="","",Q13*V13)</f>
        <v>12800</v>
      </c>
      <c r="N13" s="278"/>
      <c r="O13" s="278"/>
      <c r="P13" s="279"/>
      <c r="Q13" s="334">
        <f>IF(D13="","",入力シート!R53)</f>
        <v>12800</v>
      </c>
      <c r="R13" s="335"/>
      <c r="S13" s="335"/>
      <c r="T13" s="335"/>
      <c r="U13" s="41" t="str">
        <f>IF(V13="","","×")</f>
        <v>×</v>
      </c>
      <c r="V13" s="338">
        <f>IF(D13="","",入力シート!N53)</f>
        <v>1</v>
      </c>
      <c r="W13" s="339"/>
      <c r="X13" s="311"/>
      <c r="Y13" s="312"/>
      <c r="Z13" s="312"/>
      <c r="AA13" s="313"/>
      <c r="AB13" s="320"/>
      <c r="AC13" s="321"/>
      <c r="AD13" s="321"/>
      <c r="AE13" s="322"/>
      <c r="AF13" s="320"/>
      <c r="AG13" s="321"/>
      <c r="AH13" s="321"/>
      <c r="AI13" s="322"/>
      <c r="AJ13" s="326"/>
      <c r="AK13" s="327"/>
      <c r="AL13" s="327"/>
      <c r="AM13" s="328"/>
      <c r="AN13" s="329"/>
      <c r="AO13" s="330"/>
      <c r="AP13" s="330"/>
      <c r="AQ13" s="330"/>
      <c r="AR13" s="330"/>
      <c r="AS13" s="46"/>
      <c r="AT13" s="46"/>
      <c r="AU13" s="46"/>
      <c r="AV13" s="46"/>
      <c r="AW13" s="46"/>
      <c r="AX13" s="46"/>
      <c r="AY13" s="46"/>
      <c r="AZ13" s="46"/>
      <c r="BA13" s="47"/>
    </row>
    <row r="14" spans="1:54" s="27" customFormat="1" ht="13.5" customHeight="1" x14ac:dyDescent="0.15">
      <c r="A14" s="27">
        <v>4</v>
      </c>
      <c r="C14" s="29"/>
      <c r="D14" s="275" t="str">
        <f>IF(入力シート!N45=0,"","　プラン作成費")</f>
        <v>　プラン作成費</v>
      </c>
      <c r="E14" s="275"/>
      <c r="F14" s="275"/>
      <c r="G14" s="275"/>
      <c r="H14" s="275"/>
      <c r="I14" s="275"/>
      <c r="J14" s="275"/>
      <c r="K14" s="275"/>
      <c r="L14" s="276"/>
      <c r="M14" s="277">
        <f>IF(D14="","",Q14*V14)</f>
        <v>4000</v>
      </c>
      <c r="N14" s="278"/>
      <c r="O14" s="278"/>
      <c r="P14" s="279"/>
      <c r="Q14" s="334">
        <f>IF(D14="","",2000)</f>
        <v>2000</v>
      </c>
      <c r="R14" s="335"/>
      <c r="S14" s="335"/>
      <c r="T14" s="335"/>
      <c r="U14" s="41" t="str">
        <f>IF(V14="","","×")</f>
        <v>×</v>
      </c>
      <c r="V14" s="336">
        <f>IF(D14="","",入力シート!N45)</f>
        <v>2</v>
      </c>
      <c r="W14" s="337"/>
      <c r="X14" s="311"/>
      <c r="Y14" s="312"/>
      <c r="Z14" s="312"/>
      <c r="AA14" s="313"/>
      <c r="AB14" s="320"/>
      <c r="AC14" s="321"/>
      <c r="AD14" s="321"/>
      <c r="AE14" s="322"/>
      <c r="AF14" s="320"/>
      <c r="AG14" s="321"/>
      <c r="AH14" s="321"/>
      <c r="AI14" s="322"/>
      <c r="AJ14" s="326"/>
      <c r="AK14" s="327"/>
      <c r="AL14" s="327"/>
      <c r="AM14" s="328"/>
      <c r="AN14" s="329"/>
      <c r="AO14" s="330"/>
      <c r="AP14" s="330"/>
      <c r="AQ14" s="330"/>
      <c r="AR14" s="330"/>
      <c r="AS14" s="46"/>
      <c r="AT14" s="46"/>
      <c r="AU14" s="46"/>
      <c r="AV14" s="46"/>
      <c r="AW14" s="46"/>
      <c r="AX14" s="46"/>
      <c r="AY14" s="46"/>
      <c r="AZ14" s="46"/>
      <c r="BA14" s="47"/>
    </row>
    <row r="15" spans="1:54" s="27" customFormat="1" ht="13.5" customHeight="1" x14ac:dyDescent="0.15">
      <c r="C15" s="29"/>
      <c r="D15" s="275"/>
      <c r="E15" s="275"/>
      <c r="F15" s="275"/>
      <c r="G15" s="275"/>
      <c r="H15" s="275"/>
      <c r="I15" s="275"/>
      <c r="J15" s="275"/>
      <c r="K15" s="275"/>
      <c r="L15" s="276"/>
      <c r="M15" s="277"/>
      <c r="N15" s="278"/>
      <c r="O15" s="278"/>
      <c r="P15" s="279"/>
      <c r="Q15" s="280"/>
      <c r="R15" s="281"/>
      <c r="S15" s="281"/>
      <c r="T15" s="281"/>
      <c r="U15" s="281"/>
      <c r="V15" s="281"/>
      <c r="W15" s="282"/>
      <c r="X15" s="311"/>
      <c r="Y15" s="312"/>
      <c r="Z15" s="312"/>
      <c r="AA15" s="313"/>
      <c r="AB15" s="320"/>
      <c r="AC15" s="321"/>
      <c r="AD15" s="321"/>
      <c r="AE15" s="322"/>
      <c r="AF15" s="320"/>
      <c r="AG15" s="321"/>
      <c r="AH15" s="321"/>
      <c r="AI15" s="322"/>
      <c r="AJ15" s="326" t="str">
        <f>IF($M15="","",IF(ISNA(VLOOKUP(A15,#REF!,16,FALSE)),"",VLOOKUP(A15,#REF!,16,FALSE)))</f>
        <v/>
      </c>
      <c r="AK15" s="327"/>
      <c r="AL15" s="327"/>
      <c r="AM15" s="328"/>
      <c r="AN15" s="329"/>
      <c r="AO15" s="330"/>
      <c r="AP15" s="330"/>
      <c r="AQ15" s="330"/>
      <c r="AR15" s="330"/>
      <c r="AS15" s="46"/>
      <c r="AT15" s="46"/>
      <c r="AU15" s="46"/>
      <c r="AV15" s="46"/>
      <c r="AW15" s="46"/>
      <c r="AX15" s="46"/>
      <c r="AY15" s="46"/>
      <c r="AZ15" s="46"/>
      <c r="BA15" s="47"/>
    </row>
    <row r="16" spans="1:54" s="27" customFormat="1" ht="13.5" customHeight="1" x14ac:dyDescent="0.15">
      <c r="A16" s="27">
        <v>5</v>
      </c>
      <c r="C16" s="29"/>
      <c r="D16" s="275"/>
      <c r="E16" s="275"/>
      <c r="F16" s="275"/>
      <c r="G16" s="275"/>
      <c r="H16" s="275"/>
      <c r="I16" s="275"/>
      <c r="J16" s="275"/>
      <c r="K16" s="275"/>
      <c r="L16" s="276"/>
      <c r="M16" s="277"/>
      <c r="N16" s="278"/>
      <c r="O16" s="278"/>
      <c r="P16" s="279"/>
      <c r="Q16" s="280"/>
      <c r="R16" s="281"/>
      <c r="S16" s="281"/>
      <c r="T16" s="281"/>
      <c r="U16" s="281"/>
      <c r="V16" s="281"/>
      <c r="W16" s="282"/>
      <c r="X16" s="311"/>
      <c r="Y16" s="312"/>
      <c r="Z16" s="312"/>
      <c r="AA16" s="313"/>
      <c r="AB16" s="320"/>
      <c r="AC16" s="321"/>
      <c r="AD16" s="321"/>
      <c r="AE16" s="322"/>
      <c r="AF16" s="320"/>
      <c r="AG16" s="321"/>
      <c r="AH16" s="321"/>
      <c r="AI16" s="322"/>
      <c r="AJ16" s="326" t="str">
        <f>IF($M16="","",IF(ISNA(VLOOKUP(A16,#REF!,16,FALSE)),"",VLOOKUP(A16,#REF!,16,FALSE)))</f>
        <v/>
      </c>
      <c r="AK16" s="327"/>
      <c r="AL16" s="327"/>
      <c r="AM16" s="328"/>
      <c r="AN16" s="329"/>
      <c r="AO16" s="330"/>
      <c r="AP16" s="330"/>
      <c r="AQ16" s="330"/>
      <c r="AR16" s="330"/>
      <c r="AS16" s="46"/>
      <c r="AT16" s="46"/>
      <c r="AU16" s="46"/>
      <c r="AV16" s="46"/>
      <c r="AW16" s="46"/>
      <c r="AX16" s="46"/>
      <c r="AY16" s="46"/>
      <c r="AZ16" s="46"/>
      <c r="BA16" s="47"/>
    </row>
    <row r="17" spans="1:54" s="27" customFormat="1" ht="13.5" customHeight="1" x14ac:dyDescent="0.15">
      <c r="C17" s="29"/>
      <c r="D17" s="275"/>
      <c r="E17" s="275"/>
      <c r="F17" s="275"/>
      <c r="G17" s="275"/>
      <c r="H17" s="275"/>
      <c r="I17" s="275"/>
      <c r="J17" s="275"/>
      <c r="K17" s="275"/>
      <c r="L17" s="276"/>
      <c r="M17" s="277"/>
      <c r="N17" s="278"/>
      <c r="O17" s="278"/>
      <c r="P17" s="279"/>
      <c r="Q17" s="280"/>
      <c r="R17" s="281"/>
      <c r="S17" s="281"/>
      <c r="T17" s="281"/>
      <c r="U17" s="281"/>
      <c r="V17" s="281"/>
      <c r="W17" s="282"/>
      <c r="X17" s="311"/>
      <c r="Y17" s="312"/>
      <c r="Z17" s="312"/>
      <c r="AA17" s="313"/>
      <c r="AB17" s="320"/>
      <c r="AC17" s="321"/>
      <c r="AD17" s="321"/>
      <c r="AE17" s="322"/>
      <c r="AF17" s="320"/>
      <c r="AG17" s="321"/>
      <c r="AH17" s="321"/>
      <c r="AI17" s="322"/>
      <c r="AJ17" s="326" t="str">
        <f>IF($M17="","",IF(ISNA(VLOOKUP(A17,#REF!,16,FALSE)),"",VLOOKUP(A17,#REF!,16,FALSE)))</f>
        <v/>
      </c>
      <c r="AK17" s="327"/>
      <c r="AL17" s="327"/>
      <c r="AM17" s="328"/>
      <c r="AN17" s="329"/>
      <c r="AO17" s="330"/>
      <c r="AP17" s="330"/>
      <c r="AQ17" s="330"/>
      <c r="AR17" s="330"/>
      <c r="AS17" s="46"/>
      <c r="AT17" s="46"/>
      <c r="AU17" s="46"/>
      <c r="AV17" s="46"/>
      <c r="AW17" s="46"/>
      <c r="AX17" s="46"/>
      <c r="AY17" s="46"/>
      <c r="AZ17" s="46"/>
      <c r="BA17" s="47"/>
    </row>
    <row r="18" spans="1:54" s="27" customFormat="1" ht="13.5" customHeight="1" x14ac:dyDescent="0.15">
      <c r="A18" s="27">
        <v>5</v>
      </c>
      <c r="C18" s="29"/>
      <c r="D18" s="275"/>
      <c r="E18" s="275"/>
      <c r="F18" s="275"/>
      <c r="G18" s="275"/>
      <c r="H18" s="275"/>
      <c r="I18" s="275"/>
      <c r="J18" s="275"/>
      <c r="K18" s="275"/>
      <c r="L18" s="276"/>
      <c r="M18" s="277"/>
      <c r="N18" s="278"/>
      <c r="O18" s="278"/>
      <c r="P18" s="279"/>
      <c r="Q18" s="331"/>
      <c r="R18" s="332"/>
      <c r="S18" s="332"/>
      <c r="T18" s="332"/>
      <c r="U18" s="332"/>
      <c r="V18" s="332"/>
      <c r="W18" s="333"/>
      <c r="X18" s="311"/>
      <c r="Y18" s="312"/>
      <c r="Z18" s="312"/>
      <c r="AA18" s="313"/>
      <c r="AB18" s="320"/>
      <c r="AC18" s="321"/>
      <c r="AD18" s="321"/>
      <c r="AE18" s="322"/>
      <c r="AF18" s="320"/>
      <c r="AG18" s="321"/>
      <c r="AH18" s="321"/>
      <c r="AI18" s="322"/>
      <c r="AJ18" s="326" t="str">
        <f>IF($M18="","",IF(ISNA(VLOOKUP(A18,#REF!,16,FALSE)),"",VLOOKUP(A18,#REF!,16,FALSE)))</f>
        <v/>
      </c>
      <c r="AK18" s="327"/>
      <c r="AL18" s="327"/>
      <c r="AM18" s="328"/>
      <c r="AN18" s="329"/>
      <c r="AO18" s="330"/>
      <c r="AP18" s="330"/>
      <c r="AQ18" s="330"/>
      <c r="AR18" s="330"/>
      <c r="AS18" s="46"/>
      <c r="AT18" s="46"/>
      <c r="AU18" s="46"/>
      <c r="AV18" s="46"/>
      <c r="AW18" s="46"/>
      <c r="AX18" s="46"/>
      <c r="AY18" s="46"/>
      <c r="AZ18" s="46"/>
      <c r="BA18" s="47"/>
    </row>
    <row r="19" spans="1:54" s="27" customFormat="1" ht="13.5" customHeight="1" x14ac:dyDescent="0.15">
      <c r="A19" s="27">
        <v>6</v>
      </c>
      <c r="C19" s="29"/>
      <c r="D19" s="275"/>
      <c r="E19" s="275"/>
      <c r="F19" s="275"/>
      <c r="G19" s="275"/>
      <c r="H19" s="275"/>
      <c r="I19" s="275"/>
      <c r="J19" s="275"/>
      <c r="K19" s="275"/>
      <c r="L19" s="276"/>
      <c r="M19" s="277"/>
      <c r="N19" s="278"/>
      <c r="O19" s="278"/>
      <c r="P19" s="279"/>
      <c r="Q19" s="331"/>
      <c r="R19" s="332"/>
      <c r="S19" s="332"/>
      <c r="T19" s="332"/>
      <c r="U19" s="332"/>
      <c r="V19" s="332"/>
      <c r="W19" s="333"/>
      <c r="X19" s="311"/>
      <c r="Y19" s="312"/>
      <c r="Z19" s="312"/>
      <c r="AA19" s="313"/>
      <c r="AB19" s="320"/>
      <c r="AC19" s="321"/>
      <c r="AD19" s="321"/>
      <c r="AE19" s="322"/>
      <c r="AF19" s="320"/>
      <c r="AG19" s="321"/>
      <c r="AH19" s="321"/>
      <c r="AI19" s="322"/>
      <c r="AJ19" s="326" t="str">
        <f>IF($M19="","",IF(ISNA(VLOOKUP(A19,#REF!,16,FALSE)),"",VLOOKUP(A19,#REF!,16,FALSE)))</f>
        <v/>
      </c>
      <c r="AK19" s="327"/>
      <c r="AL19" s="327"/>
      <c r="AM19" s="328"/>
      <c r="AN19" s="329"/>
      <c r="AO19" s="330"/>
      <c r="AP19" s="330"/>
      <c r="AQ19" s="330"/>
      <c r="AR19" s="330"/>
      <c r="AS19" s="46"/>
      <c r="AT19" s="46"/>
      <c r="AU19" s="46"/>
      <c r="AV19" s="46"/>
      <c r="AW19" s="46"/>
      <c r="AX19" s="46"/>
      <c r="AY19" s="46"/>
      <c r="AZ19" s="46"/>
      <c r="BA19" s="47"/>
    </row>
    <row r="20" spans="1:54" s="27" customFormat="1" ht="13.5" customHeight="1" x14ac:dyDescent="0.15">
      <c r="A20" s="27">
        <v>7</v>
      </c>
      <c r="C20" s="29"/>
      <c r="D20" s="275"/>
      <c r="E20" s="275"/>
      <c r="F20" s="275"/>
      <c r="G20" s="275"/>
      <c r="H20" s="275"/>
      <c r="I20" s="275"/>
      <c r="J20" s="275"/>
      <c r="K20" s="275"/>
      <c r="L20" s="276"/>
      <c r="M20" s="277"/>
      <c r="N20" s="278"/>
      <c r="O20" s="278"/>
      <c r="P20" s="279"/>
      <c r="Q20" s="280"/>
      <c r="R20" s="281"/>
      <c r="S20" s="281"/>
      <c r="T20" s="281"/>
      <c r="U20" s="281"/>
      <c r="V20" s="281"/>
      <c r="W20" s="282"/>
      <c r="X20" s="311"/>
      <c r="Y20" s="312"/>
      <c r="Z20" s="312"/>
      <c r="AA20" s="313"/>
      <c r="AB20" s="320"/>
      <c r="AC20" s="321"/>
      <c r="AD20" s="321"/>
      <c r="AE20" s="322"/>
      <c r="AF20" s="320"/>
      <c r="AG20" s="321"/>
      <c r="AH20" s="321"/>
      <c r="AI20" s="322"/>
      <c r="AJ20" s="326" t="str">
        <f>IF($M20="","",IF(ISNA(VLOOKUP(A20,#REF!,16,FALSE)),"",VLOOKUP(A20,#REF!,16,FALSE)))</f>
        <v/>
      </c>
      <c r="AK20" s="327"/>
      <c r="AL20" s="327"/>
      <c r="AM20" s="328"/>
      <c r="AN20" s="329"/>
      <c r="AO20" s="330"/>
      <c r="AP20" s="330"/>
      <c r="AQ20" s="330"/>
      <c r="AR20" s="330"/>
      <c r="AS20" s="46"/>
      <c r="AT20" s="46"/>
      <c r="AU20" s="46"/>
      <c r="AV20" s="46"/>
      <c r="AW20" s="46"/>
      <c r="AX20" s="46"/>
      <c r="AY20" s="46"/>
      <c r="AZ20" s="46"/>
      <c r="BA20" s="47"/>
    </row>
    <row r="21" spans="1:54" s="27" customFormat="1" ht="13.5" customHeight="1" x14ac:dyDescent="0.15">
      <c r="C21" s="29"/>
      <c r="D21" s="275"/>
      <c r="E21" s="275"/>
      <c r="F21" s="275"/>
      <c r="G21" s="275"/>
      <c r="H21" s="275"/>
      <c r="I21" s="275"/>
      <c r="J21" s="275"/>
      <c r="K21" s="275"/>
      <c r="L21" s="276"/>
      <c r="M21" s="277"/>
      <c r="N21" s="278"/>
      <c r="O21" s="278"/>
      <c r="P21" s="279"/>
      <c r="Q21" s="280"/>
      <c r="R21" s="281"/>
      <c r="S21" s="281"/>
      <c r="T21" s="281"/>
      <c r="U21" s="281"/>
      <c r="V21" s="281"/>
      <c r="W21" s="282"/>
      <c r="X21" s="311"/>
      <c r="Y21" s="312"/>
      <c r="Z21" s="312"/>
      <c r="AA21" s="313"/>
      <c r="AB21" s="320"/>
      <c r="AC21" s="321"/>
      <c r="AD21" s="321"/>
      <c r="AE21" s="322"/>
      <c r="AF21" s="320"/>
      <c r="AG21" s="321"/>
      <c r="AH21" s="321"/>
      <c r="AI21" s="322"/>
      <c r="AJ21" s="326" t="str">
        <f>IF($M21="","",IF(ISNA(VLOOKUP(A21,#REF!,16,FALSE)),"",VLOOKUP(A21,#REF!,16,FALSE)))</f>
        <v/>
      </c>
      <c r="AK21" s="327"/>
      <c r="AL21" s="327"/>
      <c r="AM21" s="328"/>
      <c r="AN21" s="329"/>
      <c r="AO21" s="330"/>
      <c r="AP21" s="330"/>
      <c r="AQ21" s="330"/>
      <c r="AR21" s="330"/>
      <c r="AS21" s="46"/>
      <c r="AT21" s="46"/>
      <c r="AU21" s="46"/>
      <c r="AV21" s="46"/>
      <c r="AW21" s="46"/>
      <c r="AX21" s="46"/>
      <c r="AY21" s="46"/>
      <c r="AZ21" s="46"/>
      <c r="BA21" s="47"/>
    </row>
    <row r="22" spans="1:54" s="27" customFormat="1" ht="13.5" customHeight="1" x14ac:dyDescent="0.15">
      <c r="A22" s="27">
        <v>7</v>
      </c>
      <c r="C22" s="29"/>
      <c r="D22" s="275"/>
      <c r="E22" s="275"/>
      <c r="F22" s="275"/>
      <c r="G22" s="275"/>
      <c r="H22" s="275"/>
      <c r="I22" s="275"/>
      <c r="J22" s="275"/>
      <c r="K22" s="275"/>
      <c r="L22" s="276"/>
      <c r="M22" s="277"/>
      <c r="N22" s="278"/>
      <c r="O22" s="278"/>
      <c r="P22" s="279"/>
      <c r="Q22" s="280"/>
      <c r="R22" s="281"/>
      <c r="S22" s="281"/>
      <c r="T22" s="281"/>
      <c r="U22" s="281"/>
      <c r="V22" s="281"/>
      <c r="W22" s="282"/>
      <c r="X22" s="311"/>
      <c r="Y22" s="312"/>
      <c r="Z22" s="312"/>
      <c r="AA22" s="313"/>
      <c r="AB22" s="320"/>
      <c r="AC22" s="321"/>
      <c r="AD22" s="321"/>
      <c r="AE22" s="322"/>
      <c r="AF22" s="320"/>
      <c r="AG22" s="321"/>
      <c r="AH22" s="321"/>
      <c r="AI22" s="322"/>
      <c r="AJ22" s="326" t="str">
        <f>IF($M22="","",IF(ISNA(VLOOKUP(A22,#REF!,16,FALSE)),"",VLOOKUP(A22,#REF!,16,FALSE)))</f>
        <v/>
      </c>
      <c r="AK22" s="327"/>
      <c r="AL22" s="327"/>
      <c r="AM22" s="328"/>
      <c r="AN22" s="329"/>
      <c r="AO22" s="330"/>
      <c r="AP22" s="330"/>
      <c r="AQ22" s="330"/>
      <c r="AR22" s="330"/>
      <c r="AS22" s="46"/>
      <c r="AT22" s="46"/>
      <c r="AU22" s="46"/>
      <c r="AV22" s="46"/>
      <c r="AW22" s="46"/>
      <c r="AX22" s="46"/>
      <c r="AY22" s="46"/>
      <c r="AZ22" s="46"/>
      <c r="BA22" s="47"/>
    </row>
    <row r="23" spans="1:54" s="27" customFormat="1" ht="13.5" customHeight="1" x14ac:dyDescent="0.15">
      <c r="A23" s="27">
        <v>8</v>
      </c>
      <c r="C23" s="29"/>
      <c r="D23" s="275"/>
      <c r="E23" s="275"/>
      <c r="F23" s="275"/>
      <c r="G23" s="275"/>
      <c r="H23" s="275"/>
      <c r="I23" s="275"/>
      <c r="J23" s="275"/>
      <c r="K23" s="275"/>
      <c r="L23" s="276"/>
      <c r="M23" s="277"/>
      <c r="N23" s="278"/>
      <c r="O23" s="278"/>
      <c r="P23" s="279"/>
      <c r="Q23" s="280"/>
      <c r="R23" s="281"/>
      <c r="S23" s="281"/>
      <c r="T23" s="281"/>
      <c r="U23" s="281"/>
      <c r="V23" s="281"/>
      <c r="W23" s="282"/>
      <c r="X23" s="311"/>
      <c r="Y23" s="312"/>
      <c r="Z23" s="312"/>
      <c r="AA23" s="313"/>
      <c r="AB23" s="320"/>
      <c r="AC23" s="321"/>
      <c r="AD23" s="321"/>
      <c r="AE23" s="322"/>
      <c r="AF23" s="320"/>
      <c r="AG23" s="321"/>
      <c r="AH23" s="321"/>
      <c r="AI23" s="322"/>
      <c r="AJ23" s="326" t="str">
        <f>IF($M23="","",IF(ISNA(VLOOKUP(A23,#REF!,16,FALSE)),"",VLOOKUP(A23,#REF!,16,FALSE)))</f>
        <v/>
      </c>
      <c r="AK23" s="327"/>
      <c r="AL23" s="327"/>
      <c r="AM23" s="328"/>
      <c r="AN23" s="329"/>
      <c r="AO23" s="330"/>
      <c r="AP23" s="330"/>
      <c r="AQ23" s="330"/>
      <c r="AR23" s="330"/>
      <c r="AS23" s="46"/>
      <c r="AT23" s="46"/>
      <c r="AU23" s="46"/>
      <c r="AV23" s="46"/>
      <c r="AW23" s="46"/>
      <c r="AX23" s="46"/>
      <c r="AY23" s="46"/>
      <c r="AZ23" s="46"/>
      <c r="BA23" s="47"/>
    </row>
    <row r="24" spans="1:54" s="27" customFormat="1" ht="13.5" customHeight="1" x14ac:dyDescent="0.15">
      <c r="A24" s="27">
        <v>7</v>
      </c>
      <c r="C24" s="29"/>
      <c r="D24" s="275"/>
      <c r="E24" s="275"/>
      <c r="F24" s="275"/>
      <c r="G24" s="275"/>
      <c r="H24" s="275"/>
      <c r="I24" s="275"/>
      <c r="J24" s="275"/>
      <c r="K24" s="275"/>
      <c r="L24" s="276"/>
      <c r="M24" s="277"/>
      <c r="N24" s="278"/>
      <c r="O24" s="278"/>
      <c r="P24" s="279"/>
      <c r="Q24" s="280"/>
      <c r="R24" s="281"/>
      <c r="S24" s="281"/>
      <c r="T24" s="281"/>
      <c r="U24" s="281"/>
      <c r="V24" s="281"/>
      <c r="W24" s="282"/>
      <c r="X24" s="314"/>
      <c r="Y24" s="315"/>
      <c r="Z24" s="315"/>
      <c r="AA24" s="316"/>
      <c r="AB24" s="323"/>
      <c r="AC24" s="324"/>
      <c r="AD24" s="324"/>
      <c r="AE24" s="325"/>
      <c r="AF24" s="323"/>
      <c r="AG24" s="324"/>
      <c r="AH24" s="324"/>
      <c r="AI24" s="325"/>
      <c r="AJ24" s="283"/>
      <c r="AK24" s="284"/>
      <c r="AL24" s="284"/>
      <c r="AM24" s="285"/>
      <c r="AN24" s="286" t="str">
        <f>IF($M24="","","旅費")</f>
        <v/>
      </c>
      <c r="AO24" s="287"/>
      <c r="AP24" s="287"/>
      <c r="AQ24" s="288" t="str">
        <f>IF($M24="","",IF(ISNA(VLOOKUP(別紙!A24,#REF!,27,FALSE)),"",VLOOKUP(別紙!A24,#REF!,27,FALSE))-IF(ISNA(VLOOKUP(別紙!A24,#REF!,43,FALSE)),"",VLOOKUP(別紙!A24,#REF!,43,FALSE)))</f>
        <v/>
      </c>
      <c r="AR24" s="288"/>
      <c r="AS24" s="288"/>
      <c r="AT24" s="288"/>
      <c r="AU24" s="287" t="str">
        <f>IF($M24="","","旅費")</f>
        <v/>
      </c>
      <c r="AV24" s="287"/>
      <c r="AW24" s="287"/>
      <c r="AX24" s="288" t="str">
        <f>IF($M24="","",IF(ISNA(VLOOKUP(別紙!A24,#REF!,31,FALSE)),"",VLOOKUP(別紙!A24,#REF!,31,FALSE)))</f>
        <v/>
      </c>
      <c r="AY24" s="288"/>
      <c r="AZ24" s="288"/>
      <c r="BA24" s="289"/>
    </row>
    <row r="25" spans="1:54" s="27" customFormat="1" ht="13.5" customHeight="1" x14ac:dyDescent="0.15">
      <c r="C25" s="290" t="s">
        <v>21</v>
      </c>
      <c r="D25" s="291"/>
      <c r="E25" s="291"/>
      <c r="F25" s="291"/>
      <c r="G25" s="291"/>
      <c r="H25" s="291"/>
      <c r="I25" s="291"/>
      <c r="J25" s="291"/>
      <c r="K25" s="291"/>
      <c r="L25" s="292"/>
      <c r="M25" s="293">
        <f>SUM(M8:P24)</f>
        <v>84200</v>
      </c>
      <c r="N25" s="294"/>
      <c r="O25" s="294"/>
      <c r="P25" s="295"/>
      <c r="Q25" s="296"/>
      <c r="R25" s="297"/>
      <c r="S25" s="297"/>
      <c r="T25" s="297"/>
      <c r="U25" s="297"/>
      <c r="V25" s="297"/>
      <c r="W25" s="298"/>
      <c r="X25" s="299">
        <f>M25-AB25-AF25</f>
        <v>84200</v>
      </c>
      <c r="Y25" s="300"/>
      <c r="Z25" s="300"/>
      <c r="AA25" s="301"/>
      <c r="AB25" s="302">
        <f>SUM(AB11:AE24)</f>
        <v>0</v>
      </c>
      <c r="AC25" s="303"/>
      <c r="AD25" s="303"/>
      <c r="AE25" s="304"/>
      <c r="AF25" s="302">
        <f>入力シート!T13</f>
        <v>0</v>
      </c>
      <c r="AG25" s="303"/>
      <c r="AH25" s="303"/>
      <c r="AI25" s="304"/>
      <c r="AJ25" s="305"/>
      <c r="AK25" s="306"/>
      <c r="AL25" s="306"/>
      <c r="AM25" s="307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8"/>
    </row>
    <row r="26" spans="1:54" s="27" customFormat="1" ht="4.5" customHeight="1" x14ac:dyDescent="0.15">
      <c r="C26" s="30"/>
      <c r="D26" s="30"/>
      <c r="E26" s="30"/>
      <c r="F26" s="30"/>
      <c r="G26" s="30"/>
      <c r="H26" s="30"/>
      <c r="I26" s="30"/>
      <c r="J26" s="30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</row>
    <row r="27" spans="1:54" s="26" customFormat="1" ht="15" customHeight="1" x14ac:dyDescent="0.15">
      <c r="B27" s="28" t="s">
        <v>45</v>
      </c>
    </row>
    <row r="28" spans="1:54" s="26" customFormat="1" ht="4.5" customHeight="1" x14ac:dyDescent="0.15">
      <c r="B28" s="25"/>
    </row>
    <row r="29" spans="1:54" ht="15" customHeight="1" x14ac:dyDescent="0.15">
      <c r="C29" s="260" t="s">
        <v>126</v>
      </c>
      <c r="D29" s="261"/>
      <c r="E29" s="261"/>
      <c r="F29" s="261"/>
      <c r="G29" s="261"/>
      <c r="H29" s="261"/>
      <c r="I29" s="261"/>
      <c r="J29" s="261"/>
      <c r="K29" s="261"/>
      <c r="L29" s="262"/>
      <c r="M29" s="263" t="s">
        <v>133</v>
      </c>
      <c r="N29" s="264"/>
      <c r="O29" s="264"/>
      <c r="P29" s="264"/>
      <c r="Q29" s="264"/>
      <c r="R29" s="264"/>
      <c r="S29" s="264"/>
      <c r="T29" s="264"/>
      <c r="U29" s="264"/>
      <c r="V29" s="264"/>
      <c r="W29" s="265"/>
      <c r="X29" s="263" t="s">
        <v>134</v>
      </c>
      <c r="Y29" s="264"/>
      <c r="Z29" s="264"/>
      <c r="AA29" s="264"/>
      <c r="AB29" s="264"/>
      <c r="AC29" s="264"/>
      <c r="AD29" s="264"/>
      <c r="AE29" s="264"/>
      <c r="AF29" s="264"/>
      <c r="AG29" s="264"/>
      <c r="AH29" s="265"/>
      <c r="AI29" s="263" t="s">
        <v>15</v>
      </c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6"/>
      <c r="BB29" s="40"/>
    </row>
    <row r="30" spans="1:54" ht="15" customHeight="1" x14ac:dyDescent="0.15">
      <c r="C30" s="267">
        <v>44287</v>
      </c>
      <c r="D30" s="268"/>
      <c r="E30" s="268"/>
      <c r="F30" s="268"/>
      <c r="G30" s="268"/>
      <c r="H30" s="269" t="s">
        <v>39</v>
      </c>
      <c r="I30" s="269"/>
      <c r="J30" s="269"/>
      <c r="K30" s="269"/>
      <c r="L30" s="270"/>
      <c r="M30" s="271" t="s">
        <v>70</v>
      </c>
      <c r="N30" s="269"/>
      <c r="O30" s="269"/>
      <c r="P30" s="34">
        <f>入力シート!C38</f>
        <v>9</v>
      </c>
      <c r="Q30" s="37" t="s">
        <v>96</v>
      </c>
      <c r="R30" s="37"/>
      <c r="S30" s="37"/>
      <c r="T30" s="40"/>
      <c r="U30" s="37"/>
      <c r="V30" s="37"/>
      <c r="W30" s="43"/>
      <c r="X30" s="271" t="s">
        <v>70</v>
      </c>
      <c r="Y30" s="269"/>
      <c r="Z30" s="269"/>
      <c r="AA30" s="34">
        <f>入力シート!N38</f>
        <v>86</v>
      </c>
      <c r="AB30" s="37" t="s">
        <v>101</v>
      </c>
      <c r="AC30" s="37"/>
      <c r="AD30" s="37"/>
      <c r="AE30" s="40"/>
      <c r="AF30" s="37"/>
      <c r="AG30" s="37"/>
      <c r="AH30" s="43"/>
      <c r="AI30" s="272" t="s">
        <v>135</v>
      </c>
      <c r="AJ30" s="273"/>
      <c r="AK30" s="273"/>
      <c r="AL30" s="273"/>
      <c r="AM30" s="273"/>
      <c r="AN30" s="273"/>
      <c r="AO30" s="273"/>
      <c r="AP30" s="269" t="s">
        <v>70</v>
      </c>
      <c r="AQ30" s="269"/>
      <c r="AR30" s="269"/>
      <c r="AS30" s="274">
        <f>入力シート!AF35</f>
        <v>0</v>
      </c>
      <c r="AT30" s="274"/>
      <c r="AU30" s="274"/>
      <c r="AV30" s="40" t="s">
        <v>103</v>
      </c>
      <c r="AW30" s="40"/>
      <c r="AX30" s="40"/>
      <c r="AY30" s="40"/>
      <c r="AZ30" s="40"/>
      <c r="BA30" s="49"/>
      <c r="BB30" s="40"/>
    </row>
    <row r="31" spans="1:54" ht="15" customHeight="1" x14ac:dyDescent="0.15">
      <c r="C31" s="31"/>
      <c r="D31" s="254">
        <f>入力シート!F4</f>
        <v>44408</v>
      </c>
      <c r="E31" s="254"/>
      <c r="F31" s="254"/>
      <c r="G31" s="254"/>
      <c r="H31" s="254"/>
      <c r="I31" s="255" t="s">
        <v>95</v>
      </c>
      <c r="J31" s="255"/>
      <c r="K31" s="255"/>
      <c r="L31" s="256"/>
      <c r="M31" s="257" t="s">
        <v>99</v>
      </c>
      <c r="N31" s="237"/>
      <c r="O31" s="237"/>
      <c r="P31" s="35">
        <f>入力シート!X31</f>
        <v>5</v>
      </c>
      <c r="Q31" s="38" t="s">
        <v>96</v>
      </c>
      <c r="R31" s="237" t="s">
        <v>87</v>
      </c>
      <c r="S31" s="237"/>
      <c r="T31" s="237"/>
      <c r="U31" s="35">
        <f>入力シート!X32</f>
        <v>4</v>
      </c>
      <c r="V31" s="38" t="s">
        <v>96</v>
      </c>
      <c r="W31" s="44" t="s">
        <v>47</v>
      </c>
      <c r="X31" s="257" t="s">
        <v>99</v>
      </c>
      <c r="Y31" s="237"/>
      <c r="Z31" s="237"/>
      <c r="AA31" s="35">
        <f>入力シート!AA31</f>
        <v>60</v>
      </c>
      <c r="AB31" s="38" t="s">
        <v>101</v>
      </c>
      <c r="AC31" s="237" t="s">
        <v>87</v>
      </c>
      <c r="AD31" s="237"/>
      <c r="AE31" s="237"/>
      <c r="AF31" s="35">
        <f>入力シート!AA32</f>
        <v>26</v>
      </c>
      <c r="AG31" s="38" t="s">
        <v>101</v>
      </c>
      <c r="AH31" s="44" t="s">
        <v>47</v>
      </c>
      <c r="AI31" s="258" t="s">
        <v>104</v>
      </c>
      <c r="AJ31" s="259"/>
      <c r="AK31" s="259"/>
      <c r="AL31" s="259"/>
      <c r="AM31" s="237" t="s">
        <v>97</v>
      </c>
      <c r="AN31" s="237"/>
      <c r="AO31" s="237"/>
      <c r="AP31" s="35">
        <f>入力シート!AE36</f>
        <v>0</v>
      </c>
      <c r="AQ31" s="38" t="s">
        <v>96</v>
      </c>
      <c r="AR31" s="237" t="s">
        <v>54</v>
      </c>
      <c r="AS31" s="237"/>
      <c r="AT31" s="237"/>
      <c r="AU31" s="35">
        <f>入力シート!AE37</f>
        <v>0</v>
      </c>
      <c r="AV31" s="38" t="s">
        <v>96</v>
      </c>
      <c r="AW31" s="237" t="s">
        <v>31</v>
      </c>
      <c r="AX31" s="237"/>
      <c r="AY31" s="237"/>
      <c r="AZ31" s="35">
        <f>入力シート!AE38</f>
        <v>0</v>
      </c>
      <c r="BA31" s="50" t="s">
        <v>96</v>
      </c>
      <c r="BB31" s="40"/>
    </row>
    <row r="32" spans="1:54" s="27" customFormat="1" ht="5.25" customHeight="1" x14ac:dyDescent="0.15">
      <c r="C32" s="30"/>
      <c r="D32" s="30"/>
      <c r="E32" s="30"/>
      <c r="F32" s="30"/>
      <c r="G32" s="30"/>
      <c r="H32" s="30"/>
      <c r="I32" s="30"/>
      <c r="J32" s="30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</row>
    <row r="33" spans="2:54" s="27" customFormat="1" ht="5.25" customHeight="1" x14ac:dyDescent="0.15">
      <c r="C33" s="30"/>
      <c r="D33" s="30"/>
      <c r="E33" s="30"/>
      <c r="F33" s="30"/>
      <c r="G33" s="30"/>
      <c r="H33" s="30"/>
      <c r="I33" s="30"/>
      <c r="J33" s="3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</row>
    <row r="34" spans="2:54" s="26" customFormat="1" ht="15" customHeight="1" x14ac:dyDescent="0.15">
      <c r="B34" s="28" t="s">
        <v>128</v>
      </c>
    </row>
    <row r="35" spans="2:54" s="26" customFormat="1" ht="4.5" customHeight="1" x14ac:dyDescent="0.15">
      <c r="B35" s="25"/>
    </row>
    <row r="36" spans="2:54" s="28" customFormat="1" ht="15" customHeight="1" x14ac:dyDescent="0.15">
      <c r="C36" s="238" t="s">
        <v>8</v>
      </c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40"/>
      <c r="X36" s="238" t="s">
        <v>19</v>
      </c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40"/>
      <c r="AS36" s="238" t="s">
        <v>14</v>
      </c>
      <c r="AT36" s="239"/>
      <c r="AU36" s="239"/>
      <c r="AV36" s="239"/>
      <c r="AW36" s="239"/>
      <c r="AX36" s="239"/>
      <c r="AY36" s="239"/>
      <c r="AZ36" s="239"/>
      <c r="BA36" s="240"/>
    </row>
    <row r="37" spans="2:54" s="28" customFormat="1" ht="15" customHeight="1" x14ac:dyDescent="0.15">
      <c r="C37" s="241" t="s">
        <v>24</v>
      </c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3"/>
      <c r="Q37" s="242" t="s">
        <v>0</v>
      </c>
      <c r="R37" s="242"/>
      <c r="S37" s="242"/>
      <c r="T37" s="242"/>
      <c r="U37" s="242"/>
      <c r="V37" s="242"/>
      <c r="W37" s="244"/>
      <c r="X37" s="241" t="s">
        <v>24</v>
      </c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3"/>
      <c r="AL37" s="242" t="s">
        <v>0</v>
      </c>
      <c r="AM37" s="242"/>
      <c r="AN37" s="242"/>
      <c r="AO37" s="242"/>
      <c r="AP37" s="242"/>
      <c r="AQ37" s="242"/>
      <c r="AR37" s="244"/>
      <c r="AS37" s="245"/>
      <c r="AT37" s="246"/>
      <c r="AU37" s="246"/>
      <c r="AV37" s="246"/>
      <c r="AW37" s="246"/>
      <c r="AX37" s="246"/>
      <c r="AY37" s="246"/>
      <c r="AZ37" s="246"/>
      <c r="BA37" s="247"/>
    </row>
    <row r="38" spans="2:54" s="28" customFormat="1" ht="15" customHeight="1" x14ac:dyDescent="0.15">
      <c r="C38" s="222" t="s">
        <v>25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4"/>
      <c r="Q38" s="227">
        <f>X25</f>
        <v>84200</v>
      </c>
      <c r="R38" s="225"/>
      <c r="S38" s="225"/>
      <c r="T38" s="225"/>
      <c r="U38" s="225"/>
      <c r="V38" s="225"/>
      <c r="W38" s="226"/>
      <c r="X38" s="222" t="s">
        <v>91</v>
      </c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4"/>
      <c r="AL38" s="225"/>
      <c r="AM38" s="225"/>
      <c r="AN38" s="225"/>
      <c r="AO38" s="225"/>
      <c r="AP38" s="225"/>
      <c r="AQ38" s="225"/>
      <c r="AR38" s="226"/>
      <c r="AS38" s="248"/>
      <c r="AT38" s="249"/>
      <c r="AU38" s="249"/>
      <c r="AV38" s="249"/>
      <c r="AW38" s="249"/>
      <c r="AX38" s="249"/>
      <c r="AY38" s="249"/>
      <c r="AZ38" s="249"/>
      <c r="BA38" s="250"/>
    </row>
    <row r="39" spans="2:54" ht="15" customHeight="1" x14ac:dyDescent="0.15">
      <c r="C39" s="222" t="s">
        <v>28</v>
      </c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  <c r="Q39" s="227">
        <f>AB25</f>
        <v>0</v>
      </c>
      <c r="R39" s="225"/>
      <c r="S39" s="225"/>
      <c r="T39" s="225"/>
      <c r="U39" s="225"/>
      <c r="V39" s="225"/>
      <c r="W39" s="226"/>
      <c r="X39" s="222" t="s">
        <v>92</v>
      </c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4"/>
      <c r="AL39" s="227"/>
      <c r="AM39" s="225"/>
      <c r="AN39" s="225"/>
      <c r="AO39" s="225"/>
      <c r="AP39" s="225"/>
      <c r="AQ39" s="225"/>
      <c r="AR39" s="226"/>
      <c r="AS39" s="248"/>
      <c r="AT39" s="249"/>
      <c r="AU39" s="249"/>
      <c r="AV39" s="249"/>
      <c r="AW39" s="249"/>
      <c r="AX39" s="249"/>
      <c r="AY39" s="249"/>
      <c r="AZ39" s="249"/>
      <c r="BA39" s="250"/>
    </row>
    <row r="40" spans="2:54" ht="15" customHeight="1" x14ac:dyDescent="0.15">
      <c r="C40" s="222" t="s">
        <v>31</v>
      </c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4"/>
      <c r="Q40" s="227">
        <f>AF25</f>
        <v>0</v>
      </c>
      <c r="R40" s="225"/>
      <c r="S40" s="225"/>
      <c r="T40" s="225"/>
      <c r="U40" s="225"/>
      <c r="V40" s="225"/>
      <c r="W40" s="226"/>
      <c r="X40" s="222" t="s">
        <v>90</v>
      </c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4"/>
      <c r="AL40" s="225"/>
      <c r="AM40" s="225"/>
      <c r="AN40" s="225"/>
      <c r="AO40" s="225"/>
      <c r="AP40" s="225"/>
      <c r="AQ40" s="225"/>
      <c r="AR40" s="226"/>
      <c r="AS40" s="248"/>
      <c r="AT40" s="249"/>
      <c r="AU40" s="249"/>
      <c r="AV40" s="249"/>
      <c r="AW40" s="249"/>
      <c r="AX40" s="249"/>
      <c r="AY40" s="249"/>
      <c r="AZ40" s="249"/>
      <c r="BA40" s="250"/>
    </row>
    <row r="41" spans="2:54" ht="15" customHeight="1" x14ac:dyDescent="0.15">
      <c r="C41" s="222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4"/>
      <c r="Q41" s="225"/>
      <c r="R41" s="225"/>
      <c r="S41" s="225"/>
      <c r="T41" s="225"/>
      <c r="U41" s="225"/>
      <c r="V41" s="225"/>
      <c r="W41" s="226"/>
      <c r="X41" s="222" t="s">
        <v>93</v>
      </c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4"/>
      <c r="AL41" s="225"/>
      <c r="AM41" s="225"/>
      <c r="AN41" s="225"/>
      <c r="AO41" s="225"/>
      <c r="AP41" s="225"/>
      <c r="AQ41" s="225"/>
      <c r="AR41" s="226"/>
      <c r="AS41" s="248"/>
      <c r="AT41" s="249"/>
      <c r="AU41" s="249"/>
      <c r="AV41" s="249"/>
      <c r="AW41" s="249"/>
      <c r="AX41" s="249"/>
      <c r="AY41" s="249"/>
      <c r="AZ41" s="249"/>
      <c r="BA41" s="250"/>
    </row>
    <row r="42" spans="2:54" ht="15" customHeight="1" x14ac:dyDescent="0.15">
      <c r="C42" s="222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4"/>
      <c r="Q42" s="225"/>
      <c r="R42" s="225"/>
      <c r="S42" s="225"/>
      <c r="T42" s="225"/>
      <c r="U42" s="225"/>
      <c r="V42" s="225"/>
      <c r="W42" s="226"/>
      <c r="X42" s="222" t="s">
        <v>127</v>
      </c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4"/>
      <c r="AL42" s="227">
        <f>X25</f>
        <v>84200</v>
      </c>
      <c r="AM42" s="225"/>
      <c r="AN42" s="225"/>
      <c r="AO42" s="225"/>
      <c r="AP42" s="225"/>
      <c r="AQ42" s="225"/>
      <c r="AR42" s="226"/>
      <c r="AS42" s="248"/>
      <c r="AT42" s="249"/>
      <c r="AU42" s="249"/>
      <c r="AV42" s="249"/>
      <c r="AW42" s="249"/>
      <c r="AX42" s="249"/>
      <c r="AY42" s="249"/>
      <c r="AZ42" s="249"/>
      <c r="BA42" s="250"/>
    </row>
    <row r="43" spans="2:54" ht="15" customHeight="1" x14ac:dyDescent="0.15">
      <c r="C43" s="228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30"/>
      <c r="Q43" s="231"/>
      <c r="R43" s="231"/>
      <c r="S43" s="231"/>
      <c r="T43" s="231"/>
      <c r="U43" s="231"/>
      <c r="V43" s="231"/>
      <c r="W43" s="232"/>
      <c r="X43" s="228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30"/>
      <c r="AL43" s="231"/>
      <c r="AM43" s="231"/>
      <c r="AN43" s="231"/>
      <c r="AO43" s="231"/>
      <c r="AP43" s="231"/>
      <c r="AQ43" s="231"/>
      <c r="AR43" s="232"/>
      <c r="AS43" s="251"/>
      <c r="AT43" s="252"/>
      <c r="AU43" s="252"/>
      <c r="AV43" s="252"/>
      <c r="AW43" s="252"/>
      <c r="AX43" s="252"/>
      <c r="AY43" s="252"/>
      <c r="AZ43" s="252"/>
      <c r="BA43" s="253"/>
    </row>
    <row r="44" spans="2:54" ht="15" customHeight="1" x14ac:dyDescent="0.15">
      <c r="C44" s="233" t="s">
        <v>33</v>
      </c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5"/>
      <c r="Q44" s="236">
        <f>SUM(Q38:W43)</f>
        <v>84200</v>
      </c>
      <c r="R44" s="208"/>
      <c r="S44" s="208"/>
      <c r="T44" s="208"/>
      <c r="U44" s="208"/>
      <c r="V44" s="208"/>
      <c r="W44" s="209"/>
      <c r="X44" s="233" t="s">
        <v>30</v>
      </c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5"/>
      <c r="AL44" s="236">
        <f>SUM(AL39:AR43)</f>
        <v>84200</v>
      </c>
      <c r="AM44" s="208"/>
      <c r="AN44" s="208"/>
      <c r="AO44" s="208"/>
      <c r="AP44" s="208"/>
      <c r="AQ44" s="208"/>
      <c r="AR44" s="209"/>
      <c r="AS44" s="208">
        <f>Q44-AL44</f>
        <v>0</v>
      </c>
      <c r="AT44" s="208"/>
      <c r="AU44" s="208"/>
      <c r="AV44" s="208"/>
      <c r="AW44" s="208"/>
      <c r="AX44" s="208"/>
      <c r="AY44" s="208"/>
      <c r="AZ44" s="208"/>
      <c r="BA44" s="209"/>
    </row>
    <row r="45" spans="2:54" s="27" customFormat="1" ht="5.25" customHeight="1" x14ac:dyDescent="0.15">
      <c r="C45" s="30"/>
      <c r="D45" s="30"/>
      <c r="E45" s="30"/>
      <c r="F45" s="30"/>
      <c r="G45" s="30"/>
      <c r="H45" s="30"/>
      <c r="I45" s="30"/>
      <c r="J45" s="30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</row>
    <row r="46" spans="2:54" ht="15" customHeight="1" x14ac:dyDescent="0.15">
      <c r="B46" s="28" t="s">
        <v>129</v>
      </c>
    </row>
    <row r="47" spans="2:54" s="26" customFormat="1" ht="4.5" customHeight="1" x14ac:dyDescent="0.15">
      <c r="B47" s="25"/>
    </row>
    <row r="48" spans="2:54" ht="15" customHeight="1" x14ac:dyDescent="0.15">
      <c r="C48" s="210" t="s">
        <v>34</v>
      </c>
      <c r="D48" s="211"/>
      <c r="E48" s="211"/>
      <c r="F48" s="211"/>
      <c r="G48" s="211"/>
      <c r="H48" s="211"/>
      <c r="I48" s="211"/>
      <c r="J48" s="212"/>
      <c r="K48" s="213" t="str">
        <f>入力シート!K57&amp;""</f>
        <v/>
      </c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4"/>
    </row>
    <row r="49" spans="3:53" ht="15" customHeight="1" x14ac:dyDescent="0.15">
      <c r="C49" s="201" t="s">
        <v>35</v>
      </c>
      <c r="D49" s="202"/>
      <c r="E49" s="202"/>
      <c r="F49" s="202"/>
      <c r="G49" s="202"/>
      <c r="H49" s="202"/>
      <c r="I49" s="202"/>
      <c r="J49" s="203"/>
      <c r="K49" s="215" t="str">
        <f>入力シート!K58&amp;""</f>
        <v>〒   -</v>
      </c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6"/>
    </row>
    <row r="50" spans="3:53" ht="15" customHeight="1" x14ac:dyDescent="0.15">
      <c r="C50" s="217"/>
      <c r="D50" s="218"/>
      <c r="E50" s="218"/>
      <c r="F50" s="218"/>
      <c r="G50" s="218"/>
      <c r="H50" s="218"/>
      <c r="I50" s="218"/>
      <c r="J50" s="219"/>
      <c r="K50" s="210" t="s">
        <v>44</v>
      </c>
      <c r="L50" s="211"/>
      <c r="M50" s="211"/>
      <c r="N50" s="211"/>
      <c r="O50" s="211"/>
      <c r="P50" s="211"/>
      <c r="Q50" s="211"/>
      <c r="R50" s="220"/>
      <c r="S50" s="221" t="s">
        <v>10</v>
      </c>
      <c r="T50" s="211"/>
      <c r="U50" s="211"/>
      <c r="V50" s="211"/>
      <c r="W50" s="220"/>
      <c r="X50" s="221" t="s">
        <v>46</v>
      </c>
      <c r="Y50" s="211"/>
      <c r="Z50" s="211"/>
      <c r="AA50" s="211"/>
      <c r="AB50" s="220"/>
      <c r="AC50" s="221" t="s">
        <v>36</v>
      </c>
      <c r="AD50" s="211"/>
      <c r="AE50" s="211"/>
      <c r="AF50" s="211"/>
      <c r="AG50" s="211"/>
      <c r="AH50" s="211"/>
      <c r="AI50" s="211"/>
      <c r="AJ50" s="220"/>
      <c r="AK50" s="221" t="s">
        <v>38</v>
      </c>
      <c r="AL50" s="211"/>
      <c r="AM50" s="211"/>
      <c r="AN50" s="211"/>
      <c r="AO50" s="220"/>
      <c r="AP50" s="221" t="s">
        <v>3</v>
      </c>
      <c r="AQ50" s="211"/>
      <c r="AR50" s="211"/>
      <c r="AS50" s="211"/>
      <c r="AT50" s="220"/>
      <c r="AU50" s="211" t="s">
        <v>43</v>
      </c>
      <c r="AV50" s="211"/>
      <c r="AW50" s="211"/>
      <c r="AX50" s="211"/>
      <c r="AY50" s="211"/>
      <c r="AZ50" s="211"/>
      <c r="BA50" s="212"/>
    </row>
    <row r="51" spans="3:53" ht="15" customHeight="1" x14ac:dyDescent="0.15">
      <c r="C51" s="194" t="s">
        <v>37</v>
      </c>
      <c r="D51" s="195"/>
      <c r="E51" s="195"/>
      <c r="F51" s="195"/>
      <c r="G51" s="195"/>
      <c r="H51" s="195"/>
      <c r="I51" s="195"/>
      <c r="J51" s="196"/>
      <c r="K51" s="194" t="str">
        <f>入力シート!K60&amp;""</f>
        <v/>
      </c>
      <c r="L51" s="195"/>
      <c r="M51" s="195"/>
      <c r="N51" s="195"/>
      <c r="O51" s="195"/>
      <c r="P51" s="195"/>
      <c r="Q51" s="195"/>
      <c r="R51" s="197"/>
      <c r="S51" s="198" t="str">
        <f>入力シート!S60&amp;""</f>
        <v/>
      </c>
      <c r="T51" s="195"/>
      <c r="U51" s="195"/>
      <c r="V51" s="195"/>
      <c r="W51" s="197"/>
      <c r="X51" s="198" t="str">
        <f>入力シート!X60&amp;""</f>
        <v/>
      </c>
      <c r="Y51" s="195"/>
      <c r="Z51" s="195"/>
      <c r="AA51" s="195"/>
      <c r="AB51" s="197"/>
      <c r="AC51" s="198" t="str">
        <f>入力シート!AC60&amp;""</f>
        <v/>
      </c>
      <c r="AD51" s="195"/>
      <c r="AE51" s="195"/>
      <c r="AF51" s="195"/>
      <c r="AG51" s="195"/>
      <c r="AH51" s="195"/>
      <c r="AI51" s="195"/>
      <c r="AJ51" s="197"/>
      <c r="AK51" s="198" t="str">
        <f>入力シート!AK60&amp;""</f>
        <v/>
      </c>
      <c r="AL51" s="195"/>
      <c r="AM51" s="195"/>
      <c r="AN51" s="195"/>
      <c r="AO51" s="197"/>
      <c r="AP51" s="198" t="str">
        <f>入力シート!AP60&amp;""</f>
        <v/>
      </c>
      <c r="AQ51" s="195"/>
      <c r="AR51" s="195"/>
      <c r="AS51" s="195"/>
      <c r="AT51" s="197"/>
      <c r="AU51" s="199" t="str">
        <f>入力シート!AU60&amp;""</f>
        <v/>
      </c>
      <c r="AV51" s="199"/>
      <c r="AW51" s="199"/>
      <c r="AX51" s="199"/>
      <c r="AY51" s="199"/>
      <c r="AZ51" s="199"/>
      <c r="BA51" s="200"/>
    </row>
    <row r="52" spans="3:53" ht="15" customHeight="1" x14ac:dyDescent="0.15">
      <c r="C52" s="201" t="s">
        <v>40</v>
      </c>
      <c r="D52" s="202"/>
      <c r="E52" s="202"/>
      <c r="F52" s="202"/>
      <c r="G52" s="202"/>
      <c r="H52" s="202"/>
      <c r="I52" s="202"/>
      <c r="J52" s="203"/>
      <c r="K52" s="201" t="str">
        <f>入力シート!K61&amp;""</f>
        <v/>
      </c>
      <c r="L52" s="202"/>
      <c r="M52" s="202"/>
      <c r="N52" s="202"/>
      <c r="O52" s="202"/>
      <c r="P52" s="202"/>
      <c r="Q52" s="202"/>
      <c r="R52" s="204"/>
      <c r="S52" s="205" t="str">
        <f>入力シート!S61&amp;""</f>
        <v/>
      </c>
      <c r="T52" s="202"/>
      <c r="U52" s="202"/>
      <c r="V52" s="202"/>
      <c r="W52" s="204"/>
      <c r="X52" s="205" t="str">
        <f>入力シート!X61&amp;""</f>
        <v/>
      </c>
      <c r="Y52" s="202"/>
      <c r="Z52" s="202"/>
      <c r="AA52" s="202"/>
      <c r="AB52" s="204"/>
      <c r="AC52" s="205" t="str">
        <f>入力シート!AC61&amp;""</f>
        <v/>
      </c>
      <c r="AD52" s="202"/>
      <c r="AE52" s="202"/>
      <c r="AF52" s="202"/>
      <c r="AG52" s="202"/>
      <c r="AH52" s="202"/>
      <c r="AI52" s="202"/>
      <c r="AJ52" s="204"/>
      <c r="AK52" s="205" t="str">
        <f>入力シート!AK61&amp;""</f>
        <v/>
      </c>
      <c r="AL52" s="202"/>
      <c r="AM52" s="202"/>
      <c r="AN52" s="202"/>
      <c r="AO52" s="204"/>
      <c r="AP52" s="205" t="str">
        <f>入力シート!AP61&amp;""</f>
        <v/>
      </c>
      <c r="AQ52" s="202"/>
      <c r="AR52" s="202"/>
      <c r="AS52" s="202"/>
      <c r="AT52" s="204"/>
      <c r="AU52" s="206" t="str">
        <f>入力シート!AU61&amp;""</f>
        <v/>
      </c>
      <c r="AV52" s="206"/>
      <c r="AW52" s="206"/>
      <c r="AX52" s="206"/>
      <c r="AY52" s="206"/>
      <c r="AZ52" s="206"/>
      <c r="BA52" s="207"/>
    </row>
  </sheetData>
  <mergeCells count="201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AJ8:AM8"/>
    <mergeCell ref="AN8:AR8"/>
    <mergeCell ref="D9:L9"/>
    <mergeCell ref="M9:P9"/>
    <mergeCell ref="Q9:W9"/>
    <mergeCell ref="AJ9:AM9"/>
    <mergeCell ref="AN9:AR9"/>
    <mergeCell ref="D10:L10"/>
    <mergeCell ref="M10:P10"/>
    <mergeCell ref="AJ10:AM10"/>
    <mergeCell ref="AN10:BA10"/>
    <mergeCell ref="D11:L11"/>
    <mergeCell ref="M11:P11"/>
    <mergeCell ref="Q11:T11"/>
    <mergeCell ref="V11:W11"/>
    <mergeCell ref="AJ11:AM11"/>
    <mergeCell ref="AN11:AR11"/>
    <mergeCell ref="D12:L12"/>
    <mergeCell ref="M12:P12"/>
    <mergeCell ref="Q12:T12"/>
    <mergeCell ref="V12:W12"/>
    <mergeCell ref="AJ12:AM12"/>
    <mergeCell ref="AN12:AR12"/>
    <mergeCell ref="D13:L13"/>
    <mergeCell ref="M13:P13"/>
    <mergeCell ref="Q13:T13"/>
    <mergeCell ref="V13:W13"/>
    <mergeCell ref="AJ13:AM13"/>
    <mergeCell ref="AN13:AR13"/>
    <mergeCell ref="D14:L14"/>
    <mergeCell ref="M14:P14"/>
    <mergeCell ref="Q14:T14"/>
    <mergeCell ref="V14:W14"/>
    <mergeCell ref="AJ14:AM14"/>
    <mergeCell ref="AN14:AR14"/>
    <mergeCell ref="D15:L15"/>
    <mergeCell ref="M15:P15"/>
    <mergeCell ref="Q15:W15"/>
    <mergeCell ref="AJ15:AM15"/>
    <mergeCell ref="AN15:AR15"/>
    <mergeCell ref="D16:L16"/>
    <mergeCell ref="M16:P16"/>
    <mergeCell ref="Q16:W16"/>
    <mergeCell ref="AJ16:AM16"/>
    <mergeCell ref="AN16:AR16"/>
    <mergeCell ref="D17:L17"/>
    <mergeCell ref="M17:P17"/>
    <mergeCell ref="Q17:W17"/>
    <mergeCell ref="AJ17:AM17"/>
    <mergeCell ref="AN17:AR17"/>
    <mergeCell ref="D18:L18"/>
    <mergeCell ref="M18:P18"/>
    <mergeCell ref="Q18:W18"/>
    <mergeCell ref="AJ18:AM18"/>
    <mergeCell ref="AN18:AR18"/>
    <mergeCell ref="D19:L19"/>
    <mergeCell ref="M19:P19"/>
    <mergeCell ref="Q19:W19"/>
    <mergeCell ref="AJ19:AM19"/>
    <mergeCell ref="AN19:AR19"/>
    <mergeCell ref="M23:P23"/>
    <mergeCell ref="Q23:W23"/>
    <mergeCell ref="AJ23:AM23"/>
    <mergeCell ref="AN23:AR23"/>
    <mergeCell ref="D20:L20"/>
    <mergeCell ref="M20:P20"/>
    <mergeCell ref="Q20:W20"/>
    <mergeCell ref="AJ20:AM20"/>
    <mergeCell ref="AN20:AR20"/>
    <mergeCell ref="D21:L21"/>
    <mergeCell ref="M21:P21"/>
    <mergeCell ref="Q21:W21"/>
    <mergeCell ref="AJ21:AM21"/>
    <mergeCell ref="AN21:AR21"/>
    <mergeCell ref="D24:L24"/>
    <mergeCell ref="M24:P24"/>
    <mergeCell ref="Q24:W24"/>
    <mergeCell ref="AJ24:AM24"/>
    <mergeCell ref="AN24:AP24"/>
    <mergeCell ref="AQ24:AT24"/>
    <mergeCell ref="AU24:AW24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X8:AA24"/>
    <mergeCell ref="AB8:AE24"/>
    <mergeCell ref="AF8:AI24"/>
    <mergeCell ref="D22:L22"/>
    <mergeCell ref="M22:P22"/>
    <mergeCell ref="Q22:W22"/>
    <mergeCell ref="AJ22:AM22"/>
    <mergeCell ref="AN22:AR22"/>
    <mergeCell ref="D23:L23"/>
    <mergeCell ref="C29:L29"/>
    <mergeCell ref="M29:W29"/>
    <mergeCell ref="X29:AH29"/>
    <mergeCell ref="AI29:BA29"/>
    <mergeCell ref="C30:G30"/>
    <mergeCell ref="H30:J30"/>
    <mergeCell ref="K30:L30"/>
    <mergeCell ref="M30:O30"/>
    <mergeCell ref="X30:Z30"/>
    <mergeCell ref="AI30:AO30"/>
    <mergeCell ref="AP30:AR30"/>
    <mergeCell ref="AS30:AU30"/>
    <mergeCell ref="AW31:AY31"/>
    <mergeCell ref="C36:W36"/>
    <mergeCell ref="X36:AR36"/>
    <mergeCell ref="AS36:BA36"/>
    <mergeCell ref="C37:P37"/>
    <mergeCell ref="Q37:W37"/>
    <mergeCell ref="X37:AK37"/>
    <mergeCell ref="AL37:AR37"/>
    <mergeCell ref="C38:P38"/>
    <mergeCell ref="Q38:W38"/>
    <mergeCell ref="X38:AK38"/>
    <mergeCell ref="AL38:AR38"/>
    <mergeCell ref="AS37:BA43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AS44:BA44"/>
    <mergeCell ref="C48:J48"/>
    <mergeCell ref="K48:BA48"/>
    <mergeCell ref="C49:J49"/>
    <mergeCell ref="K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51:J51"/>
    <mergeCell ref="K51:R51"/>
    <mergeCell ref="S51:W51"/>
    <mergeCell ref="X51:AB51"/>
    <mergeCell ref="AC51:AJ51"/>
    <mergeCell ref="AK51:AO51"/>
    <mergeCell ref="AP51:AT51"/>
    <mergeCell ref="AU51:BA51"/>
    <mergeCell ref="C52:J52"/>
    <mergeCell ref="K52:R52"/>
    <mergeCell ref="S52:W52"/>
    <mergeCell ref="X52:AB52"/>
    <mergeCell ref="AC52:AJ52"/>
    <mergeCell ref="AK52:AO52"/>
    <mergeCell ref="AP52:AT52"/>
    <mergeCell ref="AU52:BA5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3" min="1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交付申請書 </vt:lpstr>
      <vt:lpstr>別紙</vt:lpstr>
      <vt:lpstr>'交付申請書 '!Print_Area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2021-04-01T13:41:05Z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2021-02-27T18:16:35Z</vt:filetime>
  </property>
</Properties>
</file>