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480" yWindow="930" windowWidth="18315" windowHeight="8040" activeTab="1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諸謝金・宿泊料" sheetId="4" r:id="rId6"/>
  </sheets>
  <definedNames>
    <definedName name="_xlnm.Print_Area" localSheetId="1">行程表及び請求書A!$A$1:$AH$28</definedName>
    <definedName name="_xlnm.Print_Area" localSheetId="2">行程表及び請求書B!$A$1:$AH$28</definedName>
    <definedName name="_xlnm.Print_Area" localSheetId="3">行程表及び請求書C!$A$1:$AH$28</definedName>
    <definedName name="_xlnm.Print_Area" localSheetId="0">報告書!$A$1:$AI$53</definedName>
  </definedNames>
  <calcPr calcId="162913"/>
</workbook>
</file>

<file path=xl/calcChain.xml><?xml version="1.0" encoding="utf-8"?>
<calcChain xmlns="http://schemas.openxmlformats.org/spreadsheetml/2006/main">
  <c r="V48" i="5" l="1"/>
  <c r="M48" i="5"/>
  <c r="V49" i="5"/>
  <c r="M49" i="5"/>
  <c r="AD24" i="12" l="1"/>
  <c r="AC24" i="12"/>
  <c r="AD23" i="12"/>
  <c r="AC23" i="12"/>
  <c r="AD22" i="12"/>
  <c r="AC22" i="12"/>
  <c r="AD21" i="12"/>
  <c r="AC21" i="12"/>
  <c r="AD20" i="12"/>
  <c r="AC20" i="12"/>
  <c r="AD19" i="12"/>
  <c r="AC19" i="12"/>
  <c r="AD18" i="12"/>
  <c r="AC18" i="12"/>
  <c r="AD17" i="12"/>
  <c r="AC17" i="12"/>
  <c r="AD16" i="12"/>
  <c r="AC16" i="12"/>
  <c r="AD15" i="12"/>
  <c r="AD14" i="12"/>
  <c r="AD13" i="12"/>
  <c r="AC13" i="12"/>
  <c r="AD12" i="12"/>
  <c r="AC12" i="12"/>
  <c r="AD11" i="12"/>
  <c r="AC11" i="12"/>
  <c r="AC10" i="12"/>
  <c r="AD10" i="12" s="1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AD24" i="10"/>
  <c r="AC24" i="10"/>
  <c r="AD23" i="10"/>
  <c r="AC23" i="10"/>
  <c r="AD22" i="10"/>
  <c r="AC22" i="10"/>
  <c r="AD21" i="10"/>
  <c r="AC21" i="10"/>
  <c r="AD20" i="10"/>
  <c r="AC20" i="10"/>
  <c r="AD19" i="10"/>
  <c r="AC19" i="10"/>
  <c r="AD18" i="10"/>
  <c r="AC18" i="10"/>
  <c r="AD17" i="10"/>
  <c r="AC17" i="10"/>
  <c r="AD16" i="10"/>
  <c r="AC16" i="10"/>
  <c r="AD15" i="10"/>
  <c r="AD14" i="10"/>
  <c r="AD13" i="10"/>
  <c r="AC13" i="10"/>
  <c r="AD12" i="10"/>
  <c r="AC12" i="10"/>
  <c r="AD11" i="10"/>
  <c r="AC11" i="10"/>
  <c r="AD10" i="10"/>
  <c r="AC10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10" i="1"/>
  <c r="AD11" i="1"/>
  <c r="V47" i="5" l="1"/>
  <c r="M47" i="5"/>
  <c r="U13" i="9" l="1"/>
  <c r="U12" i="9"/>
  <c r="U11" i="9"/>
  <c r="Z25" i="12"/>
  <c r="Y25" i="12"/>
  <c r="S25" i="12"/>
  <c r="Q25" i="12"/>
  <c r="O25" i="12"/>
  <c r="N25" i="12"/>
  <c r="M25" i="12"/>
  <c r="L25" i="12"/>
  <c r="K25" i="12"/>
  <c r="J25" i="12"/>
  <c r="I25" i="12"/>
  <c r="AB24" i="12"/>
  <c r="AA24" i="12"/>
  <c r="X24" i="12"/>
  <c r="W24" i="12"/>
  <c r="V24" i="12"/>
  <c r="R24" i="12"/>
  <c r="AE24" i="12" s="1"/>
  <c r="AF24" i="12" s="1"/>
  <c r="AB23" i="12"/>
  <c r="AA23" i="12"/>
  <c r="X23" i="12"/>
  <c r="W23" i="12"/>
  <c r="V23" i="12"/>
  <c r="R23" i="12"/>
  <c r="AE23" i="12" s="1"/>
  <c r="AF23" i="12" s="1"/>
  <c r="AB22" i="12"/>
  <c r="AA22" i="12"/>
  <c r="X22" i="12"/>
  <c r="W22" i="12"/>
  <c r="V22" i="12"/>
  <c r="R22" i="12"/>
  <c r="AE22" i="12" s="1"/>
  <c r="AF22" i="12" s="1"/>
  <c r="AG21" i="12"/>
  <c r="AH21" i="12" s="1"/>
  <c r="AB21" i="12"/>
  <c r="AA21" i="12"/>
  <c r="X21" i="12"/>
  <c r="W21" i="12"/>
  <c r="V21" i="12"/>
  <c r="R21" i="12"/>
  <c r="AE21" i="12" s="1"/>
  <c r="AF21" i="12" s="1"/>
  <c r="AB20" i="12"/>
  <c r="AA20" i="12"/>
  <c r="X20" i="12"/>
  <c r="W20" i="12"/>
  <c r="V20" i="12"/>
  <c r="R20" i="12"/>
  <c r="AE20" i="12" s="1"/>
  <c r="AF20" i="12" s="1"/>
  <c r="AE19" i="12"/>
  <c r="AF19" i="12" s="1"/>
  <c r="AB19" i="12"/>
  <c r="AA19" i="12"/>
  <c r="X19" i="12"/>
  <c r="W19" i="12"/>
  <c r="V19" i="12"/>
  <c r="R19" i="12"/>
  <c r="AB18" i="12"/>
  <c r="AA18" i="12"/>
  <c r="X18" i="12"/>
  <c r="W18" i="12"/>
  <c r="V18" i="12"/>
  <c r="R18" i="12"/>
  <c r="AE18" i="12" s="1"/>
  <c r="AF18" i="12" s="1"/>
  <c r="AB17" i="12"/>
  <c r="AA17" i="12"/>
  <c r="X17" i="12"/>
  <c r="W17" i="12"/>
  <c r="V17" i="12"/>
  <c r="R17" i="12"/>
  <c r="AE17" i="12" s="1"/>
  <c r="AF17" i="12" s="1"/>
  <c r="AB16" i="12"/>
  <c r="AA16" i="12"/>
  <c r="X16" i="12"/>
  <c r="W16" i="12"/>
  <c r="V16" i="12"/>
  <c r="R16" i="12"/>
  <c r="AE16" i="12" s="1"/>
  <c r="AF16" i="12" s="1"/>
  <c r="AB15" i="12"/>
  <c r="AA15" i="12"/>
  <c r="X15" i="12"/>
  <c r="W15" i="12"/>
  <c r="V15" i="12"/>
  <c r="R15" i="12"/>
  <c r="AE15" i="12" s="1"/>
  <c r="AF15" i="12" s="1"/>
  <c r="AG14" i="12"/>
  <c r="AH14" i="12" s="1"/>
  <c r="AB14" i="12"/>
  <c r="AA14" i="12"/>
  <c r="X14" i="12"/>
  <c r="W14" i="12"/>
  <c r="V14" i="12"/>
  <c r="R14" i="12"/>
  <c r="AE14" i="12" s="1"/>
  <c r="AF14" i="12" s="1"/>
  <c r="AE13" i="12"/>
  <c r="AF13" i="12" s="1"/>
  <c r="AB13" i="12"/>
  <c r="AA13" i="12"/>
  <c r="X13" i="12"/>
  <c r="W13" i="12"/>
  <c r="V13" i="12"/>
  <c r="R13" i="12"/>
  <c r="AE12" i="12"/>
  <c r="AF12" i="12" s="1"/>
  <c r="AB12" i="12"/>
  <c r="AA12" i="12"/>
  <c r="X12" i="12"/>
  <c r="W12" i="12"/>
  <c r="V12" i="12"/>
  <c r="R12" i="12"/>
  <c r="AG11" i="12"/>
  <c r="AH11" i="12" s="1"/>
  <c r="AB11" i="12"/>
  <c r="AA11" i="12"/>
  <c r="X11" i="12"/>
  <c r="W11" i="12"/>
  <c r="V11" i="12"/>
  <c r="T11" i="12"/>
  <c r="U11" i="12" s="1"/>
  <c r="R11" i="12"/>
  <c r="AE11" i="12" s="1"/>
  <c r="AF11" i="12" s="1"/>
  <c r="AB10" i="12"/>
  <c r="AA10" i="12"/>
  <c r="X10" i="12"/>
  <c r="W10" i="12"/>
  <c r="V10" i="12"/>
  <c r="T10" i="12"/>
  <c r="U10" i="12" s="1"/>
  <c r="R10" i="12"/>
  <c r="AE10" i="12" s="1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AG7" i="12"/>
  <c r="AE7" i="12"/>
  <c r="AC7" i="12"/>
  <c r="Y7" i="12"/>
  <c r="V7" i="12"/>
  <c r="AG6" i="12"/>
  <c r="AE6" i="12"/>
  <c r="B6" i="12"/>
  <c r="B7" i="12" s="1"/>
  <c r="AG5" i="12"/>
  <c r="AC5" i="12"/>
  <c r="X5" i="12"/>
  <c r="T23" i="12" s="1"/>
  <c r="U23" i="12" s="1"/>
  <c r="V5" i="12"/>
  <c r="B5" i="12"/>
  <c r="V25" i="12" l="1"/>
  <c r="AB25" i="12"/>
  <c r="AG16" i="12"/>
  <c r="AH16" i="12" s="1"/>
  <c r="T18" i="12"/>
  <c r="U18" i="12" s="1"/>
  <c r="T21" i="12"/>
  <c r="U21" i="12" s="1"/>
  <c r="AG24" i="12"/>
  <c r="AH24" i="12" s="1"/>
  <c r="W25" i="12"/>
  <c r="AG10" i="12"/>
  <c r="T12" i="12"/>
  <c r="U12" i="12" s="1"/>
  <c r="AA25" i="12"/>
  <c r="T15" i="12"/>
  <c r="U15" i="12" s="1"/>
  <c r="AG17" i="12"/>
  <c r="AH17" i="12" s="1"/>
  <c r="X25" i="12"/>
  <c r="T17" i="12"/>
  <c r="U17" i="12" s="1"/>
  <c r="AG20" i="12"/>
  <c r="AH20" i="12" s="1"/>
  <c r="T22" i="12"/>
  <c r="U22" i="12" s="1"/>
  <c r="AC25" i="12"/>
  <c r="AD25" i="12"/>
  <c r="AF10" i="12"/>
  <c r="AF25" i="12" s="1"/>
  <c r="AE25" i="12"/>
  <c r="R25" i="12"/>
  <c r="AG13" i="12"/>
  <c r="AH13" i="12" s="1"/>
  <c r="T16" i="12"/>
  <c r="U16" i="12" s="1"/>
  <c r="T20" i="12"/>
  <c r="U20" i="12" s="1"/>
  <c r="AG23" i="12"/>
  <c r="AH23" i="12" s="1"/>
  <c r="T24" i="12"/>
  <c r="U24" i="12" s="1"/>
  <c r="P25" i="12"/>
  <c r="AH10" i="12"/>
  <c r="T14" i="12"/>
  <c r="U14" i="12" s="1"/>
  <c r="AG15" i="12"/>
  <c r="AH15" i="12" s="1"/>
  <c r="AG19" i="12"/>
  <c r="AH19" i="12" s="1"/>
  <c r="AG12" i="12"/>
  <c r="AH12" i="12" s="1"/>
  <c r="T13" i="12"/>
  <c r="U13" i="12" s="1"/>
  <c r="AG18" i="12"/>
  <c r="AH18" i="12" s="1"/>
  <c r="T19" i="12"/>
  <c r="U19" i="12" s="1"/>
  <c r="AG22" i="12"/>
  <c r="AH22" i="12" s="1"/>
  <c r="B6" i="10"/>
  <c r="B5" i="10"/>
  <c r="Z25" i="10"/>
  <c r="Y25" i="10"/>
  <c r="S25" i="10"/>
  <c r="Q25" i="10"/>
  <c r="O25" i="10"/>
  <c r="N25" i="10"/>
  <c r="M25" i="10"/>
  <c r="L25" i="10"/>
  <c r="K25" i="10"/>
  <c r="J25" i="10"/>
  <c r="I25" i="10"/>
  <c r="AB24" i="10"/>
  <c r="AA24" i="10"/>
  <c r="X24" i="10"/>
  <c r="W24" i="10"/>
  <c r="V24" i="10"/>
  <c r="R24" i="10"/>
  <c r="AE24" i="10" s="1"/>
  <c r="AF24" i="10" s="1"/>
  <c r="AB23" i="10"/>
  <c r="AA23" i="10"/>
  <c r="X23" i="10"/>
  <c r="W23" i="10"/>
  <c r="V23" i="10"/>
  <c r="R23" i="10"/>
  <c r="AE23" i="10" s="1"/>
  <c r="AF23" i="10" s="1"/>
  <c r="AB22" i="10"/>
  <c r="AA22" i="10"/>
  <c r="X22" i="10"/>
  <c r="W22" i="10"/>
  <c r="V22" i="10"/>
  <c r="T22" i="10"/>
  <c r="U22" i="10" s="1"/>
  <c r="R22" i="10"/>
  <c r="AE22" i="10" s="1"/>
  <c r="AF22" i="10" s="1"/>
  <c r="AB21" i="10"/>
  <c r="AA21" i="10"/>
  <c r="X21" i="10"/>
  <c r="W21" i="10"/>
  <c r="V21" i="10"/>
  <c r="R21" i="10"/>
  <c r="AE21" i="10" s="1"/>
  <c r="AF21" i="10" s="1"/>
  <c r="AB20" i="10"/>
  <c r="AA20" i="10"/>
  <c r="X20" i="10"/>
  <c r="W20" i="10"/>
  <c r="V20" i="10"/>
  <c r="R20" i="10"/>
  <c r="AE20" i="10" s="1"/>
  <c r="AF20" i="10" s="1"/>
  <c r="AB19" i="10"/>
  <c r="AA19" i="10"/>
  <c r="X19" i="10"/>
  <c r="W19" i="10"/>
  <c r="V19" i="10"/>
  <c r="R19" i="10"/>
  <c r="AE19" i="10" s="1"/>
  <c r="AF19" i="10" s="1"/>
  <c r="AE18" i="10"/>
  <c r="AF18" i="10" s="1"/>
  <c r="AB18" i="10"/>
  <c r="AA18" i="10"/>
  <c r="X18" i="10"/>
  <c r="W18" i="10"/>
  <c r="V18" i="10"/>
  <c r="R18" i="10"/>
  <c r="AG17" i="10"/>
  <c r="AH17" i="10" s="1"/>
  <c r="AB17" i="10"/>
  <c r="AA17" i="10"/>
  <c r="X17" i="10"/>
  <c r="W17" i="10"/>
  <c r="V17" i="10"/>
  <c r="R17" i="10"/>
  <c r="AE17" i="10" s="1"/>
  <c r="AF17" i="10" s="1"/>
  <c r="AB16" i="10"/>
  <c r="AA16" i="10"/>
  <c r="X16" i="10"/>
  <c r="W16" i="10"/>
  <c r="V16" i="10"/>
  <c r="R16" i="10"/>
  <c r="AE16" i="10" s="1"/>
  <c r="AF16" i="10" s="1"/>
  <c r="AB15" i="10"/>
  <c r="AA15" i="10"/>
  <c r="X15" i="10"/>
  <c r="W15" i="10"/>
  <c r="V15" i="10"/>
  <c r="R15" i="10"/>
  <c r="AE15" i="10" s="1"/>
  <c r="AF15" i="10" s="1"/>
  <c r="AG14" i="10"/>
  <c r="AH14" i="10" s="1"/>
  <c r="AB14" i="10"/>
  <c r="AA14" i="10"/>
  <c r="X14" i="10"/>
  <c r="W14" i="10"/>
  <c r="V14" i="10"/>
  <c r="R14" i="10"/>
  <c r="AE14" i="10" s="1"/>
  <c r="AF14" i="10" s="1"/>
  <c r="AB13" i="10"/>
  <c r="AA13" i="10"/>
  <c r="X13" i="10"/>
  <c r="W13" i="10"/>
  <c r="V13" i="10"/>
  <c r="R13" i="10"/>
  <c r="AE13" i="10" s="1"/>
  <c r="AF13" i="10" s="1"/>
  <c r="AB12" i="10"/>
  <c r="AA12" i="10"/>
  <c r="X12" i="10"/>
  <c r="W12" i="10"/>
  <c r="V12" i="10"/>
  <c r="T12" i="10"/>
  <c r="U12" i="10" s="1"/>
  <c r="R12" i="10"/>
  <c r="AE12" i="10" s="1"/>
  <c r="AF12" i="10" s="1"/>
  <c r="AB11" i="10"/>
  <c r="AA11" i="10"/>
  <c r="X11" i="10"/>
  <c r="W11" i="10"/>
  <c r="V11" i="10"/>
  <c r="R11" i="10"/>
  <c r="AE11" i="10" s="1"/>
  <c r="AF11" i="10" s="1"/>
  <c r="AB10" i="10"/>
  <c r="AA10" i="10"/>
  <c r="AA25" i="10" s="1"/>
  <c r="X10" i="10"/>
  <c r="W10" i="10"/>
  <c r="V10" i="10"/>
  <c r="T10" i="10"/>
  <c r="U10" i="10" s="1"/>
  <c r="R10" i="10"/>
  <c r="AE10" i="10" s="1"/>
  <c r="P25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AG7" i="10"/>
  <c r="AE7" i="10"/>
  <c r="AC7" i="10"/>
  <c r="Y7" i="10"/>
  <c r="V7" i="10"/>
  <c r="AG6" i="10"/>
  <c r="AE6" i="10"/>
  <c r="B7" i="10"/>
  <c r="AG5" i="10"/>
  <c r="AC5" i="10"/>
  <c r="X5" i="10"/>
  <c r="T23" i="10" s="1"/>
  <c r="U23" i="10" s="1"/>
  <c r="V5" i="10"/>
  <c r="R10" i="1"/>
  <c r="T10" i="1"/>
  <c r="V25" i="10" l="1"/>
  <c r="AB25" i="10"/>
  <c r="AG11" i="10"/>
  <c r="AH11" i="10" s="1"/>
  <c r="AG21" i="10"/>
  <c r="AH21" i="10" s="1"/>
  <c r="W25" i="10"/>
  <c r="T15" i="10"/>
  <c r="U15" i="10" s="1"/>
  <c r="X25" i="10"/>
  <c r="T18" i="10"/>
  <c r="U18" i="10" s="1"/>
  <c r="U25" i="12"/>
  <c r="O27" i="12" s="1"/>
  <c r="T25" i="12"/>
  <c r="AG25" i="12"/>
  <c r="AH25" i="12"/>
  <c r="AB27" i="12" s="1"/>
  <c r="AF10" i="10"/>
  <c r="AF25" i="10" s="1"/>
  <c r="AE25" i="10"/>
  <c r="R25" i="10"/>
  <c r="AG10" i="10"/>
  <c r="T11" i="10"/>
  <c r="U11" i="10" s="1"/>
  <c r="AG16" i="10"/>
  <c r="AH16" i="10" s="1"/>
  <c r="T17" i="10"/>
  <c r="U17" i="10" s="1"/>
  <c r="AG20" i="10"/>
  <c r="AH20" i="10" s="1"/>
  <c r="T21" i="10"/>
  <c r="U21" i="10" s="1"/>
  <c r="AG24" i="10"/>
  <c r="AH24" i="10" s="1"/>
  <c r="AG13" i="10"/>
  <c r="AH13" i="10" s="1"/>
  <c r="T14" i="10"/>
  <c r="U14" i="10" s="1"/>
  <c r="AG15" i="10"/>
  <c r="AH15" i="10" s="1"/>
  <c r="T16" i="10"/>
  <c r="U16" i="10" s="1"/>
  <c r="AG19" i="10"/>
  <c r="AH19" i="10" s="1"/>
  <c r="T20" i="10"/>
  <c r="U20" i="10" s="1"/>
  <c r="AG23" i="10"/>
  <c r="AH23" i="10" s="1"/>
  <c r="T24" i="10"/>
  <c r="U24" i="10" s="1"/>
  <c r="AG12" i="10"/>
  <c r="AH12" i="10" s="1"/>
  <c r="T13" i="10"/>
  <c r="U13" i="10" s="1"/>
  <c r="AG18" i="10"/>
  <c r="AH18" i="10" s="1"/>
  <c r="T19" i="10"/>
  <c r="U19" i="10" s="1"/>
  <c r="AG22" i="10"/>
  <c r="AH22" i="10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Y25" i="1"/>
  <c r="Z25" i="1"/>
  <c r="M25" i="1"/>
  <c r="L25" i="1"/>
  <c r="Z8" i="1"/>
  <c r="Y8" i="1"/>
  <c r="Y7" i="1"/>
  <c r="G23" i="4"/>
  <c r="AB28" i="12" l="1"/>
  <c r="U25" i="10"/>
  <c r="O27" i="10" s="1"/>
  <c r="AG25" i="10"/>
  <c r="AH10" i="10"/>
  <c r="AH25" i="10" s="1"/>
  <c r="T25" i="10"/>
  <c r="AC25" i="10"/>
  <c r="AD25" i="10"/>
  <c r="AE47" i="5"/>
  <c r="AE10" i="1"/>
  <c r="AB27" i="10" l="1"/>
  <c r="AB28" i="10" s="1"/>
  <c r="G25" i="4"/>
  <c r="G24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B19" i="1"/>
  <c r="AA19" i="1"/>
  <c r="X19" i="1"/>
  <c r="W19" i="1"/>
  <c r="V19" i="1"/>
  <c r="AE19" i="1"/>
  <c r="AF19" i="1" s="1"/>
  <c r="P19" i="1"/>
  <c r="AC19" i="1"/>
  <c r="AB13" i="1"/>
  <c r="AA13" i="1"/>
  <c r="X13" i="1"/>
  <c r="W13" i="1"/>
  <c r="V13" i="1"/>
  <c r="AE13" i="1"/>
  <c r="AF13" i="1" s="1"/>
  <c r="P13" i="1"/>
  <c r="AC13" i="1"/>
  <c r="AB14" i="1"/>
  <c r="AA14" i="1"/>
  <c r="X14" i="1"/>
  <c r="W14" i="1"/>
  <c r="V14" i="1"/>
  <c r="AE14" i="1"/>
  <c r="AF14" i="1" s="1"/>
  <c r="P14" i="1"/>
  <c r="AB15" i="1"/>
  <c r="AA15" i="1"/>
  <c r="X15" i="1"/>
  <c r="W15" i="1"/>
  <c r="V15" i="1"/>
  <c r="AE15" i="1"/>
  <c r="AF15" i="1" s="1"/>
  <c r="P15" i="1"/>
  <c r="AB16" i="1"/>
  <c r="AA16" i="1"/>
  <c r="X16" i="1"/>
  <c r="W16" i="1"/>
  <c r="V16" i="1"/>
  <c r="AE16" i="1"/>
  <c r="AF16" i="1" s="1"/>
  <c r="P16" i="1"/>
  <c r="AC16" i="1" s="1"/>
  <c r="AB17" i="1"/>
  <c r="AA17" i="1"/>
  <c r="X17" i="1"/>
  <c r="W17" i="1"/>
  <c r="V17" i="1"/>
  <c r="AE17" i="1"/>
  <c r="AF17" i="1" s="1"/>
  <c r="P17" i="1"/>
  <c r="AC17" i="1" s="1"/>
  <c r="AB18" i="1"/>
  <c r="AA18" i="1"/>
  <c r="X18" i="1"/>
  <c r="W18" i="1"/>
  <c r="V18" i="1"/>
  <c r="AE18" i="1"/>
  <c r="AF18" i="1" s="1"/>
  <c r="P18" i="1"/>
  <c r="AC18" i="1"/>
  <c r="P20" i="1"/>
  <c r="AC20" i="1" s="1"/>
  <c r="AE20" i="1"/>
  <c r="AF20" i="1" s="1"/>
  <c r="V20" i="1"/>
  <c r="W20" i="1"/>
  <c r="X20" i="1"/>
  <c r="AA20" i="1"/>
  <c r="AB20" i="1"/>
  <c r="P21" i="1"/>
  <c r="AC21" i="1" s="1"/>
  <c r="AE21" i="1"/>
  <c r="AF21" i="1" s="1"/>
  <c r="V21" i="1"/>
  <c r="W21" i="1"/>
  <c r="X21" i="1"/>
  <c r="AA21" i="1"/>
  <c r="AB21" i="1"/>
  <c r="P22" i="1"/>
  <c r="AC22" i="1" s="1"/>
  <c r="AE22" i="1"/>
  <c r="AF22" i="1" s="1"/>
  <c r="V22" i="1"/>
  <c r="W22" i="1"/>
  <c r="X22" i="1"/>
  <c r="AA22" i="1"/>
  <c r="AB22" i="1"/>
  <c r="P23" i="1"/>
  <c r="AC23" i="1" s="1"/>
  <c r="AE23" i="1"/>
  <c r="AF23" i="1" s="1"/>
  <c r="V23" i="1"/>
  <c r="W23" i="1"/>
  <c r="X23" i="1"/>
  <c r="AA23" i="1"/>
  <c r="AB23" i="1"/>
  <c r="P24" i="1"/>
  <c r="AC24" i="1"/>
  <c r="AE24" i="1"/>
  <c r="AF24" i="1" s="1"/>
  <c r="V24" i="1"/>
  <c r="W24" i="1"/>
  <c r="X24" i="1"/>
  <c r="AA24" i="1"/>
  <c r="AB24" i="1"/>
  <c r="I25" i="1"/>
  <c r="J25" i="1"/>
  <c r="K25" i="1"/>
  <c r="N25" i="1"/>
  <c r="O25" i="1"/>
  <c r="Q25" i="1"/>
  <c r="S25" i="1"/>
  <c r="AB12" i="1"/>
  <c r="AA12" i="1"/>
  <c r="X12" i="1"/>
  <c r="W12" i="1"/>
  <c r="V12" i="1"/>
  <c r="AB11" i="1"/>
  <c r="AA11" i="1"/>
  <c r="AA25" i="1" s="1"/>
  <c r="X11" i="1"/>
  <c r="W11" i="1"/>
  <c r="V11" i="1"/>
  <c r="AB10" i="1"/>
  <c r="AB25" i="1" s="1"/>
  <c r="AA10" i="1"/>
  <c r="X10" i="1"/>
  <c r="W10" i="1"/>
  <c r="V10" i="1"/>
  <c r="X5" i="1"/>
  <c r="AG10" i="1" s="1"/>
  <c r="B6" i="1"/>
  <c r="B7" i="1" s="1"/>
  <c r="B5" i="1"/>
  <c r="AE12" i="1"/>
  <c r="AF12" i="1" s="1"/>
  <c r="P12" i="1"/>
  <c r="AE11" i="1"/>
  <c r="AF11" i="1" s="1"/>
  <c r="AC11" i="1"/>
  <c r="AH8" i="1"/>
  <c r="AG8" i="1"/>
  <c r="AF8" i="1"/>
  <c r="AE8" i="1"/>
  <c r="AD8" i="1"/>
  <c r="AC8" i="1"/>
  <c r="AB8" i="1"/>
  <c r="AA8" i="1"/>
  <c r="X8" i="1"/>
  <c r="W8" i="1"/>
  <c r="V8" i="1"/>
  <c r="AG7" i="1"/>
  <c r="AE7" i="1"/>
  <c r="AC7" i="1"/>
  <c r="V7" i="1"/>
  <c r="AG6" i="1"/>
  <c r="AE6" i="1"/>
  <c r="AG5" i="1"/>
  <c r="AC5" i="1"/>
  <c r="V5" i="1"/>
  <c r="AC10" i="1"/>
  <c r="X25" i="1" l="1"/>
  <c r="W25" i="1"/>
  <c r="P25" i="1"/>
  <c r="V25" i="1"/>
  <c r="T24" i="1"/>
  <c r="U24" i="1" s="1"/>
  <c r="T20" i="1"/>
  <c r="U20" i="1" s="1"/>
  <c r="T16" i="1"/>
  <c r="U16" i="1" s="1"/>
  <c r="T12" i="1"/>
  <c r="U12" i="1" s="1"/>
  <c r="T23" i="1"/>
  <c r="U23" i="1" s="1"/>
  <c r="T19" i="1"/>
  <c r="U19" i="1" s="1"/>
  <c r="T15" i="1"/>
  <c r="U15" i="1" s="1"/>
  <c r="T11" i="1"/>
  <c r="U11" i="1" s="1"/>
  <c r="T22" i="1"/>
  <c r="U22" i="1" s="1"/>
  <c r="T18" i="1"/>
  <c r="U18" i="1" s="1"/>
  <c r="T14" i="1"/>
  <c r="U14" i="1" s="1"/>
  <c r="T21" i="1"/>
  <c r="U21" i="1" s="1"/>
  <c r="T17" i="1"/>
  <c r="U17" i="1" s="1"/>
  <c r="T13" i="1"/>
  <c r="U13" i="1" s="1"/>
  <c r="AH10" i="1"/>
  <c r="AE25" i="1"/>
  <c r="AF10" i="1"/>
  <c r="AF25" i="1" s="1"/>
  <c r="AG13" i="1"/>
  <c r="AH13" i="1" s="1"/>
  <c r="AG21" i="1"/>
  <c r="AH21" i="1" s="1"/>
  <c r="AG15" i="1"/>
  <c r="AH15" i="1" s="1"/>
  <c r="R25" i="1"/>
  <c r="AG20" i="1"/>
  <c r="AH20" i="1" s="1"/>
  <c r="AG24" i="1"/>
  <c r="AH24" i="1" s="1"/>
  <c r="AG23" i="1"/>
  <c r="AH23" i="1" s="1"/>
  <c r="AG14" i="1"/>
  <c r="AH14" i="1" s="1"/>
  <c r="AG19" i="1"/>
  <c r="AH19" i="1" s="1"/>
  <c r="AG16" i="1"/>
  <c r="AH16" i="1" s="1"/>
  <c r="AG18" i="1"/>
  <c r="AH18" i="1" s="1"/>
  <c r="AG12" i="1"/>
  <c r="AH12" i="1" s="1"/>
  <c r="AG17" i="1"/>
  <c r="AH17" i="1" s="1"/>
  <c r="AG22" i="1"/>
  <c r="AH22" i="1" s="1"/>
  <c r="AC12" i="1"/>
  <c r="AG11" i="1" l="1"/>
  <c r="AH11" i="1" s="1"/>
  <c r="AH25" i="1" s="1"/>
  <c r="U10" i="1"/>
  <c r="U25" i="1" s="1"/>
  <c r="O27" i="1" s="1"/>
  <c r="T25" i="1"/>
  <c r="AD25" i="1"/>
  <c r="AC25" i="1"/>
  <c r="J46" i="5" l="1"/>
  <c r="AB27" i="1"/>
  <c r="AG25" i="1"/>
  <c r="AE48" i="5" l="1"/>
  <c r="AE49" i="5"/>
  <c r="AB28" i="1"/>
  <c r="AE46" i="5" l="1"/>
  <c r="V46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<sst xmlns="http://schemas.openxmlformats.org/spreadsheetml/2006/main" count="406" uniqueCount="162">
  <si>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</si>
  <si>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パック料金</t>
    <rPh sb="3" eb="5">
      <t>リョウキン</t>
    </rPh>
    <phoneticPr fontId="3"/>
  </si>
  <si>
    <t>氏名：</t>
    <rPh sb="0" eb="2">
      <t>シメイ</t>
    </rPh>
    <phoneticPr fontId="3"/>
  </si>
  <si>
    <t>役職：</t>
    <rPh sb="0" eb="2">
      <t>ヤクショク</t>
    </rPh>
    <phoneticPr fontId="3"/>
  </si>
  <si>
    <t>鉄道賃</t>
    <rPh sb="0" eb="2">
      <t>テツドウ</t>
    </rPh>
    <rPh sb="2" eb="3">
      <t>チン</t>
    </rPh>
    <phoneticPr fontId="3"/>
  </si>
  <si>
    <t>区分：</t>
    <rPh sb="0" eb="2">
      <t>クブン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</si>
  <si>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</si>
  <si>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</si>
  <si>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</si>
  <si>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</si>
  <si>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</si>
  <si>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</si>
  <si>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宿泊地</t>
    <rPh sb="0" eb="3">
      <t>シュクハクチ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</si>
  <si>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</si>
  <si>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</si>
  <si>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急行
料金</t>
    <rPh sb="0" eb="2">
      <t>キュウコウ</t>
    </rPh>
    <rPh sb="3" eb="5">
      <t>リョウキン</t>
    </rPh>
    <phoneticPr fontId="3"/>
  </si>
  <si>
    <t>定額</t>
    <rPh sb="0" eb="2">
      <t>テイガク</t>
    </rPh>
    <phoneticPr fontId="3"/>
  </si>
  <si>
    <t>千葉市</t>
    <rPh sb="0" eb="3">
      <t>チバシ</t>
    </rPh>
    <phoneticPr fontId="3"/>
  </si>
  <si>
    <t>計</t>
    <rPh sb="0" eb="1">
      <t>ケイ</t>
    </rPh>
    <phoneticPr fontId="3"/>
  </si>
  <si>
    <t>行政職</t>
    <rPh sb="0" eb="3">
      <t>ギョウセイショク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</si>
  <si>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</si>
  <si>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</si>
  <si>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</si>
  <si>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夜</t>
    <rPh sb="0" eb="1">
      <t>ヨル</t>
    </rPh>
    <phoneticPr fontId="3"/>
  </si>
  <si>
    <t>朝</t>
    <rPh sb="0" eb="1">
      <t>アサ</t>
    </rPh>
    <phoneticPr fontId="3"/>
  </si>
  <si>
    <t>東京都特別区</t>
    <rPh sb="0" eb="3">
      <t>トウキョウト</t>
    </rPh>
    <rPh sb="3" eb="6">
      <t>トクベツク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</si>
  <si>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</si>
  <si>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</si>
  <si>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①</t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</si>
  <si>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</si>
  <si>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</si>
  <si>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</si>
  <si>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副院長</t>
    <rPh sb="0" eb="3">
      <t>フクインチョウ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</si>
  <si>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</si>
  <si>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</si>
  <si>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理事</t>
    <rPh sb="0" eb="2">
      <t>リジ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</si>
  <si>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</si>
  <si>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</si>
  <si>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</si>
  <si>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７級以上</t>
    <rPh sb="1" eb="2">
      <t>キュウ</t>
    </rPh>
    <rPh sb="2" eb="4">
      <t>イジョウ</t>
    </rPh>
    <phoneticPr fontId="3"/>
  </si>
  <si>
    <t>大学准教授</t>
    <rPh sb="0" eb="2">
      <t>ダイガク</t>
    </rPh>
    <rPh sb="2" eb="5">
      <t>ジュンキョウジュ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</si>
  <si>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</si>
  <si>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</si>
  <si>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大阪市</t>
    <rPh sb="0" eb="3">
      <t>オオサカシ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</si>
  <si>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</si>
  <si>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</si>
  <si>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</si>
  <si>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神戸市</t>
    <rPh sb="0" eb="3">
      <t>コウベシ</t>
    </rPh>
    <phoneticPr fontId="3"/>
  </si>
  <si>
    <t>各種技師</t>
    <rPh sb="0" eb="2">
      <t>カクシュ</t>
    </rPh>
    <rPh sb="2" eb="4">
      <t>ギシ</t>
    </rPh>
    <phoneticPr fontId="3"/>
  </si>
  <si>
    <t>広島市</t>
    <rPh sb="0" eb="3">
      <t>ヒロシマシ</t>
    </rPh>
    <phoneticPr fontId="3"/>
  </si>
  <si>
    <t>部長</t>
    <rPh sb="0" eb="2">
      <t>ブチョウ</t>
    </rPh>
    <phoneticPr fontId="3"/>
  </si>
  <si>
    <t>福岡市</t>
    <rPh sb="0" eb="3">
      <t>フクオカシ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</si>
  <si>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</si>
  <si>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</si>
  <si>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</t>
    <phoneticPr fontId="3"/>
  </si>
  <si>
    <t>各種療法士</t>
    <rPh sb="0" eb="2">
      <t>カクシュ</t>
    </rPh>
    <rPh sb="2" eb="5">
      <t>リョウホウシ</t>
    </rPh>
    <phoneticPr fontId="3"/>
  </si>
  <si>
    <t>各種福祉士</t>
    <rPh sb="0" eb="2">
      <t>カクシュ</t>
    </rPh>
    <rPh sb="2" eb="5">
      <t>フクシシ</t>
    </rPh>
    <phoneticPr fontId="3"/>
  </si>
  <si>
    <t>事務長</t>
    <rPh sb="0" eb="3">
      <t>ジムチョウ</t>
    </rPh>
    <phoneticPr fontId="3"/>
  </si>
  <si>
    <t>係長（事務職）</t>
    <rPh sb="0" eb="2">
      <t>カカリチョウ</t>
    </rPh>
    <rPh sb="3" eb="6">
      <t>ジムショク</t>
    </rPh>
    <phoneticPr fontId="3"/>
  </si>
  <si>
    <t>２級以下</t>
    <rPh sb="1" eb="2">
      <t>キュウ</t>
    </rPh>
    <rPh sb="2" eb="4">
      <t>イカ</t>
    </rPh>
    <phoneticPr fontId="3"/>
  </si>
  <si>
    <t>ホームヘルパー</t>
    <phoneticPr fontId="3"/>
  </si>
  <si>
    <t>④</t>
    <phoneticPr fontId="3"/>
  </si>
  <si>
    <t>係員（事務職）</t>
    <rPh sb="0" eb="2">
      <t>カカリイン</t>
    </rPh>
    <rPh sb="3" eb="6">
      <t>ジムショク</t>
    </rPh>
    <phoneticPr fontId="3"/>
  </si>
  <si>
    <t>③開催場所：</t>
    <phoneticPr fontId="7"/>
  </si>
  <si>
    <t>（開催施設名）</t>
    <rPh sb="1" eb="3">
      <t>カイサイ</t>
    </rPh>
    <rPh sb="3" eb="5">
      <t>シセツ</t>
    </rPh>
    <rPh sb="5" eb="6">
      <t>メイ</t>
    </rPh>
    <phoneticPr fontId="7"/>
  </si>
  <si>
    <t>（住　　　所）</t>
    <rPh sb="1" eb="2">
      <t>ジュウ</t>
    </rPh>
    <rPh sb="5" eb="6">
      <t>ジョ</t>
    </rPh>
    <phoneticPr fontId="7"/>
  </si>
  <si>
    <t>（役職）</t>
    <rPh sb="1" eb="3">
      <t>ヤクショク</t>
    </rPh>
    <phoneticPr fontId="7"/>
  </si>
  <si>
    <t>（氏名）</t>
    <rPh sb="1" eb="3">
      <t>シメイ</t>
    </rPh>
    <phoneticPr fontId="7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</si>
  <si>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</si>
  <si>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</si>
  <si>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</si>
  <si>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</si>
  <si>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</si>
  <si>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</si>
  <si>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</si>
  <si>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</si>
  <si>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km</t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</si>
  <si>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</si>
  <si>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</si>
  <si>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自己負担額</t>
    <rPh sb="0" eb="2">
      <t>ジコ</t>
    </rPh>
    <rPh sb="2" eb="5">
      <t>フタンガク</t>
    </rPh>
    <phoneticPr fontId="3"/>
  </si>
  <si>
    <t>～</t>
    <phoneticPr fontId="3"/>
  </si>
  <si>
    <t>（役職）</t>
  </si>
  <si>
    <t>（氏名）</t>
  </si>
  <si>
    <t>日付</t>
    <rPh sb="0" eb="2">
      <t>ヒヅケ</t>
    </rPh>
    <phoneticPr fontId="3"/>
  </si>
  <si>
    <t>４．添付書類（４）その他補助金の交付に関して参考となる書類</t>
    <phoneticPr fontId="3"/>
  </si>
  <si>
    <t>（注）</t>
    <phoneticPr fontId="7"/>
  </si>
  <si>
    <t>（注）当該様式内に必要事項が記入しきれない場合には、適宜、別の用紙を用いて作成すること。</t>
    <phoneticPr fontId="3"/>
  </si>
  <si>
    <t>補助金申請額
（国家公務員等の旅費に関する法律積算額）</t>
    <phoneticPr fontId="3"/>
  </si>
  <si>
    <t>自己負担額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</si>
  <si>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</si>
  <si>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</si>
  <si>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</si>
  <si>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</si>
  <si>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</si>
  <si>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～</t>
    <phoneticPr fontId="7"/>
  </si>
  <si>
    <t>A</t>
    <phoneticPr fontId="7"/>
  </si>
  <si>
    <t>B</t>
    <phoneticPr fontId="3"/>
  </si>
  <si>
    <t>②開催日時：</t>
    <phoneticPr fontId="7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</si>
  <si>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7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</si>
  <si>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</si>
  <si>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</si>
  <si>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  <phoneticPr fontId="3"/>
  </si>
  <si>
    <t>補助金申請額
（国家公務員等の旅費に関する法律積算額）</t>
    <phoneticPr fontId="3"/>
  </si>
  <si>
    <t>～</t>
    <phoneticPr fontId="3"/>
  </si>
  <si>
    <t>km</t>
    <phoneticPr fontId="3"/>
  </si>
  <si>
    <t>（注）当該様式内に必要事項が記入しきれない場合には、適宜、別の用紙を用いて作成すること。</t>
    <phoneticPr fontId="3"/>
  </si>
  <si>
    <t>自己負担額</t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</si>
  <si>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</si>
  <si>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</si>
  <si>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（注１）</t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</si>
  <si>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</si>
  <si>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  <phoneticPr fontId="3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</si>
  <si>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</si>
  <si>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  <phoneticPr fontId="3"/>
  </si>
  <si>
    <t>理事長　国土　太郎</t>
    <phoneticPr fontId="3"/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</si>
  <si>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7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</si>
  <si>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</si>
  <si>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</si>
  <si>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</si>
  <si>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</si>
  <si>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</si>
  <si>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t>運賃</t>
    <rPh sb="0" eb="2">
      <t>ウンチン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</si>
  <si>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</si>
  <si>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</si>
  <si>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印</t>
    <rPh sb="0" eb="1">
      <t>イン</t>
    </rPh>
    <phoneticPr fontId="3"/>
  </si>
  <si>
    <r>
      <t>　令和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日付け</t>
    </r>
    <r>
      <rPr>
        <i/>
        <sz val="11"/>
        <color theme="0" tint="-0.34998626667073579"/>
        <rFont val="ＭＳ 明朝"/>
        <family val="1"/>
        <charset val="128"/>
      </rPr>
      <t>○○○第○○○号</t>
    </r>
    <r>
      <rPr>
        <sz val="11"/>
        <rFont val="ＭＳ 明朝"/>
        <family val="1"/>
        <charset val="128"/>
      </rPr>
      <t>をもって交付申請した令和</t>
    </r>
    <r>
      <rPr>
        <i/>
        <sz val="11"/>
        <color theme="0" tint="-0.249977111117893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度自動車事故対策費補助金（自動車事故医療体制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62" eb="64">
      <t>ニュウイン</t>
    </rPh>
    <rPh sb="136" eb="137">
      <t>イン</t>
    </rPh>
    <phoneticPr fontId="3"/>
  </si>
  <si>
    <t>研修等主催報告書</t>
    <rPh sb="3" eb="5">
      <t>シュサイ</t>
    </rPh>
    <phoneticPr fontId="3"/>
  </si>
  <si>
    <t>１．研修等の概要</t>
    <phoneticPr fontId="3"/>
  </si>
  <si>
    <t>①研修等の名称：</t>
    <phoneticPr fontId="7"/>
  </si>
  <si>
    <t>〇〇〇研修</t>
    <rPh sb="3" eb="5">
      <t>ケンシュウ</t>
    </rPh>
    <phoneticPr fontId="3"/>
  </si>
  <si>
    <t>社会医療法人国交会 自動車病院</t>
    <phoneticPr fontId="3"/>
  </si>
  <si>
    <t>社会医療法人国交会 自動車病院</t>
    <rPh sb="0" eb="2">
      <t>シャカイ</t>
    </rPh>
    <rPh sb="2" eb="4">
      <t>イリョウ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</si>
  <si>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</si>
  <si>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会議費</t>
    <rPh sb="0" eb="3">
      <t>カイギヒ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</si>
  <si>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7"/>
  </si>
  <si>
    <t>④参加者数：</t>
    <rPh sb="1" eb="5">
      <t>サンカシャスウ</t>
    </rPh>
    <phoneticPr fontId="7"/>
  </si>
  <si>
    <t>名</t>
    <rPh sb="0" eb="1">
      <t>メイ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</si>
  <si>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</si>
  <si>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⑥研修等の内容：</t>
    <phoneticPr fontId="7"/>
  </si>
  <si>
    <t>⑦開催した研修等に期待される短期入院利用促進の効果</t>
    <rPh sb="1" eb="3">
      <t>カイサイ</t>
    </rPh>
    <phoneticPr fontId="7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</si>
  <si>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</si>
  <si>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</si>
  <si>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諸謝金</t>
    <rPh sb="0" eb="1">
      <t>ショ</t>
    </rPh>
    <rPh sb="1" eb="3">
      <t>シャキン</t>
    </rPh>
    <phoneticPr fontId="3"/>
  </si>
  <si>
    <t>②</t>
    <phoneticPr fontId="3"/>
  </si>
  <si>
    <t>③</t>
    <phoneticPr fontId="3"/>
  </si>
  <si>
    <t>⑥</t>
    <phoneticPr fontId="3"/>
  </si>
  <si>
    <t>⑤</t>
    <phoneticPr fontId="3"/>
  </si>
  <si>
    <t>⑤</t>
    <phoneticPr fontId="3"/>
  </si>
  <si>
    <t>⑥</t>
    <phoneticPr fontId="3"/>
  </si>
  <si>
    <t>⑦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</si>
  <si>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</si>
  <si>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</si>
  <si>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</si>
  <si>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</si>
  <si>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</si>
  <si>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</si>
  <si>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</si>
  <si>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</si>
  <si>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&lt;公共交通機関を使用した場合&gt;</t>
    <phoneticPr fontId="3"/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</si>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</sst>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m/d;@"/>
    <numFmt numFmtId="177" formatCode="#,##0.0;[Red]\-#,##0.0"/>
    <numFmt numFmtId="178" formatCode="gggyy&quot;年&quot;m&quot;月&quot;d&quot;日&quot;"/>
    <numFmt numFmtId="179" formatCode="#,##0&quot;円&quot;"/>
    <numFmt numFmtId="180" formatCode="ggge&quot;年&quot;m&quot;月&quot;d&quot;日&quot;\(aaa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i/>
      <sz val="11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38" fontId="0" fillId="0" borderId="6" xfId="1" applyFont="1" applyBorder="1" applyAlignment="1">
      <alignment vertical="center"/>
    </xf>
    <xf numFmtId="0" fontId="0" fillId="2" borderId="6" xfId="0" applyFill="1" applyBorder="1">
      <alignment vertical="center"/>
    </xf>
    <xf numFmtId="38" fontId="0" fillId="2" borderId="6" xfId="1" applyFont="1" applyFill="1" applyBorder="1" applyAlignment="1">
      <alignment vertical="center"/>
    </xf>
    <xf numFmtId="0" fontId="5" fillId="0" borderId="0" xfId="6" applyFont="1" applyFill="1">
      <alignment vertical="center"/>
    </xf>
    <xf numFmtId="0" fontId="5" fillId="0" borderId="0" xfId="6" applyFont="1" applyFill="1" applyAlignment="1">
      <alignment vertical="top" wrapText="1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right" vertical="top"/>
    </xf>
    <xf numFmtId="0" fontId="11" fillId="0" borderId="28" xfId="0" applyFont="1" applyFill="1" applyBorder="1" applyAlignment="1">
      <alignment horizontal="right" vertical="top"/>
    </xf>
    <xf numFmtId="0" fontId="11" fillId="0" borderId="28" xfId="0" applyFont="1" applyFill="1" applyBorder="1" applyAlignment="1">
      <alignment horizontal="right" vertical="top" wrapText="1"/>
    </xf>
    <xf numFmtId="0" fontId="11" fillId="0" borderId="29" xfId="0" applyFont="1" applyFill="1" applyBorder="1" applyAlignment="1">
      <alignment horizontal="right" vertical="top" shrinkToFit="1"/>
    </xf>
    <xf numFmtId="0" fontId="11" fillId="0" borderId="28" xfId="0" applyFont="1" applyFill="1" applyBorder="1" applyAlignment="1">
      <alignment horizontal="right" vertical="top" shrinkToFit="1"/>
    </xf>
    <xf numFmtId="0" fontId="11" fillId="0" borderId="30" xfId="0" applyFont="1" applyFill="1" applyBorder="1" applyAlignment="1">
      <alignment horizontal="right" vertical="top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5" fillId="0" borderId="0" xfId="6" applyFont="1" applyFill="1" applyAlignment="1">
      <alignment horizontal="justify" vertical="center"/>
    </xf>
    <xf numFmtId="0" fontId="6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right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0" borderId="0" xfId="6" applyFont="1" applyFill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177" fontId="11" fillId="0" borderId="18" xfId="1" applyNumberFormat="1" applyFont="1" applyFill="1" applyBorder="1" applyAlignment="1">
      <alignment horizontal="right" vertical="center" shrinkToFit="1"/>
    </xf>
    <xf numFmtId="38" fontId="11" fillId="0" borderId="19" xfId="1" applyFont="1" applyFill="1" applyBorder="1" applyAlignment="1">
      <alignment horizontal="right" vertical="center" shrinkToFit="1"/>
    </xf>
    <xf numFmtId="177" fontId="11" fillId="0" borderId="19" xfId="1" applyNumberFormat="1" applyFont="1" applyFill="1" applyBorder="1" applyAlignment="1">
      <alignment horizontal="right" vertical="center" shrinkToFit="1"/>
    </xf>
    <xf numFmtId="177" fontId="11" fillId="0" borderId="18" xfId="1" applyNumberFormat="1" applyFont="1" applyFill="1" applyBorder="1" applyAlignment="1">
      <alignment vertical="center" shrinkToFit="1"/>
    </xf>
    <xf numFmtId="38" fontId="11" fillId="0" borderId="19" xfId="1" applyFont="1" applyFill="1" applyBorder="1" applyAlignment="1">
      <alignment vertical="center" shrinkToFit="1"/>
    </xf>
    <xf numFmtId="177" fontId="11" fillId="0" borderId="19" xfId="1" applyNumberFormat="1" applyFont="1" applyFill="1" applyBorder="1" applyAlignment="1">
      <alignment vertical="center" shrinkToFit="1"/>
    </xf>
    <xf numFmtId="38" fontId="11" fillId="0" borderId="20" xfId="1" applyFont="1" applyFill="1" applyBorder="1" applyAlignment="1">
      <alignment vertical="center" shrinkToFit="1"/>
    </xf>
    <xf numFmtId="176" fontId="11" fillId="3" borderId="21" xfId="0" applyNumberFormat="1" applyFont="1" applyFill="1" applyBorder="1" applyAlignment="1">
      <alignment horizontal="center" vertical="center" shrinkToFit="1"/>
    </xf>
    <xf numFmtId="20" fontId="11" fillId="3" borderId="22" xfId="0" applyNumberFormat="1" applyFont="1" applyFill="1" applyBorder="1" applyAlignment="1">
      <alignment horizontal="center" vertical="center" shrinkToFit="1"/>
    </xf>
    <xf numFmtId="20" fontId="11" fillId="3" borderId="13" xfId="0" applyNumberFormat="1" applyFont="1" applyFill="1" applyBorder="1" applyAlignment="1">
      <alignment horizontal="center" vertical="center" shrinkToFit="1"/>
    </xf>
    <xf numFmtId="20" fontId="11" fillId="3" borderId="24" xfId="0" applyNumberFormat="1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justify" vertical="center" wrapText="1"/>
    </xf>
    <xf numFmtId="0" fontId="11" fillId="3" borderId="22" xfId="0" applyFont="1" applyFill="1" applyBorder="1" applyAlignment="1">
      <alignment horizontal="center" vertical="center" shrinkToFit="1"/>
    </xf>
    <xf numFmtId="20" fontId="11" fillId="3" borderId="15" xfId="0" applyNumberFormat="1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vertical="center" wrapText="1"/>
    </xf>
    <xf numFmtId="177" fontId="11" fillId="3" borderId="21" xfId="1" applyNumberFormat="1" applyFont="1" applyFill="1" applyBorder="1" applyAlignment="1">
      <alignment vertical="center" shrinkToFit="1"/>
    </xf>
    <xf numFmtId="38" fontId="11" fillId="3" borderId="25" xfId="1" applyFont="1" applyFill="1" applyBorder="1" applyAlignment="1">
      <alignment vertical="center" shrinkToFit="1"/>
    </xf>
    <xf numFmtId="177" fontId="11" fillId="3" borderId="25" xfId="1" applyNumberFormat="1" applyFont="1" applyFill="1" applyBorder="1" applyAlignment="1">
      <alignment vertical="center" shrinkToFit="1"/>
    </xf>
    <xf numFmtId="38" fontId="11" fillId="3" borderId="22" xfId="1" applyFont="1" applyFill="1" applyBorder="1" applyAlignment="1">
      <alignment vertical="center" shrinkToFit="1"/>
    </xf>
    <xf numFmtId="177" fontId="11" fillId="3" borderId="5" xfId="1" applyNumberFormat="1" applyFont="1" applyFill="1" applyBorder="1" applyAlignment="1">
      <alignment vertical="center" shrinkToFit="1"/>
    </xf>
    <xf numFmtId="38" fontId="11" fillId="3" borderId="6" xfId="1" applyFont="1" applyFill="1" applyBorder="1" applyAlignment="1">
      <alignment vertical="center" shrinkToFit="1"/>
    </xf>
    <xf numFmtId="177" fontId="11" fillId="3" borderId="6" xfId="1" applyNumberFormat="1" applyFont="1" applyFill="1" applyBorder="1" applyAlignment="1">
      <alignment vertical="center" shrinkToFit="1"/>
    </xf>
    <xf numFmtId="38" fontId="11" fillId="2" borderId="25" xfId="1" applyFont="1" applyFill="1" applyBorder="1" applyAlignment="1">
      <alignment vertical="center" shrinkToFit="1"/>
    </xf>
    <xf numFmtId="38" fontId="11" fillId="2" borderId="6" xfId="1" applyFont="1" applyFill="1" applyBorder="1" applyAlignment="1">
      <alignment vertical="center" shrinkToFit="1"/>
    </xf>
    <xf numFmtId="177" fontId="11" fillId="2" borderId="21" xfId="1" applyNumberFormat="1" applyFont="1" applyFill="1" applyBorder="1" applyAlignment="1">
      <alignment vertical="center" shrinkToFit="1"/>
    </xf>
    <xf numFmtId="38" fontId="11" fillId="2" borderId="25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38" fontId="11" fillId="2" borderId="26" xfId="1" applyFont="1" applyFill="1" applyBorder="1" applyAlignment="1">
      <alignment vertical="center" shrinkToFit="1"/>
    </xf>
    <xf numFmtId="177" fontId="11" fillId="2" borderId="5" xfId="1" applyNumberFormat="1" applyFont="1" applyFill="1" applyBorder="1" applyAlignment="1">
      <alignment vertical="center" shrinkToFit="1"/>
    </xf>
    <xf numFmtId="38" fontId="11" fillId="2" borderId="6" xfId="1" applyNumberFormat="1" applyFont="1" applyFill="1" applyBorder="1" applyAlignment="1">
      <alignment vertical="center" shrinkToFit="1"/>
    </xf>
    <xf numFmtId="177" fontId="11" fillId="2" borderId="6" xfId="1" applyNumberFormat="1" applyFont="1" applyFill="1" applyBorder="1" applyAlignment="1">
      <alignment vertical="center" shrinkToFit="1"/>
    </xf>
    <xf numFmtId="38" fontId="11" fillId="2" borderId="7" xfId="1" applyFont="1" applyFill="1" applyBorder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5" fillId="0" borderId="0" xfId="6" applyFont="1" applyFill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right" vertical="top"/>
    </xf>
    <xf numFmtId="38" fontId="11" fillId="0" borderId="34" xfId="1" applyFont="1" applyFill="1" applyBorder="1" applyAlignment="1">
      <alignment horizontal="right" vertical="center" shrinkToFit="1"/>
    </xf>
    <xf numFmtId="0" fontId="0" fillId="0" borderId="35" xfId="0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0" xfId="6" applyFont="1" applyFill="1" applyAlignment="1">
      <alignment horizontal="left" vertical="center"/>
    </xf>
    <xf numFmtId="38" fontId="5" fillId="3" borderId="0" xfId="1" applyFont="1" applyFill="1" applyAlignment="1">
      <alignment horizontal="right" vertical="center"/>
    </xf>
    <xf numFmtId="0" fontId="5" fillId="0" borderId="0" xfId="6" applyFont="1" applyFill="1" applyAlignment="1">
      <alignment horizontal="left" vertical="top" wrapText="1"/>
    </xf>
    <xf numFmtId="0" fontId="5" fillId="0" borderId="0" xfId="6" applyFont="1" applyFill="1" applyAlignment="1">
      <alignment horizontal="center" vertical="center" shrinkToFit="1"/>
    </xf>
    <xf numFmtId="0" fontId="5" fillId="0" borderId="0" xfId="6" applyFont="1" applyFill="1" applyAlignment="1">
      <alignment horizontal="center" vertical="top" shrinkToFit="1"/>
    </xf>
    <xf numFmtId="179" fontId="5" fillId="2" borderId="0" xfId="6" applyNumberFormat="1" applyFont="1" applyFill="1" applyAlignment="1">
      <alignment horizontal="right" vertical="center" shrinkToFit="1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Alignment="1">
      <alignment horizontal="left" vertical="top" shrinkToFit="1"/>
    </xf>
    <xf numFmtId="0" fontId="5" fillId="3" borderId="0" xfId="6" applyFont="1" applyFill="1" applyAlignment="1">
      <alignment horizontal="justify" vertical="top" wrapText="1"/>
    </xf>
    <xf numFmtId="0" fontId="5" fillId="3" borderId="0" xfId="6" applyFont="1" applyFill="1" applyAlignment="1">
      <alignment horizontal="left" vertical="center"/>
    </xf>
    <xf numFmtId="178" fontId="5" fillId="0" borderId="0" xfId="6" applyNumberFormat="1" applyFont="1" applyFill="1" applyAlignment="1">
      <alignment horizontal="center" vertical="center"/>
    </xf>
    <xf numFmtId="0" fontId="8" fillId="0" borderId="0" xfId="6" applyFont="1" applyFill="1" applyAlignment="1">
      <alignment horizontal="right" vertical="top" shrinkToFit="1"/>
    </xf>
    <xf numFmtId="0" fontId="9" fillId="0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center"/>
    </xf>
    <xf numFmtId="0" fontId="5" fillId="3" borderId="0" xfId="6" applyFont="1" applyFill="1" applyAlignment="1">
      <alignment horizontal="left" vertical="center" shrinkToFit="1"/>
    </xf>
    <xf numFmtId="0" fontId="11" fillId="0" borderId="0" xfId="6" applyFont="1" applyFill="1" applyAlignment="1">
      <alignment horizontal="center" vertical="center"/>
    </xf>
    <xf numFmtId="180" fontId="5" fillId="3" borderId="0" xfId="6" applyNumberFormat="1" applyFont="1" applyFill="1" applyAlignment="1">
      <alignment horizontal="center" vertical="center"/>
    </xf>
    <xf numFmtId="20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left" vertical="center" shrinkToFit="1"/>
    </xf>
    <xf numFmtId="0" fontId="12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0" fontId="12" fillId="0" borderId="0" xfId="6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38" fontId="15" fillId="2" borderId="19" xfId="0" applyNumberFormat="1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 shrinkToFit="1"/>
    </xf>
    <xf numFmtId="38" fontId="11" fillId="0" borderId="15" xfId="1" applyFont="1" applyFill="1" applyBorder="1" applyAlignment="1">
      <alignment horizontal="center" vertical="center" shrinkToFit="1"/>
    </xf>
    <xf numFmtId="12" fontId="11" fillId="2" borderId="6" xfId="1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38" fontId="11" fillId="2" borderId="6" xfId="1" applyFont="1" applyFill="1" applyBorder="1" applyAlignment="1">
      <alignment horizontal="center" vertical="center" shrinkToFit="1"/>
    </xf>
    <xf numFmtId="38" fontId="11" fillId="2" borderId="7" xfId="1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 shrinkToFit="1"/>
    </xf>
    <xf numFmtId="38" fontId="11" fillId="0" borderId="14" xfId="1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38" fontId="11" fillId="3" borderId="6" xfId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justify" vertical="distributed" wrapText="1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justify" vertical="top" wrapText="1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shrinkToFit="1"/>
    </xf>
  </cellXfs>
  <cellStyles count="7">
    <cellStyle name="桁区切り" xfId="1" builtinId="6"/>
    <cellStyle name="桁区切り 2" xfId="2"/>
    <cellStyle name="桁区切り 3" xfId="3"/>
    <cellStyle name="通貨 2" xfId="4"/>
    <cellStyle name="標準" xfId="0" builtinId="0"/>
    <cellStyle name="標準 2" xfId="5"/>
    <cellStyle name="標準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23</xdr:row>
      <xdr:rowOff>1122</xdr:rowOff>
    </xdr:to>
    <xdr:grpSp>
      <xdr:nvGrpSpPr>
        <xdr:cNvPr id="2" name="グループ化 1"/>
        <xdr:cNvGrpSpPr/>
      </xdr:nvGrpSpPr>
      <xdr:grpSpPr>
        <a:xfrm>
          <a:off x="7261412" y="784413"/>
          <a:ext cx="1247775" cy="3082738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3"/>
  <sheetViews>
    <sheetView showZeros="0" view="pageBreakPreview" topLeftCell="A16" zoomScale="130" zoomScaleNormal="100" zoomScaleSheetLayoutView="130" workbookViewId="0">
      <selection activeCell="H20" sqref="H20:M20"/>
    </sheetView>
  </sheetViews>
  <sheetFormatPr defaultColWidth="2.5" defaultRowHeight="15" customHeight="1" x14ac:dyDescent="0.15"/>
  <cols>
    <col min="1" max="16384" width="2.5" style="7"/>
  </cols>
  <sheetData>
    <row r="1" spans="1:35" ht="15" customHeight="1" x14ac:dyDescent="0.15">
      <c r="A1" s="134" t="s">
        <v>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</row>
    <row r="2" spans="1:35" ht="15" customHeight="1" x14ac:dyDescent="0.15">
      <c r="A2" s="134" t="s">
        <v>101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</row>
    <row r="3" spans="1:35" ht="15" customHeight="1" x14ac:dyDescent="0.15">
      <c r="B3" s="32"/>
    </row>
    <row r="4" spans="1:35" ht="15" customHeight="1" x14ac:dyDescent="0.15">
      <c r="B4" s="32"/>
    </row>
    <row r="5" spans="1:35" ht="15" customHeight="1" x14ac:dyDescent="0.15">
      <c r="B5" s="32"/>
    </row>
    <row r="6" spans="1:35" ht="21.75" customHeight="1" x14ac:dyDescent="0.15">
      <c r="A6" s="135" t="s">
        <v>126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5" ht="15" customHeight="1" x14ac:dyDescent="0.15">
      <c r="A7" s="137" t="s">
        <v>158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</row>
    <row r="8" spans="1:35" ht="1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ht="1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AI9" s="33"/>
    </row>
    <row r="10" spans="1:35" ht="15" customHeight="1" x14ac:dyDescent="0.1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129" t="s">
        <v>73</v>
      </c>
      <c r="U10" s="129"/>
      <c r="V10" s="129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4"/>
    </row>
    <row r="11" spans="1:35" ht="15" customHeight="1" x14ac:dyDescent="0.15">
      <c r="B11" s="32"/>
      <c r="T11" s="34"/>
      <c r="U11" s="123" t="s">
        <v>130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</row>
    <row r="12" spans="1:35" ht="15" customHeight="1" x14ac:dyDescent="0.15">
      <c r="B12" s="32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</row>
    <row r="13" spans="1:35" ht="15" customHeight="1" x14ac:dyDescent="0.15">
      <c r="B13" s="32"/>
      <c r="U13" s="123" t="s">
        <v>114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58"/>
    </row>
    <row r="14" spans="1:35" ht="15" customHeight="1" x14ac:dyDescent="0.15">
      <c r="B14" s="32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 x14ac:dyDescent="0.15">
      <c r="B15" s="32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5" customHeight="1" x14ac:dyDescent="0.15">
      <c r="B16" s="114" t="s">
        <v>127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</row>
    <row r="17" spans="2:35" ht="15" customHeight="1" x14ac:dyDescent="0.15">
      <c r="C17" s="133" t="s">
        <v>128</v>
      </c>
      <c r="D17" s="133"/>
      <c r="E17" s="133"/>
      <c r="F17" s="133"/>
      <c r="G17" s="133"/>
      <c r="H17" s="133"/>
      <c r="I17" s="123" t="s">
        <v>129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35"/>
    </row>
    <row r="18" spans="2:35" ht="15" customHeight="1" x14ac:dyDescent="0.15">
      <c r="C18" s="114" t="s">
        <v>97</v>
      </c>
      <c r="D18" s="114"/>
      <c r="E18" s="114"/>
      <c r="F18" s="114"/>
      <c r="G18" s="114"/>
      <c r="H18" s="130">
        <v>44443</v>
      </c>
      <c r="I18" s="130"/>
      <c r="J18" s="130"/>
      <c r="K18" s="130"/>
      <c r="L18" s="130"/>
      <c r="M18" s="130"/>
      <c r="N18" s="130"/>
      <c r="O18" s="130"/>
      <c r="P18" s="131">
        <v>0.54166666666666663</v>
      </c>
      <c r="Q18" s="132"/>
      <c r="R18" s="132"/>
      <c r="S18" s="132"/>
      <c r="T18" s="7" t="s">
        <v>94</v>
      </c>
      <c r="U18" s="131">
        <v>0.70833333333333337</v>
      </c>
      <c r="V18" s="132"/>
      <c r="W18" s="132"/>
      <c r="X18" s="132"/>
    </row>
    <row r="19" spans="2:35" ht="15" customHeight="1" x14ac:dyDescent="0.15">
      <c r="B19" s="32" t="s">
        <v>113</v>
      </c>
      <c r="H19" s="130">
        <v>44444</v>
      </c>
      <c r="I19" s="130"/>
      <c r="J19" s="130"/>
      <c r="K19" s="130"/>
      <c r="L19" s="130"/>
      <c r="M19" s="130"/>
      <c r="N19" s="130"/>
      <c r="O19" s="130"/>
      <c r="P19" s="131">
        <v>0.35416666666666669</v>
      </c>
      <c r="Q19" s="132"/>
      <c r="R19" s="132"/>
      <c r="S19" s="132"/>
      <c r="T19" s="7" t="s">
        <v>94</v>
      </c>
      <c r="U19" s="131">
        <v>0.5</v>
      </c>
      <c r="V19" s="132"/>
      <c r="W19" s="132"/>
      <c r="X19" s="132"/>
    </row>
    <row r="20" spans="2:35" ht="15" customHeight="1" x14ac:dyDescent="0.15">
      <c r="B20" s="32"/>
      <c r="C20" s="114" t="s">
        <v>63</v>
      </c>
      <c r="D20" s="114"/>
      <c r="E20" s="114"/>
      <c r="F20" s="114"/>
      <c r="G20" s="114"/>
      <c r="H20" s="124" t="s">
        <v>64</v>
      </c>
      <c r="I20" s="124"/>
      <c r="J20" s="124"/>
      <c r="K20" s="124"/>
      <c r="L20" s="124"/>
      <c r="M20" s="124"/>
      <c r="N20" s="123" t="s">
        <v>131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spans="2:35" ht="15" customHeight="1" x14ac:dyDescent="0.15">
      <c r="B21" s="32"/>
      <c r="H21" s="124" t="s">
        <v>65</v>
      </c>
      <c r="I21" s="124"/>
      <c r="J21" s="124"/>
      <c r="K21" s="124"/>
      <c r="L21" s="124"/>
      <c r="M21" s="124"/>
      <c r="N21" s="123" t="s">
        <v>132</v>
      </c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2:35" ht="15" customHeight="1" x14ac:dyDescent="0.15">
      <c r="B22" s="32"/>
      <c r="C22" s="114" t="s">
        <v>135</v>
      </c>
      <c r="D22" s="114"/>
      <c r="E22" s="114"/>
      <c r="F22" s="114"/>
      <c r="G22" s="114"/>
      <c r="H22" s="115"/>
      <c r="I22" s="115"/>
      <c r="J22" s="115"/>
      <c r="K22" s="115"/>
      <c r="L22" s="115"/>
      <c r="M22" s="35" t="s">
        <v>136</v>
      </c>
      <c r="N22" s="7" t="s">
        <v>137</v>
      </c>
    </row>
    <row r="23" spans="2:35" ht="15" customHeight="1" x14ac:dyDescent="0.15">
      <c r="B23" s="32"/>
      <c r="C23" s="114" t="s">
        <v>134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2:35" ht="15" customHeight="1" x14ac:dyDescent="0.15">
      <c r="B24" s="32"/>
      <c r="F24" s="127" t="s">
        <v>66</v>
      </c>
      <c r="G24" s="127"/>
      <c r="H24" s="127"/>
      <c r="I24" s="128" t="s">
        <v>27</v>
      </c>
      <c r="J24" s="128"/>
      <c r="K24" s="128"/>
      <c r="L24" s="128"/>
      <c r="M24" s="128"/>
      <c r="N24" s="127" t="s">
        <v>67</v>
      </c>
      <c r="O24" s="127"/>
      <c r="P24" s="127"/>
      <c r="Q24" s="123" t="s">
        <v>95</v>
      </c>
      <c r="R24" s="123"/>
      <c r="S24" s="123"/>
      <c r="T24" s="123"/>
      <c r="U24" s="123"/>
      <c r="V24" s="123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2:35" ht="15" customHeight="1" x14ac:dyDescent="0.15">
      <c r="B25" s="32"/>
      <c r="F25" s="127" t="s">
        <v>81</v>
      </c>
      <c r="G25" s="127"/>
      <c r="H25" s="127"/>
      <c r="I25" s="128" t="s">
        <v>55</v>
      </c>
      <c r="J25" s="128"/>
      <c r="K25" s="128"/>
      <c r="L25" s="128"/>
      <c r="M25" s="128"/>
      <c r="N25" s="127" t="s">
        <v>82</v>
      </c>
      <c r="O25" s="127"/>
      <c r="P25" s="127"/>
      <c r="Q25" s="123" t="s">
        <v>96</v>
      </c>
      <c r="R25" s="123"/>
      <c r="S25" s="123"/>
      <c r="T25" s="123"/>
      <c r="U25" s="123"/>
      <c r="V25" s="123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2:35" ht="15" customHeight="1" x14ac:dyDescent="0.15">
      <c r="B26" s="32"/>
      <c r="F26" s="127" t="s">
        <v>81</v>
      </c>
      <c r="G26" s="127"/>
      <c r="H26" s="127"/>
      <c r="I26" s="128"/>
      <c r="J26" s="128"/>
      <c r="K26" s="128"/>
      <c r="L26" s="128"/>
      <c r="M26" s="128"/>
      <c r="N26" s="127" t="s">
        <v>82</v>
      </c>
      <c r="O26" s="127"/>
      <c r="P26" s="127"/>
      <c r="Q26" s="123"/>
      <c r="R26" s="123"/>
      <c r="S26" s="123"/>
      <c r="T26" s="123"/>
      <c r="U26" s="123"/>
      <c r="V26" s="123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2:35" s="58" customFormat="1" ht="15" customHeight="1" x14ac:dyDescent="0.15"/>
    <row r="28" spans="2:35" ht="15" customHeight="1" x14ac:dyDescent="0.15">
      <c r="B28" s="32"/>
      <c r="C28" s="114" t="s">
        <v>138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2:35" ht="15" customHeight="1" x14ac:dyDescent="0.15">
      <c r="D29" s="122" t="s">
        <v>115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8"/>
    </row>
    <row r="30" spans="2:35" ht="15" customHeight="1" x14ac:dyDescent="0.15"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8"/>
    </row>
    <row r="31" spans="2:35" ht="15" customHeight="1" x14ac:dyDescent="0.15"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8"/>
    </row>
    <row r="32" spans="2:35" s="58" customFormat="1" ht="15" customHeight="1" x14ac:dyDescent="0.15"/>
    <row r="33" spans="2:35" ht="15" customHeight="1" x14ac:dyDescent="0.15">
      <c r="B33" s="32"/>
      <c r="C33" s="114" t="s">
        <v>139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2:35" ht="15" customHeight="1" x14ac:dyDescent="0.15">
      <c r="D34" s="122" t="s">
        <v>116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8"/>
    </row>
    <row r="35" spans="2:35" ht="15" customHeight="1" x14ac:dyDescent="0.15"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8"/>
    </row>
    <row r="36" spans="2:35" ht="15" customHeight="1" x14ac:dyDescent="0.15"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8"/>
    </row>
    <row r="37" spans="2:35" ht="15" customHeight="1" x14ac:dyDescent="0.15"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8"/>
    </row>
    <row r="38" spans="2:35" ht="15" customHeight="1" x14ac:dyDescent="0.15"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8"/>
    </row>
    <row r="39" spans="2:35" ht="15" customHeight="1" x14ac:dyDescent="0.15"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8"/>
    </row>
    <row r="40" spans="2:35" ht="15" customHeight="1" x14ac:dyDescent="0.15"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8"/>
    </row>
    <row r="41" spans="2:35" s="58" customFormat="1" ht="15" customHeight="1" x14ac:dyDescent="0.15"/>
    <row r="42" spans="2:35" ht="15" customHeight="1" x14ac:dyDescent="0.15">
      <c r="B42" s="114" t="s">
        <v>140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</row>
    <row r="43" spans="2:35" ht="15" customHeight="1" x14ac:dyDescent="0.15">
      <c r="C43" s="116" t="s">
        <v>157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I43" s="8"/>
    </row>
    <row r="44" spans="2:35" ht="15" customHeight="1" x14ac:dyDescent="0.15">
      <c r="AH44" s="51"/>
      <c r="AI44" s="8"/>
    </row>
    <row r="45" spans="2:35" ht="15" customHeight="1" x14ac:dyDescent="0.15">
      <c r="B45" s="114" t="s">
        <v>141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</row>
    <row r="46" spans="2:35" ht="15" customHeight="1" x14ac:dyDescent="0.15">
      <c r="C46" s="121" t="s">
        <v>68</v>
      </c>
      <c r="D46" s="121"/>
      <c r="E46" s="121"/>
      <c r="F46" s="121"/>
      <c r="G46" s="121"/>
      <c r="H46" s="121"/>
      <c r="I46" s="121"/>
      <c r="J46" s="119">
        <f>M47+M49</f>
        <v>0</v>
      </c>
      <c r="K46" s="119"/>
      <c r="L46" s="119"/>
      <c r="M46" s="119"/>
      <c r="N46" s="120" t="s">
        <v>69</v>
      </c>
      <c r="O46" s="120"/>
      <c r="P46" s="120"/>
      <c r="Q46" s="120"/>
      <c r="R46" s="120"/>
      <c r="S46" s="120"/>
      <c r="T46" s="120"/>
      <c r="U46" s="120"/>
      <c r="V46" s="119">
        <f>V47+V49</f>
        <v>0</v>
      </c>
      <c r="W46" s="119"/>
      <c r="X46" s="119"/>
      <c r="Y46" s="119"/>
      <c r="Z46" s="120" t="s">
        <v>79</v>
      </c>
      <c r="AA46" s="120"/>
      <c r="AB46" s="120"/>
      <c r="AC46" s="120"/>
      <c r="AD46" s="120"/>
      <c r="AE46" s="119">
        <f>AE47+AE49</f>
        <v>0</v>
      </c>
      <c r="AF46" s="119"/>
      <c r="AG46" s="119"/>
      <c r="AH46" s="119"/>
    </row>
    <row r="47" spans="2:35" ht="15" customHeight="1" x14ac:dyDescent="0.15">
      <c r="D47" s="117" t="s">
        <v>133</v>
      </c>
      <c r="E47" s="117"/>
      <c r="F47" s="117"/>
      <c r="G47" s="118" t="s">
        <v>117</v>
      </c>
      <c r="H47" s="118"/>
      <c r="I47" s="118"/>
      <c r="J47" s="118"/>
      <c r="K47" s="118"/>
      <c r="L47" s="118"/>
      <c r="M47" s="119">
        <f>H22*100</f>
        <v>0</v>
      </c>
      <c r="N47" s="119"/>
      <c r="O47" s="119"/>
      <c r="P47" s="118" t="s">
        <v>118</v>
      </c>
      <c r="Q47" s="118"/>
      <c r="R47" s="118"/>
      <c r="S47" s="118"/>
      <c r="T47" s="118"/>
      <c r="U47" s="118"/>
      <c r="V47" s="119">
        <f>H22*100</f>
        <v>0</v>
      </c>
      <c r="W47" s="119"/>
      <c r="X47" s="119"/>
      <c r="Z47" s="120" t="s">
        <v>79</v>
      </c>
      <c r="AA47" s="120"/>
      <c r="AB47" s="120"/>
      <c r="AC47" s="120"/>
      <c r="AD47" s="120"/>
      <c r="AE47" s="119">
        <f>M47-V47</f>
        <v>0</v>
      </c>
      <c r="AF47" s="119"/>
      <c r="AG47" s="119"/>
      <c r="AI47" s="8"/>
    </row>
    <row r="48" spans="2:35" ht="15" customHeight="1" x14ac:dyDescent="0.15">
      <c r="C48" s="105"/>
      <c r="D48" s="117" t="s">
        <v>160</v>
      </c>
      <c r="E48" s="117"/>
      <c r="F48" s="117"/>
      <c r="G48" s="118" t="s">
        <v>89</v>
      </c>
      <c r="H48" s="118"/>
      <c r="I48" s="118"/>
      <c r="J48" s="118"/>
      <c r="K48" s="118"/>
      <c r="L48" s="118"/>
      <c r="M48" s="119">
        <f>SUM(行程表及び請求書A!$O$27,行程表及び請求書B!$O$27,行程表及び請求書C!$O$27)-M49</f>
        <v>0</v>
      </c>
      <c r="N48" s="119"/>
      <c r="O48" s="119"/>
      <c r="P48" s="118" t="s">
        <v>118</v>
      </c>
      <c r="Q48" s="118"/>
      <c r="R48" s="118"/>
      <c r="S48" s="118"/>
      <c r="T48" s="118"/>
      <c r="U48" s="118"/>
      <c r="V48" s="119">
        <f>SUM(行程表及び請求書A!$AB$27,行程表及び請求書B!$AB$27,行程表及び請求書C!$AB$27)-V49</f>
        <v>0</v>
      </c>
      <c r="W48" s="119"/>
      <c r="X48" s="119"/>
      <c r="Z48" s="120" t="s">
        <v>79</v>
      </c>
      <c r="AA48" s="120"/>
      <c r="AB48" s="120"/>
      <c r="AC48" s="120"/>
      <c r="AD48" s="120"/>
      <c r="AE48" s="119">
        <f>M48-V48</f>
        <v>0</v>
      </c>
      <c r="AF48" s="119"/>
      <c r="AG48" s="119"/>
    </row>
    <row r="49" spans="1:35" ht="15" customHeight="1" x14ac:dyDescent="0.15">
      <c r="C49" s="105"/>
      <c r="D49" s="117" t="s">
        <v>161</v>
      </c>
      <c r="E49" s="117"/>
      <c r="F49" s="117"/>
      <c r="G49" s="118" t="s">
        <v>117</v>
      </c>
      <c r="H49" s="118"/>
      <c r="I49" s="118"/>
      <c r="J49" s="118"/>
      <c r="K49" s="118"/>
      <c r="L49" s="118"/>
      <c r="M49" s="119">
        <f>SUM(行程表及び請求書A!$Q$25,行程表及び請求書B!$Q$25,行程表及び請求書C!$Q$25)</f>
        <v>0</v>
      </c>
      <c r="N49" s="119"/>
      <c r="O49" s="119"/>
      <c r="P49" s="118" t="s">
        <v>118</v>
      </c>
      <c r="Q49" s="118"/>
      <c r="R49" s="118"/>
      <c r="S49" s="118"/>
      <c r="T49" s="118"/>
      <c r="U49" s="118"/>
      <c r="V49" s="119">
        <f>SUM(行程表及び請求書A!$AD$25,行程表及び請求書B!$AD$25,行程表及び請求書C!$AD$25)</f>
        <v>0</v>
      </c>
      <c r="W49" s="119"/>
      <c r="X49" s="119"/>
      <c r="Z49" s="120" t="s">
        <v>79</v>
      </c>
      <c r="AA49" s="120"/>
      <c r="AB49" s="120"/>
      <c r="AC49" s="120"/>
      <c r="AD49" s="120"/>
      <c r="AE49" s="119">
        <f>M49-V49</f>
        <v>0</v>
      </c>
      <c r="AF49" s="119"/>
      <c r="AG49" s="119"/>
    </row>
    <row r="50" spans="1:35" ht="15" customHeight="1" x14ac:dyDescent="0.15">
      <c r="D50" s="116" t="s">
        <v>156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8"/>
    </row>
    <row r="51" spans="1:35" ht="15" customHeight="1" x14ac:dyDescent="0.1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ht="15" customHeight="1" x14ac:dyDescent="0.15">
      <c r="A52" s="125" t="s">
        <v>85</v>
      </c>
      <c r="B52" s="125"/>
      <c r="C52" s="126" t="s">
        <v>98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1:35" ht="15" customHeight="1" x14ac:dyDescent="0.15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</sheetData>
  <mergeCells count="75">
    <mergeCell ref="C17:H17"/>
    <mergeCell ref="I17:AH17"/>
    <mergeCell ref="A1:AI1"/>
    <mergeCell ref="A2:AI2"/>
    <mergeCell ref="A6:AI6"/>
    <mergeCell ref="B16:AI16"/>
    <mergeCell ref="A7:AI7"/>
    <mergeCell ref="H21:M21"/>
    <mergeCell ref="N20:AH20"/>
    <mergeCell ref="N21:AH21"/>
    <mergeCell ref="T10:V10"/>
    <mergeCell ref="F26:H26"/>
    <mergeCell ref="I26:M26"/>
    <mergeCell ref="N26:P26"/>
    <mergeCell ref="C18:G18"/>
    <mergeCell ref="H18:O18"/>
    <mergeCell ref="P18:S18"/>
    <mergeCell ref="U18:X18"/>
    <mergeCell ref="F24:H24"/>
    <mergeCell ref="I24:M24"/>
    <mergeCell ref="H19:O19"/>
    <mergeCell ref="P19:S19"/>
    <mergeCell ref="U19:X19"/>
    <mergeCell ref="C20:G20"/>
    <mergeCell ref="H20:M20"/>
    <mergeCell ref="A52:B52"/>
    <mergeCell ref="U11:AH11"/>
    <mergeCell ref="U12:AH12"/>
    <mergeCell ref="U13:AH13"/>
    <mergeCell ref="C52:AI53"/>
    <mergeCell ref="F25:H25"/>
    <mergeCell ref="I25:M25"/>
    <mergeCell ref="N25:P25"/>
    <mergeCell ref="Q25:V25"/>
    <mergeCell ref="C23:M23"/>
    <mergeCell ref="J46:M46"/>
    <mergeCell ref="V46:Y46"/>
    <mergeCell ref="AE46:AH46"/>
    <mergeCell ref="N24:P24"/>
    <mergeCell ref="Q24:V24"/>
    <mergeCell ref="D29:AH31"/>
    <mergeCell ref="B42:AI42"/>
    <mergeCell ref="C43:AG43"/>
    <mergeCell ref="Q26:V26"/>
    <mergeCell ref="Z49:AD49"/>
    <mergeCell ref="N46:U46"/>
    <mergeCell ref="Z46:AD46"/>
    <mergeCell ref="B45:AI45"/>
    <mergeCell ref="C28:M28"/>
    <mergeCell ref="C46:I46"/>
    <mergeCell ref="D34:AH40"/>
    <mergeCell ref="C33:Z33"/>
    <mergeCell ref="D48:F48"/>
    <mergeCell ref="G48:L48"/>
    <mergeCell ref="M48:O48"/>
    <mergeCell ref="P48:U48"/>
    <mergeCell ref="V48:X48"/>
    <mergeCell ref="Z48:AD48"/>
    <mergeCell ref="AE48:AG48"/>
    <mergeCell ref="C22:G22"/>
    <mergeCell ref="H22:L22"/>
    <mergeCell ref="D50:AH50"/>
    <mergeCell ref="D47:F47"/>
    <mergeCell ref="G47:L47"/>
    <mergeCell ref="M47:O47"/>
    <mergeCell ref="P47:U47"/>
    <mergeCell ref="V47:X47"/>
    <mergeCell ref="Z47:AD47"/>
    <mergeCell ref="AE47:AG47"/>
    <mergeCell ref="M49:O49"/>
    <mergeCell ref="G49:L49"/>
    <mergeCell ref="P49:U49"/>
    <mergeCell ref="V49:X49"/>
    <mergeCell ref="AE49:AG49"/>
    <mergeCell ref="D49:F4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tabSelected="1" view="pageBreakPreview" zoomScale="70" zoomScaleNormal="100" zoomScaleSheetLayoutView="70" workbookViewId="0">
      <pane xSplit="8" ySplit="9" topLeftCell="N22" activePane="bottomRight" state="frozen"/>
      <selection pane="topRight" activeCell="I1" sqref="I1"/>
      <selection pane="bottomLeft" activeCell="A10" sqref="A10"/>
      <selection pane="bottomRight" activeCell="A3" sqref="A3:AH3"/>
    </sheetView>
  </sheetViews>
  <sheetFormatPr defaultColWidth="2.625" defaultRowHeight="37.5" customHeight="1" x14ac:dyDescent="0.15"/>
  <cols>
    <col min="1" max="1" width="8.75" style="37" customWidth="1"/>
    <col min="2" max="2" width="7.625" style="37" customWidth="1"/>
    <col min="3" max="3" width="4.25" style="50" bestFit="1" customWidth="1"/>
    <col min="4" max="4" width="7.625" style="37" customWidth="1"/>
    <col min="5" max="7" width="12.5" style="37" customWidth="1"/>
    <col min="8" max="8" width="7.5" style="50" customWidth="1"/>
    <col min="9" max="34" width="7.5" style="37" customWidth="1"/>
    <col min="35" max="16384" width="2.625" style="37"/>
  </cols>
  <sheetData>
    <row r="1" spans="1:34" s="36" customFormat="1" ht="14.25" x14ac:dyDescent="0.1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34" s="36" customFormat="1" ht="14.25" x14ac:dyDescent="0.15">
      <c r="A2" s="178" t="s">
        <v>99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4" ht="60.75" customHeight="1" thickBot="1" x14ac:dyDescent="0.2">
      <c r="A3" s="179" t="s">
        <v>159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</row>
    <row r="4" spans="1:34" s="36" customFormat="1" ht="37.5" customHeight="1" x14ac:dyDescent="0.15">
      <c r="A4" s="38"/>
      <c r="B4" s="38"/>
      <c r="C4" s="39"/>
      <c r="D4" s="38"/>
      <c r="E4" s="38"/>
      <c r="F4" s="38"/>
      <c r="G4" s="38"/>
      <c r="H4" s="40"/>
      <c r="I4" s="181" t="s">
        <v>93</v>
      </c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181" t="s">
        <v>102</v>
      </c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3"/>
    </row>
    <row r="5" spans="1:34" s="36" customFormat="1" ht="37.5" customHeight="1" x14ac:dyDescent="0.15">
      <c r="A5" s="41" t="s">
        <v>2</v>
      </c>
      <c r="B5" s="140" t="str">
        <f>報告書!Q24</f>
        <v>A</v>
      </c>
      <c r="C5" s="140"/>
      <c r="D5" s="140"/>
      <c r="E5" s="38"/>
      <c r="F5" s="38"/>
      <c r="G5" s="38"/>
      <c r="H5" s="40"/>
      <c r="I5" s="176" t="s">
        <v>1</v>
      </c>
      <c r="J5" s="164"/>
      <c r="K5" s="184"/>
      <c r="L5" s="184"/>
      <c r="M5" s="184"/>
      <c r="N5" s="177" t="s">
        <v>91</v>
      </c>
      <c r="O5" s="164"/>
      <c r="P5" s="174"/>
      <c r="Q5" s="174"/>
      <c r="R5" s="177" t="s">
        <v>92</v>
      </c>
      <c r="S5" s="164"/>
      <c r="T5" s="174"/>
      <c r="U5" s="175"/>
      <c r="V5" s="176" t="str">
        <f>I5</f>
        <v>パック料金</v>
      </c>
      <c r="W5" s="164"/>
      <c r="X5" s="165">
        <f>K5</f>
        <v>0</v>
      </c>
      <c r="Y5" s="165"/>
      <c r="Z5" s="165"/>
      <c r="AA5" s="177" t="s">
        <v>91</v>
      </c>
      <c r="AB5" s="164"/>
      <c r="AC5" s="167">
        <f t="shared" ref="AC5:AC10" si="0">P5</f>
        <v>0</v>
      </c>
      <c r="AD5" s="167"/>
      <c r="AE5" s="177" t="s">
        <v>92</v>
      </c>
      <c r="AF5" s="164"/>
      <c r="AG5" s="167">
        <f>T5</f>
        <v>0</v>
      </c>
      <c r="AH5" s="168"/>
    </row>
    <row r="6" spans="1:34" s="36" customFormat="1" ht="37.5" customHeight="1" x14ac:dyDescent="0.15">
      <c r="A6" s="41" t="s">
        <v>3</v>
      </c>
      <c r="B6" s="140" t="str">
        <f>報告書!I24</f>
        <v>大学教授</v>
      </c>
      <c r="C6" s="140"/>
      <c r="D6" s="140"/>
      <c r="E6" s="42"/>
      <c r="F6" s="42"/>
      <c r="G6" s="42"/>
      <c r="H6" s="43"/>
      <c r="I6" s="169"/>
      <c r="J6" s="164"/>
      <c r="K6" s="161"/>
      <c r="L6" s="170"/>
      <c r="M6" s="162"/>
      <c r="N6" s="171"/>
      <c r="O6" s="172"/>
      <c r="P6" s="171"/>
      <c r="Q6" s="172"/>
      <c r="R6" s="171"/>
      <c r="S6" s="172"/>
      <c r="T6" s="171"/>
      <c r="U6" s="173"/>
      <c r="V6" s="169"/>
      <c r="W6" s="164"/>
      <c r="X6" s="161"/>
      <c r="Y6" s="170"/>
      <c r="Z6" s="170"/>
      <c r="AA6" s="161"/>
      <c r="AB6" s="162"/>
      <c r="AC6" s="163"/>
      <c r="AD6" s="163"/>
      <c r="AE6" s="164">
        <f>R6</f>
        <v>0</v>
      </c>
      <c r="AF6" s="164"/>
      <c r="AG6" s="165">
        <f>T6</f>
        <v>0</v>
      </c>
      <c r="AH6" s="166"/>
    </row>
    <row r="7" spans="1:34" s="36" customFormat="1" ht="37.5" customHeight="1" thickBot="1" x14ac:dyDescent="0.2">
      <c r="A7" s="41" t="s">
        <v>5</v>
      </c>
      <c r="B7" s="140" t="str">
        <f>IF(ISNA(VLOOKUP(B6,'（参考）諸謝金・宿泊料'!B:C,2,FALSE)),"？",VLOOKUP(B6,'（参考）諸謝金・宿泊料'!B:C,2,FALSE))</f>
        <v>④</v>
      </c>
      <c r="C7" s="140"/>
      <c r="D7" s="140"/>
      <c r="H7" s="44"/>
      <c r="I7" s="158" t="s">
        <v>4</v>
      </c>
      <c r="J7" s="139"/>
      <c r="K7" s="139"/>
      <c r="L7" s="159" t="s">
        <v>120</v>
      </c>
      <c r="M7" s="160"/>
      <c r="N7" s="138" t="s">
        <v>122</v>
      </c>
      <c r="O7" s="139"/>
      <c r="P7" s="152" t="s">
        <v>142</v>
      </c>
      <c r="Q7" s="153"/>
      <c r="R7" s="151" t="s">
        <v>7</v>
      </c>
      <c r="S7" s="151"/>
      <c r="T7" s="152" t="s">
        <v>8</v>
      </c>
      <c r="U7" s="157"/>
      <c r="V7" s="158" t="str">
        <f>I7</f>
        <v>鉄道賃</v>
      </c>
      <c r="W7" s="139"/>
      <c r="X7" s="139"/>
      <c r="Y7" s="159" t="str">
        <f>L7</f>
        <v>航空賃</v>
      </c>
      <c r="Z7" s="160"/>
      <c r="AA7" s="138" t="s">
        <v>122</v>
      </c>
      <c r="AB7" s="139"/>
      <c r="AC7" s="154" t="str">
        <f>P7</f>
        <v>諸謝金</v>
      </c>
      <c r="AD7" s="156"/>
      <c r="AE7" s="154" t="str">
        <f>R7</f>
        <v>宿泊料</v>
      </c>
      <c r="AF7" s="156"/>
      <c r="AG7" s="154" t="str">
        <f>T7</f>
        <v>食卓料</v>
      </c>
      <c r="AH7" s="155"/>
    </row>
    <row r="8" spans="1:34" s="36" customFormat="1" ht="45" customHeight="1" x14ac:dyDescent="0.15">
      <c r="A8" s="13" t="s">
        <v>83</v>
      </c>
      <c r="B8" s="30" t="s">
        <v>9</v>
      </c>
      <c r="C8" s="15" t="s">
        <v>103</v>
      </c>
      <c r="D8" s="31" t="s">
        <v>10</v>
      </c>
      <c r="E8" s="16" t="s">
        <v>100</v>
      </c>
      <c r="F8" s="17" t="s">
        <v>11</v>
      </c>
      <c r="G8" s="16" t="s">
        <v>74</v>
      </c>
      <c r="H8" s="14" t="s">
        <v>12</v>
      </c>
      <c r="I8" s="56" t="s">
        <v>13</v>
      </c>
      <c r="J8" s="52" t="s">
        <v>14</v>
      </c>
      <c r="K8" s="101" t="s">
        <v>15</v>
      </c>
      <c r="L8" s="106" t="s">
        <v>13</v>
      </c>
      <c r="M8" s="100" t="s">
        <v>121</v>
      </c>
      <c r="N8" s="52" t="s">
        <v>13</v>
      </c>
      <c r="O8" s="18" t="s">
        <v>14</v>
      </c>
      <c r="P8" s="18" t="s">
        <v>155</v>
      </c>
      <c r="Q8" s="18" t="s">
        <v>16</v>
      </c>
      <c r="R8" s="18" t="s">
        <v>75</v>
      </c>
      <c r="S8" s="18" t="s">
        <v>16</v>
      </c>
      <c r="T8" s="18" t="s">
        <v>75</v>
      </c>
      <c r="U8" s="19" t="s">
        <v>16</v>
      </c>
      <c r="V8" s="56" t="str">
        <f>I8</f>
        <v>路程</v>
      </c>
      <c r="W8" s="52" t="str">
        <f>J8</f>
        <v>運賃</v>
      </c>
      <c r="X8" s="57" t="str">
        <f>K8</f>
        <v>急行
料金</v>
      </c>
      <c r="Y8" s="106" t="str">
        <f>L8</f>
        <v>路程</v>
      </c>
      <c r="Z8" s="100" t="str">
        <f>M8</f>
        <v>運賃</v>
      </c>
      <c r="AA8" s="52" t="str">
        <f>N8</f>
        <v>路程</v>
      </c>
      <c r="AB8" s="52" t="str">
        <f>O8</f>
        <v>運賃</v>
      </c>
      <c r="AC8" s="52" t="str">
        <f t="shared" si="0"/>
        <v>時間</v>
      </c>
      <c r="AD8" s="52" t="str">
        <f>Q8</f>
        <v>定額</v>
      </c>
      <c r="AE8" s="52" t="str">
        <f>R8</f>
        <v>夜数</v>
      </c>
      <c r="AF8" s="52" t="str">
        <f>S8</f>
        <v>定額</v>
      </c>
      <c r="AG8" s="52" t="str">
        <f>T8</f>
        <v>夜数</v>
      </c>
      <c r="AH8" s="45" t="str">
        <f>U8</f>
        <v>定額</v>
      </c>
    </row>
    <row r="9" spans="1:34" s="36" customFormat="1" ht="14.25" x14ac:dyDescent="0.15">
      <c r="A9" s="20"/>
      <c r="B9" s="54"/>
      <c r="C9" s="53"/>
      <c r="D9" s="55"/>
      <c r="E9" s="21"/>
      <c r="F9" s="22"/>
      <c r="G9" s="21"/>
      <c r="H9" s="23"/>
      <c r="I9" s="24" t="s">
        <v>104</v>
      </c>
      <c r="J9" s="25" t="s">
        <v>77</v>
      </c>
      <c r="K9" s="26" t="s">
        <v>77</v>
      </c>
      <c r="L9" s="107" t="s">
        <v>76</v>
      </c>
      <c r="M9" s="25" t="s">
        <v>77</v>
      </c>
      <c r="N9" s="25" t="s">
        <v>104</v>
      </c>
      <c r="O9" s="27" t="s">
        <v>77</v>
      </c>
      <c r="P9" s="28" t="s">
        <v>78</v>
      </c>
      <c r="Q9" s="28" t="s">
        <v>77</v>
      </c>
      <c r="R9" s="28" t="s">
        <v>23</v>
      </c>
      <c r="S9" s="28" t="s">
        <v>77</v>
      </c>
      <c r="T9" s="28" t="s">
        <v>23</v>
      </c>
      <c r="U9" s="29" t="s">
        <v>77</v>
      </c>
      <c r="V9" s="24" t="s">
        <v>104</v>
      </c>
      <c r="W9" s="25" t="s">
        <v>77</v>
      </c>
      <c r="X9" s="26" t="s">
        <v>77</v>
      </c>
      <c r="Y9" s="107" t="s">
        <v>76</v>
      </c>
      <c r="Z9" s="25" t="s">
        <v>77</v>
      </c>
      <c r="AA9" s="25" t="s">
        <v>104</v>
      </c>
      <c r="AB9" s="27" t="s">
        <v>77</v>
      </c>
      <c r="AC9" s="28" t="s">
        <v>78</v>
      </c>
      <c r="AD9" s="28" t="s">
        <v>77</v>
      </c>
      <c r="AE9" s="28" t="s">
        <v>23</v>
      </c>
      <c r="AF9" s="28" t="s">
        <v>77</v>
      </c>
      <c r="AG9" s="28" t="s">
        <v>23</v>
      </c>
      <c r="AH9" s="29" t="s">
        <v>77</v>
      </c>
    </row>
    <row r="10" spans="1:34" s="36" customFormat="1" ht="37.5" customHeight="1" x14ac:dyDescent="0.15">
      <c r="A10" s="68"/>
      <c r="B10" s="69"/>
      <c r="C10" s="59" t="s">
        <v>103</v>
      </c>
      <c r="D10" s="71"/>
      <c r="E10" s="72"/>
      <c r="F10" s="72"/>
      <c r="G10" s="72"/>
      <c r="H10" s="73"/>
      <c r="I10" s="77"/>
      <c r="J10" s="78"/>
      <c r="K10" s="78"/>
      <c r="L10" s="78"/>
      <c r="M10" s="78"/>
      <c r="N10" s="79"/>
      <c r="O10" s="80"/>
      <c r="P10" s="78"/>
      <c r="Q10" s="78"/>
      <c r="R10" s="84" t="str">
        <f>IF(H10="","",IF(K5="",1,""))</f>
        <v/>
      </c>
      <c r="S10" s="78"/>
      <c r="T10" s="84" t="str">
        <f>IF($K$5=0,"",IF(AND($P$5="なし",$T$5="なし"),1,""))</f>
        <v/>
      </c>
      <c r="U10" s="89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86">
        <f t="shared" ref="V10:X12" si="1">I10</f>
        <v>0</v>
      </c>
      <c r="W10" s="87">
        <f t="shared" si="1"/>
        <v>0</v>
      </c>
      <c r="X10" s="87">
        <f t="shared" si="1"/>
        <v>0</v>
      </c>
      <c r="Y10" s="87"/>
      <c r="Z10" s="84"/>
      <c r="AA10" s="88">
        <f t="shared" ref="AA10:AB12" si="2">N10</f>
        <v>0</v>
      </c>
      <c r="AB10" s="87">
        <f t="shared" si="2"/>
        <v>0</v>
      </c>
      <c r="AC10" s="84">
        <f t="shared" si="0"/>
        <v>0</v>
      </c>
      <c r="AD10" s="84" t="str">
        <f>IF(P10="","",IF(Q10&lt;VLOOKUP($B$7,'（参考）諸謝金・宿泊料'!$C$3:$D$25,2,TRUE)*AC10,Q10,VLOOKUP($B$7,'（参考）諸謝金・宿泊料'!$C$3:$D$25,2,TRUE)*AC10))</f>
        <v/>
      </c>
      <c r="AE10" s="84" t="str">
        <f t="shared" ref="AE10:AE24" si="3">R10</f>
        <v/>
      </c>
      <c r="AF10" s="84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84" t="str">
        <f>IF($X$5=0,"",IF(T10="","",1))</f>
        <v/>
      </c>
      <c r="AH10" s="89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6" customFormat="1" ht="37.5" customHeight="1" x14ac:dyDescent="0.15">
      <c r="A11" s="68"/>
      <c r="B11" s="70"/>
      <c r="C11" s="60" t="s">
        <v>103</v>
      </c>
      <c r="D11" s="74"/>
      <c r="E11" s="75"/>
      <c r="F11" s="75"/>
      <c r="G11" s="75"/>
      <c r="H11" s="73"/>
      <c r="I11" s="81"/>
      <c r="J11" s="82"/>
      <c r="K11" s="82"/>
      <c r="L11" s="82"/>
      <c r="M11" s="82"/>
      <c r="N11" s="83"/>
      <c r="O11" s="82"/>
      <c r="P11" s="82"/>
      <c r="Q11" s="82"/>
      <c r="R11" s="84" t="str">
        <f t="shared" ref="R11:R24" si="4">IF(H11="","",IF(K6="",1,""))</f>
        <v/>
      </c>
      <c r="S11" s="82"/>
      <c r="T11" s="85" t="str">
        <f t="shared" ref="T11:T13" si="5">IF($X$5=0,"",IF(OR(G11="",R11=""),"",1))</f>
        <v/>
      </c>
      <c r="U11" s="89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90">
        <f t="shared" si="1"/>
        <v>0</v>
      </c>
      <c r="W11" s="91">
        <f t="shared" si="1"/>
        <v>0</v>
      </c>
      <c r="X11" s="91">
        <f t="shared" si="1"/>
        <v>0</v>
      </c>
      <c r="Y11" s="91"/>
      <c r="Z11" s="85"/>
      <c r="AA11" s="92">
        <f t="shared" si="2"/>
        <v>0</v>
      </c>
      <c r="AB11" s="91">
        <f t="shared" si="2"/>
        <v>0</v>
      </c>
      <c r="AC11" s="85">
        <f>P11</f>
        <v>0</v>
      </c>
      <c r="AD11" s="84" t="str">
        <f>IF(P11="","",IF(Q11&lt;VLOOKUP($B$7,'（参考）諸謝金・宿泊料'!$C$3:$D$25,2,TRUE)*AC11,Q11,VLOOKUP($B$7,'（参考）諸謝金・宿泊料'!$C$3:$D$25,2,TRUE)*AC11))</f>
        <v/>
      </c>
      <c r="AE11" s="85" t="str">
        <f t="shared" si="3"/>
        <v/>
      </c>
      <c r="AF11" s="85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85" t="str">
        <f t="shared" ref="AG11:AG24" si="6">IF($X$5=0,"",IF(OR(T11="",AE11=""),"",1))</f>
        <v/>
      </c>
      <c r="AH11" s="9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6" customFormat="1" ht="37.5" customHeight="1" x14ac:dyDescent="0.15">
      <c r="A12" s="68"/>
      <c r="B12" s="70"/>
      <c r="C12" s="60" t="s">
        <v>103</v>
      </c>
      <c r="D12" s="74"/>
      <c r="E12" s="76"/>
      <c r="F12" s="76"/>
      <c r="G12" s="76"/>
      <c r="H12" s="73"/>
      <c r="I12" s="81"/>
      <c r="J12" s="82"/>
      <c r="K12" s="82"/>
      <c r="L12" s="82"/>
      <c r="M12" s="82"/>
      <c r="N12" s="83"/>
      <c r="O12" s="82"/>
      <c r="P12" s="82" t="str">
        <f t="shared" ref="P12:P24" si="7">IF(A12="","",1)</f>
        <v/>
      </c>
      <c r="Q12" s="82"/>
      <c r="R12" s="84" t="str">
        <f t="shared" si="4"/>
        <v/>
      </c>
      <c r="S12" s="82"/>
      <c r="T12" s="85" t="str">
        <f t="shared" si="5"/>
        <v/>
      </c>
      <c r="U12" s="89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90">
        <f t="shared" si="1"/>
        <v>0</v>
      </c>
      <c r="W12" s="91">
        <f t="shared" si="1"/>
        <v>0</v>
      </c>
      <c r="X12" s="91">
        <f t="shared" si="1"/>
        <v>0</v>
      </c>
      <c r="Y12" s="91"/>
      <c r="Z12" s="85"/>
      <c r="AA12" s="92">
        <f t="shared" si="2"/>
        <v>0</v>
      </c>
      <c r="AB12" s="91">
        <f t="shared" si="2"/>
        <v>0</v>
      </c>
      <c r="AC12" s="85" t="str">
        <f>P12</f>
        <v/>
      </c>
      <c r="AD12" s="84" t="str">
        <f>IF(P12="","",IF(Q12&lt;VLOOKUP($B$7,'（参考）諸謝金・宿泊料'!$C$3:$D$25,2,TRUE)*AC12,Q12,VLOOKUP($B$7,'（参考）諸謝金・宿泊料'!$C$3:$D$25,2,TRUE)*AC12))</f>
        <v/>
      </c>
      <c r="AE12" s="85" t="str">
        <f t="shared" si="3"/>
        <v/>
      </c>
      <c r="AF12" s="85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85" t="str">
        <f t="shared" si="6"/>
        <v/>
      </c>
      <c r="AH12" s="9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6" customFormat="1" ht="37.5" customHeight="1" x14ac:dyDescent="0.15">
      <c r="A13" s="68"/>
      <c r="B13" s="70"/>
      <c r="C13" s="60" t="s">
        <v>103</v>
      </c>
      <c r="D13" s="74"/>
      <c r="E13" s="76"/>
      <c r="F13" s="76"/>
      <c r="G13" s="76"/>
      <c r="H13" s="73"/>
      <c r="I13" s="81"/>
      <c r="J13" s="82"/>
      <c r="K13" s="82"/>
      <c r="L13" s="82"/>
      <c r="M13" s="82"/>
      <c r="N13" s="83"/>
      <c r="O13" s="82"/>
      <c r="P13" s="82" t="str">
        <f t="shared" ref="P13" si="8">IF(A13="","",1)</f>
        <v/>
      </c>
      <c r="Q13" s="82"/>
      <c r="R13" s="84" t="str">
        <f t="shared" si="4"/>
        <v/>
      </c>
      <c r="S13" s="82"/>
      <c r="T13" s="85" t="str">
        <f t="shared" si="5"/>
        <v/>
      </c>
      <c r="U13" s="89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90">
        <f t="shared" ref="V13" si="9">I13</f>
        <v>0</v>
      </c>
      <c r="W13" s="91">
        <f t="shared" ref="W13" si="10">J13</f>
        <v>0</v>
      </c>
      <c r="X13" s="91">
        <f t="shared" ref="X13" si="11">K13</f>
        <v>0</v>
      </c>
      <c r="Y13" s="91"/>
      <c r="Z13" s="85"/>
      <c r="AA13" s="92">
        <f t="shared" ref="AA13" si="12">N13</f>
        <v>0</v>
      </c>
      <c r="AB13" s="91">
        <f t="shared" ref="AB13" si="13">O13</f>
        <v>0</v>
      </c>
      <c r="AC13" s="85" t="str">
        <f t="shared" ref="AC13" si="14">P13</f>
        <v/>
      </c>
      <c r="AD13" s="84" t="str">
        <f>IF(P13="","",IF(Q13&lt;VLOOKUP($B$7,'（参考）諸謝金・宿泊料'!$C$3:$D$25,2,TRUE)*AC13,Q13,VLOOKUP($B$7,'（参考）諸謝金・宿泊料'!$C$3:$D$25,2,TRUE)*AC13))</f>
        <v/>
      </c>
      <c r="AE13" s="85" t="str">
        <f t="shared" si="3"/>
        <v/>
      </c>
      <c r="AF13" s="85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85" t="str">
        <f t="shared" si="6"/>
        <v/>
      </c>
      <c r="AH13" s="9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6" customFormat="1" ht="37.5" customHeight="1" x14ac:dyDescent="0.15">
      <c r="A14" s="68"/>
      <c r="B14" s="70"/>
      <c r="C14" s="60" t="s">
        <v>103</v>
      </c>
      <c r="D14" s="74"/>
      <c r="E14" s="76"/>
      <c r="F14" s="76"/>
      <c r="G14" s="76"/>
      <c r="H14" s="73"/>
      <c r="I14" s="81"/>
      <c r="J14" s="82"/>
      <c r="K14" s="82"/>
      <c r="L14" s="82"/>
      <c r="M14" s="82"/>
      <c r="N14" s="83"/>
      <c r="O14" s="82"/>
      <c r="P14" s="82" t="str">
        <f t="shared" ref="P14" si="15">IF(A14="","",1)</f>
        <v/>
      </c>
      <c r="Q14" s="82"/>
      <c r="R14" s="84" t="str">
        <f t="shared" si="4"/>
        <v/>
      </c>
      <c r="S14" s="82"/>
      <c r="T14" s="85" t="str">
        <f>IF($X$5=0,"",IF(OR(G14="",R14=""),"",1))</f>
        <v/>
      </c>
      <c r="U14" s="89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90">
        <f t="shared" ref="V14" si="16">I14</f>
        <v>0</v>
      </c>
      <c r="W14" s="91">
        <f t="shared" ref="W14" si="17">J14</f>
        <v>0</v>
      </c>
      <c r="X14" s="91">
        <f t="shared" ref="X14" si="18">K14</f>
        <v>0</v>
      </c>
      <c r="Y14" s="91"/>
      <c r="Z14" s="85"/>
      <c r="AA14" s="92">
        <f t="shared" ref="AA14" si="19">N14</f>
        <v>0</v>
      </c>
      <c r="AB14" s="91">
        <f t="shared" ref="AB14" si="20">O14</f>
        <v>0</v>
      </c>
      <c r="AC14" s="85"/>
      <c r="AD14" s="84" t="str">
        <f>IF(P14="","",IF(Q14&lt;VLOOKUP($B$7,'（参考）諸謝金・宿泊料'!$C$3:$D$25,2,TRUE)*AC14,Q14,VLOOKUP($B$7,'（参考）諸謝金・宿泊料'!$C$3:$D$25,2,TRUE)*AC14))</f>
        <v/>
      </c>
      <c r="AE14" s="85" t="str">
        <f t="shared" si="3"/>
        <v/>
      </c>
      <c r="AF14" s="85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85" t="str">
        <f t="shared" si="6"/>
        <v/>
      </c>
      <c r="AH14" s="9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6" customFormat="1" ht="37.5" customHeight="1" x14ac:dyDescent="0.15">
      <c r="A15" s="68"/>
      <c r="B15" s="70"/>
      <c r="C15" s="60" t="s">
        <v>103</v>
      </c>
      <c r="D15" s="74"/>
      <c r="E15" s="75"/>
      <c r="F15" s="75"/>
      <c r="G15" s="75"/>
      <c r="H15" s="73"/>
      <c r="I15" s="81"/>
      <c r="J15" s="82"/>
      <c r="K15" s="82"/>
      <c r="L15" s="82"/>
      <c r="M15" s="82"/>
      <c r="N15" s="83"/>
      <c r="O15" s="82"/>
      <c r="P15" s="82" t="str">
        <f t="shared" ref="P15" si="21">IF(A15="","",1)</f>
        <v/>
      </c>
      <c r="Q15" s="82"/>
      <c r="R15" s="84" t="str">
        <f t="shared" si="4"/>
        <v/>
      </c>
      <c r="S15" s="82"/>
      <c r="T15" s="85" t="str">
        <f t="shared" ref="T15:T24" si="22">IF($X$5=0,"",IF(OR(G15="",R15=""),"",1))</f>
        <v/>
      </c>
      <c r="U15" s="89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90">
        <f t="shared" ref="V15" si="23">I15</f>
        <v>0</v>
      </c>
      <c r="W15" s="91">
        <f t="shared" ref="W15" si="24">J15</f>
        <v>0</v>
      </c>
      <c r="X15" s="91">
        <f t="shared" ref="X15" si="25">K15</f>
        <v>0</v>
      </c>
      <c r="Y15" s="91"/>
      <c r="Z15" s="85"/>
      <c r="AA15" s="92">
        <f t="shared" ref="AA15" si="26">N15</f>
        <v>0</v>
      </c>
      <c r="AB15" s="91">
        <f t="shared" ref="AB15" si="27">O15</f>
        <v>0</v>
      </c>
      <c r="AC15" s="85"/>
      <c r="AD15" s="84" t="str">
        <f>IF(P15="","",IF(Q15&lt;VLOOKUP($B$7,'（参考）諸謝金・宿泊料'!$C$3:$D$25,2,TRUE)*AC15,Q15,VLOOKUP($B$7,'（参考）諸謝金・宿泊料'!$C$3:$D$25,2,TRUE)*AC15))</f>
        <v/>
      </c>
      <c r="AE15" s="85" t="str">
        <f t="shared" si="3"/>
        <v/>
      </c>
      <c r="AF15" s="85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85" t="str">
        <f t="shared" si="6"/>
        <v/>
      </c>
      <c r="AH15" s="9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6" customFormat="1" ht="37.5" customHeight="1" x14ac:dyDescent="0.15">
      <c r="A16" s="68"/>
      <c r="B16" s="70"/>
      <c r="C16" s="60" t="s">
        <v>103</v>
      </c>
      <c r="D16" s="74"/>
      <c r="E16" s="76"/>
      <c r="F16" s="76"/>
      <c r="G16" s="76"/>
      <c r="H16" s="73"/>
      <c r="I16" s="81"/>
      <c r="J16" s="82"/>
      <c r="K16" s="82"/>
      <c r="L16" s="82"/>
      <c r="M16" s="82"/>
      <c r="N16" s="83"/>
      <c r="O16" s="82"/>
      <c r="P16" s="82" t="str">
        <f t="shared" ref="P16" si="28">IF(A16="","",1)</f>
        <v/>
      </c>
      <c r="Q16" s="82"/>
      <c r="R16" s="84" t="str">
        <f t="shared" si="4"/>
        <v/>
      </c>
      <c r="S16" s="82"/>
      <c r="T16" s="85" t="str">
        <f t="shared" si="22"/>
        <v/>
      </c>
      <c r="U16" s="89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90">
        <f t="shared" ref="V16" si="29">I16</f>
        <v>0</v>
      </c>
      <c r="W16" s="91">
        <f t="shared" ref="W16" si="30">J16</f>
        <v>0</v>
      </c>
      <c r="X16" s="91">
        <f t="shared" ref="X16" si="31">K16</f>
        <v>0</v>
      </c>
      <c r="Y16" s="91"/>
      <c r="Z16" s="85"/>
      <c r="AA16" s="92">
        <f t="shared" ref="AA16" si="32">N16</f>
        <v>0</v>
      </c>
      <c r="AB16" s="91">
        <f t="shared" ref="AB16" si="33">O16</f>
        <v>0</v>
      </c>
      <c r="AC16" s="85" t="str">
        <f t="shared" ref="AC16" si="34">P16</f>
        <v/>
      </c>
      <c r="AD16" s="84" t="str">
        <f>IF(P16="","",IF(Q16&lt;VLOOKUP($B$7,'（参考）諸謝金・宿泊料'!$C$3:$D$25,2,TRUE)*AC16,Q16,VLOOKUP($B$7,'（参考）諸謝金・宿泊料'!$C$3:$D$25,2,TRUE)*AC16))</f>
        <v/>
      </c>
      <c r="AE16" s="85" t="str">
        <f t="shared" si="3"/>
        <v/>
      </c>
      <c r="AF16" s="85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85" t="str">
        <f t="shared" si="6"/>
        <v/>
      </c>
      <c r="AH16" s="9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6" customFormat="1" ht="37.5" customHeight="1" x14ac:dyDescent="0.15">
      <c r="A17" s="68"/>
      <c r="B17" s="70"/>
      <c r="C17" s="60" t="s">
        <v>103</v>
      </c>
      <c r="D17" s="74"/>
      <c r="E17" s="75"/>
      <c r="F17" s="75"/>
      <c r="G17" s="75"/>
      <c r="H17" s="73"/>
      <c r="I17" s="81"/>
      <c r="J17" s="82"/>
      <c r="K17" s="82"/>
      <c r="L17" s="82"/>
      <c r="M17" s="82"/>
      <c r="N17" s="83"/>
      <c r="O17" s="82"/>
      <c r="P17" s="82" t="str">
        <f t="shared" ref="P17" si="35">IF(A17="","",1)</f>
        <v/>
      </c>
      <c r="Q17" s="82"/>
      <c r="R17" s="84" t="str">
        <f t="shared" si="4"/>
        <v/>
      </c>
      <c r="S17" s="82"/>
      <c r="T17" s="85" t="str">
        <f t="shared" si="22"/>
        <v/>
      </c>
      <c r="U17" s="89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90">
        <f t="shared" ref="V17" si="36">I17</f>
        <v>0</v>
      </c>
      <c r="W17" s="91">
        <f t="shared" ref="W17" si="37">J17</f>
        <v>0</v>
      </c>
      <c r="X17" s="91">
        <f t="shared" ref="X17" si="38">K17</f>
        <v>0</v>
      </c>
      <c r="Y17" s="91"/>
      <c r="Z17" s="85"/>
      <c r="AA17" s="92">
        <f t="shared" ref="AA17" si="39">N17</f>
        <v>0</v>
      </c>
      <c r="AB17" s="91">
        <f t="shared" ref="AB17" si="40">O17</f>
        <v>0</v>
      </c>
      <c r="AC17" s="85" t="str">
        <f t="shared" ref="AC17" si="41">P17</f>
        <v/>
      </c>
      <c r="AD17" s="84" t="str">
        <f>IF(P17="","",IF(Q17&lt;VLOOKUP($B$7,'（参考）諸謝金・宿泊料'!$C$3:$D$25,2,TRUE)*AC17,Q17,VLOOKUP($B$7,'（参考）諸謝金・宿泊料'!$C$3:$D$25,2,TRUE)*AC17))</f>
        <v/>
      </c>
      <c r="AE17" s="85" t="str">
        <f t="shared" si="3"/>
        <v/>
      </c>
      <c r="AF17" s="85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85" t="str">
        <f t="shared" si="6"/>
        <v/>
      </c>
      <c r="AH17" s="9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6" customFormat="1" ht="37.5" customHeight="1" x14ac:dyDescent="0.15">
      <c r="A18" s="68"/>
      <c r="B18" s="70"/>
      <c r="C18" s="60" t="s">
        <v>103</v>
      </c>
      <c r="D18" s="74"/>
      <c r="E18" s="75"/>
      <c r="F18" s="75"/>
      <c r="G18" s="75"/>
      <c r="H18" s="73"/>
      <c r="I18" s="81"/>
      <c r="J18" s="82"/>
      <c r="K18" s="82"/>
      <c r="L18" s="82"/>
      <c r="M18" s="82"/>
      <c r="N18" s="83"/>
      <c r="O18" s="82"/>
      <c r="P18" s="82" t="str">
        <f t="shared" ref="P18" si="42">IF(A18="","",1)</f>
        <v/>
      </c>
      <c r="Q18" s="82"/>
      <c r="R18" s="84" t="str">
        <f t="shared" si="4"/>
        <v/>
      </c>
      <c r="S18" s="82"/>
      <c r="T18" s="85" t="str">
        <f t="shared" si="22"/>
        <v/>
      </c>
      <c r="U18" s="89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90">
        <f t="shared" ref="V18" si="43">I18</f>
        <v>0</v>
      </c>
      <c r="W18" s="91">
        <f t="shared" ref="W18" si="44">J18</f>
        <v>0</v>
      </c>
      <c r="X18" s="91">
        <f t="shared" ref="X18" si="45">K18</f>
        <v>0</v>
      </c>
      <c r="Y18" s="91"/>
      <c r="Z18" s="85"/>
      <c r="AA18" s="92">
        <f t="shared" ref="AA18" si="46">N18</f>
        <v>0</v>
      </c>
      <c r="AB18" s="91">
        <f t="shared" ref="AB18" si="47">O18</f>
        <v>0</v>
      </c>
      <c r="AC18" s="85" t="str">
        <f t="shared" ref="AC18" si="48">P18</f>
        <v/>
      </c>
      <c r="AD18" s="84" t="str">
        <f>IF(P18="","",IF(Q18&lt;VLOOKUP($B$7,'（参考）諸謝金・宿泊料'!$C$3:$D$25,2,TRUE)*AC18,Q18,VLOOKUP($B$7,'（参考）諸謝金・宿泊料'!$C$3:$D$25,2,TRUE)*AC18))</f>
        <v/>
      </c>
      <c r="AE18" s="85" t="str">
        <f t="shared" si="3"/>
        <v/>
      </c>
      <c r="AF18" s="85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85" t="str">
        <f t="shared" si="6"/>
        <v/>
      </c>
      <c r="AH18" s="9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6" customFormat="1" ht="37.5" customHeight="1" x14ac:dyDescent="0.15">
      <c r="A19" s="68"/>
      <c r="B19" s="70"/>
      <c r="C19" s="60" t="s">
        <v>103</v>
      </c>
      <c r="D19" s="74"/>
      <c r="E19" s="75"/>
      <c r="F19" s="75"/>
      <c r="G19" s="75"/>
      <c r="H19" s="73"/>
      <c r="I19" s="81"/>
      <c r="J19" s="82"/>
      <c r="K19" s="82"/>
      <c r="L19" s="82"/>
      <c r="M19" s="82"/>
      <c r="N19" s="83"/>
      <c r="O19" s="82"/>
      <c r="P19" s="82" t="str">
        <f t="shared" ref="P19" si="49">IF(A19="","",1)</f>
        <v/>
      </c>
      <c r="Q19" s="82"/>
      <c r="R19" s="84" t="str">
        <f t="shared" si="4"/>
        <v/>
      </c>
      <c r="S19" s="82"/>
      <c r="T19" s="85" t="str">
        <f t="shared" si="22"/>
        <v/>
      </c>
      <c r="U19" s="89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90">
        <f t="shared" ref="V19" si="50">I19</f>
        <v>0</v>
      </c>
      <c r="W19" s="91">
        <f t="shared" ref="W19" si="51">J19</f>
        <v>0</v>
      </c>
      <c r="X19" s="91">
        <f t="shared" ref="X19" si="52">K19</f>
        <v>0</v>
      </c>
      <c r="Y19" s="91"/>
      <c r="Z19" s="85"/>
      <c r="AA19" s="92">
        <f t="shared" ref="AA19" si="53">N19</f>
        <v>0</v>
      </c>
      <c r="AB19" s="91">
        <f t="shared" ref="AB19" si="54">O19</f>
        <v>0</v>
      </c>
      <c r="AC19" s="85" t="str">
        <f t="shared" ref="AC19" si="55">P19</f>
        <v/>
      </c>
      <c r="AD19" s="84" t="str">
        <f>IF(P19="","",IF(Q19&lt;VLOOKUP($B$7,'（参考）諸謝金・宿泊料'!$C$3:$D$25,2,TRUE)*AC19,Q19,VLOOKUP($B$7,'（参考）諸謝金・宿泊料'!$C$3:$D$25,2,TRUE)*AC19))</f>
        <v/>
      </c>
      <c r="AE19" s="85" t="str">
        <f t="shared" si="3"/>
        <v/>
      </c>
      <c r="AF19" s="85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85" t="str">
        <f t="shared" si="6"/>
        <v/>
      </c>
      <c r="AH19" s="9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6" customFormat="1" ht="37.5" customHeight="1" x14ac:dyDescent="0.15">
      <c r="A20" s="68"/>
      <c r="B20" s="70"/>
      <c r="C20" s="60" t="s">
        <v>103</v>
      </c>
      <c r="D20" s="74"/>
      <c r="E20" s="75"/>
      <c r="F20" s="75"/>
      <c r="G20" s="75"/>
      <c r="H20" s="73"/>
      <c r="I20" s="81"/>
      <c r="J20" s="82"/>
      <c r="K20" s="82"/>
      <c r="L20" s="82"/>
      <c r="M20" s="82"/>
      <c r="N20" s="83"/>
      <c r="O20" s="82"/>
      <c r="P20" s="82" t="str">
        <f t="shared" si="7"/>
        <v/>
      </c>
      <c r="Q20" s="82"/>
      <c r="R20" s="84" t="str">
        <f t="shared" si="4"/>
        <v/>
      </c>
      <c r="S20" s="82"/>
      <c r="T20" s="85" t="str">
        <f t="shared" si="22"/>
        <v/>
      </c>
      <c r="U20" s="89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90">
        <f t="shared" ref="V20:X24" si="56">I20</f>
        <v>0</v>
      </c>
      <c r="W20" s="91">
        <f t="shared" si="56"/>
        <v>0</v>
      </c>
      <c r="X20" s="91">
        <f t="shared" si="56"/>
        <v>0</v>
      </c>
      <c r="Y20" s="91"/>
      <c r="Z20" s="85"/>
      <c r="AA20" s="92">
        <f t="shared" ref="AA20:AC24" si="57">N20</f>
        <v>0</v>
      </c>
      <c r="AB20" s="91">
        <f t="shared" si="57"/>
        <v>0</v>
      </c>
      <c r="AC20" s="85" t="str">
        <f t="shared" si="57"/>
        <v/>
      </c>
      <c r="AD20" s="84" t="str">
        <f>IF(P20="","",IF(Q20&lt;VLOOKUP($B$7,'（参考）諸謝金・宿泊料'!$C$3:$D$25,2,TRUE)*AC20,Q20,VLOOKUP($B$7,'（参考）諸謝金・宿泊料'!$C$3:$D$25,2,TRUE)*AC20))</f>
        <v/>
      </c>
      <c r="AE20" s="85" t="str">
        <f t="shared" si="3"/>
        <v/>
      </c>
      <c r="AF20" s="85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85" t="str">
        <f t="shared" si="6"/>
        <v/>
      </c>
      <c r="AH20" s="9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6" customFormat="1" ht="37.5" customHeight="1" x14ac:dyDescent="0.15">
      <c r="A21" s="68"/>
      <c r="B21" s="70"/>
      <c r="C21" s="60" t="s">
        <v>103</v>
      </c>
      <c r="D21" s="74"/>
      <c r="E21" s="75"/>
      <c r="F21" s="75"/>
      <c r="G21" s="75"/>
      <c r="H21" s="73"/>
      <c r="I21" s="81"/>
      <c r="J21" s="82"/>
      <c r="K21" s="82"/>
      <c r="L21" s="82"/>
      <c r="M21" s="82"/>
      <c r="N21" s="83"/>
      <c r="O21" s="82"/>
      <c r="P21" s="82" t="str">
        <f t="shared" si="7"/>
        <v/>
      </c>
      <c r="Q21" s="82"/>
      <c r="R21" s="84" t="str">
        <f t="shared" si="4"/>
        <v/>
      </c>
      <c r="S21" s="82"/>
      <c r="T21" s="85" t="str">
        <f t="shared" si="22"/>
        <v/>
      </c>
      <c r="U21" s="89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90">
        <f t="shared" si="56"/>
        <v>0</v>
      </c>
      <c r="W21" s="91">
        <f t="shared" si="56"/>
        <v>0</v>
      </c>
      <c r="X21" s="91">
        <f t="shared" si="56"/>
        <v>0</v>
      </c>
      <c r="Y21" s="91"/>
      <c r="Z21" s="85"/>
      <c r="AA21" s="92">
        <f t="shared" si="57"/>
        <v>0</v>
      </c>
      <c r="AB21" s="91">
        <f t="shared" si="57"/>
        <v>0</v>
      </c>
      <c r="AC21" s="85" t="str">
        <f t="shared" si="57"/>
        <v/>
      </c>
      <c r="AD21" s="84" t="str">
        <f>IF(P21="","",IF(Q21&lt;VLOOKUP($B$7,'（参考）諸謝金・宿泊料'!$C$3:$D$25,2,TRUE)*AC21,Q21,VLOOKUP($B$7,'（参考）諸謝金・宿泊料'!$C$3:$D$25,2,TRUE)*AC21))</f>
        <v/>
      </c>
      <c r="AE21" s="85" t="str">
        <f t="shared" si="3"/>
        <v/>
      </c>
      <c r="AF21" s="85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85" t="str">
        <f t="shared" si="6"/>
        <v/>
      </c>
      <c r="AH21" s="9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6" customFormat="1" ht="37.5" customHeight="1" x14ac:dyDescent="0.15">
      <c r="A22" s="68"/>
      <c r="B22" s="70"/>
      <c r="C22" s="60" t="s">
        <v>103</v>
      </c>
      <c r="D22" s="74"/>
      <c r="E22" s="75"/>
      <c r="F22" s="75"/>
      <c r="G22" s="75"/>
      <c r="H22" s="73"/>
      <c r="I22" s="81"/>
      <c r="J22" s="82"/>
      <c r="K22" s="82"/>
      <c r="L22" s="82"/>
      <c r="M22" s="82"/>
      <c r="N22" s="83"/>
      <c r="O22" s="82"/>
      <c r="P22" s="82" t="str">
        <f t="shared" si="7"/>
        <v/>
      </c>
      <c r="Q22" s="82"/>
      <c r="R22" s="84" t="str">
        <f t="shared" si="4"/>
        <v/>
      </c>
      <c r="S22" s="82"/>
      <c r="T22" s="85" t="str">
        <f t="shared" si="22"/>
        <v/>
      </c>
      <c r="U22" s="89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90">
        <f t="shared" si="56"/>
        <v>0</v>
      </c>
      <c r="W22" s="91">
        <f t="shared" si="56"/>
        <v>0</v>
      </c>
      <c r="X22" s="91">
        <f t="shared" si="56"/>
        <v>0</v>
      </c>
      <c r="Y22" s="91"/>
      <c r="Z22" s="85"/>
      <c r="AA22" s="92">
        <f t="shared" si="57"/>
        <v>0</v>
      </c>
      <c r="AB22" s="91">
        <f t="shared" si="57"/>
        <v>0</v>
      </c>
      <c r="AC22" s="85" t="str">
        <f t="shared" si="57"/>
        <v/>
      </c>
      <c r="AD22" s="84" t="str">
        <f>IF(P22="","",IF(Q22&lt;VLOOKUP($B$7,'（参考）諸謝金・宿泊料'!$C$3:$D$25,2,TRUE)*AC22,Q22,VLOOKUP($B$7,'（参考）諸謝金・宿泊料'!$C$3:$D$25,2,TRUE)*AC22))</f>
        <v/>
      </c>
      <c r="AE22" s="85" t="str">
        <f t="shared" si="3"/>
        <v/>
      </c>
      <c r="AF22" s="85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85" t="str">
        <f t="shared" si="6"/>
        <v/>
      </c>
      <c r="AH22" s="9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6" customFormat="1" ht="37.5" customHeight="1" x14ac:dyDescent="0.15">
      <c r="A23" s="68"/>
      <c r="B23" s="70"/>
      <c r="C23" s="60" t="s">
        <v>103</v>
      </c>
      <c r="D23" s="74"/>
      <c r="E23" s="75"/>
      <c r="F23" s="75"/>
      <c r="G23" s="75"/>
      <c r="H23" s="73"/>
      <c r="I23" s="81"/>
      <c r="J23" s="82"/>
      <c r="K23" s="82"/>
      <c r="L23" s="82"/>
      <c r="M23" s="82"/>
      <c r="N23" s="83"/>
      <c r="O23" s="82"/>
      <c r="P23" s="82" t="str">
        <f t="shared" si="7"/>
        <v/>
      </c>
      <c r="Q23" s="82"/>
      <c r="R23" s="84" t="str">
        <f t="shared" si="4"/>
        <v/>
      </c>
      <c r="S23" s="82"/>
      <c r="T23" s="85" t="str">
        <f t="shared" si="22"/>
        <v/>
      </c>
      <c r="U23" s="89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90">
        <f t="shared" si="56"/>
        <v>0</v>
      </c>
      <c r="W23" s="91">
        <f t="shared" si="56"/>
        <v>0</v>
      </c>
      <c r="X23" s="91">
        <f t="shared" si="56"/>
        <v>0</v>
      </c>
      <c r="Y23" s="91"/>
      <c r="Z23" s="85"/>
      <c r="AA23" s="92">
        <f t="shared" si="57"/>
        <v>0</v>
      </c>
      <c r="AB23" s="91">
        <f t="shared" si="57"/>
        <v>0</v>
      </c>
      <c r="AC23" s="85" t="str">
        <f t="shared" si="57"/>
        <v/>
      </c>
      <c r="AD23" s="84" t="str">
        <f>IF(P23="","",IF(Q23&lt;VLOOKUP($B$7,'（参考）諸謝金・宿泊料'!$C$3:$D$25,2,TRUE)*AC23,Q23,VLOOKUP($B$7,'（参考）諸謝金・宿泊料'!$C$3:$D$25,2,TRUE)*AC23))</f>
        <v/>
      </c>
      <c r="AE23" s="85" t="str">
        <f t="shared" si="3"/>
        <v/>
      </c>
      <c r="AF23" s="85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85" t="str">
        <f t="shared" si="6"/>
        <v/>
      </c>
      <c r="AH23" s="9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6" customFormat="1" ht="37.5" customHeight="1" thickBot="1" x14ac:dyDescent="0.2">
      <c r="A24" s="68"/>
      <c r="B24" s="70"/>
      <c r="C24" s="60" t="s">
        <v>103</v>
      </c>
      <c r="D24" s="74"/>
      <c r="E24" s="75"/>
      <c r="F24" s="75"/>
      <c r="G24" s="75"/>
      <c r="H24" s="73"/>
      <c r="I24" s="81"/>
      <c r="J24" s="82"/>
      <c r="K24" s="82"/>
      <c r="L24" s="82"/>
      <c r="M24" s="82"/>
      <c r="N24" s="83"/>
      <c r="O24" s="82"/>
      <c r="P24" s="82" t="str">
        <f t="shared" si="7"/>
        <v/>
      </c>
      <c r="Q24" s="82"/>
      <c r="R24" s="84" t="str">
        <f t="shared" si="4"/>
        <v/>
      </c>
      <c r="S24" s="82"/>
      <c r="T24" s="85" t="str">
        <f t="shared" si="22"/>
        <v/>
      </c>
      <c r="U24" s="89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90">
        <f t="shared" si="56"/>
        <v>0</v>
      </c>
      <c r="W24" s="91">
        <f t="shared" si="56"/>
        <v>0</v>
      </c>
      <c r="X24" s="91">
        <f t="shared" si="56"/>
        <v>0</v>
      </c>
      <c r="Y24" s="91"/>
      <c r="Z24" s="85"/>
      <c r="AA24" s="92">
        <f t="shared" si="57"/>
        <v>0</v>
      </c>
      <c r="AB24" s="91">
        <f t="shared" si="57"/>
        <v>0</v>
      </c>
      <c r="AC24" s="85" t="str">
        <f t="shared" si="57"/>
        <v/>
      </c>
      <c r="AD24" s="84" t="str">
        <f>IF(P24="","",IF(Q24&lt;VLOOKUP($B$7,'（参考）諸謝金・宿泊料'!$C$3:$D$25,2,TRUE)*AC24,Q24,VLOOKUP($B$7,'（参考）諸謝金・宿泊料'!$C$3:$D$25,2,TRUE)*AC24))</f>
        <v/>
      </c>
      <c r="AE24" s="85" t="str">
        <f t="shared" si="3"/>
        <v/>
      </c>
      <c r="AF24" s="85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85" t="str">
        <f t="shared" si="6"/>
        <v/>
      </c>
      <c r="AH24" s="9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6" customFormat="1" ht="37.5" customHeight="1" thickBot="1" x14ac:dyDescent="0.2">
      <c r="A25" s="146" t="s">
        <v>18</v>
      </c>
      <c r="B25" s="147"/>
      <c r="C25" s="147"/>
      <c r="D25" s="147"/>
      <c r="E25" s="147"/>
      <c r="F25" s="147"/>
      <c r="G25" s="147"/>
      <c r="H25" s="147"/>
      <c r="I25" s="61">
        <f t="shared" ref="I25:U25" si="58">SUM(I10:I24)</f>
        <v>0</v>
      </c>
      <c r="J25" s="62">
        <f t="shared" si="58"/>
        <v>0</v>
      </c>
      <c r="K25" s="108">
        <f t="shared" si="58"/>
        <v>0</v>
      </c>
      <c r="L25" s="63">
        <f t="shared" si="58"/>
        <v>0</v>
      </c>
      <c r="M25" s="62">
        <f t="shared" si="58"/>
        <v>0</v>
      </c>
      <c r="N25" s="63">
        <f t="shared" si="58"/>
        <v>0</v>
      </c>
      <c r="O25" s="62">
        <f t="shared" si="58"/>
        <v>0</v>
      </c>
      <c r="P25" s="62">
        <f t="shared" si="58"/>
        <v>0</v>
      </c>
      <c r="Q25" s="62">
        <f t="shared" si="58"/>
        <v>0</v>
      </c>
      <c r="R25" s="62">
        <f t="shared" si="58"/>
        <v>0</v>
      </c>
      <c r="S25" s="62">
        <f t="shared" si="58"/>
        <v>0</v>
      </c>
      <c r="T25" s="62">
        <f t="shared" si="58"/>
        <v>0</v>
      </c>
      <c r="U25" s="62">
        <f t="shared" si="58"/>
        <v>0</v>
      </c>
      <c r="V25" s="64">
        <f t="shared" ref="V25:AH25" si="59">SUM(V10:V24)</f>
        <v>0</v>
      </c>
      <c r="W25" s="65">
        <f t="shared" si="59"/>
        <v>0</v>
      </c>
      <c r="X25" s="65">
        <f t="shared" si="59"/>
        <v>0</v>
      </c>
      <c r="Y25" s="65">
        <f t="shared" si="59"/>
        <v>0</v>
      </c>
      <c r="Z25" s="65">
        <f t="shared" si="59"/>
        <v>0</v>
      </c>
      <c r="AA25" s="66">
        <f t="shared" si="59"/>
        <v>0</v>
      </c>
      <c r="AB25" s="65">
        <f t="shared" si="59"/>
        <v>0</v>
      </c>
      <c r="AC25" s="65">
        <f t="shared" si="59"/>
        <v>0</v>
      </c>
      <c r="AD25" s="65">
        <f t="shared" si="59"/>
        <v>0</v>
      </c>
      <c r="AE25" s="65">
        <f t="shared" si="59"/>
        <v>0</v>
      </c>
      <c r="AF25" s="65">
        <f t="shared" si="59"/>
        <v>0</v>
      </c>
      <c r="AG25" s="65">
        <f t="shared" si="59"/>
        <v>0</v>
      </c>
      <c r="AH25" s="67">
        <f t="shared" si="59"/>
        <v>0</v>
      </c>
    </row>
    <row r="26" spans="1:34" s="36" customFormat="1" ht="37.5" customHeight="1" thickBot="1" x14ac:dyDescent="0.2"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1:34" s="36" customFormat="1" ht="37.5" customHeight="1" thickBot="1" x14ac:dyDescent="0.2">
      <c r="A27" s="47"/>
      <c r="B27" s="47"/>
      <c r="C27" s="48"/>
      <c r="D27" s="47"/>
      <c r="E27" s="47"/>
      <c r="F27" s="47"/>
      <c r="G27" s="47"/>
      <c r="H27" s="49"/>
      <c r="I27" s="148" t="s">
        <v>89</v>
      </c>
      <c r="J27" s="142"/>
      <c r="K27" s="142"/>
      <c r="L27" s="142"/>
      <c r="M27" s="142"/>
      <c r="N27" s="142"/>
      <c r="O27" s="143">
        <f>SUM(K6,P6,T6,J25,K25,M25,O25,Q25,S25,U25)</f>
        <v>0</v>
      </c>
      <c r="P27" s="144"/>
      <c r="Q27" s="144"/>
      <c r="R27" s="144"/>
      <c r="S27" s="144"/>
      <c r="T27" s="144"/>
      <c r="U27" s="145"/>
      <c r="V27" s="141" t="s">
        <v>90</v>
      </c>
      <c r="W27" s="142"/>
      <c r="X27" s="142"/>
      <c r="Y27" s="142"/>
      <c r="Z27" s="142"/>
      <c r="AA27" s="142"/>
      <c r="AB27" s="143">
        <f>SUM(X6,AC6,AG6,W25,X25,Z25,AB25,AD25,AF25,AH25)</f>
        <v>0</v>
      </c>
      <c r="AC27" s="144"/>
      <c r="AD27" s="144"/>
      <c r="AE27" s="144"/>
      <c r="AF27" s="144"/>
      <c r="AG27" s="144"/>
      <c r="AH27" s="145"/>
    </row>
    <row r="28" spans="1:34" s="36" customFormat="1" ht="37.5" customHeight="1" thickBot="1" x14ac:dyDescent="0.2">
      <c r="A28" s="149" t="s">
        <v>105</v>
      </c>
      <c r="B28" s="149"/>
      <c r="C28" s="149"/>
      <c r="D28" s="149"/>
      <c r="E28" s="149"/>
      <c r="F28" s="149"/>
      <c r="G28" s="149"/>
      <c r="H28" s="149"/>
      <c r="I28" s="150"/>
      <c r="J28" s="150"/>
      <c r="K28" s="150"/>
      <c r="L28" s="150"/>
      <c r="M28" s="150"/>
      <c r="N28" s="150"/>
      <c r="O28" s="39"/>
      <c r="P28" s="39"/>
      <c r="Q28" s="39"/>
      <c r="R28" s="39"/>
      <c r="S28" s="39"/>
      <c r="T28" s="39"/>
      <c r="U28" s="39"/>
      <c r="V28" s="141" t="s">
        <v>106</v>
      </c>
      <c r="W28" s="142"/>
      <c r="X28" s="142"/>
      <c r="Y28" s="142"/>
      <c r="Z28" s="142"/>
      <c r="AA28" s="142"/>
      <c r="AB28" s="143">
        <f>O27-AB27</f>
        <v>0</v>
      </c>
      <c r="AC28" s="144"/>
      <c r="AD28" s="144"/>
      <c r="AE28" s="144"/>
      <c r="AF28" s="144"/>
      <c r="AG28" s="144"/>
      <c r="AH28" s="145"/>
    </row>
  </sheetData>
  <mergeCells count="52">
    <mergeCell ref="I5:J5"/>
    <mergeCell ref="K5:M5"/>
    <mergeCell ref="N5:O5"/>
    <mergeCell ref="P5:Q5"/>
    <mergeCell ref="R5:S5"/>
    <mergeCell ref="A1:AH1"/>
    <mergeCell ref="A2:AH2"/>
    <mergeCell ref="A3:AH3"/>
    <mergeCell ref="I4:U4"/>
    <mergeCell ref="V4:AH4"/>
    <mergeCell ref="AG5:AH5"/>
    <mergeCell ref="B5:D5"/>
    <mergeCell ref="I6:J6"/>
    <mergeCell ref="K6:M6"/>
    <mergeCell ref="N6:O6"/>
    <mergeCell ref="P6:Q6"/>
    <mergeCell ref="R6:S6"/>
    <mergeCell ref="T6:U6"/>
    <mergeCell ref="V6:W6"/>
    <mergeCell ref="X6:Z6"/>
    <mergeCell ref="T5:U5"/>
    <mergeCell ref="V5:W5"/>
    <mergeCell ref="X5:Z5"/>
    <mergeCell ref="AA5:AB5"/>
    <mergeCell ref="AC5:AD5"/>
    <mergeCell ref="AE5:AF5"/>
    <mergeCell ref="AA6:AB6"/>
    <mergeCell ref="AC6:AD6"/>
    <mergeCell ref="AE6:AF6"/>
    <mergeCell ref="AG6:AH6"/>
    <mergeCell ref="B6:D6"/>
    <mergeCell ref="I7:K7"/>
    <mergeCell ref="N7:O7"/>
    <mergeCell ref="V7:X7"/>
    <mergeCell ref="L7:M7"/>
    <mergeCell ref="Y7:Z7"/>
    <mergeCell ref="AA7:AB7"/>
    <mergeCell ref="B7:D7"/>
    <mergeCell ref="V28:AA28"/>
    <mergeCell ref="AB28:AH28"/>
    <mergeCell ref="A25:H25"/>
    <mergeCell ref="I27:N27"/>
    <mergeCell ref="O27:U27"/>
    <mergeCell ref="V27:AA27"/>
    <mergeCell ref="A28:N28"/>
    <mergeCell ref="AB27:AH27"/>
    <mergeCell ref="R7:S7"/>
    <mergeCell ref="P7:Q7"/>
    <mergeCell ref="AG7:AH7"/>
    <mergeCell ref="AE7:AF7"/>
    <mergeCell ref="AC7:AD7"/>
    <mergeCell ref="T7:U7"/>
  </mergeCells>
  <phoneticPr fontId="3"/>
  <dataValidations disablePrompts="1"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Normal="100" zoomScaleSheetLayoutView="70" workbookViewId="0">
      <pane xSplit="8" ySplit="9" topLeftCell="N23" activePane="bottomRight" state="frozen"/>
      <selection pane="topRight" activeCell="I1" sqref="I1"/>
      <selection pane="bottomLeft" activeCell="A10" sqref="A10"/>
      <selection pane="bottomRight" activeCell="A3" sqref="A3:AH3"/>
    </sheetView>
  </sheetViews>
  <sheetFormatPr defaultColWidth="2.625" defaultRowHeight="37.5" customHeight="1" x14ac:dyDescent="0.15"/>
  <cols>
    <col min="1" max="1" width="8.75" style="37" customWidth="1"/>
    <col min="2" max="2" width="7.625" style="37" customWidth="1"/>
    <col min="3" max="3" width="4.25" style="50" bestFit="1" customWidth="1"/>
    <col min="4" max="4" width="7.625" style="37" customWidth="1"/>
    <col min="5" max="7" width="12.5" style="37" customWidth="1"/>
    <col min="8" max="8" width="7.5" style="50" customWidth="1"/>
    <col min="9" max="34" width="7.5" style="37" customWidth="1"/>
    <col min="35" max="16384" width="2.625" style="37"/>
  </cols>
  <sheetData>
    <row r="1" spans="1:34" s="36" customFormat="1" ht="14.25" x14ac:dyDescent="0.1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34" s="36" customFormat="1" ht="14.25" x14ac:dyDescent="0.15">
      <c r="A2" s="178" t="s">
        <v>99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4" ht="60.75" customHeight="1" thickBot="1" x14ac:dyDescent="0.2">
      <c r="A3" s="179" t="s">
        <v>159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</row>
    <row r="4" spans="1:34" s="36" customFormat="1" ht="37.5" customHeight="1" x14ac:dyDescent="0.15">
      <c r="A4" s="38"/>
      <c r="B4" s="38"/>
      <c r="C4" s="39"/>
      <c r="D4" s="38"/>
      <c r="E4" s="38"/>
      <c r="F4" s="38"/>
      <c r="G4" s="38"/>
      <c r="H4" s="40"/>
      <c r="I4" s="181" t="s">
        <v>93</v>
      </c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181" t="s">
        <v>87</v>
      </c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3"/>
    </row>
    <row r="5" spans="1:34" s="36" customFormat="1" ht="37.5" customHeight="1" x14ac:dyDescent="0.15">
      <c r="A5" s="41" t="s">
        <v>2</v>
      </c>
      <c r="B5" s="140" t="str">
        <f>報告書!Q25</f>
        <v>B</v>
      </c>
      <c r="C5" s="140"/>
      <c r="D5" s="140"/>
      <c r="E5" s="38"/>
      <c r="F5" s="38"/>
      <c r="G5" s="38"/>
      <c r="H5" s="40"/>
      <c r="I5" s="176" t="s">
        <v>1</v>
      </c>
      <c r="J5" s="164"/>
      <c r="K5" s="184"/>
      <c r="L5" s="184"/>
      <c r="M5" s="184"/>
      <c r="N5" s="177" t="s">
        <v>91</v>
      </c>
      <c r="O5" s="164"/>
      <c r="P5" s="174"/>
      <c r="Q5" s="174"/>
      <c r="R5" s="177" t="s">
        <v>92</v>
      </c>
      <c r="S5" s="164"/>
      <c r="T5" s="174"/>
      <c r="U5" s="175"/>
      <c r="V5" s="176" t="str">
        <f>I5</f>
        <v>パック料金</v>
      </c>
      <c r="W5" s="164"/>
      <c r="X5" s="165">
        <f>K5</f>
        <v>0</v>
      </c>
      <c r="Y5" s="165"/>
      <c r="Z5" s="165"/>
      <c r="AA5" s="177" t="s">
        <v>91</v>
      </c>
      <c r="AB5" s="164"/>
      <c r="AC5" s="167">
        <f t="shared" ref="AC5:AC8" si="0">P5</f>
        <v>0</v>
      </c>
      <c r="AD5" s="167"/>
      <c r="AE5" s="177" t="s">
        <v>92</v>
      </c>
      <c r="AF5" s="164"/>
      <c r="AG5" s="167">
        <f>T5</f>
        <v>0</v>
      </c>
      <c r="AH5" s="168"/>
    </row>
    <row r="6" spans="1:34" s="36" customFormat="1" ht="37.5" customHeight="1" x14ac:dyDescent="0.15">
      <c r="A6" s="41" t="s">
        <v>3</v>
      </c>
      <c r="B6" s="140" t="str">
        <f>報告書!I25</f>
        <v>各種療法士</v>
      </c>
      <c r="C6" s="140"/>
      <c r="D6" s="140"/>
      <c r="E6" s="42"/>
      <c r="F6" s="42"/>
      <c r="G6" s="42"/>
      <c r="H6" s="43"/>
      <c r="I6" s="169"/>
      <c r="J6" s="164"/>
      <c r="K6" s="161"/>
      <c r="L6" s="170"/>
      <c r="M6" s="162"/>
      <c r="N6" s="171"/>
      <c r="O6" s="172"/>
      <c r="P6" s="171"/>
      <c r="Q6" s="172"/>
      <c r="R6" s="171"/>
      <c r="S6" s="172"/>
      <c r="T6" s="171"/>
      <c r="U6" s="173"/>
      <c r="V6" s="169"/>
      <c r="W6" s="164"/>
      <c r="X6" s="161"/>
      <c r="Y6" s="170"/>
      <c r="Z6" s="170"/>
      <c r="AA6" s="161"/>
      <c r="AB6" s="162"/>
      <c r="AC6" s="163"/>
      <c r="AD6" s="163"/>
      <c r="AE6" s="164">
        <f>R6</f>
        <v>0</v>
      </c>
      <c r="AF6" s="164"/>
      <c r="AG6" s="165">
        <f>T6</f>
        <v>0</v>
      </c>
      <c r="AH6" s="166"/>
    </row>
    <row r="7" spans="1:34" s="36" customFormat="1" ht="37.5" customHeight="1" thickBot="1" x14ac:dyDescent="0.2">
      <c r="A7" s="41" t="s">
        <v>5</v>
      </c>
      <c r="B7" s="140" t="str">
        <f>IF(ISNA(VLOOKUP(B6,'（参考）諸謝金・宿泊料'!B:C,2,FALSE)),"？",VLOOKUP(B6,'（参考）諸謝金・宿泊料'!B:C,2,FALSE))</f>
        <v>⑦</v>
      </c>
      <c r="C7" s="140"/>
      <c r="D7" s="140"/>
      <c r="H7" s="44"/>
      <c r="I7" s="158" t="s">
        <v>4</v>
      </c>
      <c r="J7" s="139"/>
      <c r="K7" s="139"/>
      <c r="L7" s="159" t="s">
        <v>120</v>
      </c>
      <c r="M7" s="160"/>
      <c r="N7" s="138" t="s">
        <v>122</v>
      </c>
      <c r="O7" s="139"/>
      <c r="P7" s="152" t="s">
        <v>142</v>
      </c>
      <c r="Q7" s="153"/>
      <c r="R7" s="151" t="s">
        <v>7</v>
      </c>
      <c r="S7" s="151"/>
      <c r="T7" s="152" t="s">
        <v>8</v>
      </c>
      <c r="U7" s="157"/>
      <c r="V7" s="158" t="str">
        <f>I7</f>
        <v>鉄道賃</v>
      </c>
      <c r="W7" s="139"/>
      <c r="X7" s="139"/>
      <c r="Y7" s="159" t="str">
        <f>L7</f>
        <v>航空賃</v>
      </c>
      <c r="Z7" s="160"/>
      <c r="AA7" s="138" t="s">
        <v>122</v>
      </c>
      <c r="AB7" s="139"/>
      <c r="AC7" s="154" t="str">
        <f>P7</f>
        <v>諸謝金</v>
      </c>
      <c r="AD7" s="156"/>
      <c r="AE7" s="154" t="str">
        <f>R7</f>
        <v>宿泊料</v>
      </c>
      <c r="AF7" s="156"/>
      <c r="AG7" s="154" t="str">
        <f>T7</f>
        <v>食卓料</v>
      </c>
      <c r="AH7" s="155"/>
    </row>
    <row r="8" spans="1:34" s="36" customFormat="1" ht="45" customHeight="1" x14ac:dyDescent="0.15">
      <c r="A8" s="13" t="s">
        <v>83</v>
      </c>
      <c r="B8" s="30" t="s">
        <v>9</v>
      </c>
      <c r="C8" s="15" t="s">
        <v>80</v>
      </c>
      <c r="D8" s="31" t="s">
        <v>10</v>
      </c>
      <c r="E8" s="16" t="s">
        <v>100</v>
      </c>
      <c r="F8" s="17" t="s">
        <v>11</v>
      </c>
      <c r="G8" s="16" t="s">
        <v>74</v>
      </c>
      <c r="H8" s="14" t="s">
        <v>12</v>
      </c>
      <c r="I8" s="99" t="s">
        <v>13</v>
      </c>
      <c r="J8" s="100" t="s">
        <v>14</v>
      </c>
      <c r="K8" s="101" t="s">
        <v>15</v>
      </c>
      <c r="L8" s="106" t="s">
        <v>13</v>
      </c>
      <c r="M8" s="100" t="s">
        <v>121</v>
      </c>
      <c r="N8" s="100" t="s">
        <v>13</v>
      </c>
      <c r="O8" s="98" t="s">
        <v>14</v>
      </c>
      <c r="P8" s="111" t="s">
        <v>155</v>
      </c>
      <c r="Q8" s="111" t="s">
        <v>16</v>
      </c>
      <c r="R8" s="98" t="s">
        <v>75</v>
      </c>
      <c r="S8" s="98" t="s">
        <v>16</v>
      </c>
      <c r="T8" s="98" t="s">
        <v>75</v>
      </c>
      <c r="U8" s="19" t="s">
        <v>16</v>
      </c>
      <c r="V8" s="99" t="str">
        <f>I8</f>
        <v>路程</v>
      </c>
      <c r="W8" s="100" t="str">
        <f>J8</f>
        <v>運賃</v>
      </c>
      <c r="X8" s="101" t="str">
        <f>K8</f>
        <v>急行
料金</v>
      </c>
      <c r="Y8" s="106" t="str">
        <f>L8</f>
        <v>路程</v>
      </c>
      <c r="Z8" s="100" t="str">
        <f>M8</f>
        <v>運賃</v>
      </c>
      <c r="AA8" s="100" t="str">
        <f>N8</f>
        <v>路程</v>
      </c>
      <c r="AB8" s="100" t="str">
        <f>O8</f>
        <v>運賃</v>
      </c>
      <c r="AC8" s="100" t="str">
        <f t="shared" si="0"/>
        <v>時間</v>
      </c>
      <c r="AD8" s="100" t="str">
        <f>Q8</f>
        <v>定額</v>
      </c>
      <c r="AE8" s="100" t="str">
        <f>R8</f>
        <v>夜数</v>
      </c>
      <c r="AF8" s="100" t="str">
        <f>S8</f>
        <v>定額</v>
      </c>
      <c r="AG8" s="100" t="str">
        <f>T8</f>
        <v>夜数</v>
      </c>
      <c r="AH8" s="45" t="str">
        <f>U8</f>
        <v>定額</v>
      </c>
    </row>
    <row r="9" spans="1:34" s="36" customFormat="1" ht="14.25" x14ac:dyDescent="0.15">
      <c r="A9" s="20"/>
      <c r="B9" s="103"/>
      <c r="C9" s="102"/>
      <c r="D9" s="104"/>
      <c r="E9" s="21"/>
      <c r="F9" s="22"/>
      <c r="G9" s="21"/>
      <c r="H9" s="23"/>
      <c r="I9" s="24" t="s">
        <v>76</v>
      </c>
      <c r="J9" s="25" t="s">
        <v>77</v>
      </c>
      <c r="K9" s="26" t="s">
        <v>77</v>
      </c>
      <c r="L9" s="107" t="s">
        <v>76</v>
      </c>
      <c r="M9" s="25" t="s">
        <v>77</v>
      </c>
      <c r="N9" s="25" t="s">
        <v>76</v>
      </c>
      <c r="O9" s="27" t="s">
        <v>77</v>
      </c>
      <c r="P9" s="28" t="s">
        <v>78</v>
      </c>
      <c r="Q9" s="28" t="s">
        <v>77</v>
      </c>
      <c r="R9" s="28" t="s">
        <v>23</v>
      </c>
      <c r="S9" s="28" t="s">
        <v>77</v>
      </c>
      <c r="T9" s="28" t="s">
        <v>23</v>
      </c>
      <c r="U9" s="29" t="s">
        <v>77</v>
      </c>
      <c r="V9" s="24" t="s">
        <v>76</v>
      </c>
      <c r="W9" s="25" t="s">
        <v>77</v>
      </c>
      <c r="X9" s="26" t="s">
        <v>77</v>
      </c>
      <c r="Y9" s="107" t="s">
        <v>76</v>
      </c>
      <c r="Z9" s="25" t="s">
        <v>77</v>
      </c>
      <c r="AA9" s="25" t="s">
        <v>76</v>
      </c>
      <c r="AB9" s="27" t="s">
        <v>77</v>
      </c>
      <c r="AC9" s="28" t="s">
        <v>78</v>
      </c>
      <c r="AD9" s="28" t="s">
        <v>77</v>
      </c>
      <c r="AE9" s="28" t="s">
        <v>23</v>
      </c>
      <c r="AF9" s="28" t="s">
        <v>77</v>
      </c>
      <c r="AG9" s="28" t="s">
        <v>23</v>
      </c>
      <c r="AH9" s="29" t="s">
        <v>77</v>
      </c>
    </row>
    <row r="10" spans="1:34" s="36" customFormat="1" ht="37.5" customHeight="1" x14ac:dyDescent="0.15">
      <c r="A10" s="68"/>
      <c r="B10" s="69"/>
      <c r="C10" s="59" t="s">
        <v>80</v>
      </c>
      <c r="D10" s="71"/>
      <c r="E10" s="72"/>
      <c r="F10" s="72"/>
      <c r="G10" s="72"/>
      <c r="H10" s="73"/>
      <c r="I10" s="77"/>
      <c r="J10" s="78"/>
      <c r="K10" s="78"/>
      <c r="L10" s="78"/>
      <c r="M10" s="78"/>
      <c r="N10" s="79"/>
      <c r="O10" s="80"/>
      <c r="P10" s="78"/>
      <c r="Q10" s="78"/>
      <c r="R10" s="84" t="str">
        <f>IF(H10="","",IF(K5="",1,""))</f>
        <v/>
      </c>
      <c r="S10" s="78"/>
      <c r="T10" s="84" t="str">
        <f>IF($K$5=0,"",IF(AND($P$5="なし",$T$5="なし"),1,""))</f>
        <v/>
      </c>
      <c r="U10" s="89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86">
        <f t="shared" ref="V10:X12" si="1">I10</f>
        <v>0</v>
      </c>
      <c r="W10" s="87">
        <f t="shared" si="1"/>
        <v>0</v>
      </c>
      <c r="X10" s="87">
        <f t="shared" si="1"/>
        <v>0</v>
      </c>
      <c r="Y10" s="87"/>
      <c r="Z10" s="84"/>
      <c r="AA10" s="88">
        <f t="shared" ref="AA10:AC12" si="2">N10</f>
        <v>0</v>
      </c>
      <c r="AB10" s="87">
        <f t="shared" si="2"/>
        <v>0</v>
      </c>
      <c r="AC10" s="84">
        <f t="shared" si="2"/>
        <v>0</v>
      </c>
      <c r="AD10" s="84" t="str">
        <f>IF(P10="","",IF(Q10&lt;VLOOKUP($B$7,'（参考）諸謝金・宿泊料'!$C$3:$D$25,2,TRUE)*AC10,Q10,VLOOKUP($B$7,'（参考）諸謝金・宿泊料'!$C$3:$D$25,2,TRUE)*AC10))</f>
        <v/>
      </c>
      <c r="AE10" s="84" t="str">
        <f t="shared" ref="AE10:AE24" si="3">R10</f>
        <v/>
      </c>
      <c r="AF10" s="84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84" t="str">
        <f>IF($X$5=0,"",IF(T10="","",1))</f>
        <v/>
      </c>
      <c r="AH10" s="89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6" customFormat="1" ht="37.5" customHeight="1" x14ac:dyDescent="0.15">
      <c r="A11" s="68"/>
      <c r="B11" s="70"/>
      <c r="C11" s="60" t="s">
        <v>80</v>
      </c>
      <c r="D11" s="74"/>
      <c r="E11" s="75"/>
      <c r="F11" s="75"/>
      <c r="G11" s="75"/>
      <c r="H11" s="73"/>
      <c r="I11" s="81"/>
      <c r="J11" s="82"/>
      <c r="K11" s="82"/>
      <c r="L11" s="82"/>
      <c r="M11" s="82"/>
      <c r="N11" s="83"/>
      <c r="O11" s="82"/>
      <c r="P11" s="82"/>
      <c r="Q11" s="82"/>
      <c r="R11" s="84" t="str">
        <f t="shared" ref="R11:R24" si="4">IF(H11="","",IF(K6="",1,""))</f>
        <v/>
      </c>
      <c r="S11" s="82"/>
      <c r="T11" s="85" t="str">
        <f t="shared" ref="T11:T13" si="5">IF($X$5=0,"",IF(OR(G11="",R11=""),"",1))</f>
        <v/>
      </c>
      <c r="U11" s="89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90">
        <f t="shared" si="1"/>
        <v>0</v>
      </c>
      <c r="W11" s="91">
        <f t="shared" si="1"/>
        <v>0</v>
      </c>
      <c r="X11" s="91">
        <f t="shared" si="1"/>
        <v>0</v>
      </c>
      <c r="Y11" s="91"/>
      <c r="Z11" s="85"/>
      <c r="AA11" s="92">
        <f t="shared" si="2"/>
        <v>0</v>
      </c>
      <c r="AB11" s="91">
        <f t="shared" si="2"/>
        <v>0</v>
      </c>
      <c r="AC11" s="85">
        <f>P11</f>
        <v>0</v>
      </c>
      <c r="AD11" s="84" t="str">
        <f>IF(P11="","",IF(Q11&lt;VLOOKUP($B$7,'（参考）諸謝金・宿泊料'!$C$3:$D$25,2,TRUE)*AC11,Q11,VLOOKUP($B$7,'（参考）諸謝金・宿泊料'!$C$3:$D$25,2,TRUE)*AC11))</f>
        <v/>
      </c>
      <c r="AE11" s="85" t="str">
        <f t="shared" si="3"/>
        <v/>
      </c>
      <c r="AF11" s="85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85" t="str">
        <f t="shared" ref="AG11:AG24" si="6">IF($X$5=0,"",IF(OR(T11="",AE11=""),"",1))</f>
        <v/>
      </c>
      <c r="AH11" s="9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6" customFormat="1" ht="37.5" customHeight="1" x14ac:dyDescent="0.15">
      <c r="A12" s="68"/>
      <c r="B12" s="70"/>
      <c r="C12" s="60" t="s">
        <v>80</v>
      </c>
      <c r="D12" s="74"/>
      <c r="E12" s="76"/>
      <c r="F12" s="76"/>
      <c r="G12" s="76"/>
      <c r="H12" s="73"/>
      <c r="I12" s="81"/>
      <c r="J12" s="82"/>
      <c r="K12" s="82"/>
      <c r="L12" s="82"/>
      <c r="M12" s="82"/>
      <c r="N12" s="83"/>
      <c r="O12" s="82"/>
      <c r="P12" s="82" t="str">
        <f t="shared" ref="P12:P24" si="7">IF(A12="","",1)</f>
        <v/>
      </c>
      <c r="Q12" s="82"/>
      <c r="R12" s="84" t="str">
        <f t="shared" si="4"/>
        <v/>
      </c>
      <c r="S12" s="82"/>
      <c r="T12" s="85" t="str">
        <f t="shared" si="5"/>
        <v/>
      </c>
      <c r="U12" s="89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90">
        <f t="shared" si="1"/>
        <v>0</v>
      </c>
      <c r="W12" s="91">
        <f t="shared" si="1"/>
        <v>0</v>
      </c>
      <c r="X12" s="91">
        <f t="shared" si="1"/>
        <v>0</v>
      </c>
      <c r="Y12" s="91"/>
      <c r="Z12" s="85"/>
      <c r="AA12" s="92">
        <f t="shared" si="2"/>
        <v>0</v>
      </c>
      <c r="AB12" s="91">
        <f t="shared" si="2"/>
        <v>0</v>
      </c>
      <c r="AC12" s="85" t="str">
        <f>P12</f>
        <v/>
      </c>
      <c r="AD12" s="84" t="str">
        <f>IF(P12="","",IF(Q12&lt;VLOOKUP($B$7,'（参考）諸謝金・宿泊料'!$C$3:$D$25,2,TRUE)*AC12,Q12,VLOOKUP($B$7,'（参考）諸謝金・宿泊料'!$C$3:$D$25,2,TRUE)*AC12))</f>
        <v/>
      </c>
      <c r="AE12" s="85" t="str">
        <f t="shared" si="3"/>
        <v/>
      </c>
      <c r="AF12" s="85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85" t="str">
        <f t="shared" si="6"/>
        <v/>
      </c>
      <c r="AH12" s="9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6" customFormat="1" ht="37.5" customHeight="1" x14ac:dyDescent="0.15">
      <c r="A13" s="68"/>
      <c r="B13" s="70"/>
      <c r="C13" s="60" t="s">
        <v>80</v>
      </c>
      <c r="D13" s="74"/>
      <c r="E13" s="76"/>
      <c r="F13" s="76"/>
      <c r="G13" s="76"/>
      <c r="H13" s="73"/>
      <c r="I13" s="81"/>
      <c r="J13" s="82"/>
      <c r="K13" s="82"/>
      <c r="L13" s="82"/>
      <c r="M13" s="82"/>
      <c r="N13" s="83"/>
      <c r="O13" s="82"/>
      <c r="P13" s="82" t="str">
        <f t="shared" si="7"/>
        <v/>
      </c>
      <c r="Q13" s="82"/>
      <c r="R13" s="84" t="str">
        <f t="shared" si="4"/>
        <v/>
      </c>
      <c r="S13" s="82"/>
      <c r="T13" s="85" t="str">
        <f t="shared" si="5"/>
        <v/>
      </c>
      <c r="U13" s="89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90">
        <f t="shared" ref="V13:X19" si="8">I13</f>
        <v>0</v>
      </c>
      <c r="W13" s="91">
        <f t="shared" si="8"/>
        <v>0</v>
      </c>
      <c r="X13" s="91">
        <f t="shared" si="8"/>
        <v>0</v>
      </c>
      <c r="Y13" s="91"/>
      <c r="Z13" s="85"/>
      <c r="AA13" s="92">
        <f t="shared" ref="AA13:AC24" si="9">N13</f>
        <v>0</v>
      </c>
      <c r="AB13" s="91">
        <f t="shared" si="9"/>
        <v>0</v>
      </c>
      <c r="AC13" s="85" t="str">
        <f t="shared" si="9"/>
        <v/>
      </c>
      <c r="AD13" s="84" t="str">
        <f>IF(P13="","",IF(Q13&lt;VLOOKUP($B$7,'（参考）諸謝金・宿泊料'!$C$3:$D$25,2,TRUE)*AC13,Q13,VLOOKUP($B$7,'（参考）諸謝金・宿泊料'!$C$3:$D$25,2,TRUE)*AC13))</f>
        <v/>
      </c>
      <c r="AE13" s="85" t="str">
        <f t="shared" si="3"/>
        <v/>
      </c>
      <c r="AF13" s="85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85" t="str">
        <f t="shared" si="6"/>
        <v/>
      </c>
      <c r="AH13" s="9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6" customFormat="1" ht="37.5" customHeight="1" x14ac:dyDescent="0.15">
      <c r="A14" s="68"/>
      <c r="B14" s="70"/>
      <c r="C14" s="60" t="s">
        <v>80</v>
      </c>
      <c r="D14" s="74"/>
      <c r="E14" s="76"/>
      <c r="F14" s="76"/>
      <c r="G14" s="76"/>
      <c r="H14" s="73"/>
      <c r="I14" s="81"/>
      <c r="J14" s="82"/>
      <c r="K14" s="82"/>
      <c r="L14" s="82"/>
      <c r="M14" s="82"/>
      <c r="N14" s="83"/>
      <c r="O14" s="82"/>
      <c r="P14" s="82" t="str">
        <f t="shared" si="7"/>
        <v/>
      </c>
      <c r="Q14" s="82"/>
      <c r="R14" s="84" t="str">
        <f t="shared" si="4"/>
        <v/>
      </c>
      <c r="S14" s="82"/>
      <c r="T14" s="85" t="str">
        <f>IF($X$5=0,"",IF(OR(G14="",R14=""),"",1))</f>
        <v/>
      </c>
      <c r="U14" s="89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90">
        <f t="shared" si="8"/>
        <v>0</v>
      </c>
      <c r="W14" s="91">
        <f t="shared" si="8"/>
        <v>0</v>
      </c>
      <c r="X14" s="91">
        <f t="shared" si="8"/>
        <v>0</v>
      </c>
      <c r="Y14" s="91"/>
      <c r="Z14" s="85"/>
      <c r="AA14" s="92">
        <f t="shared" si="9"/>
        <v>0</v>
      </c>
      <c r="AB14" s="91">
        <f t="shared" si="9"/>
        <v>0</v>
      </c>
      <c r="AC14" s="85"/>
      <c r="AD14" s="84" t="str">
        <f>IF(P14="","",IF(Q14&lt;VLOOKUP($B$7,'（参考）諸謝金・宿泊料'!$C$3:$D$25,2,TRUE)*AC14,Q14,VLOOKUP($B$7,'（参考）諸謝金・宿泊料'!$C$3:$D$25,2,TRUE)*AC14))</f>
        <v/>
      </c>
      <c r="AE14" s="85" t="str">
        <f t="shared" si="3"/>
        <v/>
      </c>
      <c r="AF14" s="85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85" t="str">
        <f t="shared" si="6"/>
        <v/>
      </c>
      <c r="AH14" s="9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6" customFormat="1" ht="37.5" customHeight="1" x14ac:dyDescent="0.15">
      <c r="A15" s="68"/>
      <c r="B15" s="70"/>
      <c r="C15" s="60" t="s">
        <v>80</v>
      </c>
      <c r="D15" s="74"/>
      <c r="E15" s="75"/>
      <c r="F15" s="75"/>
      <c r="G15" s="75"/>
      <c r="H15" s="73"/>
      <c r="I15" s="81"/>
      <c r="J15" s="82"/>
      <c r="K15" s="82"/>
      <c r="L15" s="82"/>
      <c r="M15" s="82"/>
      <c r="N15" s="83"/>
      <c r="O15" s="82"/>
      <c r="P15" s="82" t="str">
        <f t="shared" si="7"/>
        <v/>
      </c>
      <c r="Q15" s="82"/>
      <c r="R15" s="84" t="str">
        <f t="shared" si="4"/>
        <v/>
      </c>
      <c r="S15" s="82"/>
      <c r="T15" s="85" t="str">
        <f t="shared" ref="T15:T24" si="10">IF($X$5=0,"",IF(OR(G15="",R15=""),"",1))</f>
        <v/>
      </c>
      <c r="U15" s="89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90">
        <f t="shared" si="8"/>
        <v>0</v>
      </c>
      <c r="W15" s="91">
        <f t="shared" si="8"/>
        <v>0</v>
      </c>
      <c r="X15" s="91">
        <f t="shared" si="8"/>
        <v>0</v>
      </c>
      <c r="Y15" s="91"/>
      <c r="Z15" s="85"/>
      <c r="AA15" s="92">
        <f t="shared" si="9"/>
        <v>0</v>
      </c>
      <c r="AB15" s="91">
        <f t="shared" si="9"/>
        <v>0</v>
      </c>
      <c r="AC15" s="85"/>
      <c r="AD15" s="84" t="str">
        <f>IF(P15="","",IF(Q15&lt;VLOOKUP($B$7,'（参考）諸謝金・宿泊料'!$C$3:$D$25,2,TRUE)*AC15,Q15,VLOOKUP($B$7,'（参考）諸謝金・宿泊料'!$C$3:$D$25,2,TRUE)*AC15))</f>
        <v/>
      </c>
      <c r="AE15" s="85" t="str">
        <f t="shared" si="3"/>
        <v/>
      </c>
      <c r="AF15" s="85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85" t="str">
        <f t="shared" si="6"/>
        <v/>
      </c>
      <c r="AH15" s="9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6" customFormat="1" ht="37.5" customHeight="1" x14ac:dyDescent="0.15">
      <c r="A16" s="68"/>
      <c r="B16" s="70"/>
      <c r="C16" s="60" t="s">
        <v>80</v>
      </c>
      <c r="D16" s="74"/>
      <c r="E16" s="76"/>
      <c r="F16" s="76"/>
      <c r="G16" s="76"/>
      <c r="H16" s="73"/>
      <c r="I16" s="81"/>
      <c r="J16" s="82"/>
      <c r="K16" s="82"/>
      <c r="L16" s="82"/>
      <c r="M16" s="82"/>
      <c r="N16" s="83"/>
      <c r="O16" s="82"/>
      <c r="P16" s="82" t="str">
        <f t="shared" si="7"/>
        <v/>
      </c>
      <c r="Q16" s="82"/>
      <c r="R16" s="84" t="str">
        <f t="shared" si="4"/>
        <v/>
      </c>
      <c r="S16" s="82"/>
      <c r="T16" s="85" t="str">
        <f t="shared" si="10"/>
        <v/>
      </c>
      <c r="U16" s="89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90">
        <f t="shared" si="8"/>
        <v>0</v>
      </c>
      <c r="W16" s="91">
        <f t="shared" si="8"/>
        <v>0</v>
      </c>
      <c r="X16" s="91">
        <f t="shared" si="8"/>
        <v>0</v>
      </c>
      <c r="Y16" s="91"/>
      <c r="Z16" s="85"/>
      <c r="AA16" s="92">
        <f t="shared" si="9"/>
        <v>0</v>
      </c>
      <c r="AB16" s="91">
        <f t="shared" si="9"/>
        <v>0</v>
      </c>
      <c r="AC16" s="85" t="str">
        <f t="shared" si="9"/>
        <v/>
      </c>
      <c r="AD16" s="84" t="str">
        <f>IF(P16="","",IF(Q16&lt;VLOOKUP($B$7,'（参考）諸謝金・宿泊料'!$C$3:$D$25,2,TRUE)*AC16,Q16,VLOOKUP($B$7,'（参考）諸謝金・宿泊料'!$C$3:$D$25,2,TRUE)*AC16))</f>
        <v/>
      </c>
      <c r="AE16" s="85" t="str">
        <f t="shared" si="3"/>
        <v/>
      </c>
      <c r="AF16" s="85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85" t="str">
        <f t="shared" si="6"/>
        <v/>
      </c>
      <c r="AH16" s="9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6" customFormat="1" ht="37.5" customHeight="1" x14ac:dyDescent="0.15">
      <c r="A17" s="68"/>
      <c r="B17" s="70"/>
      <c r="C17" s="60" t="s">
        <v>80</v>
      </c>
      <c r="D17" s="74"/>
      <c r="E17" s="75"/>
      <c r="F17" s="75"/>
      <c r="G17" s="75"/>
      <c r="H17" s="73"/>
      <c r="I17" s="81"/>
      <c r="J17" s="82"/>
      <c r="K17" s="82"/>
      <c r="L17" s="82"/>
      <c r="M17" s="82"/>
      <c r="N17" s="83"/>
      <c r="O17" s="82"/>
      <c r="P17" s="82" t="str">
        <f t="shared" si="7"/>
        <v/>
      </c>
      <c r="Q17" s="82"/>
      <c r="R17" s="84" t="str">
        <f t="shared" si="4"/>
        <v/>
      </c>
      <c r="S17" s="82"/>
      <c r="T17" s="85" t="str">
        <f t="shared" si="10"/>
        <v/>
      </c>
      <c r="U17" s="89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90">
        <f t="shared" si="8"/>
        <v>0</v>
      </c>
      <c r="W17" s="91">
        <f t="shared" si="8"/>
        <v>0</v>
      </c>
      <c r="X17" s="91">
        <f t="shared" si="8"/>
        <v>0</v>
      </c>
      <c r="Y17" s="91"/>
      <c r="Z17" s="85"/>
      <c r="AA17" s="92">
        <f t="shared" si="9"/>
        <v>0</v>
      </c>
      <c r="AB17" s="91">
        <f t="shared" si="9"/>
        <v>0</v>
      </c>
      <c r="AC17" s="85" t="str">
        <f t="shared" si="9"/>
        <v/>
      </c>
      <c r="AD17" s="84" t="str">
        <f>IF(P17="","",IF(Q17&lt;VLOOKUP($B$7,'（参考）諸謝金・宿泊料'!$C$3:$D$25,2,TRUE)*AC17,Q17,VLOOKUP($B$7,'（参考）諸謝金・宿泊料'!$C$3:$D$25,2,TRUE)*AC17))</f>
        <v/>
      </c>
      <c r="AE17" s="85" t="str">
        <f t="shared" si="3"/>
        <v/>
      </c>
      <c r="AF17" s="85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85" t="str">
        <f t="shared" si="6"/>
        <v/>
      </c>
      <c r="AH17" s="9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6" customFormat="1" ht="37.5" customHeight="1" x14ac:dyDescent="0.15">
      <c r="A18" s="68"/>
      <c r="B18" s="70"/>
      <c r="C18" s="60" t="s">
        <v>80</v>
      </c>
      <c r="D18" s="74"/>
      <c r="E18" s="75"/>
      <c r="F18" s="75"/>
      <c r="G18" s="75"/>
      <c r="H18" s="73"/>
      <c r="I18" s="81"/>
      <c r="J18" s="82"/>
      <c r="K18" s="82"/>
      <c r="L18" s="82"/>
      <c r="M18" s="82"/>
      <c r="N18" s="83"/>
      <c r="O18" s="82"/>
      <c r="P18" s="82" t="str">
        <f t="shared" si="7"/>
        <v/>
      </c>
      <c r="Q18" s="82"/>
      <c r="R18" s="84" t="str">
        <f t="shared" si="4"/>
        <v/>
      </c>
      <c r="S18" s="82"/>
      <c r="T18" s="85" t="str">
        <f t="shared" si="10"/>
        <v/>
      </c>
      <c r="U18" s="89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90">
        <f t="shared" si="8"/>
        <v>0</v>
      </c>
      <c r="W18" s="91">
        <f t="shared" si="8"/>
        <v>0</v>
      </c>
      <c r="X18" s="91">
        <f t="shared" si="8"/>
        <v>0</v>
      </c>
      <c r="Y18" s="91"/>
      <c r="Z18" s="85"/>
      <c r="AA18" s="92">
        <f t="shared" si="9"/>
        <v>0</v>
      </c>
      <c r="AB18" s="91">
        <f t="shared" si="9"/>
        <v>0</v>
      </c>
      <c r="AC18" s="85" t="str">
        <f t="shared" si="9"/>
        <v/>
      </c>
      <c r="AD18" s="84" t="str">
        <f>IF(P18="","",IF(Q18&lt;VLOOKUP($B$7,'（参考）諸謝金・宿泊料'!$C$3:$D$25,2,TRUE)*AC18,Q18,VLOOKUP($B$7,'（参考）諸謝金・宿泊料'!$C$3:$D$25,2,TRUE)*AC18))</f>
        <v/>
      </c>
      <c r="AE18" s="85" t="str">
        <f t="shared" si="3"/>
        <v/>
      </c>
      <c r="AF18" s="85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85" t="str">
        <f t="shared" si="6"/>
        <v/>
      </c>
      <c r="AH18" s="9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6" customFormat="1" ht="37.5" customHeight="1" x14ac:dyDescent="0.15">
      <c r="A19" s="68"/>
      <c r="B19" s="70"/>
      <c r="C19" s="60" t="s">
        <v>80</v>
      </c>
      <c r="D19" s="74"/>
      <c r="E19" s="75"/>
      <c r="F19" s="75"/>
      <c r="G19" s="75"/>
      <c r="H19" s="73"/>
      <c r="I19" s="81"/>
      <c r="J19" s="82"/>
      <c r="K19" s="82"/>
      <c r="L19" s="82"/>
      <c r="M19" s="82"/>
      <c r="N19" s="83"/>
      <c r="O19" s="82"/>
      <c r="P19" s="82" t="str">
        <f t="shared" si="7"/>
        <v/>
      </c>
      <c r="Q19" s="82"/>
      <c r="R19" s="84" t="str">
        <f t="shared" si="4"/>
        <v/>
      </c>
      <c r="S19" s="82"/>
      <c r="T19" s="85" t="str">
        <f t="shared" si="10"/>
        <v/>
      </c>
      <c r="U19" s="89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90">
        <f t="shared" si="8"/>
        <v>0</v>
      </c>
      <c r="W19" s="91">
        <f t="shared" si="8"/>
        <v>0</v>
      </c>
      <c r="X19" s="91">
        <f t="shared" si="8"/>
        <v>0</v>
      </c>
      <c r="Y19" s="91"/>
      <c r="Z19" s="85"/>
      <c r="AA19" s="92">
        <f t="shared" si="9"/>
        <v>0</v>
      </c>
      <c r="AB19" s="91">
        <f t="shared" si="9"/>
        <v>0</v>
      </c>
      <c r="AC19" s="85" t="str">
        <f t="shared" si="9"/>
        <v/>
      </c>
      <c r="AD19" s="84" t="str">
        <f>IF(P19="","",IF(Q19&lt;VLOOKUP($B$7,'（参考）諸謝金・宿泊料'!$C$3:$D$25,2,TRUE)*AC19,Q19,VLOOKUP($B$7,'（参考）諸謝金・宿泊料'!$C$3:$D$25,2,TRUE)*AC19))</f>
        <v/>
      </c>
      <c r="AE19" s="85" t="str">
        <f t="shared" si="3"/>
        <v/>
      </c>
      <c r="AF19" s="85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85" t="str">
        <f t="shared" si="6"/>
        <v/>
      </c>
      <c r="AH19" s="9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6" customFormat="1" ht="37.5" customHeight="1" x14ac:dyDescent="0.15">
      <c r="A20" s="68"/>
      <c r="B20" s="70"/>
      <c r="C20" s="60" t="s">
        <v>80</v>
      </c>
      <c r="D20" s="74"/>
      <c r="E20" s="75"/>
      <c r="F20" s="75"/>
      <c r="G20" s="75"/>
      <c r="H20" s="73"/>
      <c r="I20" s="81"/>
      <c r="J20" s="82"/>
      <c r="K20" s="82"/>
      <c r="L20" s="82"/>
      <c r="M20" s="82"/>
      <c r="N20" s="83"/>
      <c r="O20" s="82"/>
      <c r="P20" s="82" t="str">
        <f t="shared" si="7"/>
        <v/>
      </c>
      <c r="Q20" s="82"/>
      <c r="R20" s="84" t="str">
        <f t="shared" si="4"/>
        <v/>
      </c>
      <c r="S20" s="82"/>
      <c r="T20" s="85" t="str">
        <f t="shared" si="10"/>
        <v/>
      </c>
      <c r="U20" s="89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90">
        <f t="shared" ref="V20:X24" si="11">I20</f>
        <v>0</v>
      </c>
      <c r="W20" s="91">
        <f t="shared" si="11"/>
        <v>0</v>
      </c>
      <c r="X20" s="91">
        <f t="shared" si="11"/>
        <v>0</v>
      </c>
      <c r="Y20" s="91"/>
      <c r="Z20" s="85"/>
      <c r="AA20" s="92">
        <f t="shared" ref="AA20:AB24" si="12">N20</f>
        <v>0</v>
      </c>
      <c r="AB20" s="91">
        <f t="shared" si="12"/>
        <v>0</v>
      </c>
      <c r="AC20" s="85" t="str">
        <f t="shared" si="9"/>
        <v/>
      </c>
      <c r="AD20" s="84" t="str">
        <f>IF(P20="","",IF(Q20&lt;VLOOKUP($B$7,'（参考）諸謝金・宿泊料'!$C$3:$D$25,2,TRUE)*AC20,Q20,VLOOKUP($B$7,'（参考）諸謝金・宿泊料'!$C$3:$D$25,2,TRUE)*AC20))</f>
        <v/>
      </c>
      <c r="AE20" s="85" t="str">
        <f t="shared" si="3"/>
        <v/>
      </c>
      <c r="AF20" s="85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85" t="str">
        <f t="shared" si="6"/>
        <v/>
      </c>
      <c r="AH20" s="9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6" customFormat="1" ht="37.5" customHeight="1" x14ac:dyDescent="0.15">
      <c r="A21" s="68"/>
      <c r="B21" s="70"/>
      <c r="C21" s="60" t="s">
        <v>80</v>
      </c>
      <c r="D21" s="74"/>
      <c r="E21" s="75"/>
      <c r="F21" s="75"/>
      <c r="G21" s="75"/>
      <c r="H21" s="73"/>
      <c r="I21" s="81"/>
      <c r="J21" s="82"/>
      <c r="K21" s="82"/>
      <c r="L21" s="82"/>
      <c r="M21" s="82"/>
      <c r="N21" s="83"/>
      <c r="O21" s="82"/>
      <c r="P21" s="82" t="str">
        <f t="shared" si="7"/>
        <v/>
      </c>
      <c r="Q21" s="82"/>
      <c r="R21" s="84" t="str">
        <f t="shared" si="4"/>
        <v/>
      </c>
      <c r="S21" s="82"/>
      <c r="T21" s="85" t="str">
        <f t="shared" si="10"/>
        <v/>
      </c>
      <c r="U21" s="89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90">
        <f t="shared" si="11"/>
        <v>0</v>
      </c>
      <c r="W21" s="91">
        <f t="shared" si="11"/>
        <v>0</v>
      </c>
      <c r="X21" s="91">
        <f t="shared" si="11"/>
        <v>0</v>
      </c>
      <c r="Y21" s="91"/>
      <c r="Z21" s="85"/>
      <c r="AA21" s="92">
        <f t="shared" si="12"/>
        <v>0</v>
      </c>
      <c r="AB21" s="91">
        <f t="shared" si="12"/>
        <v>0</v>
      </c>
      <c r="AC21" s="85" t="str">
        <f t="shared" si="9"/>
        <v/>
      </c>
      <c r="AD21" s="84" t="str">
        <f>IF(P21="","",IF(Q21&lt;VLOOKUP($B$7,'（参考）諸謝金・宿泊料'!$C$3:$D$25,2,TRUE)*AC21,Q21,VLOOKUP($B$7,'（参考）諸謝金・宿泊料'!$C$3:$D$25,2,TRUE)*AC21))</f>
        <v/>
      </c>
      <c r="AE21" s="85" t="str">
        <f t="shared" si="3"/>
        <v/>
      </c>
      <c r="AF21" s="85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85" t="str">
        <f t="shared" si="6"/>
        <v/>
      </c>
      <c r="AH21" s="9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6" customFormat="1" ht="37.5" customHeight="1" x14ac:dyDescent="0.15">
      <c r="A22" s="68"/>
      <c r="B22" s="70"/>
      <c r="C22" s="60" t="s">
        <v>80</v>
      </c>
      <c r="D22" s="74"/>
      <c r="E22" s="75"/>
      <c r="F22" s="75"/>
      <c r="G22" s="75"/>
      <c r="H22" s="73"/>
      <c r="I22" s="81"/>
      <c r="J22" s="82"/>
      <c r="K22" s="82"/>
      <c r="L22" s="82"/>
      <c r="M22" s="82"/>
      <c r="N22" s="83"/>
      <c r="O22" s="82"/>
      <c r="P22" s="82" t="str">
        <f t="shared" si="7"/>
        <v/>
      </c>
      <c r="Q22" s="82"/>
      <c r="R22" s="84" t="str">
        <f t="shared" si="4"/>
        <v/>
      </c>
      <c r="S22" s="82"/>
      <c r="T22" s="85" t="str">
        <f t="shared" si="10"/>
        <v/>
      </c>
      <c r="U22" s="89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90">
        <f t="shared" si="11"/>
        <v>0</v>
      </c>
      <c r="W22" s="91">
        <f t="shared" si="11"/>
        <v>0</v>
      </c>
      <c r="X22" s="91">
        <f t="shared" si="11"/>
        <v>0</v>
      </c>
      <c r="Y22" s="91"/>
      <c r="Z22" s="85"/>
      <c r="AA22" s="92">
        <f t="shared" si="12"/>
        <v>0</v>
      </c>
      <c r="AB22" s="91">
        <f t="shared" si="12"/>
        <v>0</v>
      </c>
      <c r="AC22" s="85" t="str">
        <f t="shared" si="9"/>
        <v/>
      </c>
      <c r="AD22" s="84" t="str">
        <f>IF(P22="","",IF(Q22&lt;VLOOKUP($B$7,'（参考）諸謝金・宿泊料'!$C$3:$D$25,2,TRUE)*AC22,Q22,VLOOKUP($B$7,'（参考）諸謝金・宿泊料'!$C$3:$D$25,2,TRUE)*AC22))</f>
        <v/>
      </c>
      <c r="AE22" s="85" t="str">
        <f t="shared" si="3"/>
        <v/>
      </c>
      <c r="AF22" s="85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85" t="str">
        <f t="shared" si="6"/>
        <v/>
      </c>
      <c r="AH22" s="9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6" customFormat="1" ht="37.5" customHeight="1" x14ac:dyDescent="0.15">
      <c r="A23" s="68"/>
      <c r="B23" s="70"/>
      <c r="C23" s="60" t="s">
        <v>80</v>
      </c>
      <c r="D23" s="74"/>
      <c r="E23" s="75"/>
      <c r="F23" s="75"/>
      <c r="G23" s="75"/>
      <c r="H23" s="73"/>
      <c r="I23" s="81"/>
      <c r="J23" s="82"/>
      <c r="K23" s="82"/>
      <c r="L23" s="82"/>
      <c r="M23" s="82"/>
      <c r="N23" s="83"/>
      <c r="O23" s="82"/>
      <c r="P23" s="82" t="str">
        <f t="shared" si="7"/>
        <v/>
      </c>
      <c r="Q23" s="82"/>
      <c r="R23" s="84" t="str">
        <f t="shared" si="4"/>
        <v/>
      </c>
      <c r="S23" s="82"/>
      <c r="T23" s="85" t="str">
        <f t="shared" si="10"/>
        <v/>
      </c>
      <c r="U23" s="89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90">
        <f t="shared" si="11"/>
        <v>0</v>
      </c>
      <c r="W23" s="91">
        <f t="shared" si="11"/>
        <v>0</v>
      </c>
      <c r="X23" s="91">
        <f t="shared" si="11"/>
        <v>0</v>
      </c>
      <c r="Y23" s="91"/>
      <c r="Z23" s="85"/>
      <c r="AA23" s="92">
        <f t="shared" si="12"/>
        <v>0</v>
      </c>
      <c r="AB23" s="91">
        <f t="shared" si="12"/>
        <v>0</v>
      </c>
      <c r="AC23" s="85" t="str">
        <f t="shared" si="9"/>
        <v/>
      </c>
      <c r="AD23" s="84" t="str">
        <f>IF(P23="","",IF(Q23&lt;VLOOKUP($B$7,'（参考）諸謝金・宿泊料'!$C$3:$D$25,2,TRUE)*AC23,Q23,VLOOKUP($B$7,'（参考）諸謝金・宿泊料'!$C$3:$D$25,2,TRUE)*AC23))</f>
        <v/>
      </c>
      <c r="AE23" s="85" t="str">
        <f t="shared" si="3"/>
        <v/>
      </c>
      <c r="AF23" s="85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85" t="str">
        <f t="shared" si="6"/>
        <v/>
      </c>
      <c r="AH23" s="9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6" customFormat="1" ht="37.5" customHeight="1" thickBot="1" x14ac:dyDescent="0.2">
      <c r="A24" s="68"/>
      <c r="B24" s="70"/>
      <c r="C24" s="60" t="s">
        <v>80</v>
      </c>
      <c r="D24" s="74"/>
      <c r="E24" s="75"/>
      <c r="F24" s="75"/>
      <c r="G24" s="75"/>
      <c r="H24" s="73"/>
      <c r="I24" s="81"/>
      <c r="J24" s="82"/>
      <c r="K24" s="82"/>
      <c r="L24" s="82"/>
      <c r="M24" s="82"/>
      <c r="N24" s="83"/>
      <c r="O24" s="82"/>
      <c r="P24" s="82" t="str">
        <f t="shared" si="7"/>
        <v/>
      </c>
      <c r="Q24" s="82"/>
      <c r="R24" s="84" t="str">
        <f t="shared" si="4"/>
        <v/>
      </c>
      <c r="S24" s="82"/>
      <c r="T24" s="85" t="str">
        <f t="shared" si="10"/>
        <v/>
      </c>
      <c r="U24" s="89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90">
        <f t="shared" si="11"/>
        <v>0</v>
      </c>
      <c r="W24" s="91">
        <f t="shared" si="11"/>
        <v>0</v>
      </c>
      <c r="X24" s="91">
        <f t="shared" si="11"/>
        <v>0</v>
      </c>
      <c r="Y24" s="91"/>
      <c r="Z24" s="85"/>
      <c r="AA24" s="92">
        <f t="shared" si="12"/>
        <v>0</v>
      </c>
      <c r="AB24" s="91">
        <f t="shared" si="12"/>
        <v>0</v>
      </c>
      <c r="AC24" s="85" t="str">
        <f t="shared" si="9"/>
        <v/>
      </c>
      <c r="AD24" s="84" t="str">
        <f>IF(P24="","",IF(Q24&lt;VLOOKUP($B$7,'（参考）諸謝金・宿泊料'!$C$3:$D$25,2,TRUE)*AC24,Q24,VLOOKUP($B$7,'（参考）諸謝金・宿泊料'!$C$3:$D$25,2,TRUE)*AC24))</f>
        <v/>
      </c>
      <c r="AE24" s="85" t="str">
        <f t="shared" si="3"/>
        <v/>
      </c>
      <c r="AF24" s="85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85" t="str">
        <f t="shared" si="6"/>
        <v/>
      </c>
      <c r="AH24" s="9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6" customFormat="1" ht="37.5" customHeight="1" thickBot="1" x14ac:dyDescent="0.2">
      <c r="A25" s="146" t="s">
        <v>18</v>
      </c>
      <c r="B25" s="147"/>
      <c r="C25" s="147"/>
      <c r="D25" s="147"/>
      <c r="E25" s="147"/>
      <c r="F25" s="147"/>
      <c r="G25" s="147"/>
      <c r="H25" s="147"/>
      <c r="I25" s="61">
        <f t="shared" ref="I25:AH25" si="13">SUM(I10:I24)</f>
        <v>0</v>
      </c>
      <c r="J25" s="62">
        <f t="shared" si="13"/>
        <v>0</v>
      </c>
      <c r="K25" s="108">
        <f t="shared" si="13"/>
        <v>0</v>
      </c>
      <c r="L25" s="63">
        <f t="shared" si="13"/>
        <v>0</v>
      </c>
      <c r="M25" s="62">
        <f t="shared" si="13"/>
        <v>0</v>
      </c>
      <c r="N25" s="63">
        <f t="shared" si="13"/>
        <v>0</v>
      </c>
      <c r="O25" s="62">
        <f t="shared" si="13"/>
        <v>0</v>
      </c>
      <c r="P25" s="62">
        <f t="shared" si="13"/>
        <v>0</v>
      </c>
      <c r="Q25" s="62">
        <f t="shared" si="13"/>
        <v>0</v>
      </c>
      <c r="R25" s="62">
        <f t="shared" si="13"/>
        <v>0</v>
      </c>
      <c r="S25" s="62">
        <f t="shared" si="13"/>
        <v>0</v>
      </c>
      <c r="T25" s="62">
        <f t="shared" si="13"/>
        <v>0</v>
      </c>
      <c r="U25" s="62">
        <f t="shared" si="13"/>
        <v>0</v>
      </c>
      <c r="V25" s="64">
        <f t="shared" si="13"/>
        <v>0</v>
      </c>
      <c r="W25" s="65">
        <f t="shared" si="13"/>
        <v>0</v>
      </c>
      <c r="X25" s="65">
        <f t="shared" si="13"/>
        <v>0</v>
      </c>
      <c r="Y25" s="65">
        <f t="shared" si="13"/>
        <v>0</v>
      </c>
      <c r="Z25" s="65">
        <f t="shared" si="13"/>
        <v>0</v>
      </c>
      <c r="AA25" s="66">
        <f t="shared" si="13"/>
        <v>0</v>
      </c>
      <c r="AB25" s="65">
        <f t="shared" si="13"/>
        <v>0</v>
      </c>
      <c r="AC25" s="65">
        <f t="shared" si="13"/>
        <v>0</v>
      </c>
      <c r="AD25" s="65">
        <f t="shared" si="13"/>
        <v>0</v>
      </c>
      <c r="AE25" s="65">
        <f t="shared" si="13"/>
        <v>0</v>
      </c>
      <c r="AF25" s="65">
        <f t="shared" si="13"/>
        <v>0</v>
      </c>
      <c r="AG25" s="65">
        <f t="shared" si="13"/>
        <v>0</v>
      </c>
      <c r="AH25" s="67">
        <f t="shared" si="13"/>
        <v>0</v>
      </c>
    </row>
    <row r="26" spans="1:34" s="36" customFormat="1" ht="37.5" customHeight="1" thickBot="1" x14ac:dyDescent="0.2"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1:34" s="36" customFormat="1" ht="37.5" customHeight="1" thickBot="1" x14ac:dyDescent="0.2">
      <c r="A27" s="47"/>
      <c r="B27" s="47"/>
      <c r="C27" s="48"/>
      <c r="D27" s="47"/>
      <c r="E27" s="47"/>
      <c r="F27" s="47"/>
      <c r="G27" s="47"/>
      <c r="H27" s="49"/>
      <c r="I27" s="148" t="s">
        <v>89</v>
      </c>
      <c r="J27" s="142"/>
      <c r="K27" s="142"/>
      <c r="L27" s="142"/>
      <c r="M27" s="142"/>
      <c r="N27" s="142"/>
      <c r="O27" s="143">
        <f>SUM(K6,P6,T6,J25,K25,M25,O25,Q25,S25,U25)</f>
        <v>0</v>
      </c>
      <c r="P27" s="144"/>
      <c r="Q27" s="144"/>
      <c r="R27" s="144"/>
      <c r="S27" s="144"/>
      <c r="T27" s="144"/>
      <c r="U27" s="145"/>
      <c r="V27" s="141" t="s">
        <v>90</v>
      </c>
      <c r="W27" s="142"/>
      <c r="X27" s="142"/>
      <c r="Y27" s="142"/>
      <c r="Z27" s="142"/>
      <c r="AA27" s="142"/>
      <c r="AB27" s="143">
        <f>SUM(X6,AC6,AG6,W25,X25,Z25,AB25,AD25,AF25,AH25)</f>
        <v>0</v>
      </c>
      <c r="AC27" s="144"/>
      <c r="AD27" s="144"/>
      <c r="AE27" s="144"/>
      <c r="AF27" s="144"/>
      <c r="AG27" s="144"/>
      <c r="AH27" s="145"/>
    </row>
    <row r="28" spans="1:34" s="36" customFormat="1" ht="37.5" customHeight="1" thickBot="1" x14ac:dyDescent="0.2">
      <c r="A28" s="149" t="s">
        <v>86</v>
      </c>
      <c r="B28" s="149"/>
      <c r="C28" s="149"/>
      <c r="D28" s="149"/>
      <c r="E28" s="149"/>
      <c r="F28" s="149"/>
      <c r="G28" s="149"/>
      <c r="H28" s="149"/>
      <c r="I28" s="150"/>
      <c r="J28" s="150"/>
      <c r="K28" s="150"/>
      <c r="L28" s="150"/>
      <c r="M28" s="150"/>
      <c r="N28" s="150"/>
      <c r="O28" s="39"/>
      <c r="P28" s="39"/>
      <c r="Q28" s="39"/>
      <c r="R28" s="39"/>
      <c r="S28" s="39"/>
      <c r="T28" s="39"/>
      <c r="U28" s="39"/>
      <c r="V28" s="141" t="s">
        <v>88</v>
      </c>
      <c r="W28" s="142"/>
      <c r="X28" s="142"/>
      <c r="Y28" s="142"/>
      <c r="Z28" s="142"/>
      <c r="AA28" s="142"/>
      <c r="AB28" s="143">
        <f>O27-AB27</f>
        <v>0</v>
      </c>
      <c r="AC28" s="144"/>
      <c r="AD28" s="144"/>
      <c r="AE28" s="144"/>
      <c r="AF28" s="144"/>
      <c r="AG28" s="144"/>
      <c r="AH28" s="145"/>
    </row>
  </sheetData>
  <mergeCells count="52">
    <mergeCell ref="A28:N28"/>
    <mergeCell ref="V28:AA28"/>
    <mergeCell ref="AB28:AH28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AC7:AD7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R5:S5"/>
    <mergeCell ref="T5:U5"/>
    <mergeCell ref="V5:W5"/>
    <mergeCell ref="X5:Z5"/>
    <mergeCell ref="AA5:AB5"/>
    <mergeCell ref="AC5:AD5"/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Normal="100" zoomScaleSheetLayoutView="70" workbookViewId="0">
      <pane xSplit="8" ySplit="9" topLeftCell="N21" activePane="bottomRight" state="frozen"/>
      <selection pane="topRight" activeCell="I1" sqref="I1"/>
      <selection pane="bottomLeft" activeCell="A10" sqref="A10"/>
      <selection pane="bottomRight" activeCell="A3" sqref="A3:AH3"/>
    </sheetView>
  </sheetViews>
  <sheetFormatPr defaultColWidth="2.625" defaultRowHeight="37.5" customHeight="1" x14ac:dyDescent="0.15"/>
  <cols>
    <col min="1" max="1" width="8.75" style="37" customWidth="1"/>
    <col min="2" max="2" width="7.625" style="37" customWidth="1"/>
    <col min="3" max="3" width="4.25" style="50" bestFit="1" customWidth="1"/>
    <col min="4" max="4" width="7.625" style="37" customWidth="1"/>
    <col min="5" max="7" width="12.5" style="37" customWidth="1"/>
    <col min="8" max="8" width="7.5" style="50" customWidth="1"/>
    <col min="9" max="34" width="7.5" style="37" customWidth="1"/>
    <col min="35" max="16384" width="2.625" style="37"/>
  </cols>
  <sheetData>
    <row r="1" spans="1:34" s="36" customFormat="1" ht="14.25" x14ac:dyDescent="0.1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</row>
    <row r="2" spans="1:34" s="36" customFormat="1" ht="14.25" x14ac:dyDescent="0.15">
      <c r="A2" s="178" t="s">
        <v>99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4" ht="60.75" customHeight="1" thickBot="1" x14ac:dyDescent="0.2">
      <c r="A3" s="179" t="s">
        <v>159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</row>
    <row r="4" spans="1:34" s="36" customFormat="1" ht="37.5" customHeight="1" x14ac:dyDescent="0.15">
      <c r="A4" s="38"/>
      <c r="B4" s="38"/>
      <c r="C4" s="39"/>
      <c r="D4" s="38"/>
      <c r="E4" s="38"/>
      <c r="F4" s="38"/>
      <c r="G4" s="38"/>
      <c r="H4" s="40"/>
      <c r="I4" s="181" t="s">
        <v>93</v>
      </c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181" t="s">
        <v>87</v>
      </c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3"/>
    </row>
    <row r="5" spans="1:34" s="36" customFormat="1" ht="37.5" customHeight="1" x14ac:dyDescent="0.15">
      <c r="A5" s="41" t="s">
        <v>2</v>
      </c>
      <c r="B5" s="140" t="str">
        <f>報告書!Q25</f>
        <v>B</v>
      </c>
      <c r="C5" s="140"/>
      <c r="D5" s="140"/>
      <c r="E5" s="38"/>
      <c r="F5" s="38"/>
      <c r="G5" s="38"/>
      <c r="H5" s="40"/>
      <c r="I5" s="176" t="s">
        <v>1</v>
      </c>
      <c r="J5" s="164"/>
      <c r="K5" s="184"/>
      <c r="L5" s="184"/>
      <c r="M5" s="184"/>
      <c r="N5" s="177" t="s">
        <v>91</v>
      </c>
      <c r="O5" s="164"/>
      <c r="P5" s="174"/>
      <c r="Q5" s="174"/>
      <c r="R5" s="177" t="s">
        <v>92</v>
      </c>
      <c r="S5" s="164"/>
      <c r="T5" s="174"/>
      <c r="U5" s="175"/>
      <c r="V5" s="176" t="str">
        <f>I5</f>
        <v>パック料金</v>
      </c>
      <c r="W5" s="164"/>
      <c r="X5" s="165">
        <f>K5</f>
        <v>0</v>
      </c>
      <c r="Y5" s="165"/>
      <c r="Z5" s="165"/>
      <c r="AA5" s="177" t="s">
        <v>91</v>
      </c>
      <c r="AB5" s="164"/>
      <c r="AC5" s="167">
        <f t="shared" ref="AC5:AC8" si="0">P5</f>
        <v>0</v>
      </c>
      <c r="AD5" s="167"/>
      <c r="AE5" s="177" t="s">
        <v>92</v>
      </c>
      <c r="AF5" s="164"/>
      <c r="AG5" s="167">
        <f>T5</f>
        <v>0</v>
      </c>
      <c r="AH5" s="168"/>
    </row>
    <row r="6" spans="1:34" s="36" customFormat="1" ht="37.5" customHeight="1" x14ac:dyDescent="0.15">
      <c r="A6" s="41" t="s">
        <v>3</v>
      </c>
      <c r="B6" s="140" t="str">
        <f>報告書!I25</f>
        <v>各種療法士</v>
      </c>
      <c r="C6" s="140"/>
      <c r="D6" s="140"/>
      <c r="E6" s="42"/>
      <c r="F6" s="42"/>
      <c r="G6" s="42"/>
      <c r="H6" s="43"/>
      <c r="I6" s="169"/>
      <c r="J6" s="164"/>
      <c r="K6" s="161"/>
      <c r="L6" s="170"/>
      <c r="M6" s="162"/>
      <c r="N6" s="171"/>
      <c r="O6" s="172"/>
      <c r="P6" s="171"/>
      <c r="Q6" s="172"/>
      <c r="R6" s="171"/>
      <c r="S6" s="172"/>
      <c r="T6" s="171"/>
      <c r="U6" s="173"/>
      <c r="V6" s="169"/>
      <c r="W6" s="164"/>
      <c r="X6" s="161"/>
      <c r="Y6" s="170"/>
      <c r="Z6" s="170"/>
      <c r="AA6" s="161"/>
      <c r="AB6" s="162"/>
      <c r="AC6" s="163"/>
      <c r="AD6" s="163"/>
      <c r="AE6" s="164">
        <f>R6</f>
        <v>0</v>
      </c>
      <c r="AF6" s="164"/>
      <c r="AG6" s="165">
        <f>T6</f>
        <v>0</v>
      </c>
      <c r="AH6" s="166"/>
    </row>
    <row r="7" spans="1:34" s="36" customFormat="1" ht="37.5" customHeight="1" thickBot="1" x14ac:dyDescent="0.2">
      <c r="A7" s="41" t="s">
        <v>5</v>
      </c>
      <c r="B7" s="140" t="str">
        <f>IF(ISNA(VLOOKUP(B6,'（参考）諸謝金・宿泊料'!B:C,2,FALSE)),"？",VLOOKUP(B6,'（参考）諸謝金・宿泊料'!B:C,2,FALSE))</f>
        <v>⑦</v>
      </c>
      <c r="C7" s="140"/>
      <c r="D7" s="140"/>
      <c r="H7" s="44"/>
      <c r="I7" s="158" t="s">
        <v>4</v>
      </c>
      <c r="J7" s="139"/>
      <c r="K7" s="139"/>
      <c r="L7" s="159" t="s">
        <v>120</v>
      </c>
      <c r="M7" s="160"/>
      <c r="N7" s="138" t="s">
        <v>122</v>
      </c>
      <c r="O7" s="139"/>
      <c r="P7" s="152" t="s">
        <v>142</v>
      </c>
      <c r="Q7" s="153"/>
      <c r="R7" s="151" t="s">
        <v>7</v>
      </c>
      <c r="S7" s="151"/>
      <c r="T7" s="152" t="s">
        <v>8</v>
      </c>
      <c r="U7" s="157"/>
      <c r="V7" s="158" t="str">
        <f>I7</f>
        <v>鉄道賃</v>
      </c>
      <c r="W7" s="139"/>
      <c r="X7" s="139"/>
      <c r="Y7" s="159" t="str">
        <f>L7</f>
        <v>航空賃</v>
      </c>
      <c r="Z7" s="160"/>
      <c r="AA7" s="138" t="s">
        <v>122</v>
      </c>
      <c r="AB7" s="139"/>
      <c r="AC7" s="154" t="str">
        <f>P7</f>
        <v>諸謝金</v>
      </c>
      <c r="AD7" s="156"/>
      <c r="AE7" s="154" t="str">
        <f>R7</f>
        <v>宿泊料</v>
      </c>
      <c r="AF7" s="156"/>
      <c r="AG7" s="154" t="str">
        <f>T7</f>
        <v>食卓料</v>
      </c>
      <c r="AH7" s="155"/>
    </row>
    <row r="8" spans="1:34" s="36" customFormat="1" ht="45" customHeight="1" x14ac:dyDescent="0.15">
      <c r="A8" s="13" t="s">
        <v>83</v>
      </c>
      <c r="B8" s="30" t="s">
        <v>9</v>
      </c>
      <c r="C8" s="15" t="s">
        <v>80</v>
      </c>
      <c r="D8" s="31" t="s">
        <v>10</v>
      </c>
      <c r="E8" s="16" t="s">
        <v>100</v>
      </c>
      <c r="F8" s="17" t="s">
        <v>11</v>
      </c>
      <c r="G8" s="16" t="s">
        <v>74</v>
      </c>
      <c r="H8" s="14" t="s">
        <v>12</v>
      </c>
      <c r="I8" s="99" t="s">
        <v>13</v>
      </c>
      <c r="J8" s="100" t="s">
        <v>14</v>
      </c>
      <c r="K8" s="101" t="s">
        <v>15</v>
      </c>
      <c r="L8" s="106" t="s">
        <v>13</v>
      </c>
      <c r="M8" s="100" t="s">
        <v>121</v>
      </c>
      <c r="N8" s="100" t="s">
        <v>13</v>
      </c>
      <c r="O8" s="98" t="s">
        <v>14</v>
      </c>
      <c r="P8" s="111" t="s">
        <v>155</v>
      </c>
      <c r="Q8" s="111" t="s">
        <v>16</v>
      </c>
      <c r="R8" s="98" t="s">
        <v>75</v>
      </c>
      <c r="S8" s="98" t="s">
        <v>16</v>
      </c>
      <c r="T8" s="98" t="s">
        <v>75</v>
      </c>
      <c r="U8" s="19" t="s">
        <v>16</v>
      </c>
      <c r="V8" s="99" t="str">
        <f>I8</f>
        <v>路程</v>
      </c>
      <c r="W8" s="100" t="str">
        <f>J8</f>
        <v>運賃</v>
      </c>
      <c r="X8" s="101" t="str">
        <f>K8</f>
        <v>急行
料金</v>
      </c>
      <c r="Y8" s="106" t="str">
        <f>L8</f>
        <v>路程</v>
      </c>
      <c r="Z8" s="100" t="str">
        <f>M8</f>
        <v>運賃</v>
      </c>
      <c r="AA8" s="100" t="str">
        <f>N8</f>
        <v>路程</v>
      </c>
      <c r="AB8" s="100" t="str">
        <f>O8</f>
        <v>運賃</v>
      </c>
      <c r="AC8" s="100" t="str">
        <f t="shared" si="0"/>
        <v>時間</v>
      </c>
      <c r="AD8" s="100" t="str">
        <f>Q8</f>
        <v>定額</v>
      </c>
      <c r="AE8" s="100" t="str">
        <f>R8</f>
        <v>夜数</v>
      </c>
      <c r="AF8" s="100" t="str">
        <f>S8</f>
        <v>定額</v>
      </c>
      <c r="AG8" s="100" t="str">
        <f>T8</f>
        <v>夜数</v>
      </c>
      <c r="AH8" s="45" t="str">
        <f>U8</f>
        <v>定額</v>
      </c>
    </row>
    <row r="9" spans="1:34" s="36" customFormat="1" ht="14.25" x14ac:dyDescent="0.15">
      <c r="A9" s="20"/>
      <c r="B9" s="103"/>
      <c r="C9" s="102"/>
      <c r="D9" s="104"/>
      <c r="E9" s="21"/>
      <c r="F9" s="22"/>
      <c r="G9" s="21"/>
      <c r="H9" s="23"/>
      <c r="I9" s="24" t="s">
        <v>76</v>
      </c>
      <c r="J9" s="25" t="s">
        <v>77</v>
      </c>
      <c r="K9" s="26" t="s">
        <v>77</v>
      </c>
      <c r="L9" s="107" t="s">
        <v>76</v>
      </c>
      <c r="M9" s="25" t="s">
        <v>77</v>
      </c>
      <c r="N9" s="25" t="s">
        <v>76</v>
      </c>
      <c r="O9" s="27" t="s">
        <v>77</v>
      </c>
      <c r="P9" s="28" t="s">
        <v>78</v>
      </c>
      <c r="Q9" s="28" t="s">
        <v>77</v>
      </c>
      <c r="R9" s="28" t="s">
        <v>23</v>
      </c>
      <c r="S9" s="28" t="s">
        <v>77</v>
      </c>
      <c r="T9" s="28" t="s">
        <v>23</v>
      </c>
      <c r="U9" s="29" t="s">
        <v>77</v>
      </c>
      <c r="V9" s="24" t="s">
        <v>76</v>
      </c>
      <c r="W9" s="25" t="s">
        <v>77</v>
      </c>
      <c r="X9" s="26" t="s">
        <v>77</v>
      </c>
      <c r="Y9" s="107" t="s">
        <v>76</v>
      </c>
      <c r="Z9" s="25" t="s">
        <v>77</v>
      </c>
      <c r="AA9" s="25" t="s">
        <v>76</v>
      </c>
      <c r="AB9" s="27" t="s">
        <v>77</v>
      </c>
      <c r="AC9" s="28" t="s">
        <v>78</v>
      </c>
      <c r="AD9" s="28" t="s">
        <v>77</v>
      </c>
      <c r="AE9" s="28" t="s">
        <v>23</v>
      </c>
      <c r="AF9" s="28" t="s">
        <v>77</v>
      </c>
      <c r="AG9" s="28" t="s">
        <v>23</v>
      </c>
      <c r="AH9" s="29" t="s">
        <v>77</v>
      </c>
    </row>
    <row r="10" spans="1:34" s="36" customFormat="1" ht="37.5" customHeight="1" x14ac:dyDescent="0.15">
      <c r="A10" s="68"/>
      <c r="B10" s="69"/>
      <c r="C10" s="59" t="s">
        <v>80</v>
      </c>
      <c r="D10" s="71"/>
      <c r="E10" s="72"/>
      <c r="F10" s="72"/>
      <c r="G10" s="72"/>
      <c r="H10" s="73"/>
      <c r="I10" s="77"/>
      <c r="J10" s="78"/>
      <c r="K10" s="78"/>
      <c r="L10" s="78"/>
      <c r="M10" s="78"/>
      <c r="N10" s="79"/>
      <c r="O10" s="80"/>
      <c r="P10" s="78"/>
      <c r="Q10" s="78"/>
      <c r="R10" s="84" t="str">
        <f>IF(H10="","",IF(K5="",1,""))</f>
        <v/>
      </c>
      <c r="S10" s="78"/>
      <c r="T10" s="84" t="str">
        <f>IF($K$5=0,"",IF(AND($P$5="なし",$T$5="なし"),1,""))</f>
        <v/>
      </c>
      <c r="U10" s="89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86">
        <f t="shared" ref="V10:X12" si="1">I10</f>
        <v>0</v>
      </c>
      <c r="W10" s="87">
        <f t="shared" si="1"/>
        <v>0</v>
      </c>
      <c r="X10" s="87">
        <f t="shared" si="1"/>
        <v>0</v>
      </c>
      <c r="Y10" s="87"/>
      <c r="Z10" s="84"/>
      <c r="AA10" s="88">
        <f t="shared" ref="AA10:AC12" si="2">N10</f>
        <v>0</v>
      </c>
      <c r="AB10" s="87">
        <f t="shared" si="2"/>
        <v>0</v>
      </c>
      <c r="AC10" s="84">
        <f t="shared" si="2"/>
        <v>0</v>
      </c>
      <c r="AD10" s="84" t="str">
        <f>IF(P10="","",IF(Q10&lt;VLOOKUP($B$7,'（参考）諸謝金・宿泊料'!$C$3:$D$25,2,TRUE)*AC10,Q10,VLOOKUP($B$7,'（参考）諸謝金・宿泊料'!$C$3:$D$25,2,TRUE)*AC10))</f>
        <v/>
      </c>
      <c r="AE10" s="84" t="str">
        <f t="shared" ref="AE10:AE24" si="3">R10</f>
        <v/>
      </c>
      <c r="AF10" s="84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84" t="str">
        <f>IF($X$5=0,"",IF(T10="","",1))</f>
        <v/>
      </c>
      <c r="AH10" s="89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6" customFormat="1" ht="37.5" customHeight="1" x14ac:dyDescent="0.15">
      <c r="A11" s="68"/>
      <c r="B11" s="70"/>
      <c r="C11" s="60" t="s">
        <v>80</v>
      </c>
      <c r="D11" s="74"/>
      <c r="E11" s="75"/>
      <c r="F11" s="75"/>
      <c r="G11" s="75"/>
      <c r="H11" s="73"/>
      <c r="I11" s="81"/>
      <c r="J11" s="82"/>
      <c r="K11" s="82"/>
      <c r="L11" s="82"/>
      <c r="M11" s="82"/>
      <c r="N11" s="83"/>
      <c r="O11" s="82"/>
      <c r="P11" s="82"/>
      <c r="Q11" s="82"/>
      <c r="R11" s="84" t="str">
        <f t="shared" ref="R11:R24" si="4">IF(H11="","",IF(K6="",1,""))</f>
        <v/>
      </c>
      <c r="S11" s="82"/>
      <c r="T11" s="85" t="str">
        <f t="shared" ref="T11:T13" si="5">IF($X$5=0,"",IF(OR(G11="",R11=""),"",1))</f>
        <v/>
      </c>
      <c r="U11" s="89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90">
        <f t="shared" si="1"/>
        <v>0</v>
      </c>
      <c r="W11" s="91">
        <f t="shared" si="1"/>
        <v>0</v>
      </c>
      <c r="X11" s="91">
        <f t="shared" si="1"/>
        <v>0</v>
      </c>
      <c r="Y11" s="91"/>
      <c r="Z11" s="85"/>
      <c r="AA11" s="92">
        <f t="shared" si="2"/>
        <v>0</v>
      </c>
      <c r="AB11" s="91">
        <f t="shared" si="2"/>
        <v>0</v>
      </c>
      <c r="AC11" s="85">
        <f>P11</f>
        <v>0</v>
      </c>
      <c r="AD11" s="84" t="str">
        <f>IF(P11="","",IF(Q11&lt;VLOOKUP($B$7,'（参考）諸謝金・宿泊料'!$C$3:$D$25,2,TRUE)*AC11,Q11,VLOOKUP($B$7,'（参考）諸謝金・宿泊料'!$C$3:$D$25,2,TRUE)*AC11))</f>
        <v/>
      </c>
      <c r="AE11" s="85" t="str">
        <f t="shared" si="3"/>
        <v/>
      </c>
      <c r="AF11" s="85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85" t="str">
        <f t="shared" ref="AG11:AG24" si="6">IF($X$5=0,"",IF(OR(T11="",AE11=""),"",1))</f>
        <v/>
      </c>
      <c r="AH11" s="9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6" customFormat="1" ht="37.5" customHeight="1" x14ac:dyDescent="0.15">
      <c r="A12" s="68"/>
      <c r="B12" s="70"/>
      <c r="C12" s="60" t="s">
        <v>80</v>
      </c>
      <c r="D12" s="74"/>
      <c r="E12" s="76"/>
      <c r="F12" s="76"/>
      <c r="G12" s="76"/>
      <c r="H12" s="73"/>
      <c r="I12" s="81"/>
      <c r="J12" s="82"/>
      <c r="K12" s="82"/>
      <c r="L12" s="82"/>
      <c r="M12" s="82"/>
      <c r="N12" s="83"/>
      <c r="O12" s="82"/>
      <c r="P12" s="82" t="str">
        <f t="shared" ref="P12:P24" si="7">IF(A12="","",1)</f>
        <v/>
      </c>
      <c r="Q12" s="82"/>
      <c r="R12" s="84" t="str">
        <f t="shared" si="4"/>
        <v/>
      </c>
      <c r="S12" s="82"/>
      <c r="T12" s="85" t="str">
        <f t="shared" si="5"/>
        <v/>
      </c>
      <c r="U12" s="89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90">
        <f t="shared" si="1"/>
        <v>0</v>
      </c>
      <c r="W12" s="91">
        <f t="shared" si="1"/>
        <v>0</v>
      </c>
      <c r="X12" s="91">
        <f t="shared" si="1"/>
        <v>0</v>
      </c>
      <c r="Y12" s="91"/>
      <c r="Z12" s="85"/>
      <c r="AA12" s="92">
        <f t="shared" si="2"/>
        <v>0</v>
      </c>
      <c r="AB12" s="91">
        <f t="shared" si="2"/>
        <v>0</v>
      </c>
      <c r="AC12" s="85" t="str">
        <f>P12</f>
        <v/>
      </c>
      <c r="AD12" s="84" t="str">
        <f>IF(P12="","",IF(Q12&lt;VLOOKUP($B$7,'（参考）諸謝金・宿泊料'!$C$3:$D$25,2,TRUE)*AC12,Q12,VLOOKUP($B$7,'（参考）諸謝金・宿泊料'!$C$3:$D$25,2,TRUE)*AC12))</f>
        <v/>
      </c>
      <c r="AE12" s="85" t="str">
        <f t="shared" si="3"/>
        <v/>
      </c>
      <c r="AF12" s="85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85" t="str">
        <f t="shared" si="6"/>
        <v/>
      </c>
      <c r="AH12" s="9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6" customFormat="1" ht="37.5" customHeight="1" x14ac:dyDescent="0.15">
      <c r="A13" s="68"/>
      <c r="B13" s="70"/>
      <c r="C13" s="60" t="s">
        <v>80</v>
      </c>
      <c r="D13" s="74"/>
      <c r="E13" s="76"/>
      <c r="F13" s="76"/>
      <c r="G13" s="76"/>
      <c r="H13" s="73"/>
      <c r="I13" s="81"/>
      <c r="J13" s="82"/>
      <c r="K13" s="82"/>
      <c r="L13" s="82"/>
      <c r="M13" s="82"/>
      <c r="N13" s="83"/>
      <c r="O13" s="82"/>
      <c r="P13" s="82" t="str">
        <f t="shared" si="7"/>
        <v/>
      </c>
      <c r="Q13" s="82"/>
      <c r="R13" s="84" t="str">
        <f t="shared" si="4"/>
        <v/>
      </c>
      <c r="S13" s="82"/>
      <c r="T13" s="85" t="str">
        <f t="shared" si="5"/>
        <v/>
      </c>
      <c r="U13" s="89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90">
        <f t="shared" ref="V13:X19" si="8">I13</f>
        <v>0</v>
      </c>
      <c r="W13" s="91">
        <f t="shared" si="8"/>
        <v>0</v>
      </c>
      <c r="X13" s="91">
        <f t="shared" si="8"/>
        <v>0</v>
      </c>
      <c r="Y13" s="91"/>
      <c r="Z13" s="85"/>
      <c r="AA13" s="92">
        <f t="shared" ref="AA13:AC24" si="9">N13</f>
        <v>0</v>
      </c>
      <c r="AB13" s="91">
        <f t="shared" si="9"/>
        <v>0</v>
      </c>
      <c r="AC13" s="85" t="str">
        <f t="shared" si="9"/>
        <v/>
      </c>
      <c r="AD13" s="84" t="str">
        <f>IF(P13="","",IF(Q13&lt;VLOOKUP($B$7,'（参考）諸謝金・宿泊料'!$C$3:$D$25,2,TRUE)*AC13,Q13,VLOOKUP($B$7,'（参考）諸謝金・宿泊料'!$C$3:$D$25,2,TRUE)*AC13))</f>
        <v/>
      </c>
      <c r="AE13" s="85" t="str">
        <f t="shared" si="3"/>
        <v/>
      </c>
      <c r="AF13" s="85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85" t="str">
        <f t="shared" si="6"/>
        <v/>
      </c>
      <c r="AH13" s="9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6" customFormat="1" ht="37.5" customHeight="1" x14ac:dyDescent="0.15">
      <c r="A14" s="68"/>
      <c r="B14" s="70"/>
      <c r="C14" s="60" t="s">
        <v>80</v>
      </c>
      <c r="D14" s="74"/>
      <c r="E14" s="76"/>
      <c r="F14" s="76"/>
      <c r="G14" s="76"/>
      <c r="H14" s="73"/>
      <c r="I14" s="81"/>
      <c r="J14" s="82"/>
      <c r="K14" s="82"/>
      <c r="L14" s="82"/>
      <c r="M14" s="82"/>
      <c r="N14" s="83"/>
      <c r="O14" s="82"/>
      <c r="P14" s="82" t="str">
        <f t="shared" si="7"/>
        <v/>
      </c>
      <c r="Q14" s="82"/>
      <c r="R14" s="84" t="str">
        <f t="shared" si="4"/>
        <v/>
      </c>
      <c r="S14" s="82"/>
      <c r="T14" s="85" t="str">
        <f>IF($X$5=0,"",IF(OR(G14="",R14=""),"",1))</f>
        <v/>
      </c>
      <c r="U14" s="89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90">
        <f t="shared" si="8"/>
        <v>0</v>
      </c>
      <c r="W14" s="91">
        <f t="shared" si="8"/>
        <v>0</v>
      </c>
      <c r="X14" s="91">
        <f t="shared" si="8"/>
        <v>0</v>
      </c>
      <c r="Y14" s="91"/>
      <c r="Z14" s="85"/>
      <c r="AA14" s="92">
        <f t="shared" si="9"/>
        <v>0</v>
      </c>
      <c r="AB14" s="91">
        <f t="shared" si="9"/>
        <v>0</v>
      </c>
      <c r="AC14" s="85"/>
      <c r="AD14" s="84" t="str">
        <f>IF(P14="","",IF(Q14&lt;VLOOKUP($B$7,'（参考）諸謝金・宿泊料'!$C$3:$D$25,2,TRUE)*AC14,Q14,VLOOKUP($B$7,'（参考）諸謝金・宿泊料'!$C$3:$D$25,2,TRUE)*AC14))</f>
        <v/>
      </c>
      <c r="AE14" s="85" t="str">
        <f t="shared" si="3"/>
        <v/>
      </c>
      <c r="AF14" s="85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85" t="str">
        <f t="shared" si="6"/>
        <v/>
      </c>
      <c r="AH14" s="9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6" customFormat="1" ht="37.5" customHeight="1" x14ac:dyDescent="0.15">
      <c r="A15" s="68"/>
      <c r="B15" s="70"/>
      <c r="C15" s="60" t="s">
        <v>80</v>
      </c>
      <c r="D15" s="74"/>
      <c r="E15" s="75"/>
      <c r="F15" s="75"/>
      <c r="G15" s="75"/>
      <c r="H15" s="73"/>
      <c r="I15" s="81"/>
      <c r="J15" s="82"/>
      <c r="K15" s="82"/>
      <c r="L15" s="82"/>
      <c r="M15" s="82"/>
      <c r="N15" s="83"/>
      <c r="O15" s="82"/>
      <c r="P15" s="82" t="str">
        <f t="shared" si="7"/>
        <v/>
      </c>
      <c r="Q15" s="82"/>
      <c r="R15" s="84" t="str">
        <f t="shared" si="4"/>
        <v/>
      </c>
      <c r="S15" s="82"/>
      <c r="T15" s="85" t="str">
        <f t="shared" ref="T15:T24" si="10">IF($X$5=0,"",IF(OR(G15="",R15=""),"",1))</f>
        <v/>
      </c>
      <c r="U15" s="89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90">
        <f t="shared" si="8"/>
        <v>0</v>
      </c>
      <c r="W15" s="91">
        <f t="shared" si="8"/>
        <v>0</v>
      </c>
      <c r="X15" s="91">
        <f t="shared" si="8"/>
        <v>0</v>
      </c>
      <c r="Y15" s="91"/>
      <c r="Z15" s="85"/>
      <c r="AA15" s="92">
        <f t="shared" si="9"/>
        <v>0</v>
      </c>
      <c r="AB15" s="91">
        <f t="shared" si="9"/>
        <v>0</v>
      </c>
      <c r="AC15" s="85"/>
      <c r="AD15" s="84" t="str">
        <f>IF(P15="","",IF(Q15&lt;VLOOKUP($B$7,'（参考）諸謝金・宿泊料'!$C$3:$D$25,2,TRUE)*AC15,Q15,VLOOKUP($B$7,'（参考）諸謝金・宿泊料'!$C$3:$D$25,2,TRUE)*AC15))</f>
        <v/>
      </c>
      <c r="AE15" s="85" t="str">
        <f t="shared" si="3"/>
        <v/>
      </c>
      <c r="AF15" s="85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85" t="str">
        <f t="shared" si="6"/>
        <v/>
      </c>
      <c r="AH15" s="9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6" customFormat="1" ht="37.5" customHeight="1" x14ac:dyDescent="0.15">
      <c r="A16" s="68"/>
      <c r="B16" s="70"/>
      <c r="C16" s="60" t="s">
        <v>80</v>
      </c>
      <c r="D16" s="74"/>
      <c r="E16" s="76"/>
      <c r="F16" s="76"/>
      <c r="G16" s="76"/>
      <c r="H16" s="73"/>
      <c r="I16" s="81"/>
      <c r="J16" s="82"/>
      <c r="K16" s="82"/>
      <c r="L16" s="82"/>
      <c r="M16" s="82"/>
      <c r="N16" s="83"/>
      <c r="O16" s="82"/>
      <c r="P16" s="82" t="str">
        <f t="shared" si="7"/>
        <v/>
      </c>
      <c r="Q16" s="82"/>
      <c r="R16" s="84" t="str">
        <f t="shared" si="4"/>
        <v/>
      </c>
      <c r="S16" s="82"/>
      <c r="T16" s="85" t="str">
        <f t="shared" si="10"/>
        <v/>
      </c>
      <c r="U16" s="89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90">
        <f t="shared" si="8"/>
        <v>0</v>
      </c>
      <c r="W16" s="91">
        <f t="shared" si="8"/>
        <v>0</v>
      </c>
      <c r="X16" s="91">
        <f t="shared" si="8"/>
        <v>0</v>
      </c>
      <c r="Y16" s="91"/>
      <c r="Z16" s="85"/>
      <c r="AA16" s="92">
        <f t="shared" si="9"/>
        <v>0</v>
      </c>
      <c r="AB16" s="91">
        <f t="shared" si="9"/>
        <v>0</v>
      </c>
      <c r="AC16" s="85" t="str">
        <f t="shared" si="9"/>
        <v/>
      </c>
      <c r="AD16" s="84" t="str">
        <f>IF(P16="","",IF(Q16&lt;VLOOKUP($B$7,'（参考）諸謝金・宿泊料'!$C$3:$D$25,2,TRUE)*AC16,Q16,VLOOKUP($B$7,'（参考）諸謝金・宿泊料'!$C$3:$D$25,2,TRUE)*AC16))</f>
        <v/>
      </c>
      <c r="AE16" s="85" t="str">
        <f t="shared" si="3"/>
        <v/>
      </c>
      <c r="AF16" s="85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85" t="str">
        <f t="shared" si="6"/>
        <v/>
      </c>
      <c r="AH16" s="9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6" customFormat="1" ht="37.5" customHeight="1" x14ac:dyDescent="0.15">
      <c r="A17" s="68"/>
      <c r="B17" s="70"/>
      <c r="C17" s="60" t="s">
        <v>80</v>
      </c>
      <c r="D17" s="74"/>
      <c r="E17" s="75"/>
      <c r="F17" s="75"/>
      <c r="G17" s="75"/>
      <c r="H17" s="73"/>
      <c r="I17" s="81"/>
      <c r="J17" s="82"/>
      <c r="K17" s="82"/>
      <c r="L17" s="82"/>
      <c r="M17" s="82"/>
      <c r="N17" s="83"/>
      <c r="O17" s="82"/>
      <c r="P17" s="82" t="str">
        <f t="shared" si="7"/>
        <v/>
      </c>
      <c r="Q17" s="82"/>
      <c r="R17" s="84" t="str">
        <f t="shared" si="4"/>
        <v/>
      </c>
      <c r="S17" s="82"/>
      <c r="T17" s="85" t="str">
        <f t="shared" si="10"/>
        <v/>
      </c>
      <c r="U17" s="89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90">
        <f t="shared" si="8"/>
        <v>0</v>
      </c>
      <c r="W17" s="91">
        <f t="shared" si="8"/>
        <v>0</v>
      </c>
      <c r="X17" s="91">
        <f t="shared" si="8"/>
        <v>0</v>
      </c>
      <c r="Y17" s="91"/>
      <c r="Z17" s="85"/>
      <c r="AA17" s="92">
        <f t="shared" si="9"/>
        <v>0</v>
      </c>
      <c r="AB17" s="91">
        <f t="shared" si="9"/>
        <v>0</v>
      </c>
      <c r="AC17" s="85" t="str">
        <f t="shared" si="9"/>
        <v/>
      </c>
      <c r="AD17" s="84" t="str">
        <f>IF(P17="","",IF(Q17&lt;VLOOKUP($B$7,'（参考）諸謝金・宿泊料'!$C$3:$D$25,2,TRUE)*AC17,Q17,VLOOKUP($B$7,'（参考）諸謝金・宿泊料'!$C$3:$D$25,2,TRUE)*AC17))</f>
        <v/>
      </c>
      <c r="AE17" s="85" t="str">
        <f t="shared" si="3"/>
        <v/>
      </c>
      <c r="AF17" s="85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85" t="str">
        <f t="shared" si="6"/>
        <v/>
      </c>
      <c r="AH17" s="9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6" customFormat="1" ht="37.5" customHeight="1" x14ac:dyDescent="0.15">
      <c r="A18" s="68"/>
      <c r="B18" s="70"/>
      <c r="C18" s="60" t="s">
        <v>80</v>
      </c>
      <c r="D18" s="74"/>
      <c r="E18" s="75"/>
      <c r="F18" s="75"/>
      <c r="G18" s="75"/>
      <c r="H18" s="73"/>
      <c r="I18" s="81"/>
      <c r="J18" s="82"/>
      <c r="K18" s="82"/>
      <c r="L18" s="82"/>
      <c r="M18" s="82"/>
      <c r="N18" s="83"/>
      <c r="O18" s="82"/>
      <c r="P18" s="82" t="str">
        <f t="shared" si="7"/>
        <v/>
      </c>
      <c r="Q18" s="82"/>
      <c r="R18" s="84" t="str">
        <f t="shared" si="4"/>
        <v/>
      </c>
      <c r="S18" s="82"/>
      <c r="T18" s="85" t="str">
        <f t="shared" si="10"/>
        <v/>
      </c>
      <c r="U18" s="89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90">
        <f t="shared" si="8"/>
        <v>0</v>
      </c>
      <c r="W18" s="91">
        <f t="shared" si="8"/>
        <v>0</v>
      </c>
      <c r="X18" s="91">
        <f t="shared" si="8"/>
        <v>0</v>
      </c>
      <c r="Y18" s="91"/>
      <c r="Z18" s="85"/>
      <c r="AA18" s="92">
        <f t="shared" si="9"/>
        <v>0</v>
      </c>
      <c r="AB18" s="91">
        <f t="shared" si="9"/>
        <v>0</v>
      </c>
      <c r="AC18" s="85" t="str">
        <f t="shared" si="9"/>
        <v/>
      </c>
      <c r="AD18" s="84" t="str">
        <f>IF(P18="","",IF(Q18&lt;VLOOKUP($B$7,'（参考）諸謝金・宿泊料'!$C$3:$D$25,2,TRUE)*AC18,Q18,VLOOKUP($B$7,'（参考）諸謝金・宿泊料'!$C$3:$D$25,2,TRUE)*AC18))</f>
        <v/>
      </c>
      <c r="AE18" s="85" t="str">
        <f t="shared" si="3"/>
        <v/>
      </c>
      <c r="AF18" s="85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85" t="str">
        <f t="shared" si="6"/>
        <v/>
      </c>
      <c r="AH18" s="9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6" customFormat="1" ht="37.5" customHeight="1" x14ac:dyDescent="0.15">
      <c r="A19" s="68"/>
      <c r="B19" s="70"/>
      <c r="C19" s="60" t="s">
        <v>80</v>
      </c>
      <c r="D19" s="74"/>
      <c r="E19" s="75"/>
      <c r="F19" s="75"/>
      <c r="G19" s="75"/>
      <c r="H19" s="73"/>
      <c r="I19" s="81"/>
      <c r="J19" s="82"/>
      <c r="K19" s="82"/>
      <c r="L19" s="82"/>
      <c r="M19" s="82"/>
      <c r="N19" s="83"/>
      <c r="O19" s="82"/>
      <c r="P19" s="82" t="str">
        <f t="shared" si="7"/>
        <v/>
      </c>
      <c r="Q19" s="82"/>
      <c r="R19" s="84" t="str">
        <f t="shared" si="4"/>
        <v/>
      </c>
      <c r="S19" s="82"/>
      <c r="T19" s="85" t="str">
        <f t="shared" si="10"/>
        <v/>
      </c>
      <c r="U19" s="89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90">
        <f t="shared" si="8"/>
        <v>0</v>
      </c>
      <c r="W19" s="91">
        <f t="shared" si="8"/>
        <v>0</v>
      </c>
      <c r="X19" s="91">
        <f t="shared" si="8"/>
        <v>0</v>
      </c>
      <c r="Y19" s="91"/>
      <c r="Z19" s="85"/>
      <c r="AA19" s="92">
        <f t="shared" si="9"/>
        <v>0</v>
      </c>
      <c r="AB19" s="91">
        <f t="shared" si="9"/>
        <v>0</v>
      </c>
      <c r="AC19" s="85" t="str">
        <f t="shared" si="9"/>
        <v/>
      </c>
      <c r="AD19" s="84" t="str">
        <f>IF(P19="","",IF(Q19&lt;VLOOKUP($B$7,'（参考）諸謝金・宿泊料'!$C$3:$D$25,2,TRUE)*AC19,Q19,VLOOKUP($B$7,'（参考）諸謝金・宿泊料'!$C$3:$D$25,2,TRUE)*AC19))</f>
        <v/>
      </c>
      <c r="AE19" s="85" t="str">
        <f t="shared" si="3"/>
        <v/>
      </c>
      <c r="AF19" s="85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85" t="str">
        <f t="shared" si="6"/>
        <v/>
      </c>
      <c r="AH19" s="9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6" customFormat="1" ht="37.5" customHeight="1" x14ac:dyDescent="0.15">
      <c r="A20" s="68"/>
      <c r="B20" s="70"/>
      <c r="C20" s="60" t="s">
        <v>80</v>
      </c>
      <c r="D20" s="74"/>
      <c r="E20" s="75"/>
      <c r="F20" s="75"/>
      <c r="G20" s="75"/>
      <c r="H20" s="73"/>
      <c r="I20" s="81"/>
      <c r="J20" s="82"/>
      <c r="K20" s="82"/>
      <c r="L20" s="82"/>
      <c r="M20" s="82"/>
      <c r="N20" s="83"/>
      <c r="O20" s="82"/>
      <c r="P20" s="82" t="str">
        <f t="shared" si="7"/>
        <v/>
      </c>
      <c r="Q20" s="82"/>
      <c r="R20" s="84" t="str">
        <f t="shared" si="4"/>
        <v/>
      </c>
      <c r="S20" s="82"/>
      <c r="T20" s="85" t="str">
        <f t="shared" si="10"/>
        <v/>
      </c>
      <c r="U20" s="89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90">
        <f t="shared" ref="V20:X24" si="11">I20</f>
        <v>0</v>
      </c>
      <c r="W20" s="91">
        <f t="shared" si="11"/>
        <v>0</v>
      </c>
      <c r="X20" s="91">
        <f t="shared" si="11"/>
        <v>0</v>
      </c>
      <c r="Y20" s="91"/>
      <c r="Z20" s="85"/>
      <c r="AA20" s="92">
        <f t="shared" ref="AA20:AB24" si="12">N20</f>
        <v>0</v>
      </c>
      <c r="AB20" s="91">
        <f t="shared" si="12"/>
        <v>0</v>
      </c>
      <c r="AC20" s="85" t="str">
        <f t="shared" si="9"/>
        <v/>
      </c>
      <c r="AD20" s="84" t="str">
        <f>IF(P20="","",IF(Q20&lt;VLOOKUP($B$7,'（参考）諸謝金・宿泊料'!$C$3:$D$25,2,TRUE)*AC20,Q20,VLOOKUP($B$7,'（参考）諸謝金・宿泊料'!$C$3:$D$25,2,TRUE)*AC20))</f>
        <v/>
      </c>
      <c r="AE20" s="85" t="str">
        <f t="shared" si="3"/>
        <v/>
      </c>
      <c r="AF20" s="85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85" t="str">
        <f t="shared" si="6"/>
        <v/>
      </c>
      <c r="AH20" s="9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6" customFormat="1" ht="37.5" customHeight="1" x14ac:dyDescent="0.15">
      <c r="A21" s="68"/>
      <c r="B21" s="70"/>
      <c r="C21" s="60" t="s">
        <v>80</v>
      </c>
      <c r="D21" s="74"/>
      <c r="E21" s="75"/>
      <c r="F21" s="75"/>
      <c r="G21" s="75"/>
      <c r="H21" s="73"/>
      <c r="I21" s="81"/>
      <c r="J21" s="82"/>
      <c r="K21" s="82"/>
      <c r="L21" s="82"/>
      <c r="M21" s="82"/>
      <c r="N21" s="83"/>
      <c r="O21" s="82"/>
      <c r="P21" s="82" t="str">
        <f t="shared" si="7"/>
        <v/>
      </c>
      <c r="Q21" s="82"/>
      <c r="R21" s="84" t="str">
        <f t="shared" si="4"/>
        <v/>
      </c>
      <c r="S21" s="82"/>
      <c r="T21" s="85" t="str">
        <f t="shared" si="10"/>
        <v/>
      </c>
      <c r="U21" s="89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90">
        <f t="shared" si="11"/>
        <v>0</v>
      </c>
      <c r="W21" s="91">
        <f t="shared" si="11"/>
        <v>0</v>
      </c>
      <c r="X21" s="91">
        <f t="shared" si="11"/>
        <v>0</v>
      </c>
      <c r="Y21" s="91"/>
      <c r="Z21" s="85"/>
      <c r="AA21" s="92">
        <f t="shared" si="12"/>
        <v>0</v>
      </c>
      <c r="AB21" s="91">
        <f t="shared" si="12"/>
        <v>0</v>
      </c>
      <c r="AC21" s="85" t="str">
        <f t="shared" si="9"/>
        <v/>
      </c>
      <c r="AD21" s="84" t="str">
        <f>IF(P21="","",IF(Q21&lt;VLOOKUP($B$7,'（参考）諸謝金・宿泊料'!$C$3:$D$25,2,TRUE)*AC21,Q21,VLOOKUP($B$7,'（参考）諸謝金・宿泊料'!$C$3:$D$25,2,TRUE)*AC21))</f>
        <v/>
      </c>
      <c r="AE21" s="85" t="str">
        <f t="shared" si="3"/>
        <v/>
      </c>
      <c r="AF21" s="85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85" t="str">
        <f t="shared" si="6"/>
        <v/>
      </c>
      <c r="AH21" s="9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6" customFormat="1" ht="37.5" customHeight="1" x14ac:dyDescent="0.15">
      <c r="A22" s="68"/>
      <c r="B22" s="70"/>
      <c r="C22" s="60" t="s">
        <v>80</v>
      </c>
      <c r="D22" s="74"/>
      <c r="E22" s="75"/>
      <c r="F22" s="75"/>
      <c r="G22" s="75"/>
      <c r="H22" s="73"/>
      <c r="I22" s="81"/>
      <c r="J22" s="82"/>
      <c r="K22" s="82"/>
      <c r="L22" s="82"/>
      <c r="M22" s="82"/>
      <c r="N22" s="83"/>
      <c r="O22" s="82"/>
      <c r="P22" s="82" t="str">
        <f t="shared" si="7"/>
        <v/>
      </c>
      <c r="Q22" s="82"/>
      <c r="R22" s="84" t="str">
        <f t="shared" si="4"/>
        <v/>
      </c>
      <c r="S22" s="82"/>
      <c r="T22" s="85" t="str">
        <f t="shared" si="10"/>
        <v/>
      </c>
      <c r="U22" s="89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90">
        <f t="shared" si="11"/>
        <v>0</v>
      </c>
      <c r="W22" s="91">
        <f t="shared" si="11"/>
        <v>0</v>
      </c>
      <c r="X22" s="91">
        <f t="shared" si="11"/>
        <v>0</v>
      </c>
      <c r="Y22" s="91"/>
      <c r="Z22" s="85"/>
      <c r="AA22" s="92">
        <f t="shared" si="12"/>
        <v>0</v>
      </c>
      <c r="AB22" s="91">
        <f t="shared" si="12"/>
        <v>0</v>
      </c>
      <c r="AC22" s="85" t="str">
        <f t="shared" si="9"/>
        <v/>
      </c>
      <c r="AD22" s="84" t="str">
        <f>IF(P22="","",IF(Q22&lt;VLOOKUP($B$7,'（参考）諸謝金・宿泊料'!$C$3:$D$25,2,TRUE)*AC22,Q22,VLOOKUP($B$7,'（参考）諸謝金・宿泊料'!$C$3:$D$25,2,TRUE)*AC22))</f>
        <v/>
      </c>
      <c r="AE22" s="85" t="str">
        <f t="shared" si="3"/>
        <v/>
      </c>
      <c r="AF22" s="85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85" t="str">
        <f t="shared" si="6"/>
        <v/>
      </c>
      <c r="AH22" s="9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6" customFormat="1" ht="37.5" customHeight="1" x14ac:dyDescent="0.15">
      <c r="A23" s="68"/>
      <c r="B23" s="70"/>
      <c r="C23" s="60" t="s">
        <v>80</v>
      </c>
      <c r="D23" s="74"/>
      <c r="E23" s="75"/>
      <c r="F23" s="75"/>
      <c r="G23" s="75"/>
      <c r="H23" s="73"/>
      <c r="I23" s="81"/>
      <c r="J23" s="82"/>
      <c r="K23" s="82"/>
      <c r="L23" s="82"/>
      <c r="M23" s="82"/>
      <c r="N23" s="83"/>
      <c r="O23" s="82"/>
      <c r="P23" s="82" t="str">
        <f t="shared" si="7"/>
        <v/>
      </c>
      <c r="Q23" s="82"/>
      <c r="R23" s="84" t="str">
        <f t="shared" si="4"/>
        <v/>
      </c>
      <c r="S23" s="82"/>
      <c r="T23" s="85" t="str">
        <f t="shared" si="10"/>
        <v/>
      </c>
      <c r="U23" s="89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90">
        <f t="shared" si="11"/>
        <v>0</v>
      </c>
      <c r="W23" s="91">
        <f t="shared" si="11"/>
        <v>0</v>
      </c>
      <c r="X23" s="91">
        <f t="shared" si="11"/>
        <v>0</v>
      </c>
      <c r="Y23" s="91"/>
      <c r="Z23" s="85"/>
      <c r="AA23" s="92">
        <f t="shared" si="12"/>
        <v>0</v>
      </c>
      <c r="AB23" s="91">
        <f t="shared" si="12"/>
        <v>0</v>
      </c>
      <c r="AC23" s="85" t="str">
        <f t="shared" si="9"/>
        <v/>
      </c>
      <c r="AD23" s="84" t="str">
        <f>IF(P23="","",IF(Q23&lt;VLOOKUP($B$7,'（参考）諸謝金・宿泊料'!$C$3:$D$25,2,TRUE)*AC23,Q23,VLOOKUP($B$7,'（参考）諸謝金・宿泊料'!$C$3:$D$25,2,TRUE)*AC23))</f>
        <v/>
      </c>
      <c r="AE23" s="85" t="str">
        <f t="shared" si="3"/>
        <v/>
      </c>
      <c r="AF23" s="85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85" t="str">
        <f t="shared" si="6"/>
        <v/>
      </c>
      <c r="AH23" s="9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6" customFormat="1" ht="37.5" customHeight="1" thickBot="1" x14ac:dyDescent="0.2">
      <c r="A24" s="68"/>
      <c r="B24" s="70"/>
      <c r="C24" s="60" t="s">
        <v>80</v>
      </c>
      <c r="D24" s="74"/>
      <c r="E24" s="75"/>
      <c r="F24" s="75"/>
      <c r="G24" s="75"/>
      <c r="H24" s="73"/>
      <c r="I24" s="81"/>
      <c r="J24" s="82"/>
      <c r="K24" s="82"/>
      <c r="L24" s="82"/>
      <c r="M24" s="82"/>
      <c r="N24" s="83"/>
      <c r="O24" s="82"/>
      <c r="P24" s="82" t="str">
        <f t="shared" si="7"/>
        <v/>
      </c>
      <c r="Q24" s="82"/>
      <c r="R24" s="84" t="str">
        <f t="shared" si="4"/>
        <v/>
      </c>
      <c r="S24" s="82"/>
      <c r="T24" s="85" t="str">
        <f t="shared" si="10"/>
        <v/>
      </c>
      <c r="U24" s="89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90">
        <f t="shared" si="11"/>
        <v>0</v>
      </c>
      <c r="W24" s="91">
        <f t="shared" si="11"/>
        <v>0</v>
      </c>
      <c r="X24" s="91">
        <f t="shared" si="11"/>
        <v>0</v>
      </c>
      <c r="Y24" s="91"/>
      <c r="Z24" s="85"/>
      <c r="AA24" s="92">
        <f t="shared" si="12"/>
        <v>0</v>
      </c>
      <c r="AB24" s="91">
        <f t="shared" si="12"/>
        <v>0</v>
      </c>
      <c r="AC24" s="85" t="str">
        <f t="shared" si="9"/>
        <v/>
      </c>
      <c r="AD24" s="84" t="str">
        <f>IF(P24="","",IF(Q24&lt;VLOOKUP($B$7,'（参考）諸謝金・宿泊料'!$C$3:$D$25,2,TRUE)*AC24,Q24,VLOOKUP($B$7,'（参考）諸謝金・宿泊料'!$C$3:$D$25,2,TRUE)*AC24))</f>
        <v/>
      </c>
      <c r="AE24" s="85" t="str">
        <f t="shared" si="3"/>
        <v/>
      </c>
      <c r="AF24" s="85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85" t="str">
        <f t="shared" si="6"/>
        <v/>
      </c>
      <c r="AH24" s="9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6" customFormat="1" ht="37.5" customHeight="1" thickBot="1" x14ac:dyDescent="0.2">
      <c r="A25" s="146" t="s">
        <v>18</v>
      </c>
      <c r="B25" s="147"/>
      <c r="C25" s="147"/>
      <c r="D25" s="147"/>
      <c r="E25" s="147"/>
      <c r="F25" s="147"/>
      <c r="G25" s="147"/>
      <c r="H25" s="147"/>
      <c r="I25" s="61">
        <f t="shared" ref="I25:AH25" si="13">SUM(I10:I24)</f>
        <v>0</v>
      </c>
      <c r="J25" s="62">
        <f t="shared" si="13"/>
        <v>0</v>
      </c>
      <c r="K25" s="108">
        <f t="shared" si="13"/>
        <v>0</v>
      </c>
      <c r="L25" s="63">
        <f t="shared" si="13"/>
        <v>0</v>
      </c>
      <c r="M25" s="62">
        <f t="shared" si="13"/>
        <v>0</v>
      </c>
      <c r="N25" s="63">
        <f t="shared" si="13"/>
        <v>0</v>
      </c>
      <c r="O25" s="62">
        <f t="shared" si="13"/>
        <v>0</v>
      </c>
      <c r="P25" s="62">
        <f t="shared" si="13"/>
        <v>0</v>
      </c>
      <c r="Q25" s="62">
        <f t="shared" si="13"/>
        <v>0</v>
      </c>
      <c r="R25" s="62">
        <f t="shared" si="13"/>
        <v>0</v>
      </c>
      <c r="S25" s="62">
        <f t="shared" si="13"/>
        <v>0</v>
      </c>
      <c r="T25" s="62">
        <f t="shared" si="13"/>
        <v>0</v>
      </c>
      <c r="U25" s="62">
        <f t="shared" si="13"/>
        <v>0</v>
      </c>
      <c r="V25" s="64">
        <f t="shared" si="13"/>
        <v>0</v>
      </c>
      <c r="W25" s="65">
        <f t="shared" si="13"/>
        <v>0</v>
      </c>
      <c r="X25" s="65">
        <f t="shared" si="13"/>
        <v>0</v>
      </c>
      <c r="Y25" s="65">
        <f t="shared" si="13"/>
        <v>0</v>
      </c>
      <c r="Z25" s="65">
        <f t="shared" si="13"/>
        <v>0</v>
      </c>
      <c r="AA25" s="66">
        <f t="shared" si="13"/>
        <v>0</v>
      </c>
      <c r="AB25" s="65">
        <f t="shared" si="13"/>
        <v>0</v>
      </c>
      <c r="AC25" s="65">
        <f t="shared" si="13"/>
        <v>0</v>
      </c>
      <c r="AD25" s="65">
        <f t="shared" si="13"/>
        <v>0</v>
      </c>
      <c r="AE25" s="65">
        <f t="shared" si="13"/>
        <v>0</v>
      </c>
      <c r="AF25" s="65">
        <f t="shared" si="13"/>
        <v>0</v>
      </c>
      <c r="AG25" s="65">
        <f t="shared" si="13"/>
        <v>0</v>
      </c>
      <c r="AH25" s="67">
        <f t="shared" si="13"/>
        <v>0</v>
      </c>
    </row>
    <row r="26" spans="1:34" s="36" customFormat="1" ht="37.5" customHeight="1" thickBot="1" x14ac:dyDescent="0.2"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spans="1:34" s="36" customFormat="1" ht="37.5" customHeight="1" thickBot="1" x14ac:dyDescent="0.2">
      <c r="A27" s="47"/>
      <c r="B27" s="47"/>
      <c r="C27" s="48"/>
      <c r="D27" s="47"/>
      <c r="E27" s="47"/>
      <c r="F27" s="47"/>
      <c r="G27" s="47"/>
      <c r="H27" s="49"/>
      <c r="I27" s="148" t="s">
        <v>89</v>
      </c>
      <c r="J27" s="142"/>
      <c r="K27" s="142"/>
      <c r="L27" s="142"/>
      <c r="M27" s="142"/>
      <c r="N27" s="142"/>
      <c r="O27" s="143">
        <f>SUM(K6,P6,T6,J25,K25,M25,O25,Q25,S25,U25)</f>
        <v>0</v>
      </c>
      <c r="P27" s="144"/>
      <c r="Q27" s="144"/>
      <c r="R27" s="144"/>
      <c r="S27" s="144"/>
      <c r="T27" s="144"/>
      <c r="U27" s="145"/>
      <c r="V27" s="141" t="s">
        <v>90</v>
      </c>
      <c r="W27" s="142"/>
      <c r="X27" s="142"/>
      <c r="Y27" s="142"/>
      <c r="Z27" s="142"/>
      <c r="AA27" s="142"/>
      <c r="AB27" s="143">
        <f>SUM(X6,AC6,AG6,W25,X25,Z25,AB25,AD25,AF25,AH25)</f>
        <v>0</v>
      </c>
      <c r="AC27" s="144"/>
      <c r="AD27" s="144"/>
      <c r="AE27" s="144"/>
      <c r="AF27" s="144"/>
      <c r="AG27" s="144"/>
      <c r="AH27" s="145"/>
    </row>
    <row r="28" spans="1:34" s="36" customFormat="1" ht="37.5" customHeight="1" thickBot="1" x14ac:dyDescent="0.2">
      <c r="A28" s="149" t="s">
        <v>86</v>
      </c>
      <c r="B28" s="149"/>
      <c r="C28" s="149"/>
      <c r="D28" s="149"/>
      <c r="E28" s="149"/>
      <c r="F28" s="149"/>
      <c r="G28" s="149"/>
      <c r="H28" s="149"/>
      <c r="I28" s="150"/>
      <c r="J28" s="150"/>
      <c r="K28" s="150"/>
      <c r="L28" s="150"/>
      <c r="M28" s="150"/>
      <c r="N28" s="150"/>
      <c r="O28" s="39"/>
      <c r="P28" s="39"/>
      <c r="Q28" s="39"/>
      <c r="R28" s="39"/>
      <c r="S28" s="39"/>
      <c r="T28" s="39"/>
      <c r="U28" s="39"/>
      <c r="V28" s="141" t="s">
        <v>88</v>
      </c>
      <c r="W28" s="142"/>
      <c r="X28" s="142"/>
      <c r="Y28" s="142"/>
      <c r="Z28" s="142"/>
      <c r="AA28" s="142"/>
      <c r="AB28" s="143">
        <f>O27-AB27</f>
        <v>0</v>
      </c>
      <c r="AC28" s="144"/>
      <c r="AD28" s="144"/>
      <c r="AE28" s="144"/>
      <c r="AF28" s="144"/>
      <c r="AG28" s="144"/>
      <c r="AH28" s="145"/>
    </row>
  </sheetData>
  <mergeCells count="52">
    <mergeCell ref="A28:N28"/>
    <mergeCell ref="V28:AA28"/>
    <mergeCell ref="AB28:AH28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AC7:AD7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R5:S5"/>
    <mergeCell ref="T5:U5"/>
    <mergeCell ref="V5:W5"/>
    <mergeCell ref="X5:Z5"/>
    <mergeCell ref="AA5:AB5"/>
    <mergeCell ref="AC5:AD5"/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topLeftCell="A7" workbookViewId="0">
      <selection activeCell="B24" sqref="B24"/>
    </sheetView>
  </sheetViews>
  <sheetFormatPr defaultColWidth="2.5" defaultRowHeight="15" customHeight="1" x14ac:dyDescent="0.15"/>
  <cols>
    <col min="1" max="16384" width="2.5" style="94"/>
  </cols>
  <sheetData>
    <row r="1" spans="1:35" ht="15" customHeight="1" x14ac:dyDescent="0.1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</row>
    <row r="2" spans="1:35" ht="15" customHeight="1" x14ac:dyDescent="0.15">
      <c r="A2" s="186" t="s">
        <v>99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</row>
    <row r="6" spans="1:35" ht="15" customHeight="1" x14ac:dyDescent="0.15">
      <c r="A6" s="179" t="s">
        <v>107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</row>
    <row r="7" spans="1:35" ht="15" customHeight="1" x14ac:dyDescent="0.15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</row>
    <row r="8" spans="1:35" ht="15" customHeight="1" x14ac:dyDescent="0.15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</row>
    <row r="10" spans="1:35" ht="15" customHeight="1" x14ac:dyDescent="0.15">
      <c r="T10" s="187" t="s">
        <v>108</v>
      </c>
      <c r="U10" s="187"/>
      <c r="V10" s="187"/>
    </row>
    <row r="11" spans="1:35" ht="15" customHeight="1" x14ac:dyDescent="0.15">
      <c r="R11" s="95"/>
      <c r="S11" s="95"/>
      <c r="T11" s="95"/>
      <c r="U11" s="185" t="str">
        <f>報告書!U11</f>
        <v>社会医療法人国交会 自動車病院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</row>
    <row r="12" spans="1:35" ht="15" customHeight="1" x14ac:dyDescent="0.15">
      <c r="R12" s="95"/>
      <c r="S12" s="95"/>
      <c r="T12" s="95"/>
      <c r="U12" s="185">
        <f>報告書!U12</f>
        <v>0</v>
      </c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</row>
    <row r="13" spans="1:35" ht="15" customHeight="1" x14ac:dyDescent="0.15">
      <c r="R13" s="95"/>
      <c r="S13" s="95"/>
      <c r="T13" s="95"/>
      <c r="U13" s="185" t="str">
        <f>報告書!U13</f>
        <v>理事長　国土　太郎</v>
      </c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10"/>
      <c r="AG13" s="110" t="s">
        <v>124</v>
      </c>
      <c r="AH13" s="110"/>
    </row>
    <row r="17" spans="2:34" ht="15" customHeight="1" x14ac:dyDescent="0.15">
      <c r="B17" s="188" t="s">
        <v>125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</row>
    <row r="18" spans="2:34" ht="15" customHeight="1" x14ac:dyDescent="0.15"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</row>
    <row r="19" spans="2:34" ht="15" customHeight="1" x14ac:dyDescent="0.15"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</row>
    <row r="20" spans="2:34" ht="15" customHeight="1" x14ac:dyDescent="0.15"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15" customHeight="1" x14ac:dyDescent="0.15"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</row>
    <row r="22" spans="2:34" ht="15" customHeight="1" x14ac:dyDescent="0.15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</row>
    <row r="23" spans="2:34" ht="15" customHeight="1" x14ac:dyDescent="0.15"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51" spans="1:35" ht="22.5" customHeight="1" x14ac:dyDescent="0.15">
      <c r="A51" s="189" t="s">
        <v>109</v>
      </c>
      <c r="B51" s="189"/>
      <c r="C51" s="189"/>
      <c r="D51" s="190" t="s">
        <v>110</v>
      </c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ht="13.5" customHeight="1" x14ac:dyDescent="0.15">
      <c r="A52" s="189" t="s">
        <v>111</v>
      </c>
      <c r="B52" s="189"/>
      <c r="C52" s="189"/>
      <c r="D52" s="190" t="s">
        <v>112</v>
      </c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</row>
    <row r="53" spans="1:35" ht="15" customHeight="1" x14ac:dyDescent="0.15">
      <c r="A53" s="96"/>
      <c r="B53" s="96"/>
      <c r="C53" s="96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</row>
    <row r="54" spans="1:35" ht="15" customHeight="1" x14ac:dyDescent="0.15">
      <c r="A54" s="97"/>
    </row>
  </sheetData>
  <mergeCells count="12">
    <mergeCell ref="B17:AH23"/>
    <mergeCell ref="A51:C51"/>
    <mergeCell ref="D51:AI51"/>
    <mergeCell ref="A52:C52"/>
    <mergeCell ref="D52:AI53"/>
    <mergeCell ref="U13:AE13"/>
    <mergeCell ref="U12:AH12"/>
    <mergeCell ref="A1:AI1"/>
    <mergeCell ref="A2:AI2"/>
    <mergeCell ref="A6:AI8"/>
    <mergeCell ref="T10:V10"/>
    <mergeCell ref="U11:AH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85" zoomScaleNormal="100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9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 x14ac:dyDescent="0.15">
      <c r="A1" s="191" t="s">
        <v>19</v>
      </c>
      <c r="B1" s="191" t="s">
        <v>71</v>
      </c>
      <c r="C1" s="191" t="s">
        <v>72</v>
      </c>
      <c r="D1" s="191" t="s">
        <v>6</v>
      </c>
      <c r="E1" s="195" t="s">
        <v>20</v>
      </c>
      <c r="F1" s="195"/>
      <c r="G1" s="195" t="s">
        <v>8</v>
      </c>
      <c r="H1" s="195"/>
      <c r="I1" s="195"/>
      <c r="J1" s="1" t="s">
        <v>21</v>
      </c>
      <c r="K1" t="s">
        <v>70</v>
      </c>
    </row>
    <row r="2" spans="1:15" x14ac:dyDescent="0.15">
      <c r="A2" s="191"/>
      <c r="B2" s="191"/>
      <c r="C2" s="191"/>
      <c r="D2" s="191"/>
      <c r="E2" s="1" t="s">
        <v>21</v>
      </c>
      <c r="F2" s="1" t="s">
        <v>22</v>
      </c>
      <c r="G2" s="1" t="s">
        <v>18</v>
      </c>
      <c r="H2" s="1" t="s">
        <v>23</v>
      </c>
      <c r="I2" s="2" t="s">
        <v>24</v>
      </c>
      <c r="J2" s="1" t="s">
        <v>25</v>
      </c>
    </row>
    <row r="3" spans="1:15" x14ac:dyDescent="0.15">
      <c r="A3" s="191" t="s">
        <v>26</v>
      </c>
      <c r="B3" s="3" t="s">
        <v>27</v>
      </c>
      <c r="C3" s="112" t="s">
        <v>61</v>
      </c>
      <c r="D3" s="4">
        <v>7900</v>
      </c>
      <c r="E3" s="4">
        <v>14800</v>
      </c>
      <c r="F3" s="4">
        <v>13300</v>
      </c>
      <c r="G3" s="4">
        <f>H3+I3</f>
        <v>3000</v>
      </c>
      <c r="H3" s="4">
        <v>2000</v>
      </c>
      <c r="I3" s="4">
        <v>1000</v>
      </c>
      <c r="J3" s="1" t="s">
        <v>29</v>
      </c>
      <c r="K3" s="194"/>
      <c r="L3" s="11"/>
      <c r="M3" s="10"/>
      <c r="N3" s="12"/>
      <c r="O3" s="10"/>
    </row>
    <row r="4" spans="1:15" x14ac:dyDescent="0.15">
      <c r="A4" s="191"/>
      <c r="B4" s="3" t="s">
        <v>30</v>
      </c>
      <c r="C4" s="112" t="s">
        <v>143</v>
      </c>
      <c r="D4" s="4">
        <v>9700</v>
      </c>
      <c r="E4" s="4">
        <v>14800</v>
      </c>
      <c r="F4" s="4">
        <v>13300</v>
      </c>
      <c r="G4" s="4">
        <f t="shared" ref="G4:G25" si="0">H4+I4</f>
        <v>3000</v>
      </c>
      <c r="H4" s="4">
        <v>2000</v>
      </c>
      <c r="I4" s="4">
        <v>1000</v>
      </c>
      <c r="J4" s="1" t="s">
        <v>31</v>
      </c>
      <c r="K4" s="194"/>
      <c r="L4" s="11"/>
      <c r="M4" s="10"/>
      <c r="N4" s="12"/>
      <c r="O4" s="10"/>
    </row>
    <row r="5" spans="1:15" x14ac:dyDescent="0.15">
      <c r="A5" s="191"/>
      <c r="B5" s="3" t="s">
        <v>32</v>
      </c>
      <c r="C5" s="112" t="s">
        <v>144</v>
      </c>
      <c r="D5" s="4">
        <v>8700</v>
      </c>
      <c r="E5" s="4">
        <v>14800</v>
      </c>
      <c r="F5" s="4">
        <v>13300</v>
      </c>
      <c r="G5" s="4">
        <f t="shared" si="0"/>
        <v>3000</v>
      </c>
      <c r="H5" s="4">
        <v>2000</v>
      </c>
      <c r="I5" s="4">
        <v>1000</v>
      </c>
      <c r="J5" s="1" t="s">
        <v>33</v>
      </c>
      <c r="K5" s="194"/>
      <c r="L5" s="11"/>
      <c r="M5" s="10"/>
      <c r="N5" s="12"/>
      <c r="O5" s="10"/>
    </row>
    <row r="6" spans="1:15" x14ac:dyDescent="0.15">
      <c r="A6" s="191"/>
      <c r="B6" s="3" t="s">
        <v>34</v>
      </c>
      <c r="C6" s="112" t="s">
        <v>28</v>
      </c>
      <c r="D6" s="4">
        <v>11300</v>
      </c>
      <c r="E6" s="4">
        <v>14800</v>
      </c>
      <c r="F6" s="4">
        <v>13300</v>
      </c>
      <c r="G6" s="4">
        <f t="shared" si="0"/>
        <v>3000</v>
      </c>
      <c r="H6" s="4">
        <v>2000</v>
      </c>
      <c r="I6" s="4">
        <v>1000</v>
      </c>
      <c r="J6" s="1" t="s">
        <v>17</v>
      </c>
      <c r="K6" s="194"/>
      <c r="L6" s="11"/>
      <c r="M6" s="10"/>
      <c r="N6" s="12"/>
      <c r="O6" s="10"/>
    </row>
    <row r="7" spans="1:15" x14ac:dyDescent="0.15">
      <c r="A7" s="191"/>
      <c r="B7" s="3" t="s">
        <v>35</v>
      </c>
      <c r="C7" s="112" t="s">
        <v>143</v>
      </c>
      <c r="D7" s="4">
        <v>9700</v>
      </c>
      <c r="E7" s="4">
        <v>14800</v>
      </c>
      <c r="F7" s="4">
        <v>13300</v>
      </c>
      <c r="G7" s="4">
        <f t="shared" si="0"/>
        <v>3000</v>
      </c>
      <c r="H7" s="4">
        <v>2000</v>
      </c>
      <c r="I7" s="4">
        <v>1000</v>
      </c>
      <c r="J7" s="1" t="s">
        <v>36</v>
      </c>
      <c r="K7" s="194"/>
      <c r="L7" s="11"/>
      <c r="M7" s="10"/>
      <c r="N7" s="12"/>
      <c r="O7" s="10"/>
    </row>
    <row r="8" spans="1:15" x14ac:dyDescent="0.15">
      <c r="A8" s="191"/>
      <c r="B8" s="3" t="s">
        <v>37</v>
      </c>
      <c r="C8" s="112" t="s">
        <v>54</v>
      </c>
      <c r="D8" s="4">
        <v>8700</v>
      </c>
      <c r="E8" s="4">
        <v>14800</v>
      </c>
      <c r="F8" s="4">
        <v>13300</v>
      </c>
      <c r="G8" s="4">
        <f t="shared" si="0"/>
        <v>3000</v>
      </c>
      <c r="H8" s="4">
        <v>2000</v>
      </c>
      <c r="I8" s="4">
        <v>1000</v>
      </c>
      <c r="J8" s="1" t="s">
        <v>38</v>
      </c>
      <c r="K8" s="194"/>
      <c r="L8" s="11"/>
      <c r="M8" s="10"/>
      <c r="N8" s="12"/>
      <c r="O8" s="10"/>
    </row>
    <row r="9" spans="1:15" x14ac:dyDescent="0.15">
      <c r="A9" s="192" t="s">
        <v>39</v>
      </c>
      <c r="B9" s="5" t="s">
        <v>40</v>
      </c>
      <c r="C9" s="113" t="s">
        <v>145</v>
      </c>
      <c r="D9" s="6">
        <v>6100</v>
      </c>
      <c r="E9" s="6">
        <v>13100</v>
      </c>
      <c r="F9" s="6">
        <v>11800</v>
      </c>
      <c r="G9" s="4">
        <f t="shared" si="0"/>
        <v>2600</v>
      </c>
      <c r="H9" s="6">
        <v>1700</v>
      </c>
      <c r="I9" s="6">
        <v>900</v>
      </c>
      <c r="J9" s="1" t="s">
        <v>41</v>
      </c>
      <c r="K9" s="194"/>
      <c r="L9" s="11"/>
      <c r="M9" s="10"/>
      <c r="N9" s="12"/>
      <c r="O9" s="10"/>
    </row>
    <row r="10" spans="1:15" x14ac:dyDescent="0.15">
      <c r="A10" s="192"/>
      <c r="B10" s="5" t="s">
        <v>42</v>
      </c>
      <c r="C10" s="113" t="s">
        <v>146</v>
      </c>
      <c r="D10" s="6">
        <v>7000</v>
      </c>
      <c r="E10" s="6">
        <v>13100</v>
      </c>
      <c r="F10" s="6">
        <v>11800</v>
      </c>
      <c r="G10" s="4">
        <f t="shared" si="0"/>
        <v>2600</v>
      </c>
      <c r="H10" s="6">
        <v>1700</v>
      </c>
      <c r="I10" s="6">
        <v>900</v>
      </c>
      <c r="J10" s="1" t="s">
        <v>43</v>
      </c>
      <c r="K10" s="194"/>
      <c r="L10" s="11"/>
      <c r="M10" s="10"/>
      <c r="N10" s="12"/>
      <c r="O10" s="10"/>
    </row>
    <row r="11" spans="1:15" x14ac:dyDescent="0.15">
      <c r="A11" s="192"/>
      <c r="B11" s="5" t="s">
        <v>44</v>
      </c>
      <c r="C11" s="113" t="s">
        <v>146</v>
      </c>
      <c r="D11" s="6">
        <v>7000</v>
      </c>
      <c r="E11" s="6">
        <v>13100</v>
      </c>
      <c r="F11" s="6">
        <v>11800</v>
      </c>
      <c r="G11" s="4">
        <f t="shared" si="0"/>
        <v>2600</v>
      </c>
      <c r="H11" s="6">
        <v>1700</v>
      </c>
      <c r="I11" s="6">
        <v>900</v>
      </c>
      <c r="J11" s="1" t="s">
        <v>45</v>
      </c>
      <c r="K11" s="194"/>
      <c r="L11" s="11"/>
      <c r="M11" s="10"/>
      <c r="N11" s="12"/>
      <c r="O11" s="10"/>
    </row>
    <row r="12" spans="1:15" x14ac:dyDescent="0.15">
      <c r="A12" s="192"/>
      <c r="B12" s="5" t="s">
        <v>46</v>
      </c>
      <c r="C12" s="113" t="s">
        <v>147</v>
      </c>
      <c r="D12" s="6">
        <v>7000</v>
      </c>
      <c r="E12" s="6">
        <v>13100</v>
      </c>
      <c r="F12" s="6">
        <v>11800</v>
      </c>
      <c r="G12" s="4">
        <f t="shared" si="0"/>
        <v>2600</v>
      </c>
      <c r="H12" s="6">
        <v>1700</v>
      </c>
      <c r="I12" s="6">
        <v>900</v>
      </c>
      <c r="J12" s="1" t="s">
        <v>47</v>
      </c>
      <c r="K12" s="194"/>
      <c r="L12" s="11"/>
      <c r="M12" s="10"/>
      <c r="N12" s="12"/>
      <c r="O12" s="10"/>
    </row>
    <row r="13" spans="1:15" x14ac:dyDescent="0.15">
      <c r="A13" s="192"/>
      <c r="B13" s="5" t="s">
        <v>48</v>
      </c>
      <c r="C13" s="113" t="s">
        <v>145</v>
      </c>
      <c r="D13" s="6">
        <v>6100</v>
      </c>
      <c r="E13" s="6">
        <v>13100</v>
      </c>
      <c r="F13" s="6">
        <v>11800</v>
      </c>
      <c r="G13" s="4">
        <f t="shared" si="0"/>
        <v>2600</v>
      </c>
      <c r="H13" s="6">
        <v>1700</v>
      </c>
      <c r="I13" s="6">
        <v>900</v>
      </c>
      <c r="J13" s="1" t="s">
        <v>49</v>
      </c>
      <c r="K13" s="194"/>
      <c r="L13" s="11"/>
      <c r="M13" s="10"/>
      <c r="N13" s="12"/>
      <c r="O13" s="10"/>
    </row>
    <row r="14" spans="1:15" x14ac:dyDescent="0.15">
      <c r="A14" s="192"/>
      <c r="B14" s="5" t="s">
        <v>50</v>
      </c>
      <c r="C14" s="113" t="s">
        <v>147</v>
      </c>
      <c r="D14" s="6">
        <v>7000</v>
      </c>
      <c r="E14" s="6">
        <v>13100</v>
      </c>
      <c r="F14" s="6">
        <v>11800</v>
      </c>
      <c r="G14" s="4">
        <f t="shared" si="0"/>
        <v>2600</v>
      </c>
      <c r="H14" s="6">
        <v>1700</v>
      </c>
      <c r="I14" s="6">
        <v>900</v>
      </c>
      <c r="J14" s="1" t="s">
        <v>51</v>
      </c>
      <c r="K14" s="194"/>
      <c r="L14" s="11"/>
      <c r="M14" s="10"/>
      <c r="N14" s="12"/>
      <c r="O14" s="10"/>
    </row>
    <row r="15" spans="1:15" x14ac:dyDescent="0.15">
      <c r="A15" s="192"/>
      <c r="B15" s="5" t="s">
        <v>37</v>
      </c>
      <c r="C15" s="113" t="s">
        <v>148</v>
      </c>
      <c r="D15" s="6">
        <v>6100</v>
      </c>
      <c r="E15" s="6">
        <v>13100</v>
      </c>
      <c r="F15" s="6">
        <v>11800</v>
      </c>
      <c r="G15" s="4">
        <f t="shared" si="0"/>
        <v>2600</v>
      </c>
      <c r="H15" s="6">
        <v>1700</v>
      </c>
      <c r="I15" s="6">
        <v>900</v>
      </c>
      <c r="J15" s="109" t="s">
        <v>123</v>
      </c>
      <c r="K15" s="194"/>
      <c r="L15" s="11"/>
      <c r="M15" s="10"/>
      <c r="N15" s="12"/>
      <c r="O15" s="10"/>
    </row>
    <row r="16" spans="1:15" x14ac:dyDescent="0.15">
      <c r="A16" s="193" t="s">
        <v>52</v>
      </c>
      <c r="B16" s="3" t="s">
        <v>53</v>
      </c>
      <c r="C16" s="112" t="s">
        <v>149</v>
      </c>
      <c r="D16" s="4">
        <v>5100</v>
      </c>
      <c r="E16" s="4">
        <v>10900</v>
      </c>
      <c r="F16" s="4">
        <v>9800</v>
      </c>
      <c r="G16" s="4">
        <f t="shared" si="0"/>
        <v>2200</v>
      </c>
      <c r="H16" s="4">
        <v>1500</v>
      </c>
      <c r="I16" s="4">
        <v>700</v>
      </c>
      <c r="K16" s="194"/>
      <c r="L16" s="11"/>
      <c r="M16" s="10"/>
      <c r="N16" s="12"/>
      <c r="O16" s="10"/>
    </row>
    <row r="17" spans="1:15" x14ac:dyDescent="0.15">
      <c r="A17" s="191"/>
      <c r="B17" s="3" t="s">
        <v>55</v>
      </c>
      <c r="C17" s="112" t="s">
        <v>149</v>
      </c>
      <c r="D17" s="4">
        <v>5100</v>
      </c>
      <c r="E17" s="4">
        <v>10900</v>
      </c>
      <c r="F17" s="4">
        <v>9800</v>
      </c>
      <c r="G17" s="4">
        <f t="shared" si="0"/>
        <v>2200</v>
      </c>
      <c r="H17" s="4">
        <v>1500</v>
      </c>
      <c r="I17" s="4">
        <v>700</v>
      </c>
      <c r="K17" s="194"/>
      <c r="L17" s="11"/>
      <c r="M17" s="10"/>
      <c r="N17" s="12"/>
      <c r="O17" s="10"/>
    </row>
    <row r="18" spans="1:15" x14ac:dyDescent="0.15">
      <c r="A18" s="191"/>
      <c r="B18" s="3" t="s">
        <v>56</v>
      </c>
      <c r="C18" s="112" t="s">
        <v>149</v>
      </c>
      <c r="D18" s="4">
        <v>5100</v>
      </c>
      <c r="E18" s="4">
        <v>10900</v>
      </c>
      <c r="F18" s="4">
        <v>9800</v>
      </c>
      <c r="G18" s="4">
        <f t="shared" si="0"/>
        <v>2200</v>
      </c>
      <c r="H18" s="4">
        <v>1500</v>
      </c>
      <c r="I18" s="4">
        <v>700</v>
      </c>
      <c r="K18" s="194"/>
      <c r="L18" s="11"/>
      <c r="M18" s="10"/>
      <c r="N18" s="12"/>
      <c r="O18" s="10"/>
    </row>
    <row r="19" spans="1:15" x14ac:dyDescent="0.15">
      <c r="A19" s="191"/>
      <c r="B19" s="3" t="s">
        <v>57</v>
      </c>
      <c r="C19" s="112" t="s">
        <v>150</v>
      </c>
      <c r="D19" s="4">
        <v>5100</v>
      </c>
      <c r="E19" s="4">
        <v>10900</v>
      </c>
      <c r="F19" s="4">
        <v>9800</v>
      </c>
      <c r="G19" s="4">
        <f t="shared" si="0"/>
        <v>2200</v>
      </c>
      <c r="H19" s="4">
        <v>1500</v>
      </c>
      <c r="I19" s="4">
        <v>700</v>
      </c>
      <c r="K19" s="194"/>
      <c r="L19" s="11"/>
      <c r="M19" s="10"/>
      <c r="N19" s="12"/>
      <c r="O19" s="10"/>
    </row>
    <row r="20" spans="1:15" x14ac:dyDescent="0.15">
      <c r="A20" s="191"/>
      <c r="B20" s="3" t="s">
        <v>58</v>
      </c>
      <c r="C20" s="112" t="s">
        <v>151</v>
      </c>
      <c r="D20" s="4">
        <v>4600</v>
      </c>
      <c r="E20" s="4">
        <v>10900</v>
      </c>
      <c r="F20" s="4">
        <v>9800</v>
      </c>
      <c r="G20" s="4">
        <f t="shared" si="0"/>
        <v>2200</v>
      </c>
      <c r="H20" s="4">
        <v>1500</v>
      </c>
      <c r="I20" s="4">
        <v>700</v>
      </c>
      <c r="K20" s="194"/>
      <c r="L20" s="11"/>
      <c r="M20" s="10"/>
      <c r="N20" s="12"/>
      <c r="O20" s="10"/>
    </row>
    <row r="21" spans="1:15" x14ac:dyDescent="0.15">
      <c r="A21" s="191"/>
      <c r="B21" s="3" t="s">
        <v>37</v>
      </c>
      <c r="C21" s="112" t="s">
        <v>151</v>
      </c>
      <c r="D21" s="4">
        <v>4600</v>
      </c>
      <c r="E21" s="4">
        <v>10900</v>
      </c>
      <c r="F21" s="4">
        <v>9800</v>
      </c>
      <c r="G21" s="4">
        <f t="shared" si="0"/>
        <v>2200</v>
      </c>
      <c r="H21" s="4">
        <v>1500</v>
      </c>
      <c r="I21" s="4">
        <v>700</v>
      </c>
      <c r="K21" s="194"/>
      <c r="L21" s="11"/>
      <c r="M21" s="10"/>
      <c r="N21" s="12"/>
      <c r="O21" s="10"/>
    </row>
    <row r="22" spans="1:15" x14ac:dyDescent="0.15">
      <c r="A22" s="192" t="s">
        <v>59</v>
      </c>
      <c r="B22" s="5" t="s">
        <v>60</v>
      </c>
      <c r="C22" s="113" t="s">
        <v>152</v>
      </c>
      <c r="D22" s="6">
        <v>3600</v>
      </c>
      <c r="E22" s="6">
        <v>8700</v>
      </c>
      <c r="F22" s="6">
        <v>7800</v>
      </c>
      <c r="G22" s="4">
        <f t="shared" si="0"/>
        <v>1700</v>
      </c>
      <c r="H22" s="6">
        <v>1100</v>
      </c>
      <c r="I22" s="6">
        <v>600</v>
      </c>
      <c r="K22" s="194"/>
      <c r="L22" s="11"/>
      <c r="M22" s="10"/>
      <c r="N22" s="12"/>
      <c r="O22" s="10"/>
    </row>
    <row r="23" spans="1:15" x14ac:dyDescent="0.15">
      <c r="A23" s="192"/>
      <c r="B23" s="5" t="s">
        <v>119</v>
      </c>
      <c r="C23" s="113" t="s">
        <v>152</v>
      </c>
      <c r="D23" s="6">
        <v>3600</v>
      </c>
      <c r="E23" s="6">
        <v>8700</v>
      </c>
      <c r="F23" s="6">
        <v>7800</v>
      </c>
      <c r="G23" s="4">
        <f t="shared" ref="G23" si="1">H23+I23</f>
        <v>1700</v>
      </c>
      <c r="H23" s="6">
        <v>1100</v>
      </c>
      <c r="I23" s="6">
        <v>600</v>
      </c>
      <c r="K23" s="194"/>
      <c r="L23" s="11"/>
      <c r="M23" s="10"/>
      <c r="N23" s="12"/>
      <c r="O23" s="10"/>
    </row>
    <row r="24" spans="1:15" x14ac:dyDescent="0.15">
      <c r="A24" s="192"/>
      <c r="B24" s="5" t="s">
        <v>62</v>
      </c>
      <c r="C24" s="113" t="s">
        <v>153</v>
      </c>
      <c r="D24" s="6">
        <v>2600</v>
      </c>
      <c r="E24" s="6">
        <v>8700</v>
      </c>
      <c r="F24" s="6">
        <v>7800</v>
      </c>
      <c r="G24" s="4">
        <f t="shared" si="0"/>
        <v>1700</v>
      </c>
      <c r="H24" s="6">
        <v>1100</v>
      </c>
      <c r="I24" s="6">
        <v>600</v>
      </c>
      <c r="K24" s="194"/>
      <c r="L24" s="11"/>
      <c r="M24" s="10"/>
      <c r="N24" s="12"/>
      <c r="O24" s="10"/>
    </row>
    <row r="25" spans="1:15" x14ac:dyDescent="0.15">
      <c r="A25" s="192"/>
      <c r="B25" s="5" t="s">
        <v>37</v>
      </c>
      <c r="C25" s="113" t="s">
        <v>154</v>
      </c>
      <c r="D25" s="6">
        <v>1600</v>
      </c>
      <c r="E25" s="6">
        <v>8700</v>
      </c>
      <c r="F25" s="6">
        <v>7800</v>
      </c>
      <c r="G25" s="4">
        <f t="shared" si="0"/>
        <v>1700</v>
      </c>
      <c r="H25" s="6">
        <v>1100</v>
      </c>
      <c r="I25" s="6">
        <v>600</v>
      </c>
      <c r="K25" s="194"/>
      <c r="L25" s="11"/>
      <c r="M25" s="10"/>
      <c r="N25" s="12"/>
      <c r="O25" s="10"/>
    </row>
  </sheetData>
  <mergeCells count="11">
    <mergeCell ref="G1:I1"/>
    <mergeCell ref="A1:A2"/>
    <mergeCell ref="B1:B2"/>
    <mergeCell ref="C1:C2"/>
    <mergeCell ref="D1:D2"/>
    <mergeCell ref="E1:F1"/>
    <mergeCell ref="A3:A8"/>
    <mergeCell ref="A9:A15"/>
    <mergeCell ref="A16:A21"/>
    <mergeCell ref="A22:A25"/>
    <mergeCell ref="K3:K2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2021-01-21T10:46:25Z</dcterms:modified>
</cp:coreProperties>
</file>