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\01_短期入院\02_研修等経費\"/>
    </mc:Choice>
  </mc:AlternateContent>
  <bookViews>
    <workbookView xWindow="480" yWindow="930" windowWidth="18315" windowHeight="8040" activeTab="4"/>
  </bookViews>
  <sheets>
    <sheet name="報告書" sheetId="5" r:id="rId1"/>
    <sheet name="行程表及び請求書A" sheetId="1" r:id="rId2"/>
    <sheet name="行程表及び請求書B" sheetId="10" r:id="rId3"/>
    <sheet name="行程表及び請求書C" sheetId="12" r:id="rId4"/>
    <sheet name="確約書" sheetId="9" r:id="rId5"/>
    <sheet name="（参考）日当・宿泊料" sheetId="4" r:id="rId6"/>
  </sheets>
  <definedNames>
    <definedName name="_xlnm.Print_Area" localSheetId="1">行程表及び請求書A!$A$1:$AI$28</definedName>
    <definedName name="_xlnm.Print_Area" localSheetId="2">行程表及び請求書B!$A$1:$AI$28</definedName>
    <definedName name="_xlnm.Print_Area" localSheetId="3">行程表及び請求書C!$A$1:$AI$28</definedName>
    <definedName name="_xlnm.Print_Area" localSheetId="0">報告書!$A$1:$AI$52</definedName>
  </definedNames>
  <calcPr calcId="162913"/>
</workbook>
</file>

<file path=xl/calcChain.xml><?xml version="1.0" encoding="utf-8"?>
<calcChain xmlns="http://schemas.openxmlformats.org/spreadsheetml/2006/main">
  <c r="V47" i="5" l="1"/>
  <c r="M47" i="5"/>
  <c r="J45" i="5" s="1"/>
  <c r="U13" i="9" l="1"/>
  <c r="U12" i="9"/>
  <c r="U11" i="9"/>
  <c r="Z25" i="12"/>
  <c r="Y25" i="12"/>
  <c r="S25" i="12"/>
  <c r="Q25" i="12"/>
  <c r="O25" i="12"/>
  <c r="N25" i="12"/>
  <c r="M25" i="12"/>
  <c r="L25" i="12"/>
  <c r="K25" i="12"/>
  <c r="J25" i="12"/>
  <c r="I25" i="12"/>
  <c r="AH24" i="12"/>
  <c r="AI24" i="12" s="1"/>
  <c r="AB24" i="12"/>
  <c r="AA24" i="12"/>
  <c r="X24" i="12"/>
  <c r="W24" i="12"/>
  <c r="V24" i="12"/>
  <c r="R24" i="12"/>
  <c r="AF24" i="12" s="1"/>
  <c r="AG24" i="12" s="1"/>
  <c r="P24" i="12"/>
  <c r="AC24" i="12" s="1"/>
  <c r="AE24" i="12" s="1"/>
  <c r="AF23" i="12"/>
  <c r="AG23" i="12" s="1"/>
  <c r="AB23" i="12"/>
  <c r="AA23" i="12"/>
  <c r="X23" i="12"/>
  <c r="W23" i="12"/>
  <c r="V23" i="12"/>
  <c r="R23" i="12"/>
  <c r="P23" i="12"/>
  <c r="AC23" i="12" s="1"/>
  <c r="AE23" i="12" s="1"/>
  <c r="AF22" i="12"/>
  <c r="AG22" i="12" s="1"/>
  <c r="AB22" i="12"/>
  <c r="AA22" i="12"/>
  <c r="X22" i="12"/>
  <c r="W22" i="12"/>
  <c r="V22" i="12"/>
  <c r="T22" i="12"/>
  <c r="U22" i="12" s="1"/>
  <c r="R22" i="12"/>
  <c r="P22" i="12"/>
  <c r="AC22" i="12" s="1"/>
  <c r="AE22" i="12" s="1"/>
  <c r="AH21" i="12"/>
  <c r="AI21" i="12" s="1"/>
  <c r="AC21" i="12"/>
  <c r="AE21" i="12" s="1"/>
  <c r="AB21" i="12"/>
  <c r="AA21" i="12"/>
  <c r="X21" i="12"/>
  <c r="W21" i="12"/>
  <c r="V21" i="12"/>
  <c r="T21" i="12"/>
  <c r="U21" i="12" s="1"/>
  <c r="R21" i="12"/>
  <c r="AF21" i="12" s="1"/>
  <c r="AG21" i="12" s="1"/>
  <c r="P21" i="12"/>
  <c r="AH20" i="12"/>
  <c r="AI20" i="12" s="1"/>
  <c r="AB20" i="12"/>
  <c r="AA20" i="12"/>
  <c r="X20" i="12"/>
  <c r="W20" i="12"/>
  <c r="V20" i="12"/>
  <c r="R20" i="12"/>
  <c r="AF20" i="12" s="1"/>
  <c r="AG20" i="12" s="1"/>
  <c r="P20" i="12"/>
  <c r="AC20" i="12" s="1"/>
  <c r="AE20" i="12" s="1"/>
  <c r="AF19" i="12"/>
  <c r="AG19" i="12" s="1"/>
  <c r="AB19" i="12"/>
  <c r="AA19" i="12"/>
  <c r="X19" i="12"/>
  <c r="W19" i="12"/>
  <c r="V19" i="12"/>
  <c r="R19" i="12"/>
  <c r="P19" i="12"/>
  <c r="AC19" i="12" s="1"/>
  <c r="AE19" i="12" s="1"/>
  <c r="AF18" i="12"/>
  <c r="AG18" i="12" s="1"/>
  <c r="AB18" i="12"/>
  <c r="AA18" i="12"/>
  <c r="X18" i="12"/>
  <c r="W18" i="12"/>
  <c r="V18" i="12"/>
  <c r="T18" i="12"/>
  <c r="U18" i="12" s="1"/>
  <c r="R18" i="12"/>
  <c r="P18" i="12"/>
  <c r="AC18" i="12" s="1"/>
  <c r="AE18" i="12" s="1"/>
  <c r="AH17" i="12"/>
  <c r="AI17" i="12" s="1"/>
  <c r="AC17" i="12"/>
  <c r="AE17" i="12" s="1"/>
  <c r="AB17" i="12"/>
  <c r="AA17" i="12"/>
  <c r="X17" i="12"/>
  <c r="W17" i="12"/>
  <c r="V17" i="12"/>
  <c r="T17" i="12"/>
  <c r="U17" i="12" s="1"/>
  <c r="R17" i="12"/>
  <c r="AF17" i="12" s="1"/>
  <c r="AG17" i="12" s="1"/>
  <c r="P17" i="12"/>
  <c r="AH16" i="12"/>
  <c r="AI16" i="12" s="1"/>
  <c r="AB16" i="12"/>
  <c r="AA16" i="12"/>
  <c r="X16" i="12"/>
  <c r="W16" i="12"/>
  <c r="V16" i="12"/>
  <c r="R16" i="12"/>
  <c r="AF16" i="12" s="1"/>
  <c r="AG16" i="12" s="1"/>
  <c r="P16" i="12"/>
  <c r="AC16" i="12" s="1"/>
  <c r="AE16" i="12" s="1"/>
  <c r="AF15" i="12"/>
  <c r="AG15" i="12" s="1"/>
  <c r="AE15" i="12"/>
  <c r="AB15" i="12"/>
  <c r="AA15" i="12"/>
  <c r="X15" i="12"/>
  <c r="W15" i="12"/>
  <c r="V15" i="12"/>
  <c r="T15" i="12"/>
  <c r="U15" i="12" s="1"/>
  <c r="R15" i="12"/>
  <c r="P15" i="12"/>
  <c r="AH14" i="12"/>
  <c r="AI14" i="12" s="1"/>
  <c r="AE14" i="12"/>
  <c r="AB14" i="12"/>
  <c r="AA14" i="12"/>
  <c r="X14" i="12"/>
  <c r="W14" i="12"/>
  <c r="V14" i="12"/>
  <c r="R14" i="12"/>
  <c r="AF14" i="12" s="1"/>
  <c r="AG14" i="12" s="1"/>
  <c r="P14" i="12"/>
  <c r="AF13" i="12"/>
  <c r="AG13" i="12" s="1"/>
  <c r="AB13" i="12"/>
  <c r="AA13" i="12"/>
  <c r="X13" i="12"/>
  <c r="W13" i="12"/>
  <c r="V13" i="12"/>
  <c r="R13" i="12"/>
  <c r="P13" i="12"/>
  <c r="AC13" i="12" s="1"/>
  <c r="AE13" i="12" s="1"/>
  <c r="AF12" i="12"/>
  <c r="AG12" i="12" s="1"/>
  <c r="AB12" i="12"/>
  <c r="AA12" i="12"/>
  <c r="AA25" i="12" s="1"/>
  <c r="X12" i="12"/>
  <c r="W12" i="12"/>
  <c r="V12" i="12"/>
  <c r="T12" i="12"/>
  <c r="U12" i="12" s="1"/>
  <c r="R12" i="12"/>
  <c r="P12" i="12"/>
  <c r="AC12" i="12" s="1"/>
  <c r="AE12" i="12" s="1"/>
  <c r="AH11" i="12"/>
  <c r="AI11" i="12" s="1"/>
  <c r="AC11" i="12"/>
  <c r="AE11" i="12" s="1"/>
  <c r="AB11" i="12"/>
  <c r="AA11" i="12"/>
  <c r="X11" i="12"/>
  <c r="W11" i="12"/>
  <c r="V11" i="12"/>
  <c r="T11" i="12"/>
  <c r="U11" i="12" s="1"/>
  <c r="R11" i="12"/>
  <c r="AF11" i="12" s="1"/>
  <c r="AG11" i="12" s="1"/>
  <c r="P11" i="12"/>
  <c r="AH10" i="12"/>
  <c r="AB10" i="12"/>
  <c r="AB25" i="12" s="1"/>
  <c r="AA10" i="12"/>
  <c r="X10" i="12"/>
  <c r="X25" i="12" s="1"/>
  <c r="W10" i="12"/>
  <c r="W25" i="12" s="1"/>
  <c r="V10" i="12"/>
  <c r="V25" i="12" s="1"/>
  <c r="T10" i="12"/>
  <c r="U10" i="12" s="1"/>
  <c r="R10" i="12"/>
  <c r="AF10" i="12" s="1"/>
  <c r="P10" i="12"/>
  <c r="AC10" i="12" s="1"/>
  <c r="AI8" i="12"/>
  <c r="AH8" i="12"/>
  <c r="AG8" i="12"/>
  <c r="AF8" i="12"/>
  <c r="AE8" i="12"/>
  <c r="AC8" i="12"/>
  <c r="AB8" i="12"/>
  <c r="AA8" i="12"/>
  <c r="Z8" i="12"/>
  <c r="Y8" i="12"/>
  <c r="X8" i="12"/>
  <c r="W8" i="12"/>
  <c r="V8" i="12"/>
  <c r="AH7" i="12"/>
  <c r="AF7" i="12"/>
  <c r="AC7" i="12"/>
  <c r="Y7" i="12"/>
  <c r="V7" i="12"/>
  <c r="AH6" i="12"/>
  <c r="AF6" i="12"/>
  <c r="AC6" i="12"/>
  <c r="B6" i="12"/>
  <c r="B7" i="12" s="1"/>
  <c r="AH5" i="12"/>
  <c r="AC5" i="12"/>
  <c r="X5" i="12"/>
  <c r="T23" i="12" s="1"/>
  <c r="U23" i="12" s="1"/>
  <c r="V5" i="12"/>
  <c r="B5" i="12"/>
  <c r="AC25" i="12" l="1"/>
  <c r="AE10" i="12"/>
  <c r="AE25" i="12" s="1"/>
  <c r="AG10" i="12"/>
  <c r="AG25" i="12" s="1"/>
  <c r="AF25" i="12"/>
  <c r="R25" i="12"/>
  <c r="AH13" i="12"/>
  <c r="AI13" i="12" s="1"/>
  <c r="T16" i="12"/>
  <c r="U16" i="12" s="1"/>
  <c r="U25" i="12" s="1"/>
  <c r="O27" i="12" s="1"/>
  <c r="T20" i="12"/>
  <c r="U20" i="12" s="1"/>
  <c r="AH23" i="12"/>
  <c r="AI23" i="12" s="1"/>
  <c r="T24" i="12"/>
  <c r="U24" i="12" s="1"/>
  <c r="P25" i="12"/>
  <c r="AI10" i="12"/>
  <c r="T14" i="12"/>
  <c r="U14" i="12" s="1"/>
  <c r="AH15" i="12"/>
  <c r="AI15" i="12" s="1"/>
  <c r="AH19" i="12"/>
  <c r="AI19" i="12" s="1"/>
  <c r="AH12" i="12"/>
  <c r="AI12" i="12" s="1"/>
  <c r="T13" i="12"/>
  <c r="U13" i="12" s="1"/>
  <c r="AH18" i="12"/>
  <c r="AI18" i="12" s="1"/>
  <c r="T19" i="12"/>
  <c r="U19" i="12" s="1"/>
  <c r="AH22" i="12"/>
  <c r="AI22" i="12" s="1"/>
  <c r="B6" i="10"/>
  <c r="B5" i="10"/>
  <c r="Z25" i="10"/>
  <c r="Y25" i="10"/>
  <c r="S25" i="10"/>
  <c r="Q25" i="10"/>
  <c r="O25" i="10"/>
  <c r="N25" i="10"/>
  <c r="M25" i="10"/>
  <c r="L25" i="10"/>
  <c r="K25" i="10"/>
  <c r="J25" i="10"/>
  <c r="I25" i="10"/>
  <c r="AB24" i="10"/>
  <c r="AA24" i="10"/>
  <c r="X24" i="10"/>
  <c r="W24" i="10"/>
  <c r="V24" i="10"/>
  <c r="R24" i="10"/>
  <c r="AF24" i="10" s="1"/>
  <c r="AG24" i="10" s="1"/>
  <c r="P24" i="10"/>
  <c r="AC24" i="10" s="1"/>
  <c r="AE24" i="10" s="1"/>
  <c r="AF23" i="10"/>
  <c r="AG23" i="10" s="1"/>
  <c r="AB23" i="10"/>
  <c r="AA23" i="10"/>
  <c r="X23" i="10"/>
  <c r="W23" i="10"/>
  <c r="V23" i="10"/>
  <c r="R23" i="10"/>
  <c r="P23" i="10"/>
  <c r="AC23" i="10" s="1"/>
  <c r="AE23" i="10" s="1"/>
  <c r="AG22" i="10"/>
  <c r="AF22" i="10"/>
  <c r="AB22" i="10"/>
  <c r="AA22" i="10"/>
  <c r="X22" i="10"/>
  <c r="W22" i="10"/>
  <c r="V22" i="10"/>
  <c r="T22" i="10"/>
  <c r="U22" i="10" s="1"/>
  <c r="R22" i="10"/>
  <c r="P22" i="10"/>
  <c r="AC22" i="10" s="1"/>
  <c r="AE22" i="10" s="1"/>
  <c r="AH21" i="10"/>
  <c r="AI21" i="10" s="1"/>
  <c r="AC21" i="10"/>
  <c r="AE21" i="10" s="1"/>
  <c r="AB21" i="10"/>
  <c r="AA21" i="10"/>
  <c r="X21" i="10"/>
  <c r="W21" i="10"/>
  <c r="V21" i="10"/>
  <c r="R21" i="10"/>
  <c r="AF21" i="10" s="1"/>
  <c r="AG21" i="10" s="1"/>
  <c r="P21" i="10"/>
  <c r="AB20" i="10"/>
  <c r="AA20" i="10"/>
  <c r="X20" i="10"/>
  <c r="W20" i="10"/>
  <c r="V20" i="10"/>
  <c r="R20" i="10"/>
  <c r="AF20" i="10" s="1"/>
  <c r="AG20" i="10" s="1"/>
  <c r="P20" i="10"/>
  <c r="AC20" i="10" s="1"/>
  <c r="AE20" i="10" s="1"/>
  <c r="AF19" i="10"/>
  <c r="AG19" i="10" s="1"/>
  <c r="AC19" i="10"/>
  <c r="AE19" i="10" s="1"/>
  <c r="AB19" i="10"/>
  <c r="AA19" i="10"/>
  <c r="X19" i="10"/>
  <c r="W19" i="10"/>
  <c r="V19" i="10"/>
  <c r="R19" i="10"/>
  <c r="P19" i="10"/>
  <c r="AG18" i="10"/>
  <c r="AF18" i="10"/>
  <c r="AB18" i="10"/>
  <c r="AA18" i="10"/>
  <c r="X18" i="10"/>
  <c r="W18" i="10"/>
  <c r="V18" i="10"/>
  <c r="T18" i="10"/>
  <c r="U18" i="10" s="1"/>
  <c r="R18" i="10"/>
  <c r="P18" i="10"/>
  <c r="AC18" i="10" s="1"/>
  <c r="AE18" i="10" s="1"/>
  <c r="AH17" i="10"/>
  <c r="AI17" i="10" s="1"/>
  <c r="AC17" i="10"/>
  <c r="AE17" i="10" s="1"/>
  <c r="AB17" i="10"/>
  <c r="AA17" i="10"/>
  <c r="X17" i="10"/>
  <c r="W17" i="10"/>
  <c r="V17" i="10"/>
  <c r="R17" i="10"/>
  <c r="AF17" i="10" s="1"/>
  <c r="AG17" i="10" s="1"/>
  <c r="P17" i="10"/>
  <c r="AB16" i="10"/>
  <c r="AA16" i="10"/>
  <c r="X16" i="10"/>
  <c r="W16" i="10"/>
  <c r="V16" i="10"/>
  <c r="R16" i="10"/>
  <c r="AF16" i="10" s="1"/>
  <c r="AG16" i="10" s="1"/>
  <c r="P16" i="10"/>
  <c r="AC16" i="10" s="1"/>
  <c r="AE16" i="10" s="1"/>
  <c r="AF15" i="10"/>
  <c r="AG15" i="10" s="1"/>
  <c r="AE15" i="10"/>
  <c r="AB15" i="10"/>
  <c r="AA15" i="10"/>
  <c r="X15" i="10"/>
  <c r="W15" i="10"/>
  <c r="V15" i="10"/>
  <c r="T15" i="10"/>
  <c r="U15" i="10" s="1"/>
  <c r="R15" i="10"/>
  <c r="P15" i="10"/>
  <c r="AH14" i="10"/>
  <c r="AI14" i="10" s="1"/>
  <c r="AF14" i="10"/>
  <c r="AG14" i="10" s="1"/>
  <c r="AE14" i="10"/>
  <c r="AB14" i="10"/>
  <c r="AA14" i="10"/>
  <c r="X14" i="10"/>
  <c r="W14" i="10"/>
  <c r="V14" i="10"/>
  <c r="R14" i="10"/>
  <c r="P14" i="10"/>
  <c r="AF13" i="10"/>
  <c r="AG13" i="10" s="1"/>
  <c r="AC13" i="10"/>
  <c r="AE13" i="10" s="1"/>
  <c r="AB13" i="10"/>
  <c r="AA13" i="10"/>
  <c r="X13" i="10"/>
  <c r="W13" i="10"/>
  <c r="V13" i="10"/>
  <c r="R13" i="10"/>
  <c r="P13" i="10"/>
  <c r="AG12" i="10"/>
  <c r="AF12" i="10"/>
  <c r="AB12" i="10"/>
  <c r="AA12" i="10"/>
  <c r="X12" i="10"/>
  <c r="W12" i="10"/>
  <c r="V12" i="10"/>
  <c r="T12" i="10"/>
  <c r="U12" i="10" s="1"/>
  <c r="R12" i="10"/>
  <c r="P12" i="10"/>
  <c r="AC12" i="10" s="1"/>
  <c r="AE12" i="10" s="1"/>
  <c r="AH11" i="10"/>
  <c r="AI11" i="10" s="1"/>
  <c r="AC11" i="10"/>
  <c r="AE11" i="10" s="1"/>
  <c r="AB11" i="10"/>
  <c r="AA11" i="10"/>
  <c r="X11" i="10"/>
  <c r="W11" i="10"/>
  <c r="V11" i="10"/>
  <c r="R11" i="10"/>
  <c r="AF11" i="10" s="1"/>
  <c r="AG11" i="10" s="1"/>
  <c r="P11" i="10"/>
  <c r="AB10" i="10"/>
  <c r="AB25" i="10" s="1"/>
  <c r="AA10" i="10"/>
  <c r="AA25" i="10" s="1"/>
  <c r="X10" i="10"/>
  <c r="X25" i="10" s="1"/>
  <c r="W10" i="10"/>
  <c r="W25" i="10" s="1"/>
  <c r="V10" i="10"/>
  <c r="V25" i="10" s="1"/>
  <c r="T10" i="10"/>
  <c r="U10" i="10" s="1"/>
  <c r="R10" i="10"/>
  <c r="AF10" i="10" s="1"/>
  <c r="P10" i="10"/>
  <c r="P25" i="10" s="1"/>
  <c r="AI8" i="10"/>
  <c r="AH8" i="10"/>
  <c r="AG8" i="10"/>
  <c r="AF8" i="10"/>
  <c r="AE8" i="10"/>
  <c r="AC8" i="10"/>
  <c r="AB8" i="10"/>
  <c r="AA8" i="10"/>
  <c r="Z8" i="10"/>
  <c r="Y8" i="10"/>
  <c r="X8" i="10"/>
  <c r="W8" i="10"/>
  <c r="V8" i="10"/>
  <c r="AH7" i="10"/>
  <c r="AF7" i="10"/>
  <c r="AC7" i="10"/>
  <c r="Y7" i="10"/>
  <c r="V7" i="10"/>
  <c r="AH6" i="10"/>
  <c r="AF6" i="10"/>
  <c r="AC6" i="10"/>
  <c r="B7" i="10"/>
  <c r="AH5" i="10"/>
  <c r="AC5" i="10"/>
  <c r="X5" i="10"/>
  <c r="T23" i="10" s="1"/>
  <c r="U23" i="10" s="1"/>
  <c r="V5" i="10"/>
  <c r="R10" i="1"/>
  <c r="AE23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4" i="1"/>
  <c r="AC6" i="1"/>
  <c r="T10" i="1"/>
  <c r="AB27" i="12" l="1"/>
  <c r="AB28" i="12" s="1"/>
  <c r="T25" i="12"/>
  <c r="AH25" i="12"/>
  <c r="AI25" i="12"/>
  <c r="AG10" i="10"/>
  <c r="AG25" i="10" s="1"/>
  <c r="AF25" i="10"/>
  <c r="R25" i="10"/>
  <c r="AC10" i="10"/>
  <c r="AH10" i="10"/>
  <c r="T11" i="10"/>
  <c r="U11" i="10" s="1"/>
  <c r="AH16" i="10"/>
  <c r="AI16" i="10" s="1"/>
  <c r="T17" i="10"/>
  <c r="U17" i="10" s="1"/>
  <c r="AH20" i="10"/>
  <c r="AI20" i="10" s="1"/>
  <c r="T21" i="10"/>
  <c r="U21" i="10" s="1"/>
  <c r="AH24" i="10"/>
  <c r="AI24" i="10" s="1"/>
  <c r="AH13" i="10"/>
  <c r="AI13" i="10" s="1"/>
  <c r="T14" i="10"/>
  <c r="U14" i="10" s="1"/>
  <c r="AH15" i="10"/>
  <c r="AI15" i="10" s="1"/>
  <c r="T16" i="10"/>
  <c r="U16" i="10" s="1"/>
  <c r="AH19" i="10"/>
  <c r="AI19" i="10" s="1"/>
  <c r="T20" i="10"/>
  <c r="U20" i="10" s="1"/>
  <c r="AH23" i="10"/>
  <c r="AI23" i="10" s="1"/>
  <c r="T24" i="10"/>
  <c r="U24" i="10" s="1"/>
  <c r="AH12" i="10"/>
  <c r="AI12" i="10" s="1"/>
  <c r="T13" i="10"/>
  <c r="U13" i="10" s="1"/>
  <c r="AH18" i="10"/>
  <c r="AI18" i="10" s="1"/>
  <c r="T19" i="10"/>
  <c r="U19" i="10" s="1"/>
  <c r="AH22" i="10"/>
  <c r="AI22" i="10" s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Y25" i="1"/>
  <c r="Z25" i="1"/>
  <c r="M25" i="1"/>
  <c r="L25" i="1"/>
  <c r="Z8" i="1"/>
  <c r="Y8" i="1"/>
  <c r="Y7" i="1"/>
  <c r="G23" i="4"/>
  <c r="U25" i="10" l="1"/>
  <c r="O27" i="10" s="1"/>
  <c r="AH25" i="10"/>
  <c r="AI10" i="10"/>
  <c r="AI25" i="10" s="1"/>
  <c r="T25" i="10"/>
  <c r="AC25" i="10"/>
  <c r="AE10" i="10"/>
  <c r="AE25" i="10" s="1"/>
  <c r="AB27" i="10" s="1"/>
  <c r="AB28" i="10" s="1"/>
  <c r="AE46" i="5"/>
  <c r="P10" i="1"/>
  <c r="AF10" i="1"/>
  <c r="G25" i="4" l="1"/>
  <c r="G24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AB19" i="1"/>
  <c r="AA19" i="1"/>
  <c r="X19" i="1"/>
  <c r="W19" i="1"/>
  <c r="V19" i="1"/>
  <c r="AF19" i="1"/>
  <c r="AG19" i="1" s="1"/>
  <c r="P19" i="1"/>
  <c r="AC19" i="1"/>
  <c r="AB13" i="1"/>
  <c r="AA13" i="1"/>
  <c r="X13" i="1"/>
  <c r="W13" i="1"/>
  <c r="V13" i="1"/>
  <c r="AF13" i="1"/>
  <c r="AG13" i="1" s="1"/>
  <c r="P13" i="1"/>
  <c r="AC13" i="1"/>
  <c r="AB14" i="1"/>
  <c r="AA14" i="1"/>
  <c r="X14" i="1"/>
  <c r="W14" i="1"/>
  <c r="V14" i="1"/>
  <c r="AF14" i="1"/>
  <c r="AG14" i="1" s="1"/>
  <c r="P14" i="1"/>
  <c r="AB15" i="1"/>
  <c r="AA15" i="1"/>
  <c r="X15" i="1"/>
  <c r="W15" i="1"/>
  <c r="V15" i="1"/>
  <c r="AF15" i="1"/>
  <c r="AG15" i="1" s="1"/>
  <c r="P15" i="1"/>
  <c r="AB16" i="1"/>
  <c r="AA16" i="1"/>
  <c r="X16" i="1"/>
  <c r="W16" i="1"/>
  <c r="V16" i="1"/>
  <c r="AF16" i="1"/>
  <c r="AG16" i="1" s="1"/>
  <c r="P16" i="1"/>
  <c r="AC16" i="1"/>
  <c r="AB17" i="1"/>
  <c r="AA17" i="1"/>
  <c r="X17" i="1"/>
  <c r="W17" i="1"/>
  <c r="V17" i="1"/>
  <c r="AF17" i="1"/>
  <c r="AG17" i="1" s="1"/>
  <c r="P17" i="1"/>
  <c r="AC17" i="1" s="1"/>
  <c r="AB18" i="1"/>
  <c r="AA18" i="1"/>
  <c r="X18" i="1"/>
  <c r="W18" i="1"/>
  <c r="V18" i="1"/>
  <c r="AF18" i="1"/>
  <c r="AG18" i="1" s="1"/>
  <c r="P18" i="1"/>
  <c r="AC18" i="1"/>
  <c r="P20" i="1"/>
  <c r="AC20" i="1" s="1"/>
  <c r="AF20" i="1"/>
  <c r="AG20" i="1" s="1"/>
  <c r="V20" i="1"/>
  <c r="W20" i="1"/>
  <c r="X20" i="1"/>
  <c r="AA20" i="1"/>
  <c r="AB20" i="1"/>
  <c r="P21" i="1"/>
  <c r="AC21" i="1"/>
  <c r="AF21" i="1"/>
  <c r="AG21" i="1" s="1"/>
  <c r="V21" i="1"/>
  <c r="W21" i="1"/>
  <c r="X21" i="1"/>
  <c r="AA21" i="1"/>
  <c r="AB21" i="1"/>
  <c r="P22" i="1"/>
  <c r="AC22" i="1"/>
  <c r="AF22" i="1"/>
  <c r="AG22" i="1" s="1"/>
  <c r="V22" i="1"/>
  <c r="W22" i="1"/>
  <c r="X22" i="1"/>
  <c r="AA22" i="1"/>
  <c r="AB22" i="1"/>
  <c r="P23" i="1"/>
  <c r="AC23" i="1" s="1"/>
  <c r="AF23" i="1"/>
  <c r="AG23" i="1" s="1"/>
  <c r="V23" i="1"/>
  <c r="W23" i="1"/>
  <c r="X23" i="1"/>
  <c r="AA23" i="1"/>
  <c r="AB23" i="1"/>
  <c r="P24" i="1"/>
  <c r="AC24" i="1"/>
  <c r="AF24" i="1"/>
  <c r="AG24" i="1" s="1"/>
  <c r="V24" i="1"/>
  <c r="W24" i="1"/>
  <c r="X24" i="1"/>
  <c r="AA24" i="1"/>
  <c r="AB24" i="1"/>
  <c r="I25" i="1"/>
  <c r="J25" i="1"/>
  <c r="K25" i="1"/>
  <c r="N25" i="1"/>
  <c r="O25" i="1"/>
  <c r="Q25" i="1"/>
  <c r="S25" i="1"/>
  <c r="AB12" i="1"/>
  <c r="AA12" i="1"/>
  <c r="X12" i="1"/>
  <c r="W12" i="1"/>
  <c r="V12" i="1"/>
  <c r="AB11" i="1"/>
  <c r="AA11" i="1"/>
  <c r="X11" i="1"/>
  <c r="W11" i="1"/>
  <c r="W25" i="1" s="1"/>
  <c r="V11" i="1"/>
  <c r="AB10" i="1"/>
  <c r="AA10" i="1"/>
  <c r="X10" i="1"/>
  <c r="X25" i="1" s="1"/>
  <c r="W10" i="1"/>
  <c r="V10" i="1"/>
  <c r="X5" i="1"/>
  <c r="AH10" i="1" s="1"/>
  <c r="B6" i="1"/>
  <c r="B7" i="1" s="1"/>
  <c r="B5" i="1"/>
  <c r="AF12" i="1"/>
  <c r="AG12" i="1" s="1"/>
  <c r="P12" i="1"/>
  <c r="P25" i="1" s="1"/>
  <c r="AF11" i="1"/>
  <c r="AG11" i="1" s="1"/>
  <c r="P11" i="1"/>
  <c r="AC11" i="1"/>
  <c r="AA25" i="1"/>
  <c r="AI8" i="1"/>
  <c r="AH8" i="1"/>
  <c r="AG8" i="1"/>
  <c r="AF8" i="1"/>
  <c r="AE8" i="1"/>
  <c r="AC8" i="1"/>
  <c r="AB8" i="1"/>
  <c r="AA8" i="1"/>
  <c r="X8" i="1"/>
  <c r="W8" i="1"/>
  <c r="V8" i="1"/>
  <c r="AH7" i="1"/>
  <c r="AF7" i="1"/>
  <c r="AC7" i="1"/>
  <c r="V7" i="1"/>
  <c r="AH6" i="1"/>
  <c r="AF6" i="1"/>
  <c r="AH5" i="1"/>
  <c r="AC5" i="1"/>
  <c r="V5" i="1"/>
  <c r="AC10" i="1"/>
  <c r="AE10" i="1" s="1"/>
  <c r="AB25" i="1"/>
  <c r="V25" i="1" l="1"/>
  <c r="T24" i="1"/>
  <c r="U24" i="1" s="1"/>
  <c r="T20" i="1"/>
  <c r="U20" i="1" s="1"/>
  <c r="T16" i="1"/>
  <c r="U16" i="1" s="1"/>
  <c r="T12" i="1"/>
  <c r="U12" i="1" s="1"/>
  <c r="T23" i="1"/>
  <c r="U23" i="1" s="1"/>
  <c r="T19" i="1"/>
  <c r="U19" i="1" s="1"/>
  <c r="T15" i="1"/>
  <c r="U15" i="1" s="1"/>
  <c r="T11" i="1"/>
  <c r="U11" i="1" s="1"/>
  <c r="T22" i="1"/>
  <c r="U22" i="1" s="1"/>
  <c r="T18" i="1"/>
  <c r="U18" i="1" s="1"/>
  <c r="T14" i="1"/>
  <c r="U14" i="1" s="1"/>
  <c r="T21" i="1"/>
  <c r="U21" i="1" s="1"/>
  <c r="T17" i="1"/>
  <c r="U17" i="1" s="1"/>
  <c r="T13" i="1"/>
  <c r="U13" i="1" s="1"/>
  <c r="AI10" i="1"/>
  <c r="AF25" i="1"/>
  <c r="AG10" i="1"/>
  <c r="AG25" i="1" s="1"/>
  <c r="AH13" i="1"/>
  <c r="AI13" i="1" s="1"/>
  <c r="AH21" i="1"/>
  <c r="AI21" i="1" s="1"/>
  <c r="AH15" i="1"/>
  <c r="AI15" i="1" s="1"/>
  <c r="R25" i="1"/>
  <c r="AH20" i="1"/>
  <c r="AI20" i="1" s="1"/>
  <c r="AH24" i="1"/>
  <c r="AI24" i="1" s="1"/>
  <c r="AH23" i="1"/>
  <c r="AI23" i="1" s="1"/>
  <c r="AH14" i="1"/>
  <c r="AI14" i="1" s="1"/>
  <c r="AH19" i="1"/>
  <c r="AI19" i="1" s="1"/>
  <c r="AH16" i="1"/>
  <c r="AI16" i="1" s="1"/>
  <c r="AH18" i="1"/>
  <c r="AI18" i="1" s="1"/>
  <c r="AH12" i="1"/>
  <c r="AI12" i="1" s="1"/>
  <c r="AH17" i="1"/>
  <c r="AI17" i="1" s="1"/>
  <c r="AH22" i="1"/>
  <c r="AI22" i="1" s="1"/>
  <c r="AC12" i="1"/>
  <c r="AH11" i="1" l="1"/>
  <c r="AI11" i="1" s="1"/>
  <c r="AI25" i="1" s="1"/>
  <c r="U10" i="1"/>
  <c r="U25" i="1" s="1"/>
  <c r="O27" i="1" s="1"/>
  <c r="T25" i="1"/>
  <c r="AE25" i="1"/>
  <c r="AC25" i="1"/>
  <c r="AB27" i="1" l="1"/>
  <c r="AH25" i="1"/>
  <c r="AE47" i="5" l="1"/>
  <c r="AB28" i="1"/>
  <c r="AE45" i="5" l="1"/>
  <c r="V45" i="5"/>
</calcChain>
</file>

<file path=xl/comments1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<sst xmlns="http://schemas.openxmlformats.org/spreadsheetml/2006/main" count="404" uniqueCount="149">
  <si>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</si>
  <si>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パック料金</t>
    <rPh sb="3" eb="5">
      <t>リョウキン</t>
    </rPh>
    <phoneticPr fontId="3"/>
  </si>
  <si>
    <t>氏名：</t>
    <rPh sb="0" eb="2">
      <t>シメイ</t>
    </rPh>
    <phoneticPr fontId="3"/>
  </si>
  <si>
    <t>役職：</t>
    <rPh sb="0" eb="2">
      <t>ヤクショク</t>
    </rPh>
    <phoneticPr fontId="3"/>
  </si>
  <si>
    <t>鉄道賃</t>
    <rPh sb="0" eb="2">
      <t>テツドウ</t>
    </rPh>
    <rPh sb="2" eb="3">
      <t>チン</t>
    </rPh>
    <phoneticPr fontId="3"/>
  </si>
  <si>
    <t>区分：</t>
    <rPh sb="0" eb="2">
      <t>クブン</t>
    </rPh>
    <phoneticPr fontId="3"/>
  </si>
  <si>
    <t>日当</t>
    <rPh sb="0" eb="2">
      <t>ニットウ</t>
    </rPh>
    <phoneticPr fontId="3"/>
  </si>
  <si>
    <t>宿泊料</t>
    <rPh sb="0" eb="3">
      <t>シュクハクリョウ</t>
    </rPh>
    <phoneticPr fontId="3"/>
  </si>
  <si>
    <t>食卓料</t>
    <rPh sb="0" eb="2">
      <t>ショクタク</t>
    </rPh>
    <rPh sb="2" eb="3">
      <t>リョウ</t>
    </rPh>
    <phoneticPr fontId="3"/>
  </si>
  <si>
    <t>出発
時刻</t>
    <rPh sb="0" eb="2">
      <t>シュッパツ</t>
    </rPh>
    <rPh sb="3" eb="5">
      <t>ジコク</t>
    </rPh>
    <phoneticPr fontId="3"/>
  </si>
  <si>
    <t>到着
時刻</t>
    <rPh sb="0" eb="2">
      <t>トウチャク</t>
    </rPh>
    <rPh sb="3" eb="5">
      <t>ジコク</t>
    </rPh>
    <phoneticPr fontId="3"/>
  </si>
  <si>
    <t>交通手段</t>
    <rPh sb="0" eb="2">
      <t>コウツウ</t>
    </rPh>
    <rPh sb="2" eb="4">
      <t>シュダン</t>
    </rPh>
    <phoneticPr fontId="3"/>
  </si>
  <si>
    <t>宿泊地</t>
    <rPh sb="0" eb="3">
      <t>シュクハクチ</t>
    </rPh>
    <phoneticPr fontId="3"/>
  </si>
  <si>
    <t>路程</t>
    <rPh sb="0" eb="2">
      <t>ロテイ</t>
    </rPh>
    <phoneticPr fontId="3"/>
  </si>
  <si>
    <t>運賃</t>
    <rPh sb="0" eb="2">
      <t>ウンチン</t>
    </rPh>
    <phoneticPr fontId="3"/>
  </si>
  <si>
    <t>急行
料金</t>
    <rPh sb="0" eb="2">
      <t>キュウコウ</t>
    </rPh>
    <rPh sb="3" eb="5">
      <t>リョウキン</t>
    </rPh>
    <phoneticPr fontId="3"/>
  </si>
  <si>
    <t>日数</t>
    <rPh sb="0" eb="2">
      <t>ニッスウ</t>
    </rPh>
    <phoneticPr fontId="3"/>
  </si>
  <si>
    <t>定額</t>
    <rPh sb="0" eb="2">
      <t>テイガク</t>
    </rPh>
    <phoneticPr fontId="3"/>
  </si>
  <si>
    <t>千葉市</t>
    <rPh sb="0" eb="3">
      <t>チバシ</t>
    </rPh>
    <phoneticPr fontId="3"/>
  </si>
  <si>
    <t>計</t>
    <rPh sb="0" eb="1">
      <t>ケイ</t>
    </rPh>
    <phoneticPr fontId="3"/>
  </si>
  <si>
    <t>行政職</t>
    <rPh sb="0" eb="3">
      <t>ギョウセイショク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</si>
  <si>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</si>
  <si>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</si>
  <si>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</si>
  <si>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夜</t>
    <rPh sb="0" eb="1">
      <t>ヨル</t>
    </rPh>
    <phoneticPr fontId="3"/>
  </si>
  <si>
    <t>朝</t>
    <rPh sb="0" eb="1">
      <t>アサ</t>
    </rPh>
    <phoneticPr fontId="3"/>
  </si>
  <si>
    <t>東京都特別区</t>
    <rPh sb="0" eb="3">
      <t>トウキョウト</t>
    </rPh>
    <rPh sb="3" eb="6">
      <t>トクベツク</t>
    </rPh>
    <phoneticPr fontId="3"/>
  </si>
  <si>
    <t>指定職</t>
    <rPh sb="0" eb="3">
      <t>シテイショク</t>
    </rPh>
    <phoneticPr fontId="3"/>
  </si>
  <si>
    <t>大学教授</t>
    <rPh sb="0" eb="2">
      <t>ダイガク</t>
    </rPh>
    <rPh sb="2" eb="4">
      <t>キョウジュ</t>
    </rPh>
    <phoneticPr fontId="3"/>
  </si>
  <si>
    <t>①</t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</si>
  <si>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</si>
  <si>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</si>
  <si>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川崎市</t>
    <rPh sb="0" eb="3">
      <t>カワサキシ</t>
    </rPh>
    <phoneticPr fontId="3"/>
  </si>
  <si>
    <t>副院長</t>
    <rPh sb="0" eb="3">
      <t>フクインチョウ</t>
    </rPh>
    <phoneticPr fontId="3"/>
  </si>
  <si>
    <t>相模原市</t>
    <rPh sb="0" eb="4">
      <t>サガミハラシ</t>
    </rPh>
    <phoneticPr fontId="3"/>
  </si>
  <si>
    <t>理事長</t>
    <rPh sb="0" eb="3">
      <t>リジチョウ</t>
    </rPh>
    <phoneticPr fontId="3"/>
  </si>
  <si>
    <t>理事</t>
    <rPh sb="0" eb="2">
      <t>リジ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</si>
  <si>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</si>
  <si>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</si>
  <si>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</si>
  <si>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７級以上</t>
    <rPh sb="1" eb="2">
      <t>キュウ</t>
    </rPh>
    <rPh sb="2" eb="4">
      <t>イジョウ</t>
    </rPh>
    <phoneticPr fontId="3"/>
  </si>
  <si>
    <t>大学准教授</t>
    <rPh sb="0" eb="2">
      <t>ダイガク</t>
    </rPh>
    <rPh sb="2" eb="5">
      <t>ジュンキョウジュ</t>
    </rPh>
    <phoneticPr fontId="3"/>
  </si>
  <si>
    <t>②</t>
    <phoneticPr fontId="3"/>
  </si>
  <si>
    <t>京都市</t>
    <rPh sb="0" eb="3">
      <t>キョウトシ</t>
    </rPh>
    <phoneticPr fontId="3"/>
  </si>
  <si>
    <t>医師</t>
    <rPh sb="0" eb="2">
      <t>イシ</t>
    </rPh>
    <phoneticPr fontId="3"/>
  </si>
  <si>
    <t>大阪市</t>
    <rPh sb="0" eb="3">
      <t>オオサカシ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</si>
  <si>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</si>
  <si>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</si>
  <si>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看護師長</t>
    <rPh sb="0" eb="4">
      <t>カンゴシチョウ</t>
    </rPh>
    <phoneticPr fontId="3"/>
  </si>
  <si>
    <t>神戸市</t>
    <rPh sb="0" eb="3">
      <t>コウベシ</t>
    </rPh>
    <phoneticPr fontId="3"/>
  </si>
  <si>
    <t>各種技師</t>
    <rPh sb="0" eb="2">
      <t>カクシュ</t>
    </rPh>
    <rPh sb="2" eb="4">
      <t>ギシ</t>
    </rPh>
    <phoneticPr fontId="3"/>
  </si>
  <si>
    <t>広島市</t>
    <rPh sb="0" eb="3">
      <t>ヒロシマシ</t>
    </rPh>
    <phoneticPr fontId="3"/>
  </si>
  <si>
    <t>部長</t>
    <rPh sb="0" eb="2">
      <t>ブチョウ</t>
    </rPh>
    <phoneticPr fontId="3"/>
  </si>
  <si>
    <t>福岡市</t>
    <rPh sb="0" eb="3">
      <t>フクオカシ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</si>
  <si>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</si>
  <si>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</si>
  <si>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③</t>
    <phoneticPr fontId="3"/>
  </si>
  <si>
    <t>各種療法士</t>
    <rPh sb="0" eb="2">
      <t>カクシュ</t>
    </rPh>
    <rPh sb="2" eb="5">
      <t>リョウホウシ</t>
    </rPh>
    <phoneticPr fontId="3"/>
  </si>
  <si>
    <t>各種福祉士</t>
    <rPh sb="0" eb="2">
      <t>カクシュ</t>
    </rPh>
    <rPh sb="2" eb="5">
      <t>フクシシ</t>
    </rPh>
    <phoneticPr fontId="3"/>
  </si>
  <si>
    <t>事務長</t>
    <rPh sb="0" eb="3">
      <t>ジムチョウ</t>
    </rPh>
    <phoneticPr fontId="3"/>
  </si>
  <si>
    <t>係長（事務職）</t>
    <rPh sb="0" eb="2">
      <t>カカリチョウ</t>
    </rPh>
    <rPh sb="3" eb="6">
      <t>ジムショク</t>
    </rPh>
    <phoneticPr fontId="3"/>
  </si>
  <si>
    <t>２級以下</t>
    <rPh sb="1" eb="2">
      <t>キュウ</t>
    </rPh>
    <rPh sb="2" eb="4">
      <t>イカ</t>
    </rPh>
    <phoneticPr fontId="3"/>
  </si>
  <si>
    <t>ホームヘルパー</t>
    <phoneticPr fontId="3"/>
  </si>
  <si>
    <t>④</t>
    <phoneticPr fontId="3"/>
  </si>
  <si>
    <t>係員（事務職）</t>
    <rPh sb="0" eb="2">
      <t>カカリイン</t>
    </rPh>
    <rPh sb="3" eb="6">
      <t>ジムショク</t>
    </rPh>
    <phoneticPr fontId="3"/>
  </si>
  <si>
    <t>③開催場所：</t>
    <phoneticPr fontId="7"/>
  </si>
  <si>
    <t>（開催施設名）</t>
    <rPh sb="1" eb="3">
      <t>カイサイ</t>
    </rPh>
    <rPh sb="3" eb="5">
      <t>シセツ</t>
    </rPh>
    <rPh sb="5" eb="6">
      <t>メイ</t>
    </rPh>
    <phoneticPr fontId="7"/>
  </si>
  <si>
    <t>（住　　　所）</t>
    <rPh sb="1" eb="2">
      <t>ジュウ</t>
    </rPh>
    <rPh sb="5" eb="6">
      <t>ジョ</t>
    </rPh>
    <phoneticPr fontId="7"/>
  </si>
  <si>
    <t>④参加者（役職、氏名）：</t>
    <rPh sb="1" eb="4">
      <t>サンカシャ</t>
    </rPh>
    <rPh sb="5" eb="7">
      <t>ヤクショク</t>
    </rPh>
    <rPh sb="8" eb="10">
      <t>シメイ</t>
    </rPh>
    <phoneticPr fontId="7"/>
  </si>
  <si>
    <t>（役職）</t>
    <rPh sb="1" eb="3">
      <t>ヤクショク</t>
    </rPh>
    <phoneticPr fontId="7"/>
  </si>
  <si>
    <t>（氏名）</t>
    <rPh sb="1" eb="3">
      <t>シメイ</t>
    </rPh>
    <phoneticPr fontId="7"/>
  </si>
  <si>
    <t>⑤研修、講演会等の内容：</t>
    <phoneticPr fontId="7"/>
  </si>
  <si>
    <t>１．研修、講演会等の概要</t>
    <phoneticPr fontId="3"/>
  </si>
  <si>
    <t>２．研修、講演会等の旅行行程</t>
    <rPh sb="2" eb="4">
      <t>ケンシュウ</t>
    </rPh>
    <rPh sb="5" eb="8">
      <t>コウエンカイ</t>
    </rPh>
    <rPh sb="8" eb="9">
      <t>トウ</t>
    </rPh>
    <rPh sb="10" eb="12">
      <t>リョコウ</t>
    </rPh>
    <rPh sb="12" eb="14">
      <t>コウテイ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</si>
  <si>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</si>
  <si>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</si>
  <si>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</si>
  <si>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</si>
  <si>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</si>
  <si>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申請者</t>
    <rPh sb="0" eb="3">
      <t>シンセイシャ</t>
    </rPh>
    <phoneticPr fontId="3"/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</si>
  <si>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</si>
  <si>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到着地</t>
    <rPh sb="0" eb="2">
      <t>トウチャク</t>
    </rPh>
    <rPh sb="2" eb="3">
      <t>チ</t>
    </rPh>
    <phoneticPr fontId="3"/>
  </si>
  <si>
    <t>夜数</t>
    <rPh sb="0" eb="1">
      <t>ヨル</t>
    </rPh>
    <rPh sb="1" eb="2">
      <t>カズ</t>
    </rPh>
    <phoneticPr fontId="3"/>
  </si>
  <si>
    <t>km</t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</si>
  <si>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</si>
  <si>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</si>
  <si>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自己負担額</t>
    <rPh sb="0" eb="2">
      <t>ジコ</t>
    </rPh>
    <rPh sb="2" eb="5">
      <t>フタンガク</t>
    </rPh>
    <phoneticPr fontId="3"/>
  </si>
  <si>
    <t>～</t>
    <phoneticPr fontId="3"/>
  </si>
  <si>
    <t>&lt;公共交通機関を使用した場合&gt;</t>
    <phoneticPr fontId="3"/>
  </si>
  <si>
    <t>行程表及び旅費積算書
&lt;公共交通機関を使用した場合&gt;</t>
    <rPh sb="0" eb="3">
      <t>コウテイヒョウ</t>
    </rPh>
    <rPh sb="3" eb="4">
      <t>オヨ</t>
    </rPh>
    <rPh sb="5" eb="7">
      <t>リョヒ</t>
    </rPh>
    <rPh sb="7" eb="9">
      <t>セキサン</t>
    </rPh>
    <rPh sb="9" eb="10">
      <t>ショ</t>
    </rPh>
    <phoneticPr fontId="3"/>
  </si>
  <si>
    <t>（役職）</t>
  </si>
  <si>
    <t>（氏名）</t>
  </si>
  <si>
    <t>日付</t>
    <rPh sb="0" eb="2">
      <t>ヒヅケ</t>
    </rPh>
    <phoneticPr fontId="3"/>
  </si>
  <si>
    <t>４．添付書類（４）その他補助金の交付に関して参考となる書類</t>
    <phoneticPr fontId="3"/>
  </si>
  <si>
    <t>（注）</t>
    <phoneticPr fontId="7"/>
  </si>
  <si>
    <t>（注）当該様式内に必要事項が記入しきれない場合には、適宜、別の用紙を用いて作成すること。</t>
    <phoneticPr fontId="3"/>
  </si>
  <si>
    <t>補助金申請額
（国家公務員等の旅費に関する法律積算額）</t>
    <phoneticPr fontId="3"/>
  </si>
  <si>
    <t>自己負担額</t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</si>
  <si>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</si>
  <si>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</si>
  <si>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(パックのみ)
夕食の有無</t>
    <rPh sb="8" eb="10">
      <t>ユウショク</t>
    </rPh>
    <rPh sb="11" eb="13">
      <t>ウム</t>
    </rPh>
    <phoneticPr fontId="3"/>
  </si>
  <si>
    <t>(パックのみ)
朝食の有無</t>
    <rPh sb="8" eb="10">
      <t>チョウショク</t>
    </rPh>
    <rPh sb="11" eb="13">
      <t>ウム</t>
    </rPh>
    <phoneticPr fontId="3"/>
  </si>
  <si>
    <t>短期入院協力病院研修</t>
    <rPh sb="2" eb="4">
      <t>ニュウイン</t>
    </rPh>
    <rPh sb="6" eb="8">
      <t>ビョウイン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</si>
  <si>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2">
      <t>フタン</t>
    </rPh>
    <rPh sb="12" eb="13">
      <t>ガク</t>
    </rPh>
    <phoneticPr fontId="3"/>
  </si>
  <si>
    <t>～</t>
    <phoneticPr fontId="7"/>
  </si>
  <si>
    <t>A</t>
    <phoneticPr fontId="7"/>
  </si>
  <si>
    <t>B</t>
    <phoneticPr fontId="3"/>
  </si>
  <si>
    <t>①研修、講演会等の名称：</t>
    <phoneticPr fontId="7"/>
  </si>
  <si>
    <t>②開催日時：</t>
    <phoneticPr fontId="7"/>
  </si>
  <si>
    <r>
      <t>　参加した研修、講演会等の旅行行程が複数ある場合には、原則として、</t>
    </r>
    <r>
      <rPr>
        <u/>
        <sz val="8"/>
        <rFont val="ＭＳ 明朝"/>
        <family val="1"/>
        <charset val="128"/>
      </rPr>
      <t>当該研修、講演会等の旅行行程毎に本書を作成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7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</si>
  <si>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</si>
  <si>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出発地</t>
    <rPh sb="0" eb="2">
      <t>シュッパツ</t>
    </rPh>
    <rPh sb="2" eb="3">
      <t>チ</t>
    </rPh>
    <phoneticPr fontId="3"/>
  </si>
  <si>
    <t>　（実施要領（２）利用促進等事務費　①　ア．関係）</t>
    <phoneticPr fontId="3"/>
  </si>
  <si>
    <t>補助金申請額
（国家公務員等の旅費に関する法律積算額）</t>
    <phoneticPr fontId="3"/>
  </si>
  <si>
    <t>～</t>
    <phoneticPr fontId="3"/>
  </si>
  <si>
    <t>km</t>
    <phoneticPr fontId="3"/>
  </si>
  <si>
    <t>（注）当該様式内に必要事項が記入しきれない場合には、適宜、別の用紙を用いて作成すること。</t>
    <phoneticPr fontId="3"/>
  </si>
  <si>
    <t>自己負担額</t>
    <phoneticPr fontId="3"/>
  </si>
  <si>
    <t>岡山療護センター</t>
    <rPh sb="0" eb="2">
      <t>オカヤマ</t>
    </rPh>
    <rPh sb="2" eb="4">
      <t>リョウゴ</t>
    </rPh>
    <phoneticPr fontId="3"/>
  </si>
  <si>
    <t>岡山県岡山市北区西古松2-8-35</t>
    <rPh sb="0" eb="3">
      <t>オカヤマケン</t>
    </rPh>
    <rPh sb="3" eb="6">
      <t>オカヤマシ</t>
    </rPh>
    <rPh sb="6" eb="8">
      <t>キタク</t>
    </rPh>
    <rPh sb="8" eb="11">
      <t>ニシフルマツ</t>
    </rPh>
    <phoneticPr fontId="3"/>
  </si>
  <si>
    <t>研修、講演会等に使用した自家用車が補助対象事業者
所有のものであることの確約書</t>
    <rPh sb="0" eb="2">
      <t>ケンシュウ</t>
    </rPh>
    <rPh sb="3" eb="6">
      <t>コウエンカイ</t>
    </rPh>
    <rPh sb="6" eb="7">
      <t>トウ</t>
    </rPh>
    <rPh sb="8" eb="10">
      <t>シヨウ</t>
    </rPh>
    <rPh sb="12" eb="16">
      <t>ジカヨウシャ</t>
    </rPh>
    <rPh sb="17" eb="19">
      <t>ホジョ</t>
    </rPh>
    <rPh sb="19" eb="21">
      <t>タイショウ</t>
    </rPh>
    <rPh sb="21" eb="24">
      <t>ジギョウシャ</t>
    </rPh>
    <rPh sb="25" eb="27">
      <t>ショユウ</t>
    </rPh>
    <rPh sb="36" eb="39">
      <t>カクヤクショ</t>
    </rPh>
    <phoneticPr fontId="3"/>
  </si>
  <si>
    <t>申請者</t>
  </si>
  <si>
    <t>（注１）</t>
    <phoneticPr fontId="3"/>
  </si>
  <si>
    <t>　本書は、交付申請書に添付した「研修、講演会等の参加報告書」の件数（枚数）にかかわらず、１部作成して交付申請書に添付すること。</t>
    <rPh sb="2" eb="3">
      <t>ショ</t>
    </rPh>
    <rPh sb="16" eb="18">
      <t>ケンシュウ</t>
    </rPh>
    <rPh sb="19" eb="22">
      <t>コウエンカイ</t>
    </rPh>
    <rPh sb="22" eb="23">
      <t>トウ</t>
    </rPh>
    <rPh sb="24" eb="26">
      <t>サンカ</t>
    </rPh>
    <rPh sb="26" eb="29">
      <t>ホウコクショ</t>
    </rPh>
    <phoneticPr fontId="3"/>
  </si>
  <si>
    <t>（注２）</t>
    <phoneticPr fontId="3"/>
  </si>
  <si>
    <t>　文書番号を付さない補助金交付申請書の場合については、文中の「○○○第○○○号」を「文書」に変更すること。</t>
    <rPh sb="34" eb="35">
      <t>ダイ</t>
    </rPh>
    <rPh sb="38" eb="39">
      <t>ゴウ</t>
    </rPh>
    <phoneticPr fontId="3"/>
  </si>
  <si>
    <t>　</t>
    <phoneticPr fontId="3"/>
  </si>
  <si>
    <t>社会医療法人国交会 自動車病院</t>
    <phoneticPr fontId="3"/>
  </si>
  <si>
    <t>理事長　国土　太郎</t>
    <phoneticPr fontId="3"/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</si>
  <si>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7"/>
  </si>
  <si>
    <t>⑥参加した研修等に期待される短期入院利用促進の効果</t>
    <rPh sb="1" eb="3">
      <t>サンカ</t>
    </rPh>
    <phoneticPr fontId="7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</si>
  <si>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7"/>
  </si>
  <si>
    <t>３．研修、講演会等の参加に要した経費</t>
    <rPh sb="2" eb="4">
      <t>ケンシュウ</t>
    </rPh>
    <rPh sb="5" eb="8">
      <t>コウエンカイ</t>
    </rPh>
    <rPh sb="8" eb="9">
      <t>トウ</t>
    </rPh>
    <rPh sb="10" eb="12">
      <t>サンカ</t>
    </rPh>
    <rPh sb="13" eb="14">
      <t>ヨウ</t>
    </rPh>
    <rPh sb="16" eb="18">
      <t>ケイヒ</t>
    </rPh>
    <phoneticPr fontId="3"/>
  </si>
  <si>
    <t>旅費</t>
    <rPh sb="0" eb="2">
      <t>リョヒ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</si>
  <si>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</si>
  <si>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補助金申請額</t>
    <rPh sb="0" eb="3">
      <t>ホジョキン</t>
    </rPh>
    <rPh sb="3" eb="6">
      <t>シンセイガク</t>
    </rPh>
    <phoneticPr fontId="3"/>
  </si>
  <si>
    <t>参加費等</t>
    <rPh sb="0" eb="3">
      <t>サンカヒ</t>
    </rPh>
    <rPh sb="3" eb="4">
      <t>トウ</t>
    </rPh>
    <phoneticPr fontId="3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</si>
  <si>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rPh sb="13" eb="16">
      <t>コウテイヒョウ</t>
    </rPh>
    <rPh sb="16" eb="17">
      <t>オヨ</t>
    </rPh>
    <rPh sb="18" eb="20">
      <t>リョヒ</t>
    </rPh>
    <rPh sb="20" eb="22">
      <t>セキサン</t>
    </rPh>
    <rPh sb="22" eb="23">
      <t>ショ</t>
    </rPh>
    <phoneticPr fontId="3"/>
  </si>
  <si>
    <t>※参加費等の根拠は、領収書等のとおり</t>
    <rPh sb="1" eb="4">
      <t>サンカヒ</t>
    </rPh>
    <rPh sb="4" eb="5">
      <t>トウ</t>
    </rPh>
    <rPh sb="6" eb="8">
      <t>コンキョ</t>
    </rPh>
    <rPh sb="10" eb="14">
      <t>リョウシュウショナド</t>
    </rPh>
    <phoneticPr fontId="3"/>
  </si>
  <si>
    <t>生活支援員</t>
    <rPh sb="0" eb="2">
      <t>セイカツ</t>
    </rPh>
    <rPh sb="2" eb="5">
      <t>シエンイン</t>
    </rPh>
    <phoneticPr fontId="3"/>
  </si>
  <si>
    <t>航空賃</t>
    <rPh sb="0" eb="1">
      <t>ワタル</t>
    </rPh>
    <rPh sb="1" eb="2">
      <t>アケル</t>
    </rPh>
    <rPh sb="2" eb="3">
      <t>チン</t>
    </rPh>
    <phoneticPr fontId="3"/>
  </si>
  <si>
    <t>運賃</t>
    <rPh sb="0" eb="2">
      <t>ウンチン</t>
    </rPh>
    <phoneticPr fontId="3"/>
  </si>
  <si>
    <r>
      <t xml:space="preserve">車賃
</t>
    </r>
    <r>
      <rPr>
        <sz val="8"/>
        <rFont val="ＭＳ 明朝"/>
        <family val="1"/>
        <charset val="128"/>
      </rPr>
      <t>(バス・タクシー)</t>
    </r>
    <rPh sb="0" eb="1">
      <t>シャ</t>
    </rPh>
    <rPh sb="1" eb="2">
      <t>チン</t>
    </rPh>
    <phoneticPr fontId="3"/>
  </si>
  <si>
    <t>その他</t>
    <rPh sb="2" eb="3">
      <t>タ</t>
    </rPh>
    <phoneticPr fontId="3"/>
  </si>
  <si>
    <t>日当支給割合</t>
    <rPh sb="0" eb="6">
      <t>ニットウシキュウワリアイ</t>
    </rPh>
    <phoneticPr fontId="3"/>
  </si>
  <si>
    <t>支給
割合</t>
    <rPh sb="0" eb="2">
      <t>シキュウ</t>
    </rPh>
    <rPh sb="3" eb="5">
      <t>ワリアイ</t>
    </rPh>
    <phoneticPr fontId="3"/>
  </si>
  <si>
    <t>印</t>
    <rPh sb="0" eb="1">
      <t>イン</t>
    </rPh>
    <phoneticPr fontId="3"/>
  </si>
  <si>
    <t>研修等への参加報告書</t>
    <phoneticPr fontId="3"/>
  </si>
  <si>
    <r>
      <t>　令和</t>
    </r>
    <r>
      <rPr>
        <i/>
        <sz val="11"/>
        <color theme="0" tint="-0.34998626667073579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年</t>
    </r>
    <r>
      <rPr>
        <i/>
        <sz val="11"/>
        <color theme="0" tint="-0.34998626667073579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月</t>
    </r>
    <r>
      <rPr>
        <i/>
        <sz val="11"/>
        <color theme="0" tint="-0.34998626667073579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日付け</t>
    </r>
    <r>
      <rPr>
        <i/>
        <sz val="11"/>
        <color theme="0" tint="-0.34998626667073579"/>
        <rFont val="ＭＳ 明朝"/>
        <family val="1"/>
        <charset val="128"/>
      </rPr>
      <t>○○○第○○○号</t>
    </r>
    <r>
      <rPr>
        <sz val="11"/>
        <rFont val="ＭＳ 明朝"/>
        <family val="1"/>
        <charset val="128"/>
      </rPr>
      <t>をもって交付申請した令和</t>
    </r>
    <r>
      <rPr>
        <i/>
        <sz val="11"/>
        <color theme="0" tint="-0.249977111117893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年度自動車事故対策費補助金（自動車事故医療体制整備事業（短期入院協力事業））の補助対象事業（利用促進等事務費（研修等経費）に係る事業）については、交付申請書に添付した研修等への参加報告書の記載内容のとおり、当院所有の自家用車を使用して、当該補助対象事業を実施したことを確約します。</t>
    </r>
    <rPh sb="1" eb="3">
      <t>レイワ</t>
    </rPh>
    <rPh sb="14" eb="15">
      <t>ダイ</t>
    </rPh>
    <rPh sb="29" eb="31">
      <t>レイワ</t>
    </rPh>
    <rPh sb="62" eb="64">
      <t>ニュウイン</t>
    </rPh>
    <rPh sb="136" eb="137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</si>
</sst>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m/d;@"/>
    <numFmt numFmtId="177" formatCode="#,##0.0;[Red]\-#,##0.0"/>
    <numFmt numFmtId="178" formatCode="gggyy&quot;年&quot;m&quot;月&quot;d&quot;日&quot;"/>
    <numFmt numFmtId="179" formatCode="#,##0&quot;円&quot;"/>
    <numFmt numFmtId="180" formatCode="ggge&quot;年&quot;m&quot;月&quot;d&quot;日&quot;\(aaa\)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u/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i/>
      <sz val="11"/>
      <color theme="0" tint="-0.34998626667073579"/>
      <name val="ＭＳ 明朝"/>
      <family val="1"/>
      <charset val="128"/>
    </font>
    <font>
      <sz val="11"/>
      <color theme="1"/>
      <name val="ＭＳ 明朝"/>
      <family val="1"/>
      <charset val="128"/>
    </font>
    <font>
      <i/>
      <sz val="11"/>
      <color theme="0" tint="-0.24997711111789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>
      <alignment vertical="center"/>
    </xf>
    <xf numFmtId="38" fontId="0" fillId="0" borderId="6" xfId="1" applyFont="1" applyBorder="1" applyAlignment="1">
      <alignment vertical="center"/>
    </xf>
    <xf numFmtId="0" fontId="0" fillId="2" borderId="6" xfId="0" applyFill="1" applyBorder="1">
      <alignment vertical="center"/>
    </xf>
    <xf numFmtId="38" fontId="0" fillId="2" borderId="6" xfId="1" applyFont="1" applyFill="1" applyBorder="1" applyAlignment="1">
      <alignment vertical="center"/>
    </xf>
    <xf numFmtId="0" fontId="5" fillId="0" borderId="0" xfId="6" applyFont="1" applyFill="1">
      <alignment vertical="center"/>
    </xf>
    <xf numFmtId="0" fontId="5" fillId="0" borderId="0" xfId="6" applyFont="1" applyFill="1" applyAlignment="1">
      <alignment vertical="top" wrapText="1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8" fontId="0" fillId="0" borderId="0" xfId="0" applyNumberFormat="1">
      <alignment vertical="center"/>
    </xf>
    <xf numFmtId="10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27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shrinkToFit="1"/>
    </xf>
    <xf numFmtId="0" fontId="11" fillId="0" borderId="27" xfId="0" applyFont="1" applyFill="1" applyBorder="1" applyAlignment="1">
      <alignment horizontal="right" vertical="top"/>
    </xf>
    <xf numFmtId="0" fontId="11" fillId="0" borderId="28" xfId="0" applyFont="1" applyFill="1" applyBorder="1" applyAlignment="1">
      <alignment horizontal="right" vertical="top"/>
    </xf>
    <xf numFmtId="0" fontId="11" fillId="0" borderId="28" xfId="0" applyFont="1" applyFill="1" applyBorder="1" applyAlignment="1">
      <alignment horizontal="right" vertical="top" wrapText="1"/>
    </xf>
    <xf numFmtId="0" fontId="11" fillId="0" borderId="29" xfId="0" applyFont="1" applyFill="1" applyBorder="1" applyAlignment="1">
      <alignment horizontal="right" vertical="top" shrinkToFit="1"/>
    </xf>
    <xf numFmtId="0" fontId="11" fillId="0" borderId="28" xfId="0" applyFont="1" applyFill="1" applyBorder="1" applyAlignment="1">
      <alignment horizontal="right" vertical="top" shrinkToFit="1"/>
    </xf>
    <xf numFmtId="0" fontId="11" fillId="0" borderId="30" xfId="0" applyFont="1" applyFill="1" applyBorder="1" applyAlignment="1">
      <alignment horizontal="right" vertical="top" shrinkToFit="1"/>
    </xf>
    <xf numFmtId="0" fontId="11" fillId="0" borderId="9" xfId="0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 shrinkToFit="1"/>
    </xf>
    <xf numFmtId="0" fontId="5" fillId="0" borderId="0" xfId="6" applyFont="1" applyFill="1" applyAlignment="1">
      <alignment horizontal="justify" vertical="center"/>
    </xf>
    <xf numFmtId="0" fontId="6" fillId="0" borderId="0" xfId="6" applyFont="1" applyFill="1" applyAlignment="1">
      <alignment horizontal="center" vertical="center"/>
    </xf>
    <xf numFmtId="0" fontId="5" fillId="0" borderId="0" xfId="6" applyFont="1" applyFill="1" applyAlignment="1">
      <alignment horizontal="center" vertical="center"/>
    </xf>
    <xf numFmtId="0" fontId="5" fillId="0" borderId="0" xfId="6" applyFont="1" applyFill="1" applyAlignment="1">
      <alignment vertical="center"/>
    </xf>
    <xf numFmtId="0" fontId="11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right" vertical="center" shrinkToFi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shrinkToFit="1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5" fillId="0" borderId="0" xfId="6" applyFont="1" applyFill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 shrinkToFit="1"/>
    </xf>
    <xf numFmtId="0" fontId="11" fillId="0" borderId="32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1" fillId="0" borderId="23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177" fontId="11" fillId="0" borderId="18" xfId="1" applyNumberFormat="1" applyFont="1" applyFill="1" applyBorder="1" applyAlignment="1">
      <alignment horizontal="right" vertical="center" shrinkToFit="1"/>
    </xf>
    <xf numFmtId="38" fontId="11" fillId="0" borderId="19" xfId="1" applyFont="1" applyFill="1" applyBorder="1" applyAlignment="1">
      <alignment horizontal="right" vertical="center" shrinkToFit="1"/>
    </xf>
    <xf numFmtId="177" fontId="11" fillId="0" borderId="19" xfId="1" applyNumberFormat="1" applyFont="1" applyFill="1" applyBorder="1" applyAlignment="1">
      <alignment horizontal="right" vertical="center" shrinkToFit="1"/>
    </xf>
    <xf numFmtId="177" fontId="11" fillId="0" borderId="18" xfId="1" applyNumberFormat="1" applyFont="1" applyFill="1" applyBorder="1" applyAlignment="1">
      <alignment vertical="center" shrinkToFit="1"/>
    </xf>
    <xf numFmtId="38" fontId="11" fillId="0" borderId="19" xfId="1" applyFont="1" applyFill="1" applyBorder="1" applyAlignment="1">
      <alignment vertical="center" shrinkToFit="1"/>
    </xf>
    <xf numFmtId="177" fontId="11" fillId="0" borderId="19" xfId="1" applyNumberFormat="1" applyFont="1" applyFill="1" applyBorder="1" applyAlignment="1">
      <alignment vertical="center" shrinkToFit="1"/>
    </xf>
    <xf numFmtId="38" fontId="11" fillId="0" borderId="20" xfId="1" applyFont="1" applyFill="1" applyBorder="1" applyAlignment="1">
      <alignment vertical="center" shrinkToFit="1"/>
    </xf>
    <xf numFmtId="176" fontId="11" fillId="3" borderId="21" xfId="0" applyNumberFormat="1" applyFont="1" applyFill="1" applyBorder="1" applyAlignment="1">
      <alignment horizontal="center" vertical="center" shrinkToFit="1"/>
    </xf>
    <xf numFmtId="20" fontId="11" fillId="3" borderId="22" xfId="0" applyNumberFormat="1" applyFont="1" applyFill="1" applyBorder="1" applyAlignment="1">
      <alignment horizontal="center" vertical="center" shrinkToFit="1"/>
    </xf>
    <xf numFmtId="20" fontId="11" fillId="3" borderId="13" xfId="0" applyNumberFormat="1" applyFont="1" applyFill="1" applyBorder="1" applyAlignment="1">
      <alignment horizontal="center" vertical="center" shrinkToFit="1"/>
    </xf>
    <xf numFmtId="20" fontId="11" fillId="3" borderId="24" xfId="0" applyNumberFormat="1" applyFont="1" applyFill="1" applyBorder="1" applyAlignment="1">
      <alignment horizontal="center" vertical="center" shrinkToFit="1"/>
    </xf>
    <xf numFmtId="0" fontId="11" fillId="3" borderId="25" xfId="0" applyFont="1" applyFill="1" applyBorder="1" applyAlignment="1">
      <alignment horizontal="justify" vertical="center" wrapText="1"/>
    </xf>
    <xf numFmtId="0" fontId="11" fillId="3" borderId="22" xfId="0" applyFont="1" applyFill="1" applyBorder="1" applyAlignment="1">
      <alignment horizontal="center" vertical="center" shrinkToFit="1"/>
    </xf>
    <xf numFmtId="20" fontId="11" fillId="3" borderId="15" xfId="0" applyNumberFormat="1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justify" vertical="center" wrapText="1"/>
    </xf>
    <xf numFmtId="0" fontId="11" fillId="3" borderId="6" xfId="0" applyFont="1" applyFill="1" applyBorder="1" applyAlignment="1">
      <alignment vertical="center" wrapText="1"/>
    </xf>
    <xf numFmtId="177" fontId="11" fillId="3" borderId="21" xfId="1" applyNumberFormat="1" applyFont="1" applyFill="1" applyBorder="1" applyAlignment="1">
      <alignment vertical="center" shrinkToFit="1"/>
    </xf>
    <xf numFmtId="38" fontId="11" fillId="3" borderId="25" xfId="1" applyFont="1" applyFill="1" applyBorder="1" applyAlignment="1">
      <alignment vertical="center" shrinkToFit="1"/>
    </xf>
    <xf numFmtId="177" fontId="11" fillId="3" borderId="25" xfId="1" applyNumberFormat="1" applyFont="1" applyFill="1" applyBorder="1" applyAlignment="1">
      <alignment vertical="center" shrinkToFit="1"/>
    </xf>
    <xf numFmtId="38" fontId="11" fillId="3" borderId="22" xfId="1" applyFont="1" applyFill="1" applyBorder="1" applyAlignment="1">
      <alignment vertical="center" shrinkToFit="1"/>
    </xf>
    <xf numFmtId="177" fontId="11" fillId="3" borderId="5" xfId="1" applyNumberFormat="1" applyFont="1" applyFill="1" applyBorder="1" applyAlignment="1">
      <alignment vertical="center" shrinkToFit="1"/>
    </xf>
    <xf numFmtId="38" fontId="11" fillId="3" borderId="6" xfId="1" applyFont="1" applyFill="1" applyBorder="1" applyAlignment="1">
      <alignment vertical="center" shrinkToFit="1"/>
    </xf>
    <xf numFmtId="177" fontId="11" fillId="3" borderId="6" xfId="1" applyNumberFormat="1" applyFont="1" applyFill="1" applyBorder="1" applyAlignment="1">
      <alignment vertical="center" shrinkToFit="1"/>
    </xf>
    <xf numFmtId="38" fontId="11" fillId="2" borderId="25" xfId="1" applyFont="1" applyFill="1" applyBorder="1" applyAlignment="1">
      <alignment vertical="center" shrinkToFit="1"/>
    </xf>
    <xf numFmtId="38" fontId="11" fillId="2" borderId="6" xfId="1" applyFont="1" applyFill="1" applyBorder="1" applyAlignment="1">
      <alignment vertical="center" shrinkToFit="1"/>
    </xf>
    <xf numFmtId="177" fontId="11" fillId="2" borderId="21" xfId="1" applyNumberFormat="1" applyFont="1" applyFill="1" applyBorder="1" applyAlignment="1">
      <alignment vertical="center" shrinkToFit="1"/>
    </xf>
    <xf numFmtId="38" fontId="11" fillId="2" borderId="25" xfId="1" applyNumberFormat="1" applyFont="1" applyFill="1" applyBorder="1" applyAlignment="1">
      <alignment vertical="center" shrinkToFit="1"/>
    </xf>
    <xf numFmtId="177" fontId="11" fillId="2" borderId="25" xfId="1" applyNumberFormat="1" applyFont="1" applyFill="1" applyBorder="1" applyAlignment="1">
      <alignment vertical="center" shrinkToFit="1"/>
    </xf>
    <xf numFmtId="38" fontId="11" fillId="2" borderId="26" xfId="1" applyFont="1" applyFill="1" applyBorder="1" applyAlignment="1">
      <alignment vertical="center" shrinkToFit="1"/>
    </xf>
    <xf numFmtId="177" fontId="11" fillId="2" borderId="5" xfId="1" applyNumberFormat="1" applyFont="1" applyFill="1" applyBorder="1" applyAlignment="1">
      <alignment vertical="center" shrinkToFit="1"/>
    </xf>
    <xf numFmtId="38" fontId="11" fillId="2" borderId="6" xfId="1" applyNumberFormat="1" applyFont="1" applyFill="1" applyBorder="1" applyAlignment="1">
      <alignment vertical="center" shrinkToFit="1"/>
    </xf>
    <xf numFmtId="177" fontId="11" fillId="2" borderId="6" xfId="1" applyNumberFormat="1" applyFont="1" applyFill="1" applyBorder="1" applyAlignment="1">
      <alignment vertical="center" shrinkToFit="1"/>
    </xf>
    <xf numFmtId="38" fontId="11" fillId="2" borderId="7" xfId="1" applyFont="1" applyFill="1" applyBorder="1" applyAlignment="1">
      <alignment vertical="center" shrinkToFit="1"/>
    </xf>
    <xf numFmtId="0" fontId="5" fillId="0" borderId="0" xfId="0" applyFont="1" applyFill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 shrinkToFit="1"/>
    </xf>
    <xf numFmtId="0" fontId="11" fillId="0" borderId="32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/>
    </xf>
    <xf numFmtId="0" fontId="5" fillId="0" borderId="0" xfId="6" applyFont="1" applyFill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right" vertical="top"/>
    </xf>
    <xf numFmtId="38" fontId="11" fillId="0" borderId="34" xfId="1" applyFont="1" applyFill="1" applyBorder="1" applyAlignment="1">
      <alignment horizontal="right" vertical="center" shrinkToFit="1"/>
    </xf>
    <xf numFmtId="0" fontId="0" fillId="0" borderId="35" xfId="0" applyFill="1" applyBorder="1" applyAlignment="1">
      <alignment horizontal="center" vertical="center"/>
    </xf>
    <xf numFmtId="12" fontId="0" fillId="0" borderId="0" xfId="7" applyNumberFormat="1" applyFont="1">
      <alignment vertical="center"/>
    </xf>
    <xf numFmtId="12" fontId="11" fillId="3" borderId="25" xfId="1" applyNumberFormat="1" applyFont="1" applyFill="1" applyBorder="1" applyAlignment="1">
      <alignment vertical="center" shrinkToFit="1"/>
    </xf>
    <xf numFmtId="0" fontId="17" fillId="0" borderId="0" xfId="0" applyNumberFormat="1" applyFont="1" applyFill="1" applyBorder="1" applyAlignment="1" applyProtection="1">
      <alignment vertical="center" shrinkToFit="1"/>
    </xf>
    <xf numFmtId="0" fontId="12" fillId="0" borderId="0" xfId="6" applyFont="1" applyFill="1" applyAlignment="1">
      <alignment horizontal="left" vertical="center"/>
    </xf>
    <xf numFmtId="0" fontId="14" fillId="0" borderId="0" xfId="6" applyFont="1" applyFill="1" applyAlignment="1">
      <alignment horizontal="center" vertical="center" wrapText="1"/>
    </xf>
    <xf numFmtId="0" fontId="14" fillId="0" borderId="0" xfId="6" applyFont="1" applyFill="1" applyAlignment="1">
      <alignment horizontal="center" vertical="center"/>
    </xf>
    <xf numFmtId="0" fontId="5" fillId="0" borderId="0" xfId="6" applyFont="1" applyFill="1" applyAlignment="1">
      <alignment horizontal="left" vertical="center"/>
    </xf>
    <xf numFmtId="0" fontId="5" fillId="0" borderId="0" xfId="6" applyFont="1" applyFill="1" applyAlignment="1">
      <alignment horizontal="left" vertical="center" shrinkToFit="1"/>
    </xf>
    <xf numFmtId="0" fontId="5" fillId="3" borderId="0" xfId="6" applyFont="1" applyFill="1" applyAlignment="1">
      <alignment horizontal="left" vertical="center"/>
    </xf>
    <xf numFmtId="0" fontId="12" fillId="0" borderId="0" xfId="6" applyFont="1" applyFill="1" applyAlignment="1">
      <alignment horizontal="center" vertical="center"/>
    </xf>
    <xf numFmtId="178" fontId="5" fillId="0" borderId="0" xfId="6" applyNumberFormat="1" applyFont="1" applyFill="1" applyAlignment="1">
      <alignment horizontal="center" vertical="center"/>
    </xf>
    <xf numFmtId="0" fontId="11" fillId="0" borderId="0" xfId="6" applyFont="1" applyFill="1" applyAlignment="1">
      <alignment horizontal="center" vertical="center"/>
    </xf>
    <xf numFmtId="0" fontId="5" fillId="0" borderId="0" xfId="6" applyFont="1" applyFill="1" applyAlignment="1">
      <alignment horizontal="center" vertical="center"/>
    </xf>
    <xf numFmtId="0" fontId="5" fillId="3" borderId="0" xfId="6" applyFont="1" applyFill="1" applyAlignment="1">
      <alignment horizontal="left" vertical="center" shrinkToFit="1"/>
    </xf>
    <xf numFmtId="180" fontId="5" fillId="3" borderId="0" xfId="6" applyNumberFormat="1" applyFont="1" applyFill="1" applyAlignment="1">
      <alignment horizontal="center" vertical="center"/>
    </xf>
    <xf numFmtId="20" fontId="5" fillId="3" borderId="0" xfId="6" applyNumberFormat="1" applyFont="1" applyFill="1" applyAlignment="1">
      <alignment horizontal="center" vertical="center"/>
    </xf>
    <xf numFmtId="0" fontId="5" fillId="3" borderId="0" xfId="6" applyFont="1" applyFill="1" applyAlignment="1">
      <alignment horizontal="center" vertical="center"/>
    </xf>
    <xf numFmtId="0" fontId="8" fillId="0" borderId="0" xfId="6" applyFont="1" applyFill="1" applyAlignment="1">
      <alignment horizontal="right" vertical="top" shrinkToFit="1"/>
    </xf>
    <xf numFmtId="0" fontId="9" fillId="0" borderId="0" xfId="6" applyFont="1" applyFill="1" applyAlignment="1">
      <alignment horizontal="justify" vertical="top" wrapText="1"/>
    </xf>
    <xf numFmtId="0" fontId="5" fillId="0" borderId="0" xfId="6" applyFont="1" applyFill="1" applyAlignment="1">
      <alignment horizontal="left" vertical="top" wrapText="1"/>
    </xf>
    <xf numFmtId="179" fontId="5" fillId="2" borderId="0" xfId="6" applyNumberFormat="1" applyFont="1" applyFill="1" applyAlignment="1">
      <alignment horizontal="center" vertical="top" shrinkToFit="1"/>
    </xf>
    <xf numFmtId="179" fontId="5" fillId="2" borderId="0" xfId="6" applyNumberFormat="1" applyFont="1" applyFill="1" applyAlignment="1">
      <alignment horizontal="center" vertical="top" wrapText="1"/>
    </xf>
    <xf numFmtId="0" fontId="5" fillId="3" borderId="0" xfId="6" applyFont="1" applyFill="1" applyAlignment="1">
      <alignment horizontal="justify" vertical="top" wrapText="1"/>
    </xf>
    <xf numFmtId="0" fontId="5" fillId="0" borderId="0" xfId="6" applyFont="1" applyFill="1" applyAlignment="1">
      <alignment horizontal="center" vertical="top" wrapText="1"/>
    </xf>
    <xf numFmtId="0" fontId="5" fillId="0" borderId="0" xfId="6" applyFont="1" applyFill="1" applyAlignment="1">
      <alignment horizontal="left" vertical="top" shrinkToFit="1"/>
    </xf>
    <xf numFmtId="0" fontId="5" fillId="0" borderId="0" xfId="6" applyFont="1" applyFill="1" applyAlignment="1">
      <alignment horizontal="center" vertical="center" shrinkToFit="1"/>
    </xf>
    <xf numFmtId="0" fontId="5" fillId="0" borderId="0" xfId="6" applyFont="1" applyFill="1" applyAlignment="1">
      <alignment horizontal="center" vertical="top" shrinkToFit="1"/>
    </xf>
    <xf numFmtId="0" fontId="5" fillId="0" borderId="0" xfId="6" applyFont="1" applyFill="1" applyAlignment="1">
      <alignment horizontal="center" vertical="top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38" fontId="11" fillId="3" borderId="6" xfId="1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left" vertical="center" shrinkToFit="1"/>
    </xf>
    <xf numFmtId="0" fontId="11" fillId="0" borderId="5" xfId="0" applyFont="1" applyFill="1" applyBorder="1" applyAlignment="1">
      <alignment horizontal="center" vertical="center" wrapText="1" shrinkToFit="1"/>
    </xf>
    <xf numFmtId="38" fontId="11" fillId="0" borderId="13" xfId="1" applyFont="1" applyFill="1" applyBorder="1" applyAlignment="1">
      <alignment horizontal="center" vertical="center" shrinkToFit="1"/>
    </xf>
    <xf numFmtId="38" fontId="11" fillId="0" borderId="14" xfId="1" applyFont="1" applyFill="1" applyBorder="1" applyAlignment="1">
      <alignment horizontal="center" vertical="center" shrinkToFit="1"/>
    </xf>
    <xf numFmtId="38" fontId="11" fillId="0" borderId="15" xfId="1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38" fontId="11" fillId="2" borderId="6" xfId="1" applyFont="1" applyFill="1" applyBorder="1" applyAlignment="1">
      <alignment horizontal="center" vertical="center" shrinkToFit="1"/>
    </xf>
    <xf numFmtId="12" fontId="11" fillId="2" borderId="6" xfId="1" applyNumberFormat="1" applyFont="1" applyFill="1" applyBorder="1" applyAlignment="1">
      <alignment horizontal="center" vertical="center" shrinkToFit="1"/>
    </xf>
    <xf numFmtId="38" fontId="11" fillId="2" borderId="7" xfId="1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shrinkToFit="1"/>
    </xf>
    <xf numFmtId="0" fontId="15" fillId="0" borderId="19" xfId="0" applyFont="1" applyFill="1" applyBorder="1" applyAlignment="1">
      <alignment horizontal="center" vertical="center" shrinkToFit="1"/>
    </xf>
    <xf numFmtId="38" fontId="15" fillId="2" borderId="19" xfId="0" applyNumberFormat="1" applyFont="1" applyFill="1" applyBorder="1" applyAlignment="1">
      <alignment horizontal="center" vertical="center" shrinkToFit="1"/>
    </xf>
    <xf numFmtId="0" fontId="15" fillId="2" borderId="19" xfId="0" applyFont="1" applyFill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31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 shrinkToFit="1"/>
    </xf>
    <xf numFmtId="0" fontId="11" fillId="0" borderId="32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justify" vertical="distributed" wrapText="1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 applyAlignment="1">
      <alignment horizontal="justify" vertical="top" wrapText="1"/>
    </xf>
    <xf numFmtId="0" fontId="17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Font="1" applyFill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8">
    <cellStyle name="パーセント" xfId="7" builtinId="5"/>
    <cellStyle name="桁区切り" xfId="1" builtinId="6"/>
    <cellStyle name="桁区切り 2" xfId="2"/>
    <cellStyle name="桁区切り 3" xfId="3"/>
    <cellStyle name="通貨 2" xfId="4"/>
    <cellStyle name="標準" xfId="0" builtinId="0"/>
    <cellStyle name="標準 2" xfId="5"/>
    <cellStyle name="標準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369794</xdr:colOff>
      <xdr:row>4</xdr:row>
      <xdr:rowOff>112060</xdr:rowOff>
    </xdr:from>
    <xdr:to>
      <xdr:col>10</xdr:col>
      <xdr:colOff>1617569</xdr:colOff>
      <xdr:row>23</xdr:row>
      <xdr:rowOff>1122</xdr:rowOff>
    </xdr:to>
    <xdr:grpSp>
      <xdr:nvGrpSpPr>
        <xdr:cNvPr id="2" name="グループ化 1"/>
        <xdr:cNvGrpSpPr/>
      </xdr:nvGrpSpPr>
      <xdr:grpSpPr>
        <a:xfrm>
          <a:off x="7261412" y="784413"/>
          <a:ext cx="1247775" cy="3082738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2"/>
  <sheetViews>
    <sheetView showZeros="0" view="pageBreakPreview" topLeftCell="A40" zoomScale="130" zoomScaleNormal="100" zoomScaleSheetLayoutView="130" workbookViewId="0">
      <selection activeCell="H20" sqref="H20:M20"/>
    </sheetView>
  </sheetViews>
  <sheetFormatPr defaultColWidth="2.5" defaultRowHeight="15" customHeight="1" x14ac:dyDescent="0.15"/>
  <cols>
    <col min="1" max="16384" width="2.5" style="7"/>
  </cols>
  <sheetData>
    <row r="1" spans="1:35" ht="15" customHeight="1" x14ac:dyDescent="0.15">
      <c r="A1" s="115" t="s">
        <v>93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</row>
    <row r="2" spans="1:35" ht="15" customHeight="1" x14ac:dyDescent="0.15">
      <c r="A2" s="115" t="s">
        <v>112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</row>
    <row r="3" spans="1:35" ht="15" customHeight="1" x14ac:dyDescent="0.15">
      <c r="B3" s="33"/>
    </row>
    <row r="4" spans="1:35" ht="15" customHeight="1" x14ac:dyDescent="0.15">
      <c r="B4" s="33"/>
    </row>
    <row r="5" spans="1:35" ht="15" customHeight="1" x14ac:dyDescent="0.15">
      <c r="B5" s="33"/>
    </row>
    <row r="6" spans="1:35" ht="21.75" customHeight="1" x14ac:dyDescent="0.15">
      <c r="A6" s="116" t="s">
        <v>147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</row>
    <row r="7" spans="1:35" ht="15" customHeight="1" x14ac:dyDescent="0.15">
      <c r="A7" s="121" t="s">
        <v>88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</row>
    <row r="8" spans="1:35" ht="15" customHeight="1" x14ac:dyDescent="0.1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ht="15" customHeight="1" x14ac:dyDescent="0.1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AI9" s="34"/>
    </row>
    <row r="10" spans="1:35" ht="15" customHeight="1" x14ac:dyDescent="0.15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123" t="s">
        <v>79</v>
      </c>
      <c r="U10" s="123"/>
      <c r="V10" s="12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5"/>
    </row>
    <row r="11" spans="1:35" ht="15" customHeight="1" x14ac:dyDescent="0.15">
      <c r="B11" s="33"/>
      <c r="T11" s="35"/>
      <c r="U11" s="120" t="s">
        <v>127</v>
      </c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</row>
    <row r="12" spans="1:35" ht="15" customHeight="1" x14ac:dyDescent="0.15">
      <c r="B12" s="33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</row>
    <row r="13" spans="1:35" ht="15" customHeight="1" x14ac:dyDescent="0.15">
      <c r="B13" s="33"/>
      <c r="U13" s="120" t="s">
        <v>128</v>
      </c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59"/>
    </row>
    <row r="14" spans="1:35" ht="15" customHeight="1" x14ac:dyDescent="0.15">
      <c r="B14" s="33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 ht="15" customHeight="1" x14ac:dyDescent="0.15">
      <c r="B15" s="33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 ht="15" customHeight="1" x14ac:dyDescent="0.15">
      <c r="B16" s="118" t="s">
        <v>72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</row>
    <row r="17" spans="2:35" ht="15" customHeight="1" x14ac:dyDescent="0.15">
      <c r="C17" s="119" t="s">
        <v>107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20" t="s">
        <v>102</v>
      </c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36"/>
    </row>
    <row r="18" spans="2:35" ht="15" customHeight="1" x14ac:dyDescent="0.15">
      <c r="C18" s="118" t="s">
        <v>108</v>
      </c>
      <c r="D18" s="118"/>
      <c r="E18" s="118"/>
      <c r="F18" s="118"/>
      <c r="G18" s="118"/>
      <c r="H18" s="126">
        <v>44443</v>
      </c>
      <c r="I18" s="126"/>
      <c r="J18" s="126"/>
      <c r="K18" s="126"/>
      <c r="L18" s="126"/>
      <c r="M18" s="126"/>
      <c r="N18" s="126"/>
      <c r="O18" s="126"/>
      <c r="P18" s="127">
        <v>0.54166666666666663</v>
      </c>
      <c r="Q18" s="128"/>
      <c r="R18" s="128"/>
      <c r="S18" s="128"/>
      <c r="T18" s="7" t="s">
        <v>104</v>
      </c>
      <c r="U18" s="127">
        <v>0.70833333333333337</v>
      </c>
      <c r="V18" s="128"/>
      <c r="W18" s="128"/>
      <c r="X18" s="128"/>
    </row>
    <row r="19" spans="2:35" ht="15" customHeight="1" x14ac:dyDescent="0.15">
      <c r="B19" s="33" t="s">
        <v>126</v>
      </c>
      <c r="H19" s="126">
        <v>44444</v>
      </c>
      <c r="I19" s="126"/>
      <c r="J19" s="126"/>
      <c r="K19" s="126"/>
      <c r="L19" s="126"/>
      <c r="M19" s="126"/>
      <c r="N19" s="126"/>
      <c r="O19" s="126"/>
      <c r="P19" s="127">
        <v>0.35416666666666669</v>
      </c>
      <c r="Q19" s="128"/>
      <c r="R19" s="128"/>
      <c r="S19" s="128"/>
      <c r="T19" s="7" t="s">
        <v>104</v>
      </c>
      <c r="U19" s="127">
        <v>0.5</v>
      </c>
      <c r="V19" s="128"/>
      <c r="W19" s="128"/>
      <c r="X19" s="128"/>
    </row>
    <row r="20" spans="2:35" ht="15" customHeight="1" x14ac:dyDescent="0.15">
      <c r="B20" s="33"/>
      <c r="C20" s="118" t="s">
        <v>65</v>
      </c>
      <c r="D20" s="118"/>
      <c r="E20" s="118"/>
      <c r="F20" s="118"/>
      <c r="G20" s="118"/>
      <c r="H20" s="122" t="s">
        <v>66</v>
      </c>
      <c r="I20" s="122"/>
      <c r="J20" s="122"/>
      <c r="K20" s="122"/>
      <c r="L20" s="122"/>
      <c r="M20" s="122"/>
      <c r="N20" s="120" t="s">
        <v>118</v>
      </c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</row>
    <row r="21" spans="2:35" ht="15" customHeight="1" x14ac:dyDescent="0.15">
      <c r="B21" s="33"/>
      <c r="H21" s="122" t="s">
        <v>67</v>
      </c>
      <c r="I21" s="122"/>
      <c r="J21" s="122"/>
      <c r="K21" s="122"/>
      <c r="L21" s="122"/>
      <c r="M21" s="122"/>
      <c r="N21" s="120" t="s">
        <v>119</v>
      </c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</row>
    <row r="22" spans="2:35" ht="15" customHeight="1" x14ac:dyDescent="0.15">
      <c r="B22" s="33"/>
      <c r="C22" s="118" t="s">
        <v>68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</row>
    <row r="23" spans="2:35" ht="15" customHeight="1" x14ac:dyDescent="0.15">
      <c r="B23" s="33"/>
      <c r="F23" s="124" t="s">
        <v>69</v>
      </c>
      <c r="G23" s="124"/>
      <c r="H23" s="124"/>
      <c r="I23" s="125" t="s">
        <v>48</v>
      </c>
      <c r="J23" s="125"/>
      <c r="K23" s="125"/>
      <c r="L23" s="125"/>
      <c r="M23" s="125"/>
      <c r="N23" s="124" t="s">
        <v>70</v>
      </c>
      <c r="O23" s="124"/>
      <c r="P23" s="124"/>
      <c r="Q23" s="120" t="s">
        <v>105</v>
      </c>
      <c r="R23" s="120"/>
      <c r="S23" s="120"/>
      <c r="T23" s="120"/>
      <c r="U23" s="120"/>
      <c r="V23" s="120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2:35" ht="15" customHeight="1" x14ac:dyDescent="0.15">
      <c r="B24" s="33"/>
      <c r="F24" s="124" t="s">
        <v>90</v>
      </c>
      <c r="G24" s="124"/>
      <c r="H24" s="124"/>
      <c r="I24" s="125" t="s">
        <v>55</v>
      </c>
      <c r="J24" s="125"/>
      <c r="K24" s="125"/>
      <c r="L24" s="125"/>
      <c r="M24" s="125"/>
      <c r="N24" s="124" t="s">
        <v>91</v>
      </c>
      <c r="O24" s="124"/>
      <c r="P24" s="124"/>
      <c r="Q24" s="120" t="s">
        <v>106</v>
      </c>
      <c r="R24" s="120"/>
      <c r="S24" s="120"/>
      <c r="T24" s="120"/>
      <c r="U24" s="120"/>
      <c r="V24" s="120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2:35" ht="15" customHeight="1" x14ac:dyDescent="0.15">
      <c r="B25" s="33"/>
      <c r="F25" s="124" t="s">
        <v>90</v>
      </c>
      <c r="G25" s="124"/>
      <c r="H25" s="124"/>
      <c r="I25" s="125"/>
      <c r="J25" s="125"/>
      <c r="K25" s="125"/>
      <c r="L25" s="125"/>
      <c r="M25" s="125"/>
      <c r="N25" s="124" t="s">
        <v>91</v>
      </c>
      <c r="O25" s="124"/>
      <c r="P25" s="124"/>
      <c r="Q25" s="120"/>
      <c r="R25" s="120"/>
      <c r="S25" s="120"/>
      <c r="T25" s="120"/>
      <c r="U25" s="120"/>
      <c r="V25" s="120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2:35" s="59" customFormat="1" ht="15" customHeight="1" x14ac:dyDescent="0.15"/>
    <row r="27" spans="2:35" ht="15" customHeight="1" x14ac:dyDescent="0.15">
      <c r="B27" s="33"/>
      <c r="C27" s="118" t="s">
        <v>71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</row>
    <row r="28" spans="2:35" ht="15" customHeight="1" x14ac:dyDescent="0.15">
      <c r="D28" s="134" t="s">
        <v>129</v>
      </c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8"/>
    </row>
    <row r="29" spans="2:35" ht="15" customHeight="1" x14ac:dyDescent="0.15"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8"/>
    </row>
    <row r="30" spans="2:35" ht="15" customHeight="1" x14ac:dyDescent="0.15"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8"/>
    </row>
    <row r="31" spans="2:35" s="59" customFormat="1" ht="15" customHeight="1" x14ac:dyDescent="0.15"/>
    <row r="32" spans="2:35" ht="15" customHeight="1" x14ac:dyDescent="0.15">
      <c r="B32" s="33"/>
      <c r="C32" s="118" t="s">
        <v>130</v>
      </c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</row>
    <row r="33" spans="2:35" ht="15" customHeight="1" x14ac:dyDescent="0.15">
      <c r="D33" s="134" t="s">
        <v>131</v>
      </c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8"/>
    </row>
    <row r="34" spans="2:35" ht="15" customHeight="1" x14ac:dyDescent="0.15"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8"/>
    </row>
    <row r="35" spans="2:35" ht="15" customHeight="1" x14ac:dyDescent="0.15"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8"/>
    </row>
    <row r="36" spans="2:35" ht="15" customHeight="1" x14ac:dyDescent="0.15"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8"/>
    </row>
    <row r="37" spans="2:35" ht="15" customHeight="1" x14ac:dyDescent="0.15"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8"/>
    </row>
    <row r="38" spans="2:35" ht="15" customHeight="1" x14ac:dyDescent="0.15"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8"/>
    </row>
    <row r="39" spans="2:35" ht="15" customHeight="1" x14ac:dyDescent="0.15"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8"/>
    </row>
    <row r="40" spans="2:35" s="59" customFormat="1" ht="15" customHeight="1" x14ac:dyDescent="0.15"/>
    <row r="41" spans="2:35" ht="15" customHeight="1" x14ac:dyDescent="0.15">
      <c r="B41" s="118" t="s">
        <v>73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2" spans="2:35" ht="15" customHeight="1" x14ac:dyDescent="0.15">
      <c r="C42" s="131" t="s">
        <v>80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I42" s="8"/>
    </row>
    <row r="43" spans="2:35" ht="15" customHeight="1" x14ac:dyDescent="0.15">
      <c r="AH43" s="52"/>
      <c r="AI43" s="8"/>
    </row>
    <row r="44" spans="2:35" ht="15" customHeight="1" x14ac:dyDescent="0.15">
      <c r="B44" s="118" t="s">
        <v>132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</row>
    <row r="45" spans="2:35" ht="15" customHeight="1" x14ac:dyDescent="0.15">
      <c r="C45" s="136" t="s">
        <v>74</v>
      </c>
      <c r="D45" s="136"/>
      <c r="E45" s="136"/>
      <c r="F45" s="136"/>
      <c r="G45" s="136"/>
      <c r="H45" s="136"/>
      <c r="I45" s="136"/>
      <c r="J45" s="132">
        <f>M46+M47</f>
        <v>0</v>
      </c>
      <c r="K45" s="132"/>
      <c r="L45" s="132"/>
      <c r="M45" s="132"/>
      <c r="N45" s="135" t="s">
        <v>75</v>
      </c>
      <c r="O45" s="135"/>
      <c r="P45" s="135"/>
      <c r="Q45" s="135"/>
      <c r="R45" s="135"/>
      <c r="S45" s="135"/>
      <c r="T45" s="135"/>
      <c r="U45" s="135"/>
      <c r="V45" s="133">
        <f>V46+V47</f>
        <v>0</v>
      </c>
      <c r="W45" s="133"/>
      <c r="X45" s="133"/>
      <c r="Y45" s="133"/>
      <c r="Z45" s="135" t="s">
        <v>86</v>
      </c>
      <c r="AA45" s="135"/>
      <c r="AB45" s="135"/>
      <c r="AC45" s="135"/>
      <c r="AD45" s="135"/>
      <c r="AE45" s="133">
        <f>AE46+AE47</f>
        <v>0</v>
      </c>
      <c r="AF45" s="133"/>
      <c r="AG45" s="133"/>
      <c r="AH45" s="133"/>
    </row>
    <row r="46" spans="2:35" ht="15" customHeight="1" x14ac:dyDescent="0.15">
      <c r="D46" s="137" t="s">
        <v>136</v>
      </c>
      <c r="E46" s="137"/>
      <c r="F46" s="137"/>
      <c r="G46" s="138" t="s">
        <v>134</v>
      </c>
      <c r="H46" s="138"/>
      <c r="I46" s="138"/>
      <c r="J46" s="138"/>
      <c r="K46" s="138"/>
      <c r="L46" s="138"/>
      <c r="M46" s="132"/>
      <c r="N46" s="132"/>
      <c r="O46" s="132"/>
      <c r="P46" s="138" t="s">
        <v>135</v>
      </c>
      <c r="Q46" s="138"/>
      <c r="R46" s="138"/>
      <c r="S46" s="138"/>
      <c r="T46" s="138"/>
      <c r="U46" s="138"/>
      <c r="V46" s="132"/>
      <c r="W46" s="132"/>
      <c r="X46" s="132"/>
      <c r="Z46" s="135" t="s">
        <v>86</v>
      </c>
      <c r="AA46" s="135"/>
      <c r="AB46" s="135"/>
      <c r="AC46" s="135"/>
      <c r="AD46" s="135"/>
      <c r="AE46" s="132">
        <f>M46-V46</f>
        <v>0</v>
      </c>
      <c r="AF46" s="132"/>
      <c r="AG46" s="132"/>
      <c r="AI46" s="8"/>
    </row>
    <row r="47" spans="2:35" ht="15" customHeight="1" x14ac:dyDescent="0.15">
      <c r="C47" s="107"/>
      <c r="D47" s="139" t="s">
        <v>133</v>
      </c>
      <c r="E47" s="139"/>
      <c r="F47" s="139"/>
      <c r="G47" s="138" t="s">
        <v>134</v>
      </c>
      <c r="H47" s="138"/>
      <c r="I47" s="138"/>
      <c r="J47" s="138"/>
      <c r="K47" s="138"/>
      <c r="L47" s="138"/>
      <c r="M47" s="132">
        <f>SUM(行程表及び請求書A!$O$27,行程表及び請求書B!$O$27,行程表及び請求書C!$O$27)</f>
        <v>0</v>
      </c>
      <c r="N47" s="132"/>
      <c r="O47" s="132"/>
      <c r="P47" s="138" t="s">
        <v>135</v>
      </c>
      <c r="Q47" s="138"/>
      <c r="R47" s="138"/>
      <c r="S47" s="138"/>
      <c r="T47" s="138"/>
      <c r="U47" s="138"/>
      <c r="V47" s="132">
        <f>SUM(行程表及び請求書A!$AB$27,行程表及び請求書B!$AB$27,行程表及び請求書C!$AB$27)</f>
        <v>0</v>
      </c>
      <c r="W47" s="132"/>
      <c r="X47" s="132"/>
      <c r="Z47" s="135" t="s">
        <v>86</v>
      </c>
      <c r="AA47" s="135"/>
      <c r="AB47" s="135"/>
      <c r="AC47" s="135"/>
      <c r="AD47" s="135"/>
      <c r="AE47" s="132">
        <f>M47-V47</f>
        <v>0</v>
      </c>
      <c r="AF47" s="132"/>
      <c r="AG47" s="132"/>
    </row>
    <row r="48" spans="2:35" ht="15" customHeight="1" x14ac:dyDescent="0.15">
      <c r="D48" s="131" t="s">
        <v>138</v>
      </c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8"/>
    </row>
    <row r="49" spans="1:35" ht="15" customHeight="1" x14ac:dyDescent="0.15">
      <c r="D49" s="131" t="s">
        <v>137</v>
      </c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8"/>
    </row>
    <row r="50" spans="1:35" ht="15" customHeight="1" x14ac:dyDescent="0.1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1:35" ht="15" customHeight="1" x14ac:dyDescent="0.15">
      <c r="A51" s="129" t="s">
        <v>94</v>
      </c>
      <c r="B51" s="129"/>
      <c r="C51" s="130" t="s">
        <v>109</v>
      </c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</row>
    <row r="52" spans="1:35" ht="15" customHeight="1" x14ac:dyDescent="0.15"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</row>
  </sheetData>
  <mergeCells count="67">
    <mergeCell ref="D49:AH49"/>
    <mergeCell ref="D46:F46"/>
    <mergeCell ref="G46:L46"/>
    <mergeCell ref="M46:O46"/>
    <mergeCell ref="P46:U46"/>
    <mergeCell ref="V46:X46"/>
    <mergeCell ref="Z46:AD46"/>
    <mergeCell ref="AE46:AG46"/>
    <mergeCell ref="M47:O47"/>
    <mergeCell ref="G47:L47"/>
    <mergeCell ref="P47:U47"/>
    <mergeCell ref="V47:X47"/>
    <mergeCell ref="AE47:AG47"/>
    <mergeCell ref="D47:F47"/>
    <mergeCell ref="Z47:AD47"/>
    <mergeCell ref="N45:U45"/>
    <mergeCell ref="Z45:AD45"/>
    <mergeCell ref="B44:AI44"/>
    <mergeCell ref="C27:M27"/>
    <mergeCell ref="C45:I45"/>
    <mergeCell ref="D33:AH39"/>
    <mergeCell ref="C32:Z32"/>
    <mergeCell ref="N23:P23"/>
    <mergeCell ref="Q23:V23"/>
    <mergeCell ref="D28:AH30"/>
    <mergeCell ref="B41:AI41"/>
    <mergeCell ref="C42:AG42"/>
    <mergeCell ref="Q25:V25"/>
    <mergeCell ref="C20:G20"/>
    <mergeCell ref="H20:M20"/>
    <mergeCell ref="A51:B51"/>
    <mergeCell ref="U11:AH11"/>
    <mergeCell ref="U12:AH12"/>
    <mergeCell ref="U13:AH13"/>
    <mergeCell ref="C51:AI52"/>
    <mergeCell ref="F24:H24"/>
    <mergeCell ref="I24:M24"/>
    <mergeCell ref="N24:P24"/>
    <mergeCell ref="Q24:V24"/>
    <mergeCell ref="C22:M22"/>
    <mergeCell ref="D48:AH48"/>
    <mergeCell ref="J45:M45"/>
    <mergeCell ref="V45:Y45"/>
    <mergeCell ref="AE45:AH45"/>
    <mergeCell ref="H21:M21"/>
    <mergeCell ref="N20:AH20"/>
    <mergeCell ref="N21:AH21"/>
    <mergeCell ref="T10:V10"/>
    <mergeCell ref="F25:H25"/>
    <mergeCell ref="I25:M25"/>
    <mergeCell ref="N25:P25"/>
    <mergeCell ref="C18:G18"/>
    <mergeCell ref="H18:O18"/>
    <mergeCell ref="P18:S18"/>
    <mergeCell ref="U18:X18"/>
    <mergeCell ref="F23:H23"/>
    <mergeCell ref="I23:M23"/>
    <mergeCell ref="H19:O19"/>
    <mergeCell ref="P19:S19"/>
    <mergeCell ref="U19:X19"/>
    <mergeCell ref="A1:AI1"/>
    <mergeCell ref="A2:AI2"/>
    <mergeCell ref="A6:AI6"/>
    <mergeCell ref="B16:AI16"/>
    <mergeCell ref="C17:L17"/>
    <mergeCell ref="M17:AH17"/>
    <mergeCell ref="A7:AI7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'（参考）日当・宿泊料'!$B$3:$B$25</xm:f>
          </x14:formula1>
          <xm:sqref>I23:M25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28"/>
  <sheetViews>
    <sheetView showZeros="0" view="pageBreakPreview" zoomScale="70" zoomScaleNormal="100" zoomScaleSheetLayoutView="70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T10" sqref="T10"/>
    </sheetView>
  </sheetViews>
  <sheetFormatPr defaultColWidth="2.625" defaultRowHeight="37.5" customHeight="1" x14ac:dyDescent="0.15"/>
  <cols>
    <col min="1" max="1" width="8.75" style="38" customWidth="1"/>
    <col min="2" max="2" width="7.625" style="38" customWidth="1"/>
    <col min="3" max="3" width="4.25" style="51" bestFit="1" customWidth="1"/>
    <col min="4" max="4" width="7.625" style="38" customWidth="1"/>
    <col min="5" max="7" width="12.5" style="38" customWidth="1"/>
    <col min="8" max="8" width="7.5" style="51" customWidth="1"/>
    <col min="9" max="35" width="7.5" style="38" customWidth="1"/>
    <col min="36" max="16384" width="2.625" style="38"/>
  </cols>
  <sheetData>
    <row r="1" spans="1:35" s="37" customFormat="1" ht="14.25" x14ac:dyDescent="0.15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</row>
    <row r="2" spans="1:35" s="37" customFormat="1" ht="14.25" x14ac:dyDescent="0.15">
      <c r="A2" s="145" t="s">
        <v>110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</row>
    <row r="3" spans="1:35" ht="60.75" customHeight="1" thickBot="1" x14ac:dyDescent="0.2">
      <c r="A3" s="146" t="s">
        <v>89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</row>
    <row r="4" spans="1:35" s="37" customFormat="1" ht="37.5" customHeight="1" x14ac:dyDescent="0.15">
      <c r="A4" s="39"/>
      <c r="B4" s="39"/>
      <c r="C4" s="40"/>
      <c r="D4" s="39"/>
      <c r="E4" s="39"/>
      <c r="F4" s="39"/>
      <c r="G4" s="39"/>
      <c r="H4" s="41"/>
      <c r="I4" s="148" t="s">
        <v>103</v>
      </c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50"/>
      <c r="V4" s="148" t="s">
        <v>113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50"/>
    </row>
    <row r="5" spans="1:35" s="37" customFormat="1" ht="37.5" customHeight="1" x14ac:dyDescent="0.15">
      <c r="A5" s="42" t="s">
        <v>2</v>
      </c>
      <c r="B5" s="153" t="str">
        <f>報告書!Q23</f>
        <v>A</v>
      </c>
      <c r="C5" s="153"/>
      <c r="D5" s="153"/>
      <c r="E5" s="39"/>
      <c r="F5" s="39"/>
      <c r="G5" s="39"/>
      <c r="H5" s="41"/>
      <c r="I5" s="140" t="s">
        <v>1</v>
      </c>
      <c r="J5" s="141"/>
      <c r="K5" s="142"/>
      <c r="L5" s="142"/>
      <c r="M5" s="142"/>
      <c r="N5" s="143" t="s">
        <v>100</v>
      </c>
      <c r="O5" s="141"/>
      <c r="P5" s="144"/>
      <c r="Q5" s="144"/>
      <c r="R5" s="143" t="s">
        <v>101</v>
      </c>
      <c r="S5" s="141"/>
      <c r="T5" s="144"/>
      <c r="U5" s="161"/>
      <c r="V5" s="140" t="str">
        <f>I5</f>
        <v>パック料金</v>
      </c>
      <c r="W5" s="141"/>
      <c r="X5" s="162">
        <f>K5</f>
        <v>0</v>
      </c>
      <c r="Y5" s="162"/>
      <c r="Z5" s="162"/>
      <c r="AA5" s="143" t="s">
        <v>100</v>
      </c>
      <c r="AB5" s="141"/>
      <c r="AC5" s="151">
        <f t="shared" ref="AC5:AC10" si="0">P5</f>
        <v>0</v>
      </c>
      <c r="AD5" s="151"/>
      <c r="AE5" s="151"/>
      <c r="AF5" s="143" t="s">
        <v>101</v>
      </c>
      <c r="AG5" s="141"/>
      <c r="AH5" s="151">
        <f>T5</f>
        <v>0</v>
      </c>
      <c r="AI5" s="152"/>
    </row>
    <row r="6" spans="1:35" s="37" customFormat="1" ht="37.5" customHeight="1" x14ac:dyDescent="0.15">
      <c r="A6" s="42" t="s">
        <v>3</v>
      </c>
      <c r="B6" s="153" t="str">
        <f>報告書!I23</f>
        <v>看護師長</v>
      </c>
      <c r="C6" s="153"/>
      <c r="D6" s="153"/>
      <c r="E6" s="43"/>
      <c r="F6" s="43"/>
      <c r="G6" s="43"/>
      <c r="H6" s="44"/>
      <c r="I6" s="154"/>
      <c r="J6" s="141"/>
      <c r="K6" s="155"/>
      <c r="L6" s="156"/>
      <c r="M6" s="157"/>
      <c r="N6" s="158"/>
      <c r="O6" s="159"/>
      <c r="P6" s="158"/>
      <c r="Q6" s="159"/>
      <c r="R6" s="158"/>
      <c r="S6" s="159"/>
      <c r="T6" s="158"/>
      <c r="U6" s="160"/>
      <c r="V6" s="154"/>
      <c r="W6" s="141"/>
      <c r="X6" s="155"/>
      <c r="Y6" s="156"/>
      <c r="Z6" s="156"/>
      <c r="AA6" s="155"/>
      <c r="AB6" s="157"/>
      <c r="AC6" s="163">
        <f>VLOOKUP(X6,'（参考）日当・宿泊料'!L3:M6,2,TRUE)</f>
        <v>0</v>
      </c>
      <c r="AD6" s="163"/>
      <c r="AE6" s="163"/>
      <c r="AF6" s="141">
        <f>R6</f>
        <v>0</v>
      </c>
      <c r="AG6" s="141"/>
      <c r="AH6" s="162">
        <f>T6</f>
        <v>0</v>
      </c>
      <c r="AI6" s="164"/>
    </row>
    <row r="7" spans="1:35" s="37" customFormat="1" ht="37.5" customHeight="1" thickBot="1" x14ac:dyDescent="0.2">
      <c r="A7" s="42" t="s">
        <v>5</v>
      </c>
      <c r="B7" s="153" t="str">
        <f>IF(ISNA(VLOOKUP(B6,'（参考）日当・宿泊料'!B:C,2,FALSE)),"？",VLOOKUP(B6,'（参考）日当・宿泊料'!B:C,2,FALSE))</f>
        <v>②</v>
      </c>
      <c r="C7" s="153"/>
      <c r="D7" s="153"/>
      <c r="H7" s="45"/>
      <c r="I7" s="165" t="s">
        <v>4</v>
      </c>
      <c r="J7" s="166"/>
      <c r="K7" s="166"/>
      <c r="L7" s="168" t="s">
        <v>140</v>
      </c>
      <c r="M7" s="169"/>
      <c r="N7" s="167" t="s">
        <v>142</v>
      </c>
      <c r="O7" s="166"/>
      <c r="P7" s="181" t="s">
        <v>6</v>
      </c>
      <c r="Q7" s="182"/>
      <c r="R7" s="180" t="s">
        <v>7</v>
      </c>
      <c r="S7" s="180"/>
      <c r="T7" s="181" t="s">
        <v>8</v>
      </c>
      <c r="U7" s="186"/>
      <c r="V7" s="165" t="str">
        <f>I7</f>
        <v>鉄道賃</v>
      </c>
      <c r="W7" s="166"/>
      <c r="X7" s="166"/>
      <c r="Y7" s="168" t="str">
        <f>L7</f>
        <v>航空賃</v>
      </c>
      <c r="Z7" s="169"/>
      <c r="AA7" s="167" t="s">
        <v>142</v>
      </c>
      <c r="AB7" s="166"/>
      <c r="AC7" s="183" t="str">
        <f>P7</f>
        <v>日当</v>
      </c>
      <c r="AD7" s="185"/>
      <c r="AE7" s="185"/>
      <c r="AF7" s="183" t="str">
        <f>R7</f>
        <v>宿泊料</v>
      </c>
      <c r="AG7" s="185"/>
      <c r="AH7" s="183" t="str">
        <f>T7</f>
        <v>食卓料</v>
      </c>
      <c r="AI7" s="184"/>
    </row>
    <row r="8" spans="1:35" s="37" customFormat="1" ht="45" customHeight="1" x14ac:dyDescent="0.15">
      <c r="A8" s="14" t="s">
        <v>92</v>
      </c>
      <c r="B8" s="31" t="s">
        <v>9</v>
      </c>
      <c r="C8" s="16" t="s">
        <v>114</v>
      </c>
      <c r="D8" s="32" t="s">
        <v>10</v>
      </c>
      <c r="E8" s="17" t="s">
        <v>111</v>
      </c>
      <c r="F8" s="18" t="s">
        <v>11</v>
      </c>
      <c r="G8" s="17" t="s">
        <v>81</v>
      </c>
      <c r="H8" s="15" t="s">
        <v>12</v>
      </c>
      <c r="I8" s="57" t="s">
        <v>13</v>
      </c>
      <c r="J8" s="53" t="s">
        <v>14</v>
      </c>
      <c r="K8" s="102" t="s">
        <v>15</v>
      </c>
      <c r="L8" s="108" t="s">
        <v>13</v>
      </c>
      <c r="M8" s="101" t="s">
        <v>141</v>
      </c>
      <c r="N8" s="53" t="s">
        <v>13</v>
      </c>
      <c r="O8" s="19" t="s">
        <v>14</v>
      </c>
      <c r="P8" s="19" t="s">
        <v>16</v>
      </c>
      <c r="Q8" s="19" t="s">
        <v>17</v>
      </c>
      <c r="R8" s="19" t="s">
        <v>82</v>
      </c>
      <c r="S8" s="19" t="s">
        <v>17</v>
      </c>
      <c r="T8" s="19" t="s">
        <v>82</v>
      </c>
      <c r="U8" s="20" t="s">
        <v>17</v>
      </c>
      <c r="V8" s="57" t="str">
        <f>I8</f>
        <v>路程</v>
      </c>
      <c r="W8" s="53" t="str">
        <f>J8</f>
        <v>運賃</v>
      </c>
      <c r="X8" s="58" t="str">
        <f>K8</f>
        <v>急行
料金</v>
      </c>
      <c r="Y8" s="108" t="str">
        <f>L8</f>
        <v>路程</v>
      </c>
      <c r="Z8" s="101" t="str">
        <f>M8</f>
        <v>運賃</v>
      </c>
      <c r="AA8" s="53" t="str">
        <f>N8</f>
        <v>路程</v>
      </c>
      <c r="AB8" s="53" t="str">
        <f>O8</f>
        <v>運賃</v>
      </c>
      <c r="AC8" s="53" t="str">
        <f t="shared" si="0"/>
        <v>日数</v>
      </c>
      <c r="AD8" s="102" t="s">
        <v>145</v>
      </c>
      <c r="AE8" s="53" t="str">
        <f>Q8</f>
        <v>定額</v>
      </c>
      <c r="AF8" s="53" t="str">
        <f t="shared" ref="AF8:AF24" si="1">R8</f>
        <v>夜数</v>
      </c>
      <c r="AG8" s="53" t="str">
        <f>S8</f>
        <v>定額</v>
      </c>
      <c r="AH8" s="53" t="str">
        <f>T8</f>
        <v>夜数</v>
      </c>
      <c r="AI8" s="46" t="str">
        <f>U8</f>
        <v>定額</v>
      </c>
    </row>
    <row r="9" spans="1:35" s="37" customFormat="1" ht="14.25" x14ac:dyDescent="0.15">
      <c r="A9" s="21"/>
      <c r="B9" s="55"/>
      <c r="C9" s="54"/>
      <c r="D9" s="56"/>
      <c r="E9" s="22"/>
      <c r="F9" s="23"/>
      <c r="G9" s="22"/>
      <c r="H9" s="24"/>
      <c r="I9" s="25" t="s">
        <v>115</v>
      </c>
      <c r="J9" s="26" t="s">
        <v>84</v>
      </c>
      <c r="K9" s="27" t="s">
        <v>84</v>
      </c>
      <c r="L9" s="109" t="s">
        <v>83</v>
      </c>
      <c r="M9" s="26" t="s">
        <v>84</v>
      </c>
      <c r="N9" s="26" t="s">
        <v>115</v>
      </c>
      <c r="O9" s="28" t="s">
        <v>84</v>
      </c>
      <c r="P9" s="29" t="s">
        <v>85</v>
      </c>
      <c r="Q9" s="29" t="s">
        <v>84</v>
      </c>
      <c r="R9" s="29" t="s">
        <v>24</v>
      </c>
      <c r="S9" s="29" t="s">
        <v>84</v>
      </c>
      <c r="T9" s="29" t="s">
        <v>24</v>
      </c>
      <c r="U9" s="30" t="s">
        <v>84</v>
      </c>
      <c r="V9" s="25" t="s">
        <v>115</v>
      </c>
      <c r="W9" s="26" t="s">
        <v>84</v>
      </c>
      <c r="X9" s="27" t="s">
        <v>84</v>
      </c>
      <c r="Y9" s="109" t="s">
        <v>83</v>
      </c>
      <c r="Z9" s="26" t="s">
        <v>84</v>
      </c>
      <c r="AA9" s="26" t="s">
        <v>115</v>
      </c>
      <c r="AB9" s="28" t="s">
        <v>84</v>
      </c>
      <c r="AC9" s="29" t="s">
        <v>85</v>
      </c>
      <c r="AD9" s="29"/>
      <c r="AE9" s="29" t="s">
        <v>84</v>
      </c>
      <c r="AF9" s="29" t="s">
        <v>24</v>
      </c>
      <c r="AG9" s="29" t="s">
        <v>84</v>
      </c>
      <c r="AH9" s="29" t="s">
        <v>24</v>
      </c>
      <c r="AI9" s="30" t="s">
        <v>84</v>
      </c>
    </row>
    <row r="10" spans="1:35" s="37" customFormat="1" ht="37.5" customHeight="1" x14ac:dyDescent="0.15">
      <c r="A10" s="69"/>
      <c r="B10" s="70"/>
      <c r="C10" s="60" t="s">
        <v>114</v>
      </c>
      <c r="D10" s="72"/>
      <c r="E10" s="73"/>
      <c r="F10" s="73"/>
      <c r="G10" s="73"/>
      <c r="H10" s="74"/>
      <c r="I10" s="78"/>
      <c r="J10" s="79"/>
      <c r="K10" s="79"/>
      <c r="L10" s="79"/>
      <c r="M10" s="79"/>
      <c r="N10" s="80"/>
      <c r="O10" s="81"/>
      <c r="P10" s="85" t="str">
        <f t="shared" ref="P10:P24" si="2">IF(A10="","",1)</f>
        <v/>
      </c>
      <c r="Q10" s="79"/>
      <c r="R10" s="85" t="str">
        <f>IF(H10="","",IF(K5="",1,""))</f>
        <v/>
      </c>
      <c r="S10" s="79"/>
      <c r="T10" s="85" t="str">
        <f>IF($K$5=0,"",IF(AND($P$5="なし",$T$5="なし"),1,""))</f>
        <v/>
      </c>
      <c r="U10" s="90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87">
        <f t="shared" ref="V10:X12" si="3">I10</f>
        <v>0</v>
      </c>
      <c r="W10" s="88">
        <f t="shared" si="3"/>
        <v>0</v>
      </c>
      <c r="X10" s="88">
        <f t="shared" si="3"/>
        <v>0</v>
      </c>
      <c r="Y10" s="88"/>
      <c r="Z10" s="85"/>
      <c r="AA10" s="89">
        <f t="shared" ref="AA10:AB12" si="4">N10</f>
        <v>0</v>
      </c>
      <c r="AB10" s="88">
        <f t="shared" si="4"/>
        <v>0</v>
      </c>
      <c r="AC10" s="85" t="str">
        <f t="shared" si="0"/>
        <v/>
      </c>
      <c r="AD10" s="113"/>
      <c r="AE10" s="85" t="str">
        <f>IF(AC10=1,MIN(Q10,VLOOKUP($B$7,'（参考）日当・宿泊料'!$C:$F,2,FALSE))*AD10,"")</f>
        <v/>
      </c>
      <c r="AF10" s="85" t="str">
        <f t="shared" si="1"/>
        <v/>
      </c>
      <c r="AG10" s="85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85" t="str">
        <f>IF($X$5=0,"",IF(T10="","",1))</f>
        <v/>
      </c>
      <c r="AI10" s="90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7" customFormat="1" ht="37.5" customHeight="1" x14ac:dyDescent="0.15">
      <c r="A11" s="69"/>
      <c r="B11" s="71"/>
      <c r="C11" s="61" t="s">
        <v>114</v>
      </c>
      <c r="D11" s="75"/>
      <c r="E11" s="76"/>
      <c r="F11" s="76"/>
      <c r="G11" s="76"/>
      <c r="H11" s="74"/>
      <c r="I11" s="82"/>
      <c r="J11" s="83"/>
      <c r="K11" s="83"/>
      <c r="L11" s="83"/>
      <c r="M11" s="83"/>
      <c r="N11" s="84"/>
      <c r="O11" s="83"/>
      <c r="P11" s="86" t="str">
        <f t="shared" si="2"/>
        <v/>
      </c>
      <c r="Q11" s="83"/>
      <c r="R11" s="85" t="str">
        <f t="shared" ref="R11:R24" si="5">IF(H11="","",IF(K6="",1,""))</f>
        <v/>
      </c>
      <c r="S11" s="83"/>
      <c r="T11" s="86" t="str">
        <f t="shared" ref="T11:T13" si="6">IF($X$5=0,"",IF(OR(G11="",R11=""),"",1))</f>
        <v/>
      </c>
      <c r="U11" s="90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91">
        <f t="shared" si="3"/>
        <v>0</v>
      </c>
      <c r="W11" s="92">
        <f t="shared" si="3"/>
        <v>0</v>
      </c>
      <c r="X11" s="92">
        <f t="shared" si="3"/>
        <v>0</v>
      </c>
      <c r="Y11" s="92"/>
      <c r="Z11" s="86"/>
      <c r="AA11" s="93">
        <f t="shared" si="4"/>
        <v>0</v>
      </c>
      <c r="AB11" s="92">
        <f t="shared" si="4"/>
        <v>0</v>
      </c>
      <c r="AC11" s="86" t="str">
        <f>P11</f>
        <v/>
      </c>
      <c r="AD11" s="113"/>
      <c r="AE11" s="85" t="str">
        <f>IF(AC11=1,MIN(Q11,VLOOKUP($B$7,'（参考）日当・宿泊料'!$C:$F,2,FALSE))*$AC$6,"")</f>
        <v/>
      </c>
      <c r="AF11" s="86" t="str">
        <f t="shared" si="1"/>
        <v/>
      </c>
      <c r="AG11" s="86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86" t="str">
        <f t="shared" ref="AH11:AH12" si="7">IF($X$5=0,"",IF(OR(T11="",AF11=""),"",1))</f>
        <v/>
      </c>
      <c r="AI11" s="94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7" customFormat="1" ht="37.5" customHeight="1" x14ac:dyDescent="0.15">
      <c r="A12" s="69"/>
      <c r="B12" s="71"/>
      <c r="C12" s="61" t="s">
        <v>114</v>
      </c>
      <c r="D12" s="75"/>
      <c r="E12" s="77"/>
      <c r="F12" s="77"/>
      <c r="G12" s="77"/>
      <c r="H12" s="74"/>
      <c r="I12" s="82"/>
      <c r="J12" s="83"/>
      <c r="K12" s="83"/>
      <c r="L12" s="83"/>
      <c r="M12" s="83"/>
      <c r="N12" s="84"/>
      <c r="O12" s="83"/>
      <c r="P12" s="86" t="str">
        <f t="shared" si="2"/>
        <v/>
      </c>
      <c r="Q12" s="83"/>
      <c r="R12" s="85" t="str">
        <f t="shared" si="5"/>
        <v/>
      </c>
      <c r="S12" s="83"/>
      <c r="T12" s="86" t="str">
        <f t="shared" si="6"/>
        <v/>
      </c>
      <c r="U12" s="90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91">
        <f t="shared" si="3"/>
        <v>0</v>
      </c>
      <c r="W12" s="92">
        <f t="shared" si="3"/>
        <v>0</v>
      </c>
      <c r="X12" s="92">
        <f t="shared" si="3"/>
        <v>0</v>
      </c>
      <c r="Y12" s="92"/>
      <c r="Z12" s="86"/>
      <c r="AA12" s="93">
        <f t="shared" si="4"/>
        <v>0</v>
      </c>
      <c r="AB12" s="92">
        <f t="shared" si="4"/>
        <v>0</v>
      </c>
      <c r="AC12" s="86" t="str">
        <f>P12</f>
        <v/>
      </c>
      <c r="AD12" s="113"/>
      <c r="AE12" s="85" t="str">
        <f>IF(AC12=1,MIN(Q12,VLOOKUP($B$7,'（参考）日当・宿泊料'!$C:$F,2,FALSE))*$AC$6,"")</f>
        <v/>
      </c>
      <c r="AF12" s="86" t="str">
        <f t="shared" si="1"/>
        <v/>
      </c>
      <c r="AG12" s="86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86" t="str">
        <f t="shared" si="7"/>
        <v/>
      </c>
      <c r="AI12" s="94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7" customFormat="1" ht="37.5" customHeight="1" x14ac:dyDescent="0.15">
      <c r="A13" s="69"/>
      <c r="B13" s="71"/>
      <c r="C13" s="61" t="s">
        <v>114</v>
      </c>
      <c r="D13" s="75"/>
      <c r="E13" s="77"/>
      <c r="F13" s="77"/>
      <c r="G13" s="77"/>
      <c r="H13" s="74"/>
      <c r="I13" s="82"/>
      <c r="J13" s="83"/>
      <c r="K13" s="83"/>
      <c r="L13" s="83"/>
      <c r="M13" s="83"/>
      <c r="N13" s="84"/>
      <c r="O13" s="83"/>
      <c r="P13" s="86" t="str">
        <f t="shared" ref="P13" si="8">IF(A13="","",1)</f>
        <v/>
      </c>
      <c r="Q13" s="83"/>
      <c r="R13" s="85" t="str">
        <f t="shared" si="5"/>
        <v/>
      </c>
      <c r="S13" s="83"/>
      <c r="T13" s="86" t="str">
        <f t="shared" si="6"/>
        <v/>
      </c>
      <c r="U13" s="90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91">
        <f t="shared" ref="V13" si="9">I13</f>
        <v>0</v>
      </c>
      <c r="W13" s="92">
        <f t="shared" ref="W13" si="10">J13</f>
        <v>0</v>
      </c>
      <c r="X13" s="92">
        <f t="shared" ref="X13" si="11">K13</f>
        <v>0</v>
      </c>
      <c r="Y13" s="92"/>
      <c r="Z13" s="86"/>
      <c r="AA13" s="93">
        <f t="shared" ref="AA13" si="12">N13</f>
        <v>0</v>
      </c>
      <c r="AB13" s="92">
        <f t="shared" ref="AB13" si="13">O13</f>
        <v>0</v>
      </c>
      <c r="AC13" s="86" t="str">
        <f t="shared" ref="AC13" si="14">P13</f>
        <v/>
      </c>
      <c r="AD13" s="113"/>
      <c r="AE13" s="85" t="str">
        <f>IF(AC13=1,MIN(Q13,VLOOKUP($B$7,'（参考）日当・宿泊料'!$C:$F,2,FALSE))*$AC$6,"")</f>
        <v/>
      </c>
      <c r="AF13" s="86" t="str">
        <f t="shared" ref="AF13" si="15">R13</f>
        <v/>
      </c>
      <c r="AG13" s="86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86" t="str">
        <f t="shared" ref="AH13" si="16">IF($X$5=0,"",IF(OR(T13="",AF13=""),"",1))</f>
        <v/>
      </c>
      <c r="AI13" s="94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7" customFormat="1" ht="37.5" customHeight="1" x14ac:dyDescent="0.15">
      <c r="A14" s="69"/>
      <c r="B14" s="71"/>
      <c r="C14" s="61" t="s">
        <v>114</v>
      </c>
      <c r="D14" s="75"/>
      <c r="E14" s="77"/>
      <c r="F14" s="77"/>
      <c r="G14" s="77"/>
      <c r="H14" s="74"/>
      <c r="I14" s="82"/>
      <c r="J14" s="83"/>
      <c r="K14" s="83"/>
      <c r="L14" s="83"/>
      <c r="M14" s="83"/>
      <c r="N14" s="84"/>
      <c r="O14" s="83"/>
      <c r="P14" s="86" t="str">
        <f t="shared" ref="P14" si="17">IF(A14="","",1)</f>
        <v/>
      </c>
      <c r="Q14" s="83"/>
      <c r="R14" s="85" t="str">
        <f t="shared" si="5"/>
        <v/>
      </c>
      <c r="S14" s="83"/>
      <c r="T14" s="86" t="str">
        <f>IF($X$5=0,"",IF(OR(G14="",R14=""),"",1))</f>
        <v/>
      </c>
      <c r="U14" s="90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91">
        <f t="shared" ref="V14" si="18">I14</f>
        <v>0</v>
      </c>
      <c r="W14" s="92">
        <f t="shared" ref="W14" si="19">J14</f>
        <v>0</v>
      </c>
      <c r="X14" s="92">
        <f t="shared" ref="X14" si="20">K14</f>
        <v>0</v>
      </c>
      <c r="Y14" s="92"/>
      <c r="Z14" s="86"/>
      <c r="AA14" s="93">
        <f t="shared" ref="AA14" si="21">N14</f>
        <v>0</v>
      </c>
      <c r="AB14" s="92">
        <f t="shared" ref="AB14" si="22">O14</f>
        <v>0</v>
      </c>
      <c r="AC14" s="86"/>
      <c r="AD14" s="113"/>
      <c r="AE14" s="85" t="str">
        <f>IF(AC14=1,MIN(Q14,VLOOKUP($B$7,'（参考）日当・宿泊料'!$C:$F,2,FALSE))*$AC$6,"")</f>
        <v/>
      </c>
      <c r="AF14" s="86" t="str">
        <f>R14</f>
        <v/>
      </c>
      <c r="AG14" s="86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86" t="str">
        <f>IF($X$5=0,"",IF(OR(T14="",AF14=""),"",1))</f>
        <v/>
      </c>
      <c r="AI14" s="94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7" customFormat="1" ht="37.5" customHeight="1" x14ac:dyDescent="0.15">
      <c r="A15" s="69"/>
      <c r="B15" s="71"/>
      <c r="C15" s="61" t="s">
        <v>114</v>
      </c>
      <c r="D15" s="75"/>
      <c r="E15" s="76"/>
      <c r="F15" s="76"/>
      <c r="G15" s="76"/>
      <c r="H15" s="74"/>
      <c r="I15" s="82"/>
      <c r="J15" s="83"/>
      <c r="K15" s="83"/>
      <c r="L15" s="83"/>
      <c r="M15" s="83"/>
      <c r="N15" s="84"/>
      <c r="O15" s="83"/>
      <c r="P15" s="86" t="str">
        <f t="shared" ref="P15" si="23">IF(A15="","",1)</f>
        <v/>
      </c>
      <c r="Q15" s="83"/>
      <c r="R15" s="85" t="str">
        <f t="shared" si="5"/>
        <v/>
      </c>
      <c r="S15" s="83"/>
      <c r="T15" s="86" t="str">
        <f t="shared" ref="T15:T24" si="24">IF($X$5=0,"",IF(OR(G15="",R15=""),"",1))</f>
        <v/>
      </c>
      <c r="U15" s="90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91">
        <f t="shared" ref="V15" si="25">I15</f>
        <v>0</v>
      </c>
      <c r="W15" s="92">
        <f t="shared" ref="W15" si="26">J15</f>
        <v>0</v>
      </c>
      <c r="X15" s="92">
        <f t="shared" ref="X15" si="27">K15</f>
        <v>0</v>
      </c>
      <c r="Y15" s="92"/>
      <c r="Z15" s="86"/>
      <c r="AA15" s="93">
        <f t="shared" ref="AA15" si="28">N15</f>
        <v>0</v>
      </c>
      <c r="AB15" s="92">
        <f t="shared" ref="AB15" si="29">O15</f>
        <v>0</v>
      </c>
      <c r="AC15" s="86"/>
      <c r="AD15" s="113"/>
      <c r="AE15" s="85" t="str">
        <f>IF(AC15=1,MIN(Q15,VLOOKUP($B$7,'（参考）日当・宿泊料'!$C:$F,2,FALSE))*$AC$6,"")</f>
        <v/>
      </c>
      <c r="AF15" s="86" t="str">
        <f t="shared" ref="AF15" si="30">R15</f>
        <v/>
      </c>
      <c r="AG15" s="86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86" t="str">
        <f t="shared" ref="AH15" si="31">IF($X$5=0,"",IF(OR(T15="",AF15=""),"",1))</f>
        <v/>
      </c>
      <c r="AI15" s="94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7" customFormat="1" ht="37.5" customHeight="1" x14ac:dyDescent="0.15">
      <c r="A16" s="69"/>
      <c r="B16" s="71"/>
      <c r="C16" s="61" t="s">
        <v>114</v>
      </c>
      <c r="D16" s="75"/>
      <c r="E16" s="77"/>
      <c r="F16" s="77"/>
      <c r="G16" s="77"/>
      <c r="H16" s="74"/>
      <c r="I16" s="82"/>
      <c r="J16" s="83"/>
      <c r="K16" s="83"/>
      <c r="L16" s="83"/>
      <c r="M16" s="83"/>
      <c r="N16" s="84"/>
      <c r="O16" s="83"/>
      <c r="P16" s="86" t="str">
        <f t="shared" ref="P16" si="32">IF(A16="","",1)</f>
        <v/>
      </c>
      <c r="Q16" s="83"/>
      <c r="R16" s="85" t="str">
        <f t="shared" si="5"/>
        <v/>
      </c>
      <c r="S16" s="83"/>
      <c r="T16" s="86" t="str">
        <f t="shared" si="24"/>
        <v/>
      </c>
      <c r="U16" s="90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91">
        <f t="shared" ref="V16" si="33">I16</f>
        <v>0</v>
      </c>
      <c r="W16" s="92">
        <f t="shared" ref="W16" si="34">J16</f>
        <v>0</v>
      </c>
      <c r="X16" s="92">
        <f t="shared" ref="X16" si="35">K16</f>
        <v>0</v>
      </c>
      <c r="Y16" s="92"/>
      <c r="Z16" s="86"/>
      <c r="AA16" s="93">
        <f t="shared" ref="AA16" si="36">N16</f>
        <v>0</v>
      </c>
      <c r="AB16" s="92">
        <f t="shared" ref="AB16" si="37">O16</f>
        <v>0</v>
      </c>
      <c r="AC16" s="86" t="str">
        <f t="shared" ref="AC16" si="38">P16</f>
        <v/>
      </c>
      <c r="AD16" s="113"/>
      <c r="AE16" s="85" t="str">
        <f>IF(AC16=1,MIN(Q16,VLOOKUP($B$7,'（参考）日当・宿泊料'!$C:$F,2,FALSE))*$AC$6,"")</f>
        <v/>
      </c>
      <c r="AF16" s="86" t="str">
        <f t="shared" ref="AF16" si="39">R16</f>
        <v/>
      </c>
      <c r="AG16" s="86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86" t="str">
        <f t="shared" ref="AH16" si="40">IF($X$5=0,"",IF(OR(T16="",AF16=""),"",1))</f>
        <v/>
      </c>
      <c r="AI16" s="94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7" customFormat="1" ht="37.5" customHeight="1" x14ac:dyDescent="0.15">
      <c r="A17" s="69"/>
      <c r="B17" s="71"/>
      <c r="C17" s="61" t="s">
        <v>114</v>
      </c>
      <c r="D17" s="75"/>
      <c r="E17" s="76"/>
      <c r="F17" s="76"/>
      <c r="G17" s="76"/>
      <c r="H17" s="74"/>
      <c r="I17" s="82"/>
      <c r="J17" s="83"/>
      <c r="K17" s="83"/>
      <c r="L17" s="83"/>
      <c r="M17" s="83"/>
      <c r="N17" s="84"/>
      <c r="O17" s="83"/>
      <c r="P17" s="86" t="str">
        <f t="shared" ref="P17" si="41">IF(A17="","",1)</f>
        <v/>
      </c>
      <c r="Q17" s="83"/>
      <c r="R17" s="85" t="str">
        <f t="shared" si="5"/>
        <v/>
      </c>
      <c r="S17" s="83"/>
      <c r="T17" s="86" t="str">
        <f t="shared" si="24"/>
        <v/>
      </c>
      <c r="U17" s="90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91">
        <f t="shared" ref="V17" si="42">I17</f>
        <v>0</v>
      </c>
      <c r="W17" s="92">
        <f t="shared" ref="W17" si="43">J17</f>
        <v>0</v>
      </c>
      <c r="X17" s="92">
        <f t="shared" ref="X17" si="44">K17</f>
        <v>0</v>
      </c>
      <c r="Y17" s="92"/>
      <c r="Z17" s="86"/>
      <c r="AA17" s="93">
        <f t="shared" ref="AA17" si="45">N17</f>
        <v>0</v>
      </c>
      <c r="AB17" s="92">
        <f t="shared" ref="AB17" si="46">O17</f>
        <v>0</v>
      </c>
      <c r="AC17" s="86" t="str">
        <f t="shared" ref="AC17" si="47">P17</f>
        <v/>
      </c>
      <c r="AD17" s="113"/>
      <c r="AE17" s="85" t="str">
        <f>IF(AC17=1,MIN(Q17,VLOOKUP($B$7,'（参考）日当・宿泊料'!$C:$F,2,FALSE))*$AC$6,"")</f>
        <v/>
      </c>
      <c r="AF17" s="86" t="str">
        <f t="shared" ref="AF17" si="48">R17</f>
        <v/>
      </c>
      <c r="AG17" s="86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86" t="str">
        <f t="shared" ref="AH17" si="49">IF($X$5=0,"",IF(OR(T17="",AF17=""),"",1))</f>
        <v/>
      </c>
      <c r="AI17" s="94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7" customFormat="1" ht="37.5" customHeight="1" x14ac:dyDescent="0.15">
      <c r="A18" s="69"/>
      <c r="B18" s="71"/>
      <c r="C18" s="61" t="s">
        <v>114</v>
      </c>
      <c r="D18" s="75"/>
      <c r="E18" s="76"/>
      <c r="F18" s="76"/>
      <c r="G18" s="76"/>
      <c r="H18" s="74"/>
      <c r="I18" s="82"/>
      <c r="J18" s="83"/>
      <c r="K18" s="83"/>
      <c r="L18" s="83"/>
      <c r="M18" s="83"/>
      <c r="N18" s="84"/>
      <c r="O18" s="83"/>
      <c r="P18" s="86" t="str">
        <f t="shared" ref="P18" si="50">IF(A18="","",1)</f>
        <v/>
      </c>
      <c r="Q18" s="83"/>
      <c r="R18" s="85" t="str">
        <f t="shared" si="5"/>
        <v/>
      </c>
      <c r="S18" s="83"/>
      <c r="T18" s="86" t="str">
        <f t="shared" si="24"/>
        <v/>
      </c>
      <c r="U18" s="90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91">
        <f t="shared" ref="V18" si="51">I18</f>
        <v>0</v>
      </c>
      <c r="W18" s="92">
        <f t="shared" ref="W18" si="52">J18</f>
        <v>0</v>
      </c>
      <c r="X18" s="92">
        <f t="shared" ref="X18" si="53">K18</f>
        <v>0</v>
      </c>
      <c r="Y18" s="92"/>
      <c r="Z18" s="86"/>
      <c r="AA18" s="93">
        <f t="shared" ref="AA18" si="54">N18</f>
        <v>0</v>
      </c>
      <c r="AB18" s="92">
        <f t="shared" ref="AB18" si="55">O18</f>
        <v>0</v>
      </c>
      <c r="AC18" s="86" t="str">
        <f t="shared" ref="AC18" si="56">P18</f>
        <v/>
      </c>
      <c r="AD18" s="113"/>
      <c r="AE18" s="85" t="str">
        <f>IF(AC18=1,MIN(Q18,VLOOKUP($B$7,'（参考）日当・宿泊料'!$C:$F,2,FALSE))*$AC$6,"")</f>
        <v/>
      </c>
      <c r="AF18" s="86" t="str">
        <f t="shared" ref="AF18" si="57">R18</f>
        <v/>
      </c>
      <c r="AG18" s="86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86" t="str">
        <f t="shared" ref="AH18" si="58">IF($X$5=0,"",IF(OR(T18="",AF18=""),"",1))</f>
        <v/>
      </c>
      <c r="AI18" s="94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7" customFormat="1" ht="37.5" customHeight="1" x14ac:dyDescent="0.15">
      <c r="A19" s="69"/>
      <c r="B19" s="71"/>
      <c r="C19" s="61" t="s">
        <v>114</v>
      </c>
      <c r="D19" s="75"/>
      <c r="E19" s="76"/>
      <c r="F19" s="76"/>
      <c r="G19" s="76"/>
      <c r="H19" s="74"/>
      <c r="I19" s="82"/>
      <c r="J19" s="83"/>
      <c r="K19" s="83"/>
      <c r="L19" s="83"/>
      <c r="M19" s="83"/>
      <c r="N19" s="84"/>
      <c r="O19" s="83"/>
      <c r="P19" s="86" t="str">
        <f t="shared" ref="P19" si="59">IF(A19="","",1)</f>
        <v/>
      </c>
      <c r="Q19" s="83"/>
      <c r="R19" s="85" t="str">
        <f t="shared" si="5"/>
        <v/>
      </c>
      <c r="S19" s="83"/>
      <c r="T19" s="86" t="str">
        <f t="shared" si="24"/>
        <v/>
      </c>
      <c r="U19" s="90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91">
        <f t="shared" ref="V19" si="60">I19</f>
        <v>0</v>
      </c>
      <c r="W19" s="92">
        <f t="shared" ref="W19" si="61">J19</f>
        <v>0</v>
      </c>
      <c r="X19" s="92">
        <f t="shared" ref="X19" si="62">K19</f>
        <v>0</v>
      </c>
      <c r="Y19" s="92"/>
      <c r="Z19" s="86"/>
      <c r="AA19" s="93">
        <f t="shared" ref="AA19" si="63">N19</f>
        <v>0</v>
      </c>
      <c r="AB19" s="92">
        <f t="shared" ref="AB19" si="64">O19</f>
        <v>0</v>
      </c>
      <c r="AC19" s="86" t="str">
        <f t="shared" ref="AC19" si="65">P19</f>
        <v/>
      </c>
      <c r="AD19" s="113"/>
      <c r="AE19" s="85" t="str">
        <f>IF(AC19=1,MIN(Q19,VLOOKUP($B$7,'（参考）日当・宿泊料'!$C:$F,2,FALSE))*$AC$6,"")</f>
        <v/>
      </c>
      <c r="AF19" s="86" t="str">
        <f t="shared" ref="AF19" si="66">R19</f>
        <v/>
      </c>
      <c r="AG19" s="86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86" t="str">
        <f t="shared" ref="AH19" si="67">IF($X$5=0,"",IF(OR(T19="",AF19=""),"",1))</f>
        <v/>
      </c>
      <c r="AI19" s="94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7" customFormat="1" ht="37.5" customHeight="1" x14ac:dyDescent="0.15">
      <c r="A20" s="69"/>
      <c r="B20" s="71"/>
      <c r="C20" s="61" t="s">
        <v>114</v>
      </c>
      <c r="D20" s="75"/>
      <c r="E20" s="76"/>
      <c r="F20" s="76"/>
      <c r="G20" s="76"/>
      <c r="H20" s="74"/>
      <c r="I20" s="82"/>
      <c r="J20" s="83"/>
      <c r="K20" s="83"/>
      <c r="L20" s="83"/>
      <c r="M20" s="83"/>
      <c r="N20" s="84"/>
      <c r="O20" s="83"/>
      <c r="P20" s="86" t="str">
        <f t="shared" si="2"/>
        <v/>
      </c>
      <c r="Q20" s="83"/>
      <c r="R20" s="85" t="str">
        <f t="shared" si="5"/>
        <v/>
      </c>
      <c r="S20" s="83"/>
      <c r="T20" s="86" t="str">
        <f t="shared" si="24"/>
        <v/>
      </c>
      <c r="U20" s="90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91">
        <f t="shared" ref="V20:X24" si="68">I20</f>
        <v>0</v>
      </c>
      <c r="W20" s="92">
        <f t="shared" si="68"/>
        <v>0</v>
      </c>
      <c r="X20" s="92">
        <f t="shared" si="68"/>
        <v>0</v>
      </c>
      <c r="Y20" s="92"/>
      <c r="Z20" s="86"/>
      <c r="AA20" s="93">
        <f t="shared" ref="AA20:AC24" si="69">N20</f>
        <v>0</v>
      </c>
      <c r="AB20" s="92">
        <f t="shared" si="69"/>
        <v>0</v>
      </c>
      <c r="AC20" s="86" t="str">
        <f t="shared" si="69"/>
        <v/>
      </c>
      <c r="AD20" s="113"/>
      <c r="AE20" s="85" t="str">
        <f>IF(AC20=1,MIN(Q20,VLOOKUP($B$7,'（参考）日当・宿泊料'!$C:$F,2,FALSE))*$AC$6,"")</f>
        <v/>
      </c>
      <c r="AF20" s="86" t="str">
        <f t="shared" si="1"/>
        <v/>
      </c>
      <c r="AG20" s="86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86" t="str">
        <f t="shared" ref="AH20:AH24" si="70">IF($X$5=0,"",IF(OR(T20="",AF20=""),"",1))</f>
        <v/>
      </c>
      <c r="AI20" s="94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7" customFormat="1" ht="37.5" customHeight="1" x14ac:dyDescent="0.15">
      <c r="A21" s="69"/>
      <c r="B21" s="71"/>
      <c r="C21" s="61" t="s">
        <v>114</v>
      </c>
      <c r="D21" s="75"/>
      <c r="E21" s="76"/>
      <c r="F21" s="76"/>
      <c r="G21" s="76"/>
      <c r="H21" s="74"/>
      <c r="I21" s="82"/>
      <c r="J21" s="83"/>
      <c r="K21" s="83"/>
      <c r="L21" s="83"/>
      <c r="M21" s="83"/>
      <c r="N21" s="84"/>
      <c r="O21" s="83"/>
      <c r="P21" s="86" t="str">
        <f t="shared" si="2"/>
        <v/>
      </c>
      <c r="Q21" s="83"/>
      <c r="R21" s="85" t="str">
        <f t="shared" si="5"/>
        <v/>
      </c>
      <c r="S21" s="83"/>
      <c r="T21" s="86" t="str">
        <f t="shared" si="24"/>
        <v/>
      </c>
      <c r="U21" s="90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91">
        <f t="shared" si="68"/>
        <v>0</v>
      </c>
      <c r="W21" s="92">
        <f t="shared" si="68"/>
        <v>0</v>
      </c>
      <c r="X21" s="92">
        <f t="shared" si="68"/>
        <v>0</v>
      </c>
      <c r="Y21" s="92"/>
      <c r="Z21" s="86"/>
      <c r="AA21" s="93">
        <f t="shared" si="69"/>
        <v>0</v>
      </c>
      <c r="AB21" s="92">
        <f t="shared" si="69"/>
        <v>0</v>
      </c>
      <c r="AC21" s="86" t="str">
        <f t="shared" si="69"/>
        <v/>
      </c>
      <c r="AD21" s="113"/>
      <c r="AE21" s="85" t="str">
        <f>IF(AC21=1,MIN(Q21,VLOOKUP($B$7,'（参考）日当・宿泊料'!$C:$F,2,FALSE))*$AC$6,"")</f>
        <v/>
      </c>
      <c r="AF21" s="86" t="str">
        <f t="shared" si="1"/>
        <v/>
      </c>
      <c r="AG21" s="86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86" t="str">
        <f t="shared" si="70"/>
        <v/>
      </c>
      <c r="AI21" s="94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7" customFormat="1" ht="37.5" customHeight="1" x14ac:dyDescent="0.15">
      <c r="A22" s="69"/>
      <c r="B22" s="71"/>
      <c r="C22" s="61" t="s">
        <v>114</v>
      </c>
      <c r="D22" s="75"/>
      <c r="E22" s="76"/>
      <c r="F22" s="76"/>
      <c r="G22" s="76"/>
      <c r="H22" s="74"/>
      <c r="I22" s="82"/>
      <c r="J22" s="83"/>
      <c r="K22" s="83"/>
      <c r="L22" s="83"/>
      <c r="M22" s="83"/>
      <c r="N22" s="84"/>
      <c r="O22" s="83"/>
      <c r="P22" s="86" t="str">
        <f t="shared" si="2"/>
        <v/>
      </c>
      <c r="Q22" s="83"/>
      <c r="R22" s="85" t="str">
        <f t="shared" si="5"/>
        <v/>
      </c>
      <c r="S22" s="83"/>
      <c r="T22" s="86" t="str">
        <f t="shared" si="24"/>
        <v/>
      </c>
      <c r="U22" s="90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91">
        <f t="shared" si="68"/>
        <v>0</v>
      </c>
      <c r="W22" s="92">
        <f t="shared" si="68"/>
        <v>0</v>
      </c>
      <c r="X22" s="92">
        <f t="shared" si="68"/>
        <v>0</v>
      </c>
      <c r="Y22" s="92"/>
      <c r="Z22" s="86"/>
      <c r="AA22" s="93">
        <f t="shared" si="69"/>
        <v>0</v>
      </c>
      <c r="AB22" s="92">
        <f t="shared" si="69"/>
        <v>0</v>
      </c>
      <c r="AC22" s="86" t="str">
        <f t="shared" si="69"/>
        <v/>
      </c>
      <c r="AD22" s="113"/>
      <c r="AE22" s="85" t="str">
        <f>IF(AC22=1,MIN(Q22,VLOOKUP($B$7,'（参考）日当・宿泊料'!$C:$F,2,FALSE))*$AC$6,"")</f>
        <v/>
      </c>
      <c r="AF22" s="86" t="str">
        <f t="shared" si="1"/>
        <v/>
      </c>
      <c r="AG22" s="86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86" t="str">
        <f t="shared" si="70"/>
        <v/>
      </c>
      <c r="AI22" s="94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7" customFormat="1" ht="37.5" customHeight="1" x14ac:dyDescent="0.15">
      <c r="A23" s="69"/>
      <c r="B23" s="71"/>
      <c r="C23" s="61" t="s">
        <v>114</v>
      </c>
      <c r="D23" s="75"/>
      <c r="E23" s="76"/>
      <c r="F23" s="76"/>
      <c r="G23" s="76"/>
      <c r="H23" s="74"/>
      <c r="I23" s="82"/>
      <c r="J23" s="83"/>
      <c r="K23" s="83"/>
      <c r="L23" s="83"/>
      <c r="M23" s="83"/>
      <c r="N23" s="84"/>
      <c r="O23" s="83"/>
      <c r="P23" s="86" t="str">
        <f t="shared" si="2"/>
        <v/>
      </c>
      <c r="Q23" s="83"/>
      <c r="R23" s="85" t="str">
        <f t="shared" si="5"/>
        <v/>
      </c>
      <c r="S23" s="83"/>
      <c r="T23" s="86" t="str">
        <f t="shared" si="24"/>
        <v/>
      </c>
      <c r="U23" s="90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91">
        <f t="shared" si="68"/>
        <v>0</v>
      </c>
      <c r="W23" s="92">
        <f t="shared" si="68"/>
        <v>0</v>
      </c>
      <c r="X23" s="92">
        <f t="shared" si="68"/>
        <v>0</v>
      </c>
      <c r="Y23" s="92"/>
      <c r="Z23" s="86"/>
      <c r="AA23" s="93">
        <f t="shared" si="69"/>
        <v>0</v>
      </c>
      <c r="AB23" s="92">
        <f t="shared" si="69"/>
        <v>0</v>
      </c>
      <c r="AC23" s="86" t="str">
        <f t="shared" si="69"/>
        <v/>
      </c>
      <c r="AD23" s="113"/>
      <c r="AE23" s="85" t="str">
        <f>IF(AC23=1,MIN(Q23,VLOOKUP($B$7,'（参考）日当・宿泊料'!$C:$F,2,FALSE))*$AC$6,"")</f>
        <v/>
      </c>
      <c r="AF23" s="86" t="str">
        <f t="shared" si="1"/>
        <v/>
      </c>
      <c r="AG23" s="86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86" t="str">
        <f t="shared" si="70"/>
        <v/>
      </c>
      <c r="AI23" s="94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7" customFormat="1" ht="37.5" customHeight="1" thickBot="1" x14ac:dyDescent="0.2">
      <c r="A24" s="69"/>
      <c r="B24" s="71"/>
      <c r="C24" s="61" t="s">
        <v>114</v>
      </c>
      <c r="D24" s="75"/>
      <c r="E24" s="76"/>
      <c r="F24" s="76"/>
      <c r="G24" s="76"/>
      <c r="H24" s="74"/>
      <c r="I24" s="82"/>
      <c r="J24" s="83"/>
      <c r="K24" s="83"/>
      <c r="L24" s="83"/>
      <c r="M24" s="83"/>
      <c r="N24" s="84"/>
      <c r="O24" s="83"/>
      <c r="P24" s="86" t="str">
        <f t="shared" si="2"/>
        <v/>
      </c>
      <c r="Q24" s="83"/>
      <c r="R24" s="85" t="str">
        <f t="shared" si="5"/>
        <v/>
      </c>
      <c r="S24" s="83"/>
      <c r="T24" s="86" t="str">
        <f t="shared" si="24"/>
        <v/>
      </c>
      <c r="U24" s="90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91">
        <f t="shared" si="68"/>
        <v>0</v>
      </c>
      <c r="W24" s="92">
        <f t="shared" si="68"/>
        <v>0</v>
      </c>
      <c r="X24" s="92">
        <f t="shared" si="68"/>
        <v>0</v>
      </c>
      <c r="Y24" s="92"/>
      <c r="Z24" s="86"/>
      <c r="AA24" s="93">
        <f t="shared" si="69"/>
        <v>0</v>
      </c>
      <c r="AB24" s="92">
        <f t="shared" si="69"/>
        <v>0</v>
      </c>
      <c r="AC24" s="86" t="str">
        <f t="shared" si="69"/>
        <v/>
      </c>
      <c r="AD24" s="113"/>
      <c r="AE24" s="85" t="str">
        <f>IF(AC24=1,MIN(Q24,VLOOKUP($B$7,'（参考）日当・宿泊料'!$C:$F,2,FALSE))*$AC$6,"")</f>
        <v/>
      </c>
      <c r="AF24" s="86" t="str">
        <f t="shared" si="1"/>
        <v/>
      </c>
      <c r="AG24" s="86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86" t="str">
        <f t="shared" si="70"/>
        <v/>
      </c>
      <c r="AI24" s="94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7" customFormat="1" ht="37.5" customHeight="1" thickBot="1" x14ac:dyDescent="0.2">
      <c r="A25" s="175" t="s">
        <v>19</v>
      </c>
      <c r="B25" s="176"/>
      <c r="C25" s="176"/>
      <c r="D25" s="176"/>
      <c r="E25" s="176"/>
      <c r="F25" s="176"/>
      <c r="G25" s="176"/>
      <c r="H25" s="176"/>
      <c r="I25" s="62">
        <f t="shared" ref="I25:U25" si="71">SUM(I10:I24)</f>
        <v>0</v>
      </c>
      <c r="J25" s="63">
        <f t="shared" si="71"/>
        <v>0</v>
      </c>
      <c r="K25" s="110">
        <f t="shared" si="71"/>
        <v>0</v>
      </c>
      <c r="L25" s="64">
        <f t="shared" si="71"/>
        <v>0</v>
      </c>
      <c r="M25" s="63">
        <f t="shared" si="71"/>
        <v>0</v>
      </c>
      <c r="N25" s="64">
        <f t="shared" si="71"/>
        <v>0</v>
      </c>
      <c r="O25" s="63">
        <f t="shared" si="71"/>
        <v>0</v>
      </c>
      <c r="P25" s="63">
        <f t="shared" si="71"/>
        <v>0</v>
      </c>
      <c r="Q25" s="63">
        <f t="shared" si="71"/>
        <v>0</v>
      </c>
      <c r="R25" s="63">
        <f t="shared" si="71"/>
        <v>0</v>
      </c>
      <c r="S25" s="63">
        <f t="shared" si="71"/>
        <v>0</v>
      </c>
      <c r="T25" s="63">
        <f t="shared" si="71"/>
        <v>0</v>
      </c>
      <c r="U25" s="63">
        <f t="shared" si="71"/>
        <v>0</v>
      </c>
      <c r="V25" s="65">
        <f t="shared" ref="V25:AI25" si="72">SUM(V10:V24)</f>
        <v>0</v>
      </c>
      <c r="W25" s="66">
        <f t="shared" si="72"/>
        <v>0</v>
      </c>
      <c r="X25" s="66">
        <f t="shared" si="72"/>
        <v>0</v>
      </c>
      <c r="Y25" s="66">
        <f t="shared" si="72"/>
        <v>0</v>
      </c>
      <c r="Z25" s="66">
        <f t="shared" si="72"/>
        <v>0</v>
      </c>
      <c r="AA25" s="67">
        <f t="shared" si="72"/>
        <v>0</v>
      </c>
      <c r="AB25" s="66">
        <f t="shared" si="72"/>
        <v>0</v>
      </c>
      <c r="AC25" s="66">
        <f t="shared" si="72"/>
        <v>0</v>
      </c>
      <c r="AD25" s="66"/>
      <c r="AE25" s="66">
        <f t="shared" si="72"/>
        <v>0</v>
      </c>
      <c r="AF25" s="66">
        <f t="shared" si="72"/>
        <v>0</v>
      </c>
      <c r="AG25" s="66">
        <f t="shared" si="72"/>
        <v>0</v>
      </c>
      <c r="AH25" s="66">
        <f t="shared" si="72"/>
        <v>0</v>
      </c>
      <c r="AI25" s="68">
        <f t="shared" si="72"/>
        <v>0</v>
      </c>
    </row>
    <row r="26" spans="1:35" s="37" customFormat="1" ht="37.5" customHeight="1" thickBot="1" x14ac:dyDescent="0.2"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</row>
    <row r="27" spans="1:35" s="37" customFormat="1" ht="37.5" customHeight="1" thickBot="1" x14ac:dyDescent="0.2">
      <c r="A27" s="48"/>
      <c r="B27" s="48"/>
      <c r="C27" s="49"/>
      <c r="D27" s="48"/>
      <c r="E27" s="48"/>
      <c r="F27" s="48"/>
      <c r="G27" s="48"/>
      <c r="H27" s="50"/>
      <c r="I27" s="177" t="s">
        <v>98</v>
      </c>
      <c r="J27" s="171"/>
      <c r="K27" s="171"/>
      <c r="L27" s="171"/>
      <c r="M27" s="171"/>
      <c r="N27" s="171"/>
      <c r="O27" s="172">
        <f>SUM(K6,P6,T6,J25,K25,M25,O25,Q25,S25,U25)</f>
        <v>0</v>
      </c>
      <c r="P27" s="173"/>
      <c r="Q27" s="173"/>
      <c r="R27" s="173"/>
      <c r="S27" s="173"/>
      <c r="T27" s="173"/>
      <c r="U27" s="174"/>
      <c r="V27" s="170" t="s">
        <v>99</v>
      </c>
      <c r="W27" s="171"/>
      <c r="X27" s="171"/>
      <c r="Y27" s="171"/>
      <c r="Z27" s="171"/>
      <c r="AA27" s="171"/>
      <c r="AB27" s="172">
        <f>SUM(X6,AC6,AH6,W25,X25,Z25,AB25,AE25,AG25,AI25)</f>
        <v>0</v>
      </c>
      <c r="AC27" s="173"/>
      <c r="AD27" s="173"/>
      <c r="AE27" s="173"/>
      <c r="AF27" s="173"/>
      <c r="AG27" s="173"/>
      <c r="AH27" s="173"/>
      <c r="AI27" s="174"/>
    </row>
    <row r="28" spans="1:35" s="37" customFormat="1" ht="37.5" customHeight="1" thickBot="1" x14ac:dyDescent="0.2">
      <c r="A28" s="178" t="s">
        <v>116</v>
      </c>
      <c r="B28" s="178"/>
      <c r="C28" s="178"/>
      <c r="D28" s="178"/>
      <c r="E28" s="178"/>
      <c r="F28" s="178"/>
      <c r="G28" s="178"/>
      <c r="H28" s="178"/>
      <c r="I28" s="179"/>
      <c r="J28" s="179"/>
      <c r="K28" s="179"/>
      <c r="L28" s="179"/>
      <c r="M28" s="179"/>
      <c r="N28" s="179"/>
      <c r="O28" s="40"/>
      <c r="P28" s="40"/>
      <c r="Q28" s="40"/>
      <c r="R28" s="40"/>
      <c r="S28" s="40"/>
      <c r="T28" s="40"/>
      <c r="U28" s="40"/>
      <c r="V28" s="170" t="s">
        <v>117</v>
      </c>
      <c r="W28" s="171"/>
      <c r="X28" s="171"/>
      <c r="Y28" s="171"/>
      <c r="Z28" s="171"/>
      <c r="AA28" s="171"/>
      <c r="AB28" s="172">
        <f>O27-AB27</f>
        <v>0</v>
      </c>
      <c r="AC28" s="173"/>
      <c r="AD28" s="173"/>
      <c r="AE28" s="173"/>
      <c r="AF28" s="173"/>
      <c r="AG28" s="173"/>
      <c r="AH28" s="173"/>
      <c r="AI28" s="174"/>
    </row>
  </sheetData>
  <mergeCells count="52">
    <mergeCell ref="AA7:AB7"/>
    <mergeCell ref="B7:D7"/>
    <mergeCell ref="V28:AA28"/>
    <mergeCell ref="AB28:AI28"/>
    <mergeCell ref="A25:H25"/>
    <mergeCell ref="I27:N27"/>
    <mergeCell ref="O27:U27"/>
    <mergeCell ref="V27:AA27"/>
    <mergeCell ref="A28:N28"/>
    <mergeCell ref="AB27:AI27"/>
    <mergeCell ref="R7:S7"/>
    <mergeCell ref="P7:Q7"/>
    <mergeCell ref="AH7:AI7"/>
    <mergeCell ref="AF7:AG7"/>
    <mergeCell ref="AC7:AE7"/>
    <mergeCell ref="T7:U7"/>
    <mergeCell ref="I7:K7"/>
    <mergeCell ref="N7:O7"/>
    <mergeCell ref="V7:X7"/>
    <mergeCell ref="L7:M7"/>
    <mergeCell ref="Y7:Z7"/>
    <mergeCell ref="AA6:AB6"/>
    <mergeCell ref="AC6:AE6"/>
    <mergeCell ref="AF6:AG6"/>
    <mergeCell ref="AH6:AI6"/>
    <mergeCell ref="B6:D6"/>
    <mergeCell ref="AH5:AI5"/>
    <mergeCell ref="B5:D5"/>
    <mergeCell ref="I6:J6"/>
    <mergeCell ref="K6:M6"/>
    <mergeCell ref="N6:O6"/>
    <mergeCell ref="P6:Q6"/>
    <mergeCell ref="R6:S6"/>
    <mergeCell ref="T6:U6"/>
    <mergeCell ref="V6:W6"/>
    <mergeCell ref="X6:Z6"/>
    <mergeCell ref="T5:U5"/>
    <mergeCell ref="V5:W5"/>
    <mergeCell ref="X5:Z5"/>
    <mergeCell ref="AA5:AB5"/>
    <mergeCell ref="AC5:AE5"/>
    <mergeCell ref="AF5:AG5"/>
    <mergeCell ref="A1:AI1"/>
    <mergeCell ref="A2:AI2"/>
    <mergeCell ref="A3:AI3"/>
    <mergeCell ref="I4:U4"/>
    <mergeCell ref="V4:AI4"/>
    <mergeCell ref="I5:J5"/>
    <mergeCell ref="K5:M5"/>
    <mergeCell ref="N5:O5"/>
    <mergeCell ref="P5:Q5"/>
    <mergeCell ref="R5:S5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49" orientation="landscape" blackAndWhite="1" r:id="rId1"/>
  <headerFooter alignWithMargins="0"/>
  <ignoredErrors>
    <ignoredError sqref="AC6 AE11:AE24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'（参考）日当・宿泊料'!$J$2:$J$15</xm:f>
          </x14:formula1>
          <xm:sqref>H10:H24</xm:sqref>
        </x14:dataValidation>
        <x14:dataValidation type="list" allowBlank="1" showInputMessage="1" showErrorMessage="1">
          <x14:formula1>
            <xm:f>'（参考）日当・宿泊料'!$M$3:$M$6</xm:f>
          </x14:formula1>
          <xm:sqref>AD10:AD24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28"/>
  <sheetViews>
    <sheetView showZeros="0" view="pageBreakPreview" zoomScale="70" zoomScaleNormal="100" zoomScaleSheetLayoutView="70" workbookViewId="0">
      <pane xSplit="8" ySplit="9" topLeftCell="I25" activePane="bottomRight" state="frozen"/>
      <selection pane="topRight" activeCell="I1" sqref="I1"/>
      <selection pane="bottomLeft" activeCell="A10" sqref="A10"/>
      <selection pane="bottomRight" activeCell="AB27" sqref="AB27:AI27"/>
    </sheetView>
  </sheetViews>
  <sheetFormatPr defaultColWidth="2.625" defaultRowHeight="37.5" customHeight="1" x14ac:dyDescent="0.15"/>
  <cols>
    <col min="1" max="1" width="8.75" style="38" customWidth="1"/>
    <col min="2" max="2" width="7.625" style="38" customWidth="1"/>
    <col min="3" max="3" width="4.25" style="51" bestFit="1" customWidth="1"/>
    <col min="4" max="4" width="7.625" style="38" customWidth="1"/>
    <col min="5" max="7" width="12.5" style="38" customWidth="1"/>
    <col min="8" max="8" width="7.5" style="51" customWidth="1"/>
    <col min="9" max="35" width="7.5" style="38" customWidth="1"/>
    <col min="36" max="16384" width="2.625" style="38"/>
  </cols>
  <sheetData>
    <row r="1" spans="1:35" s="37" customFormat="1" ht="14.25" x14ac:dyDescent="0.15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</row>
    <row r="2" spans="1:35" s="37" customFormat="1" ht="14.25" x14ac:dyDescent="0.15">
      <c r="A2" s="145" t="s">
        <v>110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</row>
    <row r="3" spans="1:35" ht="60.75" customHeight="1" thickBot="1" x14ac:dyDescent="0.2">
      <c r="A3" s="146" t="s">
        <v>89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</row>
    <row r="4" spans="1:35" s="37" customFormat="1" ht="37.5" customHeight="1" x14ac:dyDescent="0.15">
      <c r="A4" s="39"/>
      <c r="B4" s="39"/>
      <c r="C4" s="40"/>
      <c r="D4" s="39"/>
      <c r="E4" s="39"/>
      <c r="F4" s="39"/>
      <c r="G4" s="39"/>
      <c r="H4" s="41"/>
      <c r="I4" s="148" t="s">
        <v>103</v>
      </c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50"/>
      <c r="V4" s="148" t="s">
        <v>96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50"/>
    </row>
    <row r="5" spans="1:35" s="37" customFormat="1" ht="37.5" customHeight="1" x14ac:dyDescent="0.15">
      <c r="A5" s="42" t="s">
        <v>2</v>
      </c>
      <c r="B5" s="153" t="str">
        <f>報告書!Q24</f>
        <v>B</v>
      </c>
      <c r="C5" s="153"/>
      <c r="D5" s="153"/>
      <c r="E5" s="39"/>
      <c r="F5" s="39"/>
      <c r="G5" s="39"/>
      <c r="H5" s="41"/>
      <c r="I5" s="140" t="s">
        <v>1</v>
      </c>
      <c r="J5" s="141"/>
      <c r="K5" s="142"/>
      <c r="L5" s="142"/>
      <c r="M5" s="142"/>
      <c r="N5" s="143" t="s">
        <v>100</v>
      </c>
      <c r="O5" s="141"/>
      <c r="P5" s="144"/>
      <c r="Q5" s="144"/>
      <c r="R5" s="143" t="s">
        <v>101</v>
      </c>
      <c r="S5" s="141"/>
      <c r="T5" s="144"/>
      <c r="U5" s="161"/>
      <c r="V5" s="140" t="str">
        <f>I5</f>
        <v>パック料金</v>
      </c>
      <c r="W5" s="141"/>
      <c r="X5" s="162">
        <f>K5</f>
        <v>0</v>
      </c>
      <c r="Y5" s="162"/>
      <c r="Z5" s="162"/>
      <c r="AA5" s="143" t="s">
        <v>100</v>
      </c>
      <c r="AB5" s="141"/>
      <c r="AC5" s="151">
        <f t="shared" ref="AC5:AC10" si="0">P5</f>
        <v>0</v>
      </c>
      <c r="AD5" s="151"/>
      <c r="AE5" s="151"/>
      <c r="AF5" s="143" t="s">
        <v>101</v>
      </c>
      <c r="AG5" s="141"/>
      <c r="AH5" s="151">
        <f>T5</f>
        <v>0</v>
      </c>
      <c r="AI5" s="152"/>
    </row>
    <row r="6" spans="1:35" s="37" customFormat="1" ht="37.5" customHeight="1" x14ac:dyDescent="0.15">
      <c r="A6" s="42" t="s">
        <v>3</v>
      </c>
      <c r="B6" s="153" t="str">
        <f>報告書!I24</f>
        <v>看護師</v>
      </c>
      <c r="C6" s="153"/>
      <c r="D6" s="153"/>
      <c r="E6" s="43"/>
      <c r="F6" s="43"/>
      <c r="G6" s="43"/>
      <c r="H6" s="44"/>
      <c r="I6" s="154"/>
      <c r="J6" s="141"/>
      <c r="K6" s="155"/>
      <c r="L6" s="156"/>
      <c r="M6" s="157"/>
      <c r="N6" s="158"/>
      <c r="O6" s="159"/>
      <c r="P6" s="158"/>
      <c r="Q6" s="159"/>
      <c r="R6" s="158"/>
      <c r="S6" s="159"/>
      <c r="T6" s="158"/>
      <c r="U6" s="160"/>
      <c r="V6" s="154"/>
      <c r="W6" s="141"/>
      <c r="X6" s="155"/>
      <c r="Y6" s="156"/>
      <c r="Z6" s="156"/>
      <c r="AA6" s="155"/>
      <c r="AB6" s="157"/>
      <c r="AC6" s="163">
        <f>VLOOKUP(X6,'（参考）日当・宿泊料'!L3:M6,2,TRUE)</f>
        <v>0</v>
      </c>
      <c r="AD6" s="163"/>
      <c r="AE6" s="163"/>
      <c r="AF6" s="141">
        <f>R6</f>
        <v>0</v>
      </c>
      <c r="AG6" s="141"/>
      <c r="AH6" s="162">
        <f>T6</f>
        <v>0</v>
      </c>
      <c r="AI6" s="164"/>
    </row>
    <row r="7" spans="1:35" s="37" customFormat="1" ht="37.5" customHeight="1" thickBot="1" x14ac:dyDescent="0.2">
      <c r="A7" s="42" t="s">
        <v>5</v>
      </c>
      <c r="B7" s="153" t="str">
        <f>IF(ISNA(VLOOKUP(B6,'（参考）日当・宿泊料'!B:C,2,FALSE)),"？",VLOOKUP(B6,'（参考）日当・宿泊料'!B:C,2,FALSE))</f>
        <v>③</v>
      </c>
      <c r="C7" s="153"/>
      <c r="D7" s="153"/>
      <c r="H7" s="45"/>
      <c r="I7" s="165" t="s">
        <v>4</v>
      </c>
      <c r="J7" s="166"/>
      <c r="K7" s="166"/>
      <c r="L7" s="168" t="s">
        <v>140</v>
      </c>
      <c r="M7" s="169"/>
      <c r="N7" s="167" t="s">
        <v>142</v>
      </c>
      <c r="O7" s="166"/>
      <c r="P7" s="181" t="s">
        <v>6</v>
      </c>
      <c r="Q7" s="182"/>
      <c r="R7" s="180" t="s">
        <v>7</v>
      </c>
      <c r="S7" s="180"/>
      <c r="T7" s="181" t="s">
        <v>8</v>
      </c>
      <c r="U7" s="186"/>
      <c r="V7" s="165" t="str">
        <f>I7</f>
        <v>鉄道賃</v>
      </c>
      <c r="W7" s="166"/>
      <c r="X7" s="166"/>
      <c r="Y7" s="168" t="str">
        <f>L7</f>
        <v>航空賃</v>
      </c>
      <c r="Z7" s="169"/>
      <c r="AA7" s="167" t="s">
        <v>142</v>
      </c>
      <c r="AB7" s="166"/>
      <c r="AC7" s="183" t="str">
        <f>P7</f>
        <v>日当</v>
      </c>
      <c r="AD7" s="185"/>
      <c r="AE7" s="185"/>
      <c r="AF7" s="183" t="str">
        <f>R7</f>
        <v>宿泊料</v>
      </c>
      <c r="AG7" s="185"/>
      <c r="AH7" s="183" t="str">
        <f>T7</f>
        <v>食卓料</v>
      </c>
      <c r="AI7" s="184"/>
    </row>
    <row r="8" spans="1:35" s="37" customFormat="1" ht="45" customHeight="1" x14ac:dyDescent="0.15">
      <c r="A8" s="14" t="s">
        <v>92</v>
      </c>
      <c r="B8" s="31" t="s">
        <v>9</v>
      </c>
      <c r="C8" s="16" t="s">
        <v>87</v>
      </c>
      <c r="D8" s="32" t="s">
        <v>10</v>
      </c>
      <c r="E8" s="17" t="s">
        <v>111</v>
      </c>
      <c r="F8" s="18" t="s">
        <v>11</v>
      </c>
      <c r="G8" s="17" t="s">
        <v>81</v>
      </c>
      <c r="H8" s="15" t="s">
        <v>12</v>
      </c>
      <c r="I8" s="100" t="s">
        <v>13</v>
      </c>
      <c r="J8" s="101" t="s">
        <v>14</v>
      </c>
      <c r="K8" s="102" t="s">
        <v>15</v>
      </c>
      <c r="L8" s="108" t="s">
        <v>13</v>
      </c>
      <c r="M8" s="101" t="s">
        <v>141</v>
      </c>
      <c r="N8" s="101" t="s">
        <v>13</v>
      </c>
      <c r="O8" s="99" t="s">
        <v>14</v>
      </c>
      <c r="P8" s="99" t="s">
        <v>16</v>
      </c>
      <c r="Q8" s="99" t="s">
        <v>17</v>
      </c>
      <c r="R8" s="99" t="s">
        <v>82</v>
      </c>
      <c r="S8" s="99" t="s">
        <v>17</v>
      </c>
      <c r="T8" s="99" t="s">
        <v>82</v>
      </c>
      <c r="U8" s="20" t="s">
        <v>17</v>
      </c>
      <c r="V8" s="100" t="str">
        <f>I8</f>
        <v>路程</v>
      </c>
      <c r="W8" s="101" t="str">
        <f>J8</f>
        <v>運賃</v>
      </c>
      <c r="X8" s="102" t="str">
        <f>K8</f>
        <v>急行
料金</v>
      </c>
      <c r="Y8" s="108" t="str">
        <f>L8</f>
        <v>路程</v>
      </c>
      <c r="Z8" s="101" t="str">
        <f>M8</f>
        <v>運賃</v>
      </c>
      <c r="AA8" s="101" t="str">
        <f>N8</f>
        <v>路程</v>
      </c>
      <c r="AB8" s="101" t="str">
        <f>O8</f>
        <v>運賃</v>
      </c>
      <c r="AC8" s="101" t="str">
        <f t="shared" si="0"/>
        <v>日数</v>
      </c>
      <c r="AD8" s="102" t="s">
        <v>145</v>
      </c>
      <c r="AE8" s="101" t="str">
        <f>Q8</f>
        <v>定額</v>
      </c>
      <c r="AF8" s="101" t="str">
        <f t="shared" ref="AF8:AF24" si="1">R8</f>
        <v>夜数</v>
      </c>
      <c r="AG8" s="101" t="str">
        <f>S8</f>
        <v>定額</v>
      </c>
      <c r="AH8" s="101" t="str">
        <f>T8</f>
        <v>夜数</v>
      </c>
      <c r="AI8" s="46" t="str">
        <f>U8</f>
        <v>定額</v>
      </c>
    </row>
    <row r="9" spans="1:35" s="37" customFormat="1" ht="14.25" x14ac:dyDescent="0.15">
      <c r="A9" s="21"/>
      <c r="B9" s="104"/>
      <c r="C9" s="103"/>
      <c r="D9" s="105"/>
      <c r="E9" s="22"/>
      <c r="F9" s="23"/>
      <c r="G9" s="22"/>
      <c r="H9" s="24"/>
      <c r="I9" s="25" t="s">
        <v>83</v>
      </c>
      <c r="J9" s="26" t="s">
        <v>84</v>
      </c>
      <c r="K9" s="27" t="s">
        <v>84</v>
      </c>
      <c r="L9" s="109" t="s">
        <v>83</v>
      </c>
      <c r="M9" s="26" t="s">
        <v>84</v>
      </c>
      <c r="N9" s="26" t="s">
        <v>83</v>
      </c>
      <c r="O9" s="28" t="s">
        <v>84</v>
      </c>
      <c r="P9" s="29" t="s">
        <v>85</v>
      </c>
      <c r="Q9" s="29" t="s">
        <v>84</v>
      </c>
      <c r="R9" s="29" t="s">
        <v>24</v>
      </c>
      <c r="S9" s="29" t="s">
        <v>84</v>
      </c>
      <c r="T9" s="29" t="s">
        <v>24</v>
      </c>
      <c r="U9" s="30" t="s">
        <v>84</v>
      </c>
      <c r="V9" s="25" t="s">
        <v>83</v>
      </c>
      <c r="W9" s="26" t="s">
        <v>84</v>
      </c>
      <c r="X9" s="27" t="s">
        <v>84</v>
      </c>
      <c r="Y9" s="109" t="s">
        <v>83</v>
      </c>
      <c r="Z9" s="26" t="s">
        <v>84</v>
      </c>
      <c r="AA9" s="26" t="s">
        <v>83</v>
      </c>
      <c r="AB9" s="28" t="s">
        <v>84</v>
      </c>
      <c r="AC9" s="29" t="s">
        <v>85</v>
      </c>
      <c r="AD9" s="29"/>
      <c r="AE9" s="29" t="s">
        <v>84</v>
      </c>
      <c r="AF9" s="29" t="s">
        <v>24</v>
      </c>
      <c r="AG9" s="29" t="s">
        <v>84</v>
      </c>
      <c r="AH9" s="29" t="s">
        <v>24</v>
      </c>
      <c r="AI9" s="30" t="s">
        <v>84</v>
      </c>
    </row>
    <row r="10" spans="1:35" s="37" customFormat="1" ht="37.5" customHeight="1" x14ac:dyDescent="0.15">
      <c r="A10" s="69"/>
      <c r="B10" s="70"/>
      <c r="C10" s="60" t="s">
        <v>87</v>
      </c>
      <c r="D10" s="72"/>
      <c r="E10" s="73"/>
      <c r="F10" s="73"/>
      <c r="G10" s="73"/>
      <c r="H10" s="74"/>
      <c r="I10" s="78"/>
      <c r="J10" s="79"/>
      <c r="K10" s="79"/>
      <c r="L10" s="79"/>
      <c r="M10" s="79"/>
      <c r="N10" s="80"/>
      <c r="O10" s="81"/>
      <c r="P10" s="85" t="str">
        <f t="shared" ref="P10:P24" si="2">IF(A10="","",1)</f>
        <v/>
      </c>
      <c r="Q10" s="79"/>
      <c r="R10" s="85" t="str">
        <f>IF(H10="","",IF(K5="",1,""))</f>
        <v/>
      </c>
      <c r="S10" s="79"/>
      <c r="T10" s="85" t="str">
        <f>IF($K$5=0,"",IF(AND($P$5="なし",$T$5="なし"),1,""))</f>
        <v/>
      </c>
      <c r="U10" s="90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87">
        <f t="shared" ref="V10:X12" si="3">I10</f>
        <v>0</v>
      </c>
      <c r="W10" s="88">
        <f t="shared" si="3"/>
        <v>0</v>
      </c>
      <c r="X10" s="88">
        <f t="shared" si="3"/>
        <v>0</v>
      </c>
      <c r="Y10" s="88"/>
      <c r="Z10" s="85"/>
      <c r="AA10" s="89">
        <f t="shared" ref="AA10:AB12" si="4">N10</f>
        <v>0</v>
      </c>
      <c r="AB10" s="88">
        <f t="shared" si="4"/>
        <v>0</v>
      </c>
      <c r="AC10" s="85" t="str">
        <f t="shared" si="0"/>
        <v/>
      </c>
      <c r="AD10" s="113"/>
      <c r="AE10" s="85" t="str">
        <f>IF(AC10=1,MIN(Q10,VLOOKUP($B$7,'（参考）日当・宿泊料'!$C:$F,2,FALSE))*AD10,"")</f>
        <v/>
      </c>
      <c r="AF10" s="85" t="str">
        <f t="shared" si="1"/>
        <v/>
      </c>
      <c r="AG10" s="85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85" t="str">
        <f>IF($X$5=0,"",IF(T10="","",1))</f>
        <v/>
      </c>
      <c r="AI10" s="90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7" customFormat="1" ht="37.5" customHeight="1" x14ac:dyDescent="0.15">
      <c r="A11" s="69"/>
      <c r="B11" s="71"/>
      <c r="C11" s="61" t="s">
        <v>87</v>
      </c>
      <c r="D11" s="75"/>
      <c r="E11" s="76"/>
      <c r="F11" s="76"/>
      <c r="G11" s="76"/>
      <c r="H11" s="74"/>
      <c r="I11" s="82"/>
      <c r="J11" s="83"/>
      <c r="K11" s="83"/>
      <c r="L11" s="83"/>
      <c r="M11" s="83"/>
      <c r="N11" s="84"/>
      <c r="O11" s="83"/>
      <c r="P11" s="86" t="str">
        <f t="shared" si="2"/>
        <v/>
      </c>
      <c r="Q11" s="83"/>
      <c r="R11" s="85" t="str">
        <f t="shared" ref="R11:R24" si="5">IF(H11="","",IF(K6="",1,""))</f>
        <v/>
      </c>
      <c r="S11" s="83"/>
      <c r="T11" s="86" t="str">
        <f t="shared" ref="T11:T13" si="6">IF($X$5=0,"",IF(OR(G11="",R11=""),"",1))</f>
        <v/>
      </c>
      <c r="U11" s="90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91">
        <f t="shared" si="3"/>
        <v>0</v>
      </c>
      <c r="W11" s="92">
        <f t="shared" si="3"/>
        <v>0</v>
      </c>
      <c r="X11" s="92">
        <f t="shared" si="3"/>
        <v>0</v>
      </c>
      <c r="Y11" s="92"/>
      <c r="Z11" s="86"/>
      <c r="AA11" s="93">
        <f t="shared" si="4"/>
        <v>0</v>
      </c>
      <c r="AB11" s="92">
        <f t="shared" si="4"/>
        <v>0</v>
      </c>
      <c r="AC11" s="86" t="str">
        <f>P11</f>
        <v/>
      </c>
      <c r="AD11" s="113"/>
      <c r="AE11" s="85" t="str">
        <f>IF(AC11=1,MIN(Q11,VLOOKUP($B$7,'（参考）日当・宿泊料'!$C:$F,2,FALSE))*$AC$6,"")</f>
        <v/>
      </c>
      <c r="AF11" s="86" t="str">
        <f t="shared" si="1"/>
        <v/>
      </c>
      <c r="AG11" s="86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86" t="str">
        <f t="shared" ref="AH11:AH13" si="7">IF($X$5=0,"",IF(OR(T11="",AF11=""),"",1))</f>
        <v/>
      </c>
      <c r="AI11" s="94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7" customFormat="1" ht="37.5" customHeight="1" x14ac:dyDescent="0.15">
      <c r="A12" s="69"/>
      <c r="B12" s="71"/>
      <c r="C12" s="61" t="s">
        <v>87</v>
      </c>
      <c r="D12" s="75"/>
      <c r="E12" s="77"/>
      <c r="F12" s="77"/>
      <c r="G12" s="77"/>
      <c r="H12" s="74"/>
      <c r="I12" s="82"/>
      <c r="J12" s="83"/>
      <c r="K12" s="83"/>
      <c r="L12" s="83"/>
      <c r="M12" s="83"/>
      <c r="N12" s="84"/>
      <c r="O12" s="83"/>
      <c r="P12" s="86" t="str">
        <f t="shared" si="2"/>
        <v/>
      </c>
      <c r="Q12" s="83"/>
      <c r="R12" s="85" t="str">
        <f t="shared" si="5"/>
        <v/>
      </c>
      <c r="S12" s="83"/>
      <c r="T12" s="86" t="str">
        <f t="shared" si="6"/>
        <v/>
      </c>
      <c r="U12" s="90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91">
        <f t="shared" si="3"/>
        <v>0</v>
      </c>
      <c r="W12" s="92">
        <f t="shared" si="3"/>
        <v>0</v>
      </c>
      <c r="X12" s="92">
        <f t="shared" si="3"/>
        <v>0</v>
      </c>
      <c r="Y12" s="92"/>
      <c r="Z12" s="86"/>
      <c r="AA12" s="93">
        <f t="shared" si="4"/>
        <v>0</v>
      </c>
      <c r="AB12" s="92">
        <f t="shared" si="4"/>
        <v>0</v>
      </c>
      <c r="AC12" s="86" t="str">
        <f>P12</f>
        <v/>
      </c>
      <c r="AD12" s="113"/>
      <c r="AE12" s="85" t="str">
        <f>IF(AC12=1,MIN(Q12,VLOOKUP($B$7,'（参考）日当・宿泊料'!$C:$F,2,FALSE))*$AC$6,"")</f>
        <v/>
      </c>
      <c r="AF12" s="86" t="str">
        <f t="shared" si="1"/>
        <v/>
      </c>
      <c r="AG12" s="86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86" t="str">
        <f t="shared" si="7"/>
        <v/>
      </c>
      <c r="AI12" s="94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7" customFormat="1" ht="37.5" customHeight="1" x14ac:dyDescent="0.15">
      <c r="A13" s="69"/>
      <c r="B13" s="71"/>
      <c r="C13" s="61" t="s">
        <v>87</v>
      </c>
      <c r="D13" s="75"/>
      <c r="E13" s="77"/>
      <c r="F13" s="77"/>
      <c r="G13" s="77"/>
      <c r="H13" s="74"/>
      <c r="I13" s="82"/>
      <c r="J13" s="83"/>
      <c r="K13" s="83"/>
      <c r="L13" s="83"/>
      <c r="M13" s="83"/>
      <c r="N13" s="84"/>
      <c r="O13" s="83"/>
      <c r="P13" s="86" t="str">
        <f t="shared" si="2"/>
        <v/>
      </c>
      <c r="Q13" s="83"/>
      <c r="R13" s="85" t="str">
        <f t="shared" si="5"/>
        <v/>
      </c>
      <c r="S13" s="83"/>
      <c r="T13" s="86" t="str">
        <f t="shared" si="6"/>
        <v/>
      </c>
      <c r="U13" s="90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91">
        <f t="shared" ref="V13:X19" si="8">I13</f>
        <v>0</v>
      </c>
      <c r="W13" s="92">
        <f t="shared" si="8"/>
        <v>0</v>
      </c>
      <c r="X13" s="92">
        <f t="shared" si="8"/>
        <v>0</v>
      </c>
      <c r="Y13" s="92"/>
      <c r="Z13" s="86"/>
      <c r="AA13" s="93">
        <f t="shared" ref="AA13:AC19" si="9">N13</f>
        <v>0</v>
      </c>
      <c r="AB13" s="92">
        <f t="shared" si="9"/>
        <v>0</v>
      </c>
      <c r="AC13" s="86" t="str">
        <f t="shared" si="9"/>
        <v/>
      </c>
      <c r="AD13" s="113"/>
      <c r="AE13" s="85" t="str">
        <f>IF(AC13=1,MIN(Q13,VLOOKUP($B$7,'（参考）日当・宿泊料'!$C:$F,2,FALSE))*$AC$6,"")</f>
        <v/>
      </c>
      <c r="AF13" s="86" t="str">
        <f t="shared" si="1"/>
        <v/>
      </c>
      <c r="AG13" s="86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86" t="str">
        <f t="shared" si="7"/>
        <v/>
      </c>
      <c r="AI13" s="94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7" customFormat="1" ht="37.5" customHeight="1" x14ac:dyDescent="0.15">
      <c r="A14" s="69"/>
      <c r="B14" s="71"/>
      <c r="C14" s="61" t="s">
        <v>87</v>
      </c>
      <c r="D14" s="75"/>
      <c r="E14" s="77"/>
      <c r="F14" s="77"/>
      <c r="G14" s="77"/>
      <c r="H14" s="74"/>
      <c r="I14" s="82"/>
      <c r="J14" s="83"/>
      <c r="K14" s="83"/>
      <c r="L14" s="83"/>
      <c r="M14" s="83"/>
      <c r="N14" s="84"/>
      <c r="O14" s="83"/>
      <c r="P14" s="86" t="str">
        <f t="shared" si="2"/>
        <v/>
      </c>
      <c r="Q14" s="83"/>
      <c r="R14" s="85" t="str">
        <f t="shared" si="5"/>
        <v/>
      </c>
      <c r="S14" s="83"/>
      <c r="T14" s="86" t="str">
        <f>IF($X$5=0,"",IF(OR(G14="",R14=""),"",1))</f>
        <v/>
      </c>
      <c r="U14" s="90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91">
        <f t="shared" si="8"/>
        <v>0</v>
      </c>
      <c r="W14" s="92">
        <f t="shared" si="8"/>
        <v>0</v>
      </c>
      <c r="X14" s="92">
        <f t="shared" si="8"/>
        <v>0</v>
      </c>
      <c r="Y14" s="92"/>
      <c r="Z14" s="86"/>
      <c r="AA14" s="93">
        <f t="shared" si="9"/>
        <v>0</v>
      </c>
      <c r="AB14" s="92">
        <f t="shared" si="9"/>
        <v>0</v>
      </c>
      <c r="AC14" s="86"/>
      <c r="AD14" s="113"/>
      <c r="AE14" s="85" t="str">
        <f>IF(AC14=1,MIN(Q14,VLOOKUP($B$7,'（参考）日当・宿泊料'!$C:$F,2,FALSE))*$AC$6,"")</f>
        <v/>
      </c>
      <c r="AF14" s="86" t="str">
        <f>R14</f>
        <v/>
      </c>
      <c r="AG14" s="86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86" t="str">
        <f>IF($X$5=0,"",IF(OR(T14="",AF14=""),"",1))</f>
        <v/>
      </c>
      <c r="AI14" s="94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7" customFormat="1" ht="37.5" customHeight="1" x14ac:dyDescent="0.15">
      <c r="A15" s="69"/>
      <c r="B15" s="71"/>
      <c r="C15" s="61" t="s">
        <v>87</v>
      </c>
      <c r="D15" s="75"/>
      <c r="E15" s="76"/>
      <c r="F15" s="76"/>
      <c r="G15" s="76"/>
      <c r="H15" s="74"/>
      <c r="I15" s="82"/>
      <c r="J15" s="83"/>
      <c r="K15" s="83"/>
      <c r="L15" s="83"/>
      <c r="M15" s="83"/>
      <c r="N15" s="84"/>
      <c r="O15" s="83"/>
      <c r="P15" s="86" t="str">
        <f t="shared" si="2"/>
        <v/>
      </c>
      <c r="Q15" s="83"/>
      <c r="R15" s="85" t="str">
        <f t="shared" si="5"/>
        <v/>
      </c>
      <c r="S15" s="83"/>
      <c r="T15" s="86" t="str">
        <f t="shared" ref="T15:T24" si="10">IF($X$5=0,"",IF(OR(G15="",R15=""),"",1))</f>
        <v/>
      </c>
      <c r="U15" s="90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91">
        <f t="shared" si="8"/>
        <v>0</v>
      </c>
      <c r="W15" s="92">
        <f t="shared" si="8"/>
        <v>0</v>
      </c>
      <c r="X15" s="92">
        <f t="shared" si="8"/>
        <v>0</v>
      </c>
      <c r="Y15" s="92"/>
      <c r="Z15" s="86"/>
      <c r="AA15" s="93">
        <f t="shared" si="9"/>
        <v>0</v>
      </c>
      <c r="AB15" s="92">
        <f t="shared" si="9"/>
        <v>0</v>
      </c>
      <c r="AC15" s="86"/>
      <c r="AD15" s="113"/>
      <c r="AE15" s="85" t="str">
        <f>IF(AC15=1,MIN(Q15,VLOOKUP($B$7,'（参考）日当・宿泊料'!$C:$F,2,FALSE))*$AC$6,"")</f>
        <v/>
      </c>
      <c r="AF15" s="86" t="str">
        <f t="shared" ref="AF15:AF19" si="11">R15</f>
        <v/>
      </c>
      <c r="AG15" s="86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86" t="str">
        <f t="shared" ref="AH15:AH24" si="12">IF($X$5=0,"",IF(OR(T15="",AF15=""),"",1))</f>
        <v/>
      </c>
      <c r="AI15" s="94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7" customFormat="1" ht="37.5" customHeight="1" x14ac:dyDescent="0.15">
      <c r="A16" s="69"/>
      <c r="B16" s="71"/>
      <c r="C16" s="61" t="s">
        <v>87</v>
      </c>
      <c r="D16" s="75"/>
      <c r="E16" s="77"/>
      <c r="F16" s="77"/>
      <c r="G16" s="77"/>
      <c r="H16" s="74"/>
      <c r="I16" s="82"/>
      <c r="J16" s="83"/>
      <c r="K16" s="83"/>
      <c r="L16" s="83"/>
      <c r="M16" s="83"/>
      <c r="N16" s="84"/>
      <c r="O16" s="83"/>
      <c r="P16" s="86" t="str">
        <f t="shared" si="2"/>
        <v/>
      </c>
      <c r="Q16" s="83"/>
      <c r="R16" s="85" t="str">
        <f t="shared" si="5"/>
        <v/>
      </c>
      <c r="S16" s="83"/>
      <c r="T16" s="86" t="str">
        <f t="shared" si="10"/>
        <v/>
      </c>
      <c r="U16" s="90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91">
        <f t="shared" si="8"/>
        <v>0</v>
      </c>
      <c r="W16" s="92">
        <f t="shared" si="8"/>
        <v>0</v>
      </c>
      <c r="X16" s="92">
        <f t="shared" si="8"/>
        <v>0</v>
      </c>
      <c r="Y16" s="92"/>
      <c r="Z16" s="86"/>
      <c r="AA16" s="93">
        <f t="shared" si="9"/>
        <v>0</v>
      </c>
      <c r="AB16" s="92">
        <f t="shared" si="9"/>
        <v>0</v>
      </c>
      <c r="AC16" s="86" t="str">
        <f t="shared" si="9"/>
        <v/>
      </c>
      <c r="AD16" s="113"/>
      <c r="AE16" s="85" t="str">
        <f>IF(AC16=1,MIN(Q16,VLOOKUP($B$7,'（参考）日当・宿泊料'!$C:$F,2,FALSE))*$AC$6,"")</f>
        <v/>
      </c>
      <c r="AF16" s="86" t="str">
        <f t="shared" si="11"/>
        <v/>
      </c>
      <c r="AG16" s="86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86" t="str">
        <f t="shared" si="12"/>
        <v/>
      </c>
      <c r="AI16" s="94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7" customFormat="1" ht="37.5" customHeight="1" x14ac:dyDescent="0.15">
      <c r="A17" s="69"/>
      <c r="B17" s="71"/>
      <c r="C17" s="61" t="s">
        <v>87</v>
      </c>
      <c r="D17" s="75"/>
      <c r="E17" s="76"/>
      <c r="F17" s="76"/>
      <c r="G17" s="76"/>
      <c r="H17" s="74"/>
      <c r="I17" s="82"/>
      <c r="J17" s="83"/>
      <c r="K17" s="83"/>
      <c r="L17" s="83"/>
      <c r="M17" s="83"/>
      <c r="N17" s="84"/>
      <c r="O17" s="83"/>
      <c r="P17" s="86" t="str">
        <f t="shared" si="2"/>
        <v/>
      </c>
      <c r="Q17" s="83"/>
      <c r="R17" s="85" t="str">
        <f t="shared" si="5"/>
        <v/>
      </c>
      <c r="S17" s="83"/>
      <c r="T17" s="86" t="str">
        <f t="shared" si="10"/>
        <v/>
      </c>
      <c r="U17" s="90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91">
        <f t="shared" si="8"/>
        <v>0</v>
      </c>
      <c r="W17" s="92">
        <f t="shared" si="8"/>
        <v>0</v>
      </c>
      <c r="X17" s="92">
        <f t="shared" si="8"/>
        <v>0</v>
      </c>
      <c r="Y17" s="92"/>
      <c r="Z17" s="86"/>
      <c r="AA17" s="93">
        <f t="shared" si="9"/>
        <v>0</v>
      </c>
      <c r="AB17" s="92">
        <f t="shared" si="9"/>
        <v>0</v>
      </c>
      <c r="AC17" s="86" t="str">
        <f t="shared" si="9"/>
        <v/>
      </c>
      <c r="AD17" s="113"/>
      <c r="AE17" s="85" t="str">
        <f>IF(AC17=1,MIN(Q17,VLOOKUP($B$7,'（参考）日当・宿泊料'!$C:$F,2,FALSE))*$AC$6,"")</f>
        <v/>
      </c>
      <c r="AF17" s="86" t="str">
        <f t="shared" si="11"/>
        <v/>
      </c>
      <c r="AG17" s="86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86" t="str">
        <f t="shared" si="12"/>
        <v/>
      </c>
      <c r="AI17" s="94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7" customFormat="1" ht="37.5" customHeight="1" x14ac:dyDescent="0.15">
      <c r="A18" s="69"/>
      <c r="B18" s="71"/>
      <c r="C18" s="61" t="s">
        <v>87</v>
      </c>
      <c r="D18" s="75"/>
      <c r="E18" s="76"/>
      <c r="F18" s="76"/>
      <c r="G18" s="76"/>
      <c r="H18" s="74"/>
      <c r="I18" s="82"/>
      <c r="J18" s="83"/>
      <c r="K18" s="83"/>
      <c r="L18" s="83"/>
      <c r="M18" s="83"/>
      <c r="N18" s="84"/>
      <c r="O18" s="83"/>
      <c r="P18" s="86" t="str">
        <f t="shared" si="2"/>
        <v/>
      </c>
      <c r="Q18" s="83"/>
      <c r="R18" s="85" t="str">
        <f t="shared" si="5"/>
        <v/>
      </c>
      <c r="S18" s="83"/>
      <c r="T18" s="86" t="str">
        <f t="shared" si="10"/>
        <v/>
      </c>
      <c r="U18" s="90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91">
        <f t="shared" si="8"/>
        <v>0</v>
      </c>
      <c r="W18" s="92">
        <f t="shared" si="8"/>
        <v>0</v>
      </c>
      <c r="X18" s="92">
        <f t="shared" si="8"/>
        <v>0</v>
      </c>
      <c r="Y18" s="92"/>
      <c r="Z18" s="86"/>
      <c r="AA18" s="93">
        <f t="shared" si="9"/>
        <v>0</v>
      </c>
      <c r="AB18" s="92">
        <f t="shared" si="9"/>
        <v>0</v>
      </c>
      <c r="AC18" s="86" t="str">
        <f t="shared" si="9"/>
        <v/>
      </c>
      <c r="AD18" s="113"/>
      <c r="AE18" s="85" t="str">
        <f>IF(AC18=1,MIN(Q18,VLOOKUP($B$7,'（参考）日当・宿泊料'!$C:$F,2,FALSE))*$AC$6,"")</f>
        <v/>
      </c>
      <c r="AF18" s="86" t="str">
        <f t="shared" si="11"/>
        <v/>
      </c>
      <c r="AG18" s="86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86" t="str">
        <f t="shared" si="12"/>
        <v/>
      </c>
      <c r="AI18" s="94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7" customFormat="1" ht="37.5" customHeight="1" x14ac:dyDescent="0.15">
      <c r="A19" s="69"/>
      <c r="B19" s="71"/>
      <c r="C19" s="61" t="s">
        <v>87</v>
      </c>
      <c r="D19" s="75"/>
      <c r="E19" s="76"/>
      <c r="F19" s="76"/>
      <c r="G19" s="76"/>
      <c r="H19" s="74"/>
      <c r="I19" s="82"/>
      <c r="J19" s="83"/>
      <c r="K19" s="83"/>
      <c r="L19" s="83"/>
      <c r="M19" s="83"/>
      <c r="N19" s="84"/>
      <c r="O19" s="83"/>
      <c r="P19" s="86" t="str">
        <f t="shared" si="2"/>
        <v/>
      </c>
      <c r="Q19" s="83"/>
      <c r="R19" s="85" t="str">
        <f t="shared" si="5"/>
        <v/>
      </c>
      <c r="S19" s="83"/>
      <c r="T19" s="86" t="str">
        <f t="shared" si="10"/>
        <v/>
      </c>
      <c r="U19" s="90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91">
        <f t="shared" si="8"/>
        <v>0</v>
      </c>
      <c r="W19" s="92">
        <f t="shared" si="8"/>
        <v>0</v>
      </c>
      <c r="X19" s="92">
        <f t="shared" si="8"/>
        <v>0</v>
      </c>
      <c r="Y19" s="92"/>
      <c r="Z19" s="86"/>
      <c r="AA19" s="93">
        <f t="shared" si="9"/>
        <v>0</v>
      </c>
      <c r="AB19" s="92">
        <f t="shared" si="9"/>
        <v>0</v>
      </c>
      <c r="AC19" s="86" t="str">
        <f t="shared" si="9"/>
        <v/>
      </c>
      <c r="AD19" s="113"/>
      <c r="AE19" s="85" t="str">
        <f>IF(AC19=1,MIN(Q19,VLOOKUP($B$7,'（参考）日当・宿泊料'!$C:$F,2,FALSE))*$AC$6,"")</f>
        <v/>
      </c>
      <c r="AF19" s="86" t="str">
        <f t="shared" si="11"/>
        <v/>
      </c>
      <c r="AG19" s="86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86" t="str">
        <f t="shared" si="12"/>
        <v/>
      </c>
      <c r="AI19" s="94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7" customFormat="1" ht="37.5" customHeight="1" x14ac:dyDescent="0.15">
      <c r="A20" s="69"/>
      <c r="B20" s="71"/>
      <c r="C20" s="61" t="s">
        <v>87</v>
      </c>
      <c r="D20" s="75"/>
      <c r="E20" s="76"/>
      <c r="F20" s="76"/>
      <c r="G20" s="76"/>
      <c r="H20" s="74"/>
      <c r="I20" s="82"/>
      <c r="J20" s="83"/>
      <c r="K20" s="83"/>
      <c r="L20" s="83"/>
      <c r="M20" s="83"/>
      <c r="N20" s="84"/>
      <c r="O20" s="83"/>
      <c r="P20" s="86" t="str">
        <f t="shared" si="2"/>
        <v/>
      </c>
      <c r="Q20" s="83"/>
      <c r="R20" s="85" t="str">
        <f t="shared" si="5"/>
        <v/>
      </c>
      <c r="S20" s="83"/>
      <c r="T20" s="86" t="str">
        <f t="shared" si="10"/>
        <v/>
      </c>
      <c r="U20" s="90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91">
        <f t="shared" ref="V20:X24" si="13">I20</f>
        <v>0</v>
      </c>
      <c r="W20" s="92">
        <f t="shared" si="13"/>
        <v>0</v>
      </c>
      <c r="X20" s="92">
        <f t="shared" si="13"/>
        <v>0</v>
      </c>
      <c r="Y20" s="92"/>
      <c r="Z20" s="86"/>
      <c r="AA20" s="93">
        <f t="shared" ref="AA20:AC24" si="14">N20</f>
        <v>0</v>
      </c>
      <c r="AB20" s="92">
        <f t="shared" si="14"/>
        <v>0</v>
      </c>
      <c r="AC20" s="86" t="str">
        <f t="shared" si="14"/>
        <v/>
      </c>
      <c r="AD20" s="113"/>
      <c r="AE20" s="85" t="str">
        <f>IF(AC20=1,MIN(Q20,VLOOKUP($B$7,'（参考）日当・宿泊料'!$C:$F,2,FALSE))*$AC$6,"")</f>
        <v/>
      </c>
      <c r="AF20" s="86" t="str">
        <f t="shared" si="1"/>
        <v/>
      </c>
      <c r="AG20" s="86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86" t="str">
        <f t="shared" si="12"/>
        <v/>
      </c>
      <c r="AI20" s="94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7" customFormat="1" ht="37.5" customHeight="1" x14ac:dyDescent="0.15">
      <c r="A21" s="69"/>
      <c r="B21" s="71"/>
      <c r="C21" s="61" t="s">
        <v>87</v>
      </c>
      <c r="D21" s="75"/>
      <c r="E21" s="76"/>
      <c r="F21" s="76"/>
      <c r="G21" s="76"/>
      <c r="H21" s="74"/>
      <c r="I21" s="82"/>
      <c r="J21" s="83"/>
      <c r="K21" s="83"/>
      <c r="L21" s="83"/>
      <c r="M21" s="83"/>
      <c r="N21" s="84"/>
      <c r="O21" s="83"/>
      <c r="P21" s="86" t="str">
        <f t="shared" si="2"/>
        <v/>
      </c>
      <c r="Q21" s="83"/>
      <c r="R21" s="85" t="str">
        <f t="shared" si="5"/>
        <v/>
      </c>
      <c r="S21" s="83"/>
      <c r="T21" s="86" t="str">
        <f t="shared" si="10"/>
        <v/>
      </c>
      <c r="U21" s="90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91">
        <f t="shared" si="13"/>
        <v>0</v>
      </c>
      <c r="W21" s="92">
        <f t="shared" si="13"/>
        <v>0</v>
      </c>
      <c r="X21" s="92">
        <f t="shared" si="13"/>
        <v>0</v>
      </c>
      <c r="Y21" s="92"/>
      <c r="Z21" s="86"/>
      <c r="AA21" s="93">
        <f t="shared" si="14"/>
        <v>0</v>
      </c>
      <c r="AB21" s="92">
        <f t="shared" si="14"/>
        <v>0</v>
      </c>
      <c r="AC21" s="86" t="str">
        <f t="shared" si="14"/>
        <v/>
      </c>
      <c r="AD21" s="113"/>
      <c r="AE21" s="85" t="str">
        <f>IF(AC21=1,MIN(Q21,VLOOKUP($B$7,'（参考）日当・宿泊料'!$C:$F,2,FALSE))*$AC$6,"")</f>
        <v/>
      </c>
      <c r="AF21" s="86" t="str">
        <f t="shared" si="1"/>
        <v/>
      </c>
      <c r="AG21" s="86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86" t="str">
        <f t="shared" si="12"/>
        <v/>
      </c>
      <c r="AI21" s="94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7" customFormat="1" ht="37.5" customHeight="1" x14ac:dyDescent="0.15">
      <c r="A22" s="69"/>
      <c r="B22" s="71"/>
      <c r="C22" s="61" t="s">
        <v>87</v>
      </c>
      <c r="D22" s="75"/>
      <c r="E22" s="76"/>
      <c r="F22" s="76"/>
      <c r="G22" s="76"/>
      <c r="H22" s="74"/>
      <c r="I22" s="82"/>
      <c r="J22" s="83"/>
      <c r="K22" s="83"/>
      <c r="L22" s="83"/>
      <c r="M22" s="83"/>
      <c r="N22" s="84"/>
      <c r="O22" s="83"/>
      <c r="P22" s="86" t="str">
        <f t="shared" si="2"/>
        <v/>
      </c>
      <c r="Q22" s="83"/>
      <c r="R22" s="85" t="str">
        <f t="shared" si="5"/>
        <v/>
      </c>
      <c r="S22" s="83"/>
      <c r="T22" s="86" t="str">
        <f t="shared" si="10"/>
        <v/>
      </c>
      <c r="U22" s="90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91">
        <f t="shared" si="13"/>
        <v>0</v>
      </c>
      <c r="W22" s="92">
        <f t="shared" si="13"/>
        <v>0</v>
      </c>
      <c r="X22" s="92">
        <f t="shared" si="13"/>
        <v>0</v>
      </c>
      <c r="Y22" s="92"/>
      <c r="Z22" s="86"/>
      <c r="AA22" s="93">
        <f t="shared" si="14"/>
        <v>0</v>
      </c>
      <c r="AB22" s="92">
        <f t="shared" si="14"/>
        <v>0</v>
      </c>
      <c r="AC22" s="86" t="str">
        <f t="shared" si="14"/>
        <v/>
      </c>
      <c r="AD22" s="113"/>
      <c r="AE22" s="85" t="str">
        <f>IF(AC22=1,MIN(Q22,VLOOKUP($B$7,'（参考）日当・宿泊料'!$C:$F,2,FALSE))*$AC$6,"")</f>
        <v/>
      </c>
      <c r="AF22" s="86" t="str">
        <f t="shared" si="1"/>
        <v/>
      </c>
      <c r="AG22" s="86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86" t="str">
        <f t="shared" si="12"/>
        <v/>
      </c>
      <c r="AI22" s="94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7" customFormat="1" ht="37.5" customHeight="1" x14ac:dyDescent="0.15">
      <c r="A23" s="69"/>
      <c r="B23" s="71"/>
      <c r="C23" s="61" t="s">
        <v>87</v>
      </c>
      <c r="D23" s="75"/>
      <c r="E23" s="76"/>
      <c r="F23" s="76"/>
      <c r="G23" s="76"/>
      <c r="H23" s="74"/>
      <c r="I23" s="82"/>
      <c r="J23" s="83"/>
      <c r="K23" s="83"/>
      <c r="L23" s="83"/>
      <c r="M23" s="83"/>
      <c r="N23" s="84"/>
      <c r="O23" s="83"/>
      <c r="P23" s="86" t="str">
        <f t="shared" si="2"/>
        <v/>
      </c>
      <c r="Q23" s="83"/>
      <c r="R23" s="85" t="str">
        <f t="shared" si="5"/>
        <v/>
      </c>
      <c r="S23" s="83"/>
      <c r="T23" s="86" t="str">
        <f t="shared" si="10"/>
        <v/>
      </c>
      <c r="U23" s="90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91">
        <f t="shared" si="13"/>
        <v>0</v>
      </c>
      <c r="W23" s="92">
        <f t="shared" si="13"/>
        <v>0</v>
      </c>
      <c r="X23" s="92">
        <f t="shared" si="13"/>
        <v>0</v>
      </c>
      <c r="Y23" s="92"/>
      <c r="Z23" s="86"/>
      <c r="AA23" s="93">
        <f t="shared" si="14"/>
        <v>0</v>
      </c>
      <c r="AB23" s="92">
        <f t="shared" si="14"/>
        <v>0</v>
      </c>
      <c r="AC23" s="86" t="str">
        <f t="shared" si="14"/>
        <v/>
      </c>
      <c r="AD23" s="113"/>
      <c r="AE23" s="85" t="str">
        <f>IF(AC23=1,MIN(Q23,VLOOKUP($B$7,'（参考）日当・宿泊料'!$C:$F,2,FALSE))*$AC$6,"")</f>
        <v/>
      </c>
      <c r="AF23" s="86" t="str">
        <f t="shared" si="1"/>
        <v/>
      </c>
      <c r="AG23" s="86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86" t="str">
        <f t="shared" si="12"/>
        <v/>
      </c>
      <c r="AI23" s="94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7" customFormat="1" ht="37.5" customHeight="1" thickBot="1" x14ac:dyDescent="0.2">
      <c r="A24" s="69"/>
      <c r="B24" s="71"/>
      <c r="C24" s="61" t="s">
        <v>87</v>
      </c>
      <c r="D24" s="75"/>
      <c r="E24" s="76"/>
      <c r="F24" s="76"/>
      <c r="G24" s="76"/>
      <c r="H24" s="74"/>
      <c r="I24" s="82"/>
      <c r="J24" s="83"/>
      <c r="K24" s="83"/>
      <c r="L24" s="83"/>
      <c r="M24" s="83"/>
      <c r="N24" s="84"/>
      <c r="O24" s="83"/>
      <c r="P24" s="86" t="str">
        <f t="shared" si="2"/>
        <v/>
      </c>
      <c r="Q24" s="83"/>
      <c r="R24" s="85" t="str">
        <f t="shared" si="5"/>
        <v/>
      </c>
      <c r="S24" s="83"/>
      <c r="T24" s="86" t="str">
        <f t="shared" si="10"/>
        <v/>
      </c>
      <c r="U24" s="90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91">
        <f t="shared" si="13"/>
        <v>0</v>
      </c>
      <c r="W24" s="92">
        <f t="shared" si="13"/>
        <v>0</v>
      </c>
      <c r="X24" s="92">
        <f t="shared" si="13"/>
        <v>0</v>
      </c>
      <c r="Y24" s="92"/>
      <c r="Z24" s="86"/>
      <c r="AA24" s="93">
        <f t="shared" si="14"/>
        <v>0</v>
      </c>
      <c r="AB24" s="92">
        <f t="shared" si="14"/>
        <v>0</v>
      </c>
      <c r="AC24" s="86" t="str">
        <f t="shared" si="14"/>
        <v/>
      </c>
      <c r="AD24" s="113"/>
      <c r="AE24" s="85" t="str">
        <f>IF(AC24=1,MIN(Q24,VLOOKUP($B$7,'（参考）日当・宿泊料'!$C:$F,2,FALSE))*$AC$6,"")</f>
        <v/>
      </c>
      <c r="AF24" s="86" t="str">
        <f t="shared" si="1"/>
        <v/>
      </c>
      <c r="AG24" s="86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86" t="str">
        <f t="shared" si="12"/>
        <v/>
      </c>
      <c r="AI24" s="94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7" customFormat="1" ht="37.5" customHeight="1" thickBot="1" x14ac:dyDescent="0.2">
      <c r="A25" s="175" t="s">
        <v>19</v>
      </c>
      <c r="B25" s="176"/>
      <c r="C25" s="176"/>
      <c r="D25" s="176"/>
      <c r="E25" s="176"/>
      <c r="F25" s="176"/>
      <c r="G25" s="176"/>
      <c r="H25" s="176"/>
      <c r="I25" s="62">
        <f t="shared" ref="I25:AI25" si="15">SUM(I10:I24)</f>
        <v>0</v>
      </c>
      <c r="J25" s="63">
        <f t="shared" si="15"/>
        <v>0</v>
      </c>
      <c r="K25" s="110">
        <f t="shared" si="15"/>
        <v>0</v>
      </c>
      <c r="L25" s="64">
        <f t="shared" si="15"/>
        <v>0</v>
      </c>
      <c r="M25" s="63">
        <f t="shared" si="15"/>
        <v>0</v>
      </c>
      <c r="N25" s="64">
        <f t="shared" si="15"/>
        <v>0</v>
      </c>
      <c r="O25" s="63">
        <f t="shared" si="15"/>
        <v>0</v>
      </c>
      <c r="P25" s="63">
        <f t="shared" si="15"/>
        <v>0</v>
      </c>
      <c r="Q25" s="63">
        <f t="shared" si="15"/>
        <v>0</v>
      </c>
      <c r="R25" s="63">
        <f t="shared" si="15"/>
        <v>0</v>
      </c>
      <c r="S25" s="63">
        <f t="shared" si="15"/>
        <v>0</v>
      </c>
      <c r="T25" s="63">
        <f t="shared" si="15"/>
        <v>0</v>
      </c>
      <c r="U25" s="63">
        <f t="shared" si="15"/>
        <v>0</v>
      </c>
      <c r="V25" s="65">
        <f t="shared" si="15"/>
        <v>0</v>
      </c>
      <c r="W25" s="66">
        <f t="shared" si="15"/>
        <v>0</v>
      </c>
      <c r="X25" s="66">
        <f t="shared" si="15"/>
        <v>0</v>
      </c>
      <c r="Y25" s="66">
        <f t="shared" si="15"/>
        <v>0</v>
      </c>
      <c r="Z25" s="66">
        <f t="shared" si="15"/>
        <v>0</v>
      </c>
      <c r="AA25" s="67">
        <f t="shared" si="15"/>
        <v>0</v>
      </c>
      <c r="AB25" s="66">
        <f t="shared" si="15"/>
        <v>0</v>
      </c>
      <c r="AC25" s="66">
        <f t="shared" si="15"/>
        <v>0</v>
      </c>
      <c r="AD25" s="66"/>
      <c r="AE25" s="66">
        <f t="shared" si="15"/>
        <v>0</v>
      </c>
      <c r="AF25" s="66">
        <f t="shared" si="15"/>
        <v>0</v>
      </c>
      <c r="AG25" s="66">
        <f t="shared" si="15"/>
        <v>0</v>
      </c>
      <c r="AH25" s="66">
        <f t="shared" si="15"/>
        <v>0</v>
      </c>
      <c r="AI25" s="68">
        <f t="shared" si="15"/>
        <v>0</v>
      </c>
    </row>
    <row r="26" spans="1:35" s="37" customFormat="1" ht="37.5" customHeight="1" thickBot="1" x14ac:dyDescent="0.2"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</row>
    <row r="27" spans="1:35" s="37" customFormat="1" ht="37.5" customHeight="1" thickBot="1" x14ac:dyDescent="0.2">
      <c r="A27" s="48"/>
      <c r="B27" s="48"/>
      <c r="C27" s="49"/>
      <c r="D27" s="48"/>
      <c r="E27" s="48"/>
      <c r="F27" s="48"/>
      <c r="G27" s="48"/>
      <c r="H27" s="50"/>
      <c r="I27" s="177" t="s">
        <v>98</v>
      </c>
      <c r="J27" s="171"/>
      <c r="K27" s="171"/>
      <c r="L27" s="171"/>
      <c r="M27" s="171"/>
      <c r="N27" s="171"/>
      <c r="O27" s="172">
        <f>SUM(K6,P6,T6,J25,K25,M25,O25,Q25,S25,U25)</f>
        <v>0</v>
      </c>
      <c r="P27" s="173"/>
      <c r="Q27" s="173"/>
      <c r="R27" s="173"/>
      <c r="S27" s="173"/>
      <c r="T27" s="173"/>
      <c r="U27" s="174"/>
      <c r="V27" s="170" t="s">
        <v>99</v>
      </c>
      <c r="W27" s="171"/>
      <c r="X27" s="171"/>
      <c r="Y27" s="171"/>
      <c r="Z27" s="171"/>
      <c r="AA27" s="171"/>
      <c r="AB27" s="172">
        <f>SUM(X6,AC6,AH6,W25,X25,Z25,AB25,AE25,AG25,AI25)</f>
        <v>0</v>
      </c>
      <c r="AC27" s="173"/>
      <c r="AD27" s="173"/>
      <c r="AE27" s="173"/>
      <c r="AF27" s="173"/>
      <c r="AG27" s="173"/>
      <c r="AH27" s="173"/>
      <c r="AI27" s="174"/>
    </row>
    <row r="28" spans="1:35" s="37" customFormat="1" ht="37.5" customHeight="1" thickBot="1" x14ac:dyDescent="0.2">
      <c r="A28" s="178" t="s">
        <v>95</v>
      </c>
      <c r="B28" s="178"/>
      <c r="C28" s="178"/>
      <c r="D28" s="178"/>
      <c r="E28" s="178"/>
      <c r="F28" s="178"/>
      <c r="G28" s="178"/>
      <c r="H28" s="178"/>
      <c r="I28" s="179"/>
      <c r="J28" s="179"/>
      <c r="K28" s="179"/>
      <c r="L28" s="179"/>
      <c r="M28" s="179"/>
      <c r="N28" s="179"/>
      <c r="O28" s="40"/>
      <c r="P28" s="40"/>
      <c r="Q28" s="40"/>
      <c r="R28" s="40"/>
      <c r="S28" s="40"/>
      <c r="T28" s="40"/>
      <c r="U28" s="40"/>
      <c r="V28" s="170" t="s">
        <v>97</v>
      </c>
      <c r="W28" s="171"/>
      <c r="X28" s="171"/>
      <c r="Y28" s="171"/>
      <c r="Z28" s="171"/>
      <c r="AA28" s="171"/>
      <c r="AB28" s="172">
        <f>O27-AB27</f>
        <v>0</v>
      </c>
      <c r="AC28" s="173"/>
      <c r="AD28" s="173"/>
      <c r="AE28" s="173"/>
      <c r="AF28" s="173"/>
      <c r="AG28" s="173"/>
      <c r="AH28" s="173"/>
      <c r="AI28" s="174"/>
    </row>
  </sheetData>
  <mergeCells count="52">
    <mergeCell ref="B5:D5"/>
    <mergeCell ref="I5:J5"/>
    <mergeCell ref="K5:M5"/>
    <mergeCell ref="N5:O5"/>
    <mergeCell ref="P5:Q5"/>
    <mergeCell ref="A1:AI1"/>
    <mergeCell ref="A2:AI2"/>
    <mergeCell ref="A3:AI3"/>
    <mergeCell ref="I4:U4"/>
    <mergeCell ref="V4:AI4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R5:S5"/>
    <mergeCell ref="T5:U5"/>
    <mergeCell ref="V5:W5"/>
    <mergeCell ref="X5:Z5"/>
    <mergeCell ref="AA5:AB5"/>
    <mergeCell ref="AC5:AE5"/>
    <mergeCell ref="B7:D7"/>
    <mergeCell ref="I7:K7"/>
    <mergeCell ref="L7:M7"/>
    <mergeCell ref="N7:O7"/>
    <mergeCell ref="P7:Q7"/>
    <mergeCell ref="X6:Z6"/>
    <mergeCell ref="AA6:AB6"/>
    <mergeCell ref="AC6:AE6"/>
    <mergeCell ref="AF6:AG6"/>
    <mergeCell ref="AH6:AI6"/>
    <mergeCell ref="A28:N28"/>
    <mergeCell ref="V28:AA28"/>
    <mergeCell ref="AB28:AI28"/>
    <mergeCell ref="AF7:AG7"/>
    <mergeCell ref="AH7:AI7"/>
    <mergeCell ref="A25:H25"/>
    <mergeCell ref="I27:N27"/>
    <mergeCell ref="O27:U27"/>
    <mergeCell ref="V27:AA27"/>
    <mergeCell ref="AB27:AI27"/>
    <mergeCell ref="R7:S7"/>
    <mergeCell ref="T7:U7"/>
    <mergeCell ref="V7:X7"/>
    <mergeCell ref="Y7:Z7"/>
    <mergeCell ref="AA7:AB7"/>
    <mergeCell ref="AC7:AE7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49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'（参考）日当・宿泊料'!$M$3:$M$6</xm:f>
          </x14:formula1>
          <xm:sqref>AD10:AD24</xm:sqref>
        </x14:dataValidation>
        <x14:dataValidation type="list" allowBlank="1" showInputMessage="1" showErrorMessage="1">
          <x14:formula1>
            <xm:f>'（参考）日当・宿泊料'!$J$2:$J$15</xm:f>
          </x14:formula1>
          <xm:sqref>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28"/>
  <sheetViews>
    <sheetView showZeros="0" view="pageBreakPreview" zoomScale="70" zoomScaleNormal="100" zoomScaleSheetLayoutView="70" workbookViewId="0">
      <pane xSplit="8" ySplit="9" topLeftCell="I25" activePane="bottomRight" state="frozen"/>
      <selection pane="topRight" activeCell="I1" sqref="I1"/>
      <selection pane="bottomLeft" activeCell="A10" sqref="A10"/>
      <selection pane="bottomRight" activeCell="M10" sqref="M10"/>
    </sheetView>
  </sheetViews>
  <sheetFormatPr defaultColWidth="2.625" defaultRowHeight="37.5" customHeight="1" x14ac:dyDescent="0.15"/>
  <cols>
    <col min="1" max="1" width="8.75" style="38" customWidth="1"/>
    <col min="2" max="2" width="7.625" style="38" customWidth="1"/>
    <col min="3" max="3" width="4.25" style="51" bestFit="1" customWidth="1"/>
    <col min="4" max="4" width="7.625" style="38" customWidth="1"/>
    <col min="5" max="7" width="12.5" style="38" customWidth="1"/>
    <col min="8" max="8" width="7.5" style="51" customWidth="1"/>
    <col min="9" max="35" width="7.5" style="38" customWidth="1"/>
    <col min="36" max="16384" width="2.625" style="38"/>
  </cols>
  <sheetData>
    <row r="1" spans="1:35" s="37" customFormat="1" ht="14.25" x14ac:dyDescent="0.15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</row>
    <row r="2" spans="1:35" s="37" customFormat="1" ht="14.25" x14ac:dyDescent="0.15">
      <c r="A2" s="145" t="s">
        <v>110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</row>
    <row r="3" spans="1:35" ht="60.75" customHeight="1" thickBot="1" x14ac:dyDescent="0.2">
      <c r="A3" s="146" t="s">
        <v>89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</row>
    <row r="4" spans="1:35" s="37" customFormat="1" ht="37.5" customHeight="1" x14ac:dyDescent="0.15">
      <c r="A4" s="39"/>
      <c r="B4" s="39"/>
      <c r="C4" s="40"/>
      <c r="D4" s="39"/>
      <c r="E4" s="39"/>
      <c r="F4" s="39"/>
      <c r="G4" s="39"/>
      <c r="H4" s="41"/>
      <c r="I4" s="148" t="s">
        <v>103</v>
      </c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50"/>
      <c r="V4" s="148" t="s">
        <v>96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50"/>
    </row>
    <row r="5" spans="1:35" s="37" customFormat="1" ht="37.5" customHeight="1" x14ac:dyDescent="0.15">
      <c r="A5" s="42" t="s">
        <v>2</v>
      </c>
      <c r="B5" s="153" t="str">
        <f>報告書!Q24</f>
        <v>B</v>
      </c>
      <c r="C5" s="153"/>
      <c r="D5" s="153"/>
      <c r="E5" s="39"/>
      <c r="F5" s="39"/>
      <c r="G5" s="39"/>
      <c r="H5" s="41"/>
      <c r="I5" s="140" t="s">
        <v>1</v>
      </c>
      <c r="J5" s="141"/>
      <c r="K5" s="142"/>
      <c r="L5" s="142"/>
      <c r="M5" s="142"/>
      <c r="N5" s="143" t="s">
        <v>100</v>
      </c>
      <c r="O5" s="141"/>
      <c r="P5" s="144"/>
      <c r="Q5" s="144"/>
      <c r="R5" s="143" t="s">
        <v>101</v>
      </c>
      <c r="S5" s="141"/>
      <c r="T5" s="144"/>
      <c r="U5" s="161"/>
      <c r="V5" s="140" t="str">
        <f>I5</f>
        <v>パック料金</v>
      </c>
      <c r="W5" s="141"/>
      <c r="X5" s="162">
        <f>K5</f>
        <v>0</v>
      </c>
      <c r="Y5" s="162"/>
      <c r="Z5" s="162"/>
      <c r="AA5" s="143" t="s">
        <v>100</v>
      </c>
      <c r="AB5" s="141"/>
      <c r="AC5" s="151">
        <f t="shared" ref="AC5:AC10" si="0">P5</f>
        <v>0</v>
      </c>
      <c r="AD5" s="151"/>
      <c r="AE5" s="151"/>
      <c r="AF5" s="143" t="s">
        <v>101</v>
      </c>
      <c r="AG5" s="141"/>
      <c r="AH5" s="151">
        <f>T5</f>
        <v>0</v>
      </c>
      <c r="AI5" s="152"/>
    </row>
    <row r="6" spans="1:35" s="37" customFormat="1" ht="37.5" customHeight="1" x14ac:dyDescent="0.15">
      <c r="A6" s="42" t="s">
        <v>3</v>
      </c>
      <c r="B6" s="153" t="str">
        <f>報告書!I24</f>
        <v>看護師</v>
      </c>
      <c r="C6" s="153"/>
      <c r="D6" s="153"/>
      <c r="E6" s="43"/>
      <c r="F6" s="43"/>
      <c r="G6" s="43"/>
      <c r="H6" s="44"/>
      <c r="I6" s="154"/>
      <c r="J6" s="141"/>
      <c r="K6" s="155"/>
      <c r="L6" s="156"/>
      <c r="M6" s="157"/>
      <c r="N6" s="158"/>
      <c r="O6" s="159"/>
      <c r="P6" s="158"/>
      <c r="Q6" s="159"/>
      <c r="R6" s="158"/>
      <c r="S6" s="159"/>
      <c r="T6" s="158"/>
      <c r="U6" s="160"/>
      <c r="V6" s="154"/>
      <c r="W6" s="141"/>
      <c r="X6" s="155"/>
      <c r="Y6" s="156"/>
      <c r="Z6" s="156"/>
      <c r="AA6" s="155"/>
      <c r="AB6" s="157"/>
      <c r="AC6" s="163">
        <f>VLOOKUP(X6,'（参考）日当・宿泊料'!L3:M6,2,TRUE)</f>
        <v>0</v>
      </c>
      <c r="AD6" s="163"/>
      <c r="AE6" s="163"/>
      <c r="AF6" s="141">
        <f>R6</f>
        <v>0</v>
      </c>
      <c r="AG6" s="141"/>
      <c r="AH6" s="162">
        <f>T6</f>
        <v>0</v>
      </c>
      <c r="AI6" s="164"/>
    </row>
    <row r="7" spans="1:35" s="37" customFormat="1" ht="37.5" customHeight="1" thickBot="1" x14ac:dyDescent="0.2">
      <c r="A7" s="42" t="s">
        <v>5</v>
      </c>
      <c r="B7" s="153" t="str">
        <f>IF(ISNA(VLOOKUP(B6,'（参考）日当・宿泊料'!B:C,2,FALSE)),"？",VLOOKUP(B6,'（参考）日当・宿泊料'!B:C,2,FALSE))</f>
        <v>③</v>
      </c>
      <c r="C7" s="153"/>
      <c r="D7" s="153"/>
      <c r="H7" s="45"/>
      <c r="I7" s="165" t="s">
        <v>4</v>
      </c>
      <c r="J7" s="166"/>
      <c r="K7" s="166"/>
      <c r="L7" s="168" t="s">
        <v>140</v>
      </c>
      <c r="M7" s="169"/>
      <c r="N7" s="167" t="s">
        <v>142</v>
      </c>
      <c r="O7" s="166"/>
      <c r="P7" s="181" t="s">
        <v>6</v>
      </c>
      <c r="Q7" s="182"/>
      <c r="R7" s="180" t="s">
        <v>7</v>
      </c>
      <c r="S7" s="180"/>
      <c r="T7" s="181" t="s">
        <v>8</v>
      </c>
      <c r="U7" s="186"/>
      <c r="V7" s="165" t="str">
        <f>I7</f>
        <v>鉄道賃</v>
      </c>
      <c r="W7" s="166"/>
      <c r="X7" s="166"/>
      <c r="Y7" s="168" t="str">
        <f>L7</f>
        <v>航空賃</v>
      </c>
      <c r="Z7" s="169"/>
      <c r="AA7" s="167" t="s">
        <v>142</v>
      </c>
      <c r="AB7" s="166"/>
      <c r="AC7" s="183" t="str">
        <f>P7</f>
        <v>日当</v>
      </c>
      <c r="AD7" s="185"/>
      <c r="AE7" s="185"/>
      <c r="AF7" s="183" t="str">
        <f>R7</f>
        <v>宿泊料</v>
      </c>
      <c r="AG7" s="185"/>
      <c r="AH7" s="183" t="str">
        <f>T7</f>
        <v>食卓料</v>
      </c>
      <c r="AI7" s="184"/>
    </row>
    <row r="8" spans="1:35" s="37" customFormat="1" ht="45" customHeight="1" x14ac:dyDescent="0.15">
      <c r="A8" s="14" t="s">
        <v>92</v>
      </c>
      <c r="B8" s="31" t="s">
        <v>9</v>
      </c>
      <c r="C8" s="16" t="s">
        <v>87</v>
      </c>
      <c r="D8" s="32" t="s">
        <v>10</v>
      </c>
      <c r="E8" s="17" t="s">
        <v>111</v>
      </c>
      <c r="F8" s="18" t="s">
        <v>11</v>
      </c>
      <c r="G8" s="17" t="s">
        <v>81</v>
      </c>
      <c r="H8" s="15" t="s">
        <v>12</v>
      </c>
      <c r="I8" s="100" t="s">
        <v>13</v>
      </c>
      <c r="J8" s="101" t="s">
        <v>14</v>
      </c>
      <c r="K8" s="102" t="s">
        <v>15</v>
      </c>
      <c r="L8" s="108" t="s">
        <v>13</v>
      </c>
      <c r="M8" s="101" t="s">
        <v>141</v>
      </c>
      <c r="N8" s="101" t="s">
        <v>13</v>
      </c>
      <c r="O8" s="99" t="s">
        <v>14</v>
      </c>
      <c r="P8" s="99" t="s">
        <v>16</v>
      </c>
      <c r="Q8" s="99" t="s">
        <v>17</v>
      </c>
      <c r="R8" s="99" t="s">
        <v>82</v>
      </c>
      <c r="S8" s="99" t="s">
        <v>17</v>
      </c>
      <c r="T8" s="99" t="s">
        <v>82</v>
      </c>
      <c r="U8" s="20" t="s">
        <v>17</v>
      </c>
      <c r="V8" s="100" t="str">
        <f>I8</f>
        <v>路程</v>
      </c>
      <c r="W8" s="101" t="str">
        <f>J8</f>
        <v>運賃</v>
      </c>
      <c r="X8" s="102" t="str">
        <f>K8</f>
        <v>急行
料金</v>
      </c>
      <c r="Y8" s="108" t="str">
        <f>L8</f>
        <v>路程</v>
      </c>
      <c r="Z8" s="101" t="str">
        <f>M8</f>
        <v>運賃</v>
      </c>
      <c r="AA8" s="101" t="str">
        <f>N8</f>
        <v>路程</v>
      </c>
      <c r="AB8" s="101" t="str">
        <f>O8</f>
        <v>運賃</v>
      </c>
      <c r="AC8" s="101" t="str">
        <f t="shared" si="0"/>
        <v>日数</v>
      </c>
      <c r="AD8" s="102" t="s">
        <v>145</v>
      </c>
      <c r="AE8" s="101" t="str">
        <f>Q8</f>
        <v>定額</v>
      </c>
      <c r="AF8" s="101" t="str">
        <f t="shared" ref="AF8:AF24" si="1">R8</f>
        <v>夜数</v>
      </c>
      <c r="AG8" s="101" t="str">
        <f>S8</f>
        <v>定額</v>
      </c>
      <c r="AH8" s="101" t="str">
        <f>T8</f>
        <v>夜数</v>
      </c>
      <c r="AI8" s="46" t="str">
        <f>U8</f>
        <v>定額</v>
      </c>
    </row>
    <row r="9" spans="1:35" s="37" customFormat="1" ht="14.25" x14ac:dyDescent="0.15">
      <c r="A9" s="21"/>
      <c r="B9" s="104"/>
      <c r="C9" s="103"/>
      <c r="D9" s="105"/>
      <c r="E9" s="22"/>
      <c r="F9" s="23"/>
      <c r="G9" s="22"/>
      <c r="H9" s="24"/>
      <c r="I9" s="25" t="s">
        <v>83</v>
      </c>
      <c r="J9" s="26" t="s">
        <v>84</v>
      </c>
      <c r="K9" s="27" t="s">
        <v>84</v>
      </c>
      <c r="L9" s="109" t="s">
        <v>83</v>
      </c>
      <c r="M9" s="26" t="s">
        <v>84</v>
      </c>
      <c r="N9" s="26" t="s">
        <v>83</v>
      </c>
      <c r="O9" s="28" t="s">
        <v>84</v>
      </c>
      <c r="P9" s="29" t="s">
        <v>85</v>
      </c>
      <c r="Q9" s="29" t="s">
        <v>84</v>
      </c>
      <c r="R9" s="29" t="s">
        <v>24</v>
      </c>
      <c r="S9" s="29" t="s">
        <v>84</v>
      </c>
      <c r="T9" s="29" t="s">
        <v>24</v>
      </c>
      <c r="U9" s="30" t="s">
        <v>84</v>
      </c>
      <c r="V9" s="25" t="s">
        <v>83</v>
      </c>
      <c r="W9" s="26" t="s">
        <v>84</v>
      </c>
      <c r="X9" s="27" t="s">
        <v>84</v>
      </c>
      <c r="Y9" s="109" t="s">
        <v>83</v>
      </c>
      <c r="Z9" s="26" t="s">
        <v>84</v>
      </c>
      <c r="AA9" s="26" t="s">
        <v>83</v>
      </c>
      <c r="AB9" s="28" t="s">
        <v>84</v>
      </c>
      <c r="AC9" s="29" t="s">
        <v>85</v>
      </c>
      <c r="AD9" s="29"/>
      <c r="AE9" s="29" t="s">
        <v>84</v>
      </c>
      <c r="AF9" s="29" t="s">
        <v>24</v>
      </c>
      <c r="AG9" s="29" t="s">
        <v>84</v>
      </c>
      <c r="AH9" s="29" t="s">
        <v>24</v>
      </c>
      <c r="AI9" s="30" t="s">
        <v>84</v>
      </c>
    </row>
    <row r="10" spans="1:35" s="37" customFormat="1" ht="37.5" customHeight="1" x14ac:dyDescent="0.15">
      <c r="A10" s="69"/>
      <c r="B10" s="70"/>
      <c r="C10" s="60" t="s">
        <v>87</v>
      </c>
      <c r="D10" s="72"/>
      <c r="E10" s="73"/>
      <c r="F10" s="73"/>
      <c r="G10" s="73"/>
      <c r="H10" s="74"/>
      <c r="I10" s="78"/>
      <c r="J10" s="79"/>
      <c r="K10" s="79"/>
      <c r="L10" s="79"/>
      <c r="M10" s="79"/>
      <c r="N10" s="80"/>
      <c r="O10" s="81"/>
      <c r="P10" s="85" t="str">
        <f t="shared" ref="P10:P24" si="2">IF(A10="","",1)</f>
        <v/>
      </c>
      <c r="Q10" s="79"/>
      <c r="R10" s="85" t="str">
        <f>IF(H10="","",IF(K5="",1,""))</f>
        <v/>
      </c>
      <c r="S10" s="79"/>
      <c r="T10" s="85" t="str">
        <f>IF($K$5=0,"",IF(AND($P$5="なし",$T$5="なし"),1,""))</f>
        <v/>
      </c>
      <c r="U10" s="90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87">
        <f t="shared" ref="V10:X12" si="3">I10</f>
        <v>0</v>
      </c>
      <c r="W10" s="88">
        <f t="shared" si="3"/>
        <v>0</v>
      </c>
      <c r="X10" s="88">
        <f t="shared" si="3"/>
        <v>0</v>
      </c>
      <c r="Y10" s="88"/>
      <c r="Z10" s="85"/>
      <c r="AA10" s="89">
        <f t="shared" ref="AA10:AB12" si="4">N10</f>
        <v>0</v>
      </c>
      <c r="AB10" s="88">
        <f t="shared" si="4"/>
        <v>0</v>
      </c>
      <c r="AC10" s="85" t="str">
        <f t="shared" si="0"/>
        <v/>
      </c>
      <c r="AD10" s="113"/>
      <c r="AE10" s="85" t="str">
        <f>IF(AC10=1,MIN(Q10,VLOOKUP($B$7,'（参考）日当・宿泊料'!$C:$F,2,FALSE))*AD10,"")</f>
        <v/>
      </c>
      <c r="AF10" s="85" t="str">
        <f t="shared" si="1"/>
        <v/>
      </c>
      <c r="AG10" s="85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85" t="str">
        <f>IF($X$5=0,"",IF(T10="","",1))</f>
        <v/>
      </c>
      <c r="AI10" s="90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7" customFormat="1" ht="37.5" customHeight="1" x14ac:dyDescent="0.15">
      <c r="A11" s="69"/>
      <c r="B11" s="71"/>
      <c r="C11" s="61" t="s">
        <v>87</v>
      </c>
      <c r="D11" s="75"/>
      <c r="E11" s="76"/>
      <c r="F11" s="76"/>
      <c r="G11" s="76"/>
      <c r="H11" s="74"/>
      <c r="I11" s="82"/>
      <c r="J11" s="83"/>
      <c r="K11" s="83"/>
      <c r="L11" s="83"/>
      <c r="M11" s="83"/>
      <c r="N11" s="84"/>
      <c r="O11" s="83"/>
      <c r="P11" s="86" t="str">
        <f t="shared" si="2"/>
        <v/>
      </c>
      <c r="Q11" s="83"/>
      <c r="R11" s="85" t="str">
        <f t="shared" ref="R11:R24" si="5">IF(H11="","",IF(K6="",1,""))</f>
        <v/>
      </c>
      <c r="S11" s="83"/>
      <c r="T11" s="86" t="str">
        <f t="shared" ref="T11:T13" si="6">IF($X$5=0,"",IF(OR(G11="",R11=""),"",1))</f>
        <v/>
      </c>
      <c r="U11" s="90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91">
        <f t="shared" si="3"/>
        <v>0</v>
      </c>
      <c r="W11" s="92">
        <f t="shared" si="3"/>
        <v>0</v>
      </c>
      <c r="X11" s="92">
        <f t="shared" si="3"/>
        <v>0</v>
      </c>
      <c r="Y11" s="92"/>
      <c r="Z11" s="86"/>
      <c r="AA11" s="93">
        <f t="shared" si="4"/>
        <v>0</v>
      </c>
      <c r="AB11" s="92">
        <f t="shared" si="4"/>
        <v>0</v>
      </c>
      <c r="AC11" s="86" t="str">
        <f>P11</f>
        <v/>
      </c>
      <c r="AD11" s="113"/>
      <c r="AE11" s="85" t="str">
        <f>IF(AC11=1,MIN(Q11,VLOOKUP($B$7,'（参考）日当・宿泊料'!$C:$F,2,FALSE))*$AC$6,"")</f>
        <v/>
      </c>
      <c r="AF11" s="86" t="str">
        <f t="shared" si="1"/>
        <v/>
      </c>
      <c r="AG11" s="86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86" t="str">
        <f t="shared" ref="AH11:AH13" si="7">IF($X$5=0,"",IF(OR(T11="",AF11=""),"",1))</f>
        <v/>
      </c>
      <c r="AI11" s="94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7" customFormat="1" ht="37.5" customHeight="1" x14ac:dyDescent="0.15">
      <c r="A12" s="69"/>
      <c r="B12" s="71"/>
      <c r="C12" s="61" t="s">
        <v>87</v>
      </c>
      <c r="D12" s="75"/>
      <c r="E12" s="77"/>
      <c r="F12" s="77"/>
      <c r="G12" s="77"/>
      <c r="H12" s="74"/>
      <c r="I12" s="82"/>
      <c r="J12" s="83"/>
      <c r="K12" s="83"/>
      <c r="L12" s="83"/>
      <c r="M12" s="83"/>
      <c r="N12" s="84"/>
      <c r="O12" s="83"/>
      <c r="P12" s="86" t="str">
        <f t="shared" si="2"/>
        <v/>
      </c>
      <c r="Q12" s="83"/>
      <c r="R12" s="85" t="str">
        <f t="shared" si="5"/>
        <v/>
      </c>
      <c r="S12" s="83"/>
      <c r="T12" s="86" t="str">
        <f t="shared" si="6"/>
        <v/>
      </c>
      <c r="U12" s="90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91">
        <f t="shared" si="3"/>
        <v>0</v>
      </c>
      <c r="W12" s="92">
        <f t="shared" si="3"/>
        <v>0</v>
      </c>
      <c r="X12" s="92">
        <f t="shared" si="3"/>
        <v>0</v>
      </c>
      <c r="Y12" s="92"/>
      <c r="Z12" s="86"/>
      <c r="AA12" s="93">
        <f t="shared" si="4"/>
        <v>0</v>
      </c>
      <c r="AB12" s="92">
        <f t="shared" si="4"/>
        <v>0</v>
      </c>
      <c r="AC12" s="86" t="str">
        <f>P12</f>
        <v/>
      </c>
      <c r="AD12" s="113"/>
      <c r="AE12" s="85" t="str">
        <f>IF(AC12=1,MIN(Q12,VLOOKUP($B$7,'（参考）日当・宿泊料'!$C:$F,2,FALSE))*$AC$6,"")</f>
        <v/>
      </c>
      <c r="AF12" s="86" t="str">
        <f t="shared" si="1"/>
        <v/>
      </c>
      <c r="AG12" s="86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86" t="str">
        <f t="shared" si="7"/>
        <v/>
      </c>
      <c r="AI12" s="94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7" customFormat="1" ht="37.5" customHeight="1" x14ac:dyDescent="0.15">
      <c r="A13" s="69"/>
      <c r="B13" s="71"/>
      <c r="C13" s="61" t="s">
        <v>87</v>
      </c>
      <c r="D13" s="75"/>
      <c r="E13" s="77"/>
      <c r="F13" s="77"/>
      <c r="G13" s="77"/>
      <c r="H13" s="74"/>
      <c r="I13" s="82"/>
      <c r="J13" s="83"/>
      <c r="K13" s="83"/>
      <c r="L13" s="83"/>
      <c r="M13" s="83"/>
      <c r="N13" s="84"/>
      <c r="O13" s="83"/>
      <c r="P13" s="86" t="str">
        <f t="shared" si="2"/>
        <v/>
      </c>
      <c r="Q13" s="83"/>
      <c r="R13" s="85" t="str">
        <f t="shared" si="5"/>
        <v/>
      </c>
      <c r="S13" s="83"/>
      <c r="T13" s="86" t="str">
        <f t="shared" si="6"/>
        <v/>
      </c>
      <c r="U13" s="90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91">
        <f t="shared" ref="V13:X19" si="8">I13</f>
        <v>0</v>
      </c>
      <c r="W13" s="92">
        <f t="shared" si="8"/>
        <v>0</v>
      </c>
      <c r="X13" s="92">
        <f t="shared" si="8"/>
        <v>0</v>
      </c>
      <c r="Y13" s="92"/>
      <c r="Z13" s="86"/>
      <c r="AA13" s="93">
        <f t="shared" ref="AA13:AC19" si="9">N13</f>
        <v>0</v>
      </c>
      <c r="AB13" s="92">
        <f t="shared" si="9"/>
        <v>0</v>
      </c>
      <c r="AC13" s="86" t="str">
        <f t="shared" si="9"/>
        <v/>
      </c>
      <c r="AD13" s="113"/>
      <c r="AE13" s="85" t="str">
        <f>IF(AC13=1,MIN(Q13,VLOOKUP($B$7,'（参考）日当・宿泊料'!$C:$F,2,FALSE))*$AC$6,"")</f>
        <v/>
      </c>
      <c r="AF13" s="86" t="str">
        <f t="shared" si="1"/>
        <v/>
      </c>
      <c r="AG13" s="86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86" t="str">
        <f t="shared" si="7"/>
        <v/>
      </c>
      <c r="AI13" s="94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7" customFormat="1" ht="37.5" customHeight="1" x14ac:dyDescent="0.15">
      <c r="A14" s="69"/>
      <c r="B14" s="71"/>
      <c r="C14" s="61" t="s">
        <v>87</v>
      </c>
      <c r="D14" s="75"/>
      <c r="E14" s="77"/>
      <c r="F14" s="77"/>
      <c r="G14" s="77"/>
      <c r="H14" s="74"/>
      <c r="I14" s="82"/>
      <c r="J14" s="83"/>
      <c r="K14" s="83"/>
      <c r="L14" s="83"/>
      <c r="M14" s="83"/>
      <c r="N14" s="84"/>
      <c r="O14" s="83"/>
      <c r="P14" s="86" t="str">
        <f t="shared" si="2"/>
        <v/>
      </c>
      <c r="Q14" s="83"/>
      <c r="R14" s="85" t="str">
        <f t="shared" si="5"/>
        <v/>
      </c>
      <c r="S14" s="83"/>
      <c r="T14" s="86" t="str">
        <f>IF($X$5=0,"",IF(OR(G14="",R14=""),"",1))</f>
        <v/>
      </c>
      <c r="U14" s="90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91">
        <f t="shared" si="8"/>
        <v>0</v>
      </c>
      <c r="W14" s="92">
        <f t="shared" si="8"/>
        <v>0</v>
      </c>
      <c r="X14" s="92">
        <f t="shared" si="8"/>
        <v>0</v>
      </c>
      <c r="Y14" s="92"/>
      <c r="Z14" s="86"/>
      <c r="AA14" s="93">
        <f t="shared" si="9"/>
        <v>0</v>
      </c>
      <c r="AB14" s="92">
        <f t="shared" si="9"/>
        <v>0</v>
      </c>
      <c r="AC14" s="86"/>
      <c r="AD14" s="113"/>
      <c r="AE14" s="85" t="str">
        <f>IF(AC14=1,MIN(Q14,VLOOKUP($B$7,'（参考）日当・宿泊料'!$C:$F,2,FALSE))*$AC$6,"")</f>
        <v/>
      </c>
      <c r="AF14" s="86" t="str">
        <f>R14</f>
        <v/>
      </c>
      <c r="AG14" s="86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86" t="str">
        <f>IF($X$5=0,"",IF(OR(T14="",AF14=""),"",1))</f>
        <v/>
      </c>
      <c r="AI14" s="94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7" customFormat="1" ht="37.5" customHeight="1" x14ac:dyDescent="0.15">
      <c r="A15" s="69"/>
      <c r="B15" s="71"/>
      <c r="C15" s="61" t="s">
        <v>87</v>
      </c>
      <c r="D15" s="75"/>
      <c r="E15" s="76"/>
      <c r="F15" s="76"/>
      <c r="G15" s="76"/>
      <c r="H15" s="74"/>
      <c r="I15" s="82"/>
      <c r="J15" s="83"/>
      <c r="K15" s="83"/>
      <c r="L15" s="83"/>
      <c r="M15" s="83"/>
      <c r="N15" s="84"/>
      <c r="O15" s="83"/>
      <c r="P15" s="86" t="str">
        <f t="shared" si="2"/>
        <v/>
      </c>
      <c r="Q15" s="83"/>
      <c r="R15" s="85" t="str">
        <f t="shared" si="5"/>
        <v/>
      </c>
      <c r="S15" s="83"/>
      <c r="T15" s="86" t="str">
        <f t="shared" ref="T15:T24" si="10">IF($X$5=0,"",IF(OR(G15="",R15=""),"",1))</f>
        <v/>
      </c>
      <c r="U15" s="90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91">
        <f t="shared" si="8"/>
        <v>0</v>
      </c>
      <c r="W15" s="92">
        <f t="shared" si="8"/>
        <v>0</v>
      </c>
      <c r="X15" s="92">
        <f t="shared" si="8"/>
        <v>0</v>
      </c>
      <c r="Y15" s="92"/>
      <c r="Z15" s="86"/>
      <c r="AA15" s="93">
        <f t="shared" si="9"/>
        <v>0</v>
      </c>
      <c r="AB15" s="92">
        <f t="shared" si="9"/>
        <v>0</v>
      </c>
      <c r="AC15" s="86"/>
      <c r="AD15" s="113"/>
      <c r="AE15" s="85" t="str">
        <f>IF(AC15=1,MIN(Q15,VLOOKUP($B$7,'（参考）日当・宿泊料'!$C:$F,2,FALSE))*$AC$6,"")</f>
        <v/>
      </c>
      <c r="AF15" s="86" t="str">
        <f t="shared" ref="AF15:AF19" si="11">R15</f>
        <v/>
      </c>
      <c r="AG15" s="86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86" t="str">
        <f t="shared" ref="AH15:AH24" si="12">IF($X$5=0,"",IF(OR(T15="",AF15=""),"",1))</f>
        <v/>
      </c>
      <c r="AI15" s="94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7" customFormat="1" ht="37.5" customHeight="1" x14ac:dyDescent="0.15">
      <c r="A16" s="69"/>
      <c r="B16" s="71"/>
      <c r="C16" s="61" t="s">
        <v>87</v>
      </c>
      <c r="D16" s="75"/>
      <c r="E16" s="77"/>
      <c r="F16" s="77"/>
      <c r="G16" s="77"/>
      <c r="H16" s="74"/>
      <c r="I16" s="82"/>
      <c r="J16" s="83"/>
      <c r="K16" s="83"/>
      <c r="L16" s="83"/>
      <c r="M16" s="83"/>
      <c r="N16" s="84"/>
      <c r="O16" s="83"/>
      <c r="P16" s="86" t="str">
        <f t="shared" si="2"/>
        <v/>
      </c>
      <c r="Q16" s="83"/>
      <c r="R16" s="85" t="str">
        <f t="shared" si="5"/>
        <v/>
      </c>
      <c r="S16" s="83"/>
      <c r="T16" s="86" t="str">
        <f t="shared" si="10"/>
        <v/>
      </c>
      <c r="U16" s="90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91">
        <f t="shared" si="8"/>
        <v>0</v>
      </c>
      <c r="W16" s="92">
        <f t="shared" si="8"/>
        <v>0</v>
      </c>
      <c r="X16" s="92">
        <f t="shared" si="8"/>
        <v>0</v>
      </c>
      <c r="Y16" s="92"/>
      <c r="Z16" s="86"/>
      <c r="AA16" s="93">
        <f t="shared" si="9"/>
        <v>0</v>
      </c>
      <c r="AB16" s="92">
        <f t="shared" si="9"/>
        <v>0</v>
      </c>
      <c r="AC16" s="86" t="str">
        <f t="shared" si="9"/>
        <v/>
      </c>
      <c r="AD16" s="113"/>
      <c r="AE16" s="85" t="str">
        <f>IF(AC16=1,MIN(Q16,VLOOKUP($B$7,'（参考）日当・宿泊料'!$C:$F,2,FALSE))*$AC$6,"")</f>
        <v/>
      </c>
      <c r="AF16" s="86" t="str">
        <f t="shared" si="11"/>
        <v/>
      </c>
      <c r="AG16" s="86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86" t="str">
        <f t="shared" si="12"/>
        <v/>
      </c>
      <c r="AI16" s="94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7" customFormat="1" ht="37.5" customHeight="1" x14ac:dyDescent="0.15">
      <c r="A17" s="69"/>
      <c r="B17" s="71"/>
      <c r="C17" s="61" t="s">
        <v>87</v>
      </c>
      <c r="D17" s="75"/>
      <c r="E17" s="76"/>
      <c r="F17" s="76"/>
      <c r="G17" s="76"/>
      <c r="H17" s="74"/>
      <c r="I17" s="82"/>
      <c r="J17" s="83"/>
      <c r="K17" s="83"/>
      <c r="L17" s="83"/>
      <c r="M17" s="83"/>
      <c r="N17" s="84"/>
      <c r="O17" s="83"/>
      <c r="P17" s="86" t="str">
        <f t="shared" si="2"/>
        <v/>
      </c>
      <c r="Q17" s="83"/>
      <c r="R17" s="85" t="str">
        <f t="shared" si="5"/>
        <v/>
      </c>
      <c r="S17" s="83"/>
      <c r="T17" s="86" t="str">
        <f t="shared" si="10"/>
        <v/>
      </c>
      <c r="U17" s="90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91">
        <f t="shared" si="8"/>
        <v>0</v>
      </c>
      <c r="W17" s="92">
        <f t="shared" si="8"/>
        <v>0</v>
      </c>
      <c r="X17" s="92">
        <f t="shared" si="8"/>
        <v>0</v>
      </c>
      <c r="Y17" s="92"/>
      <c r="Z17" s="86"/>
      <c r="AA17" s="93">
        <f t="shared" si="9"/>
        <v>0</v>
      </c>
      <c r="AB17" s="92">
        <f t="shared" si="9"/>
        <v>0</v>
      </c>
      <c r="AC17" s="86" t="str">
        <f t="shared" si="9"/>
        <v/>
      </c>
      <c r="AD17" s="113"/>
      <c r="AE17" s="85" t="str">
        <f>IF(AC17=1,MIN(Q17,VLOOKUP($B$7,'（参考）日当・宿泊料'!$C:$F,2,FALSE))*$AC$6,"")</f>
        <v/>
      </c>
      <c r="AF17" s="86" t="str">
        <f t="shared" si="11"/>
        <v/>
      </c>
      <c r="AG17" s="86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86" t="str">
        <f t="shared" si="12"/>
        <v/>
      </c>
      <c r="AI17" s="94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7" customFormat="1" ht="37.5" customHeight="1" x14ac:dyDescent="0.15">
      <c r="A18" s="69"/>
      <c r="B18" s="71"/>
      <c r="C18" s="61" t="s">
        <v>87</v>
      </c>
      <c r="D18" s="75"/>
      <c r="E18" s="76"/>
      <c r="F18" s="76"/>
      <c r="G18" s="76"/>
      <c r="H18" s="74"/>
      <c r="I18" s="82"/>
      <c r="J18" s="83"/>
      <c r="K18" s="83"/>
      <c r="L18" s="83"/>
      <c r="M18" s="83"/>
      <c r="N18" s="84"/>
      <c r="O18" s="83"/>
      <c r="P18" s="86" t="str">
        <f t="shared" si="2"/>
        <v/>
      </c>
      <c r="Q18" s="83"/>
      <c r="R18" s="85" t="str">
        <f t="shared" si="5"/>
        <v/>
      </c>
      <c r="S18" s="83"/>
      <c r="T18" s="86" t="str">
        <f t="shared" si="10"/>
        <v/>
      </c>
      <c r="U18" s="90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91">
        <f t="shared" si="8"/>
        <v>0</v>
      </c>
      <c r="W18" s="92">
        <f t="shared" si="8"/>
        <v>0</v>
      </c>
      <c r="X18" s="92">
        <f t="shared" si="8"/>
        <v>0</v>
      </c>
      <c r="Y18" s="92"/>
      <c r="Z18" s="86"/>
      <c r="AA18" s="93">
        <f t="shared" si="9"/>
        <v>0</v>
      </c>
      <c r="AB18" s="92">
        <f t="shared" si="9"/>
        <v>0</v>
      </c>
      <c r="AC18" s="86" t="str">
        <f t="shared" si="9"/>
        <v/>
      </c>
      <c r="AD18" s="113"/>
      <c r="AE18" s="85" t="str">
        <f>IF(AC18=1,MIN(Q18,VLOOKUP($B$7,'（参考）日当・宿泊料'!$C:$F,2,FALSE))*$AC$6,"")</f>
        <v/>
      </c>
      <c r="AF18" s="86" t="str">
        <f t="shared" si="11"/>
        <v/>
      </c>
      <c r="AG18" s="86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86" t="str">
        <f t="shared" si="12"/>
        <v/>
      </c>
      <c r="AI18" s="94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7" customFormat="1" ht="37.5" customHeight="1" x14ac:dyDescent="0.15">
      <c r="A19" s="69"/>
      <c r="B19" s="71"/>
      <c r="C19" s="61" t="s">
        <v>87</v>
      </c>
      <c r="D19" s="75"/>
      <c r="E19" s="76"/>
      <c r="F19" s="76"/>
      <c r="G19" s="76"/>
      <c r="H19" s="74"/>
      <c r="I19" s="82"/>
      <c r="J19" s="83"/>
      <c r="K19" s="83"/>
      <c r="L19" s="83"/>
      <c r="M19" s="83"/>
      <c r="N19" s="84"/>
      <c r="O19" s="83"/>
      <c r="P19" s="86" t="str">
        <f t="shared" si="2"/>
        <v/>
      </c>
      <c r="Q19" s="83"/>
      <c r="R19" s="85" t="str">
        <f t="shared" si="5"/>
        <v/>
      </c>
      <c r="S19" s="83"/>
      <c r="T19" s="86" t="str">
        <f t="shared" si="10"/>
        <v/>
      </c>
      <c r="U19" s="90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91">
        <f t="shared" si="8"/>
        <v>0</v>
      </c>
      <c r="W19" s="92">
        <f t="shared" si="8"/>
        <v>0</v>
      </c>
      <c r="X19" s="92">
        <f t="shared" si="8"/>
        <v>0</v>
      </c>
      <c r="Y19" s="92"/>
      <c r="Z19" s="86"/>
      <c r="AA19" s="93">
        <f t="shared" si="9"/>
        <v>0</v>
      </c>
      <c r="AB19" s="92">
        <f t="shared" si="9"/>
        <v>0</v>
      </c>
      <c r="AC19" s="86" t="str">
        <f t="shared" si="9"/>
        <v/>
      </c>
      <c r="AD19" s="113"/>
      <c r="AE19" s="85" t="str">
        <f>IF(AC19=1,MIN(Q19,VLOOKUP($B$7,'（参考）日当・宿泊料'!$C:$F,2,FALSE))*$AC$6,"")</f>
        <v/>
      </c>
      <c r="AF19" s="86" t="str">
        <f t="shared" si="11"/>
        <v/>
      </c>
      <c r="AG19" s="86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86" t="str">
        <f t="shared" si="12"/>
        <v/>
      </c>
      <c r="AI19" s="94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7" customFormat="1" ht="37.5" customHeight="1" x14ac:dyDescent="0.15">
      <c r="A20" s="69"/>
      <c r="B20" s="71"/>
      <c r="C20" s="61" t="s">
        <v>87</v>
      </c>
      <c r="D20" s="75"/>
      <c r="E20" s="76"/>
      <c r="F20" s="76"/>
      <c r="G20" s="76"/>
      <c r="H20" s="74"/>
      <c r="I20" s="82"/>
      <c r="J20" s="83"/>
      <c r="K20" s="83"/>
      <c r="L20" s="83"/>
      <c r="M20" s="83"/>
      <c r="N20" s="84"/>
      <c r="O20" s="83"/>
      <c r="P20" s="86" t="str">
        <f t="shared" si="2"/>
        <v/>
      </c>
      <c r="Q20" s="83"/>
      <c r="R20" s="85" t="str">
        <f t="shared" si="5"/>
        <v/>
      </c>
      <c r="S20" s="83"/>
      <c r="T20" s="86" t="str">
        <f t="shared" si="10"/>
        <v/>
      </c>
      <c r="U20" s="90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91">
        <f t="shared" ref="V20:X24" si="13">I20</f>
        <v>0</v>
      </c>
      <c r="W20" s="92">
        <f t="shared" si="13"/>
        <v>0</v>
      </c>
      <c r="X20" s="92">
        <f t="shared" si="13"/>
        <v>0</v>
      </c>
      <c r="Y20" s="92"/>
      <c r="Z20" s="86"/>
      <c r="AA20" s="93">
        <f t="shared" ref="AA20:AC24" si="14">N20</f>
        <v>0</v>
      </c>
      <c r="AB20" s="92">
        <f t="shared" si="14"/>
        <v>0</v>
      </c>
      <c r="AC20" s="86" t="str">
        <f t="shared" si="14"/>
        <v/>
      </c>
      <c r="AD20" s="113"/>
      <c r="AE20" s="85" t="str">
        <f>IF(AC20=1,MIN(Q20,VLOOKUP($B$7,'（参考）日当・宿泊料'!$C:$F,2,FALSE))*$AC$6,"")</f>
        <v/>
      </c>
      <c r="AF20" s="86" t="str">
        <f t="shared" si="1"/>
        <v/>
      </c>
      <c r="AG20" s="86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86" t="str">
        <f t="shared" si="12"/>
        <v/>
      </c>
      <c r="AI20" s="94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7" customFormat="1" ht="37.5" customHeight="1" x14ac:dyDescent="0.15">
      <c r="A21" s="69"/>
      <c r="B21" s="71"/>
      <c r="C21" s="61" t="s">
        <v>87</v>
      </c>
      <c r="D21" s="75"/>
      <c r="E21" s="76"/>
      <c r="F21" s="76"/>
      <c r="G21" s="76"/>
      <c r="H21" s="74"/>
      <c r="I21" s="82"/>
      <c r="J21" s="83"/>
      <c r="K21" s="83"/>
      <c r="L21" s="83"/>
      <c r="M21" s="83"/>
      <c r="N21" s="84"/>
      <c r="O21" s="83"/>
      <c r="P21" s="86" t="str">
        <f t="shared" si="2"/>
        <v/>
      </c>
      <c r="Q21" s="83"/>
      <c r="R21" s="85" t="str">
        <f t="shared" si="5"/>
        <v/>
      </c>
      <c r="S21" s="83"/>
      <c r="T21" s="86" t="str">
        <f t="shared" si="10"/>
        <v/>
      </c>
      <c r="U21" s="90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91">
        <f t="shared" si="13"/>
        <v>0</v>
      </c>
      <c r="W21" s="92">
        <f t="shared" si="13"/>
        <v>0</v>
      </c>
      <c r="X21" s="92">
        <f t="shared" si="13"/>
        <v>0</v>
      </c>
      <c r="Y21" s="92"/>
      <c r="Z21" s="86"/>
      <c r="AA21" s="93">
        <f t="shared" si="14"/>
        <v>0</v>
      </c>
      <c r="AB21" s="92">
        <f t="shared" si="14"/>
        <v>0</v>
      </c>
      <c r="AC21" s="86" t="str">
        <f t="shared" si="14"/>
        <v/>
      </c>
      <c r="AD21" s="113"/>
      <c r="AE21" s="85" t="str">
        <f>IF(AC21=1,MIN(Q21,VLOOKUP($B$7,'（参考）日当・宿泊料'!$C:$F,2,FALSE))*$AC$6,"")</f>
        <v/>
      </c>
      <c r="AF21" s="86" t="str">
        <f t="shared" si="1"/>
        <v/>
      </c>
      <c r="AG21" s="86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86" t="str">
        <f t="shared" si="12"/>
        <v/>
      </c>
      <c r="AI21" s="94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7" customFormat="1" ht="37.5" customHeight="1" x14ac:dyDescent="0.15">
      <c r="A22" s="69"/>
      <c r="B22" s="71"/>
      <c r="C22" s="61" t="s">
        <v>87</v>
      </c>
      <c r="D22" s="75"/>
      <c r="E22" s="76"/>
      <c r="F22" s="76"/>
      <c r="G22" s="76"/>
      <c r="H22" s="74"/>
      <c r="I22" s="82"/>
      <c r="J22" s="83"/>
      <c r="K22" s="83"/>
      <c r="L22" s="83"/>
      <c r="M22" s="83"/>
      <c r="N22" s="84"/>
      <c r="O22" s="83"/>
      <c r="P22" s="86" t="str">
        <f t="shared" si="2"/>
        <v/>
      </c>
      <c r="Q22" s="83"/>
      <c r="R22" s="85" t="str">
        <f t="shared" si="5"/>
        <v/>
      </c>
      <c r="S22" s="83"/>
      <c r="T22" s="86" t="str">
        <f t="shared" si="10"/>
        <v/>
      </c>
      <c r="U22" s="90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91">
        <f t="shared" si="13"/>
        <v>0</v>
      </c>
      <c r="W22" s="92">
        <f t="shared" si="13"/>
        <v>0</v>
      </c>
      <c r="X22" s="92">
        <f t="shared" si="13"/>
        <v>0</v>
      </c>
      <c r="Y22" s="92"/>
      <c r="Z22" s="86"/>
      <c r="AA22" s="93">
        <f t="shared" si="14"/>
        <v>0</v>
      </c>
      <c r="AB22" s="92">
        <f t="shared" si="14"/>
        <v>0</v>
      </c>
      <c r="AC22" s="86" t="str">
        <f t="shared" si="14"/>
        <v/>
      </c>
      <c r="AD22" s="113"/>
      <c r="AE22" s="85" t="str">
        <f>IF(AC22=1,MIN(Q22,VLOOKUP($B$7,'（参考）日当・宿泊料'!$C:$F,2,FALSE))*$AC$6,"")</f>
        <v/>
      </c>
      <c r="AF22" s="86" t="str">
        <f t="shared" si="1"/>
        <v/>
      </c>
      <c r="AG22" s="86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86" t="str">
        <f t="shared" si="12"/>
        <v/>
      </c>
      <c r="AI22" s="94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7" customFormat="1" ht="37.5" customHeight="1" x14ac:dyDescent="0.15">
      <c r="A23" s="69"/>
      <c r="B23" s="71"/>
      <c r="C23" s="61" t="s">
        <v>87</v>
      </c>
      <c r="D23" s="75"/>
      <c r="E23" s="76"/>
      <c r="F23" s="76"/>
      <c r="G23" s="76"/>
      <c r="H23" s="74"/>
      <c r="I23" s="82"/>
      <c r="J23" s="83"/>
      <c r="K23" s="83"/>
      <c r="L23" s="83"/>
      <c r="M23" s="83"/>
      <c r="N23" s="84"/>
      <c r="O23" s="83"/>
      <c r="P23" s="86" t="str">
        <f t="shared" si="2"/>
        <v/>
      </c>
      <c r="Q23" s="83"/>
      <c r="R23" s="85" t="str">
        <f t="shared" si="5"/>
        <v/>
      </c>
      <c r="S23" s="83"/>
      <c r="T23" s="86" t="str">
        <f t="shared" si="10"/>
        <v/>
      </c>
      <c r="U23" s="90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91">
        <f t="shared" si="13"/>
        <v>0</v>
      </c>
      <c r="W23" s="92">
        <f t="shared" si="13"/>
        <v>0</v>
      </c>
      <c r="X23" s="92">
        <f t="shared" si="13"/>
        <v>0</v>
      </c>
      <c r="Y23" s="92"/>
      <c r="Z23" s="86"/>
      <c r="AA23" s="93">
        <f t="shared" si="14"/>
        <v>0</v>
      </c>
      <c r="AB23" s="92">
        <f t="shared" si="14"/>
        <v>0</v>
      </c>
      <c r="AC23" s="86" t="str">
        <f t="shared" si="14"/>
        <v/>
      </c>
      <c r="AD23" s="113"/>
      <c r="AE23" s="85" t="str">
        <f>IF(AC23=1,MIN(Q23,VLOOKUP($B$7,'（参考）日当・宿泊料'!$C:$F,2,FALSE))*$AC$6,"")</f>
        <v/>
      </c>
      <c r="AF23" s="86" t="str">
        <f t="shared" si="1"/>
        <v/>
      </c>
      <c r="AG23" s="86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86" t="str">
        <f t="shared" si="12"/>
        <v/>
      </c>
      <c r="AI23" s="94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7" customFormat="1" ht="37.5" customHeight="1" thickBot="1" x14ac:dyDescent="0.2">
      <c r="A24" s="69"/>
      <c r="B24" s="71"/>
      <c r="C24" s="61" t="s">
        <v>87</v>
      </c>
      <c r="D24" s="75"/>
      <c r="E24" s="76"/>
      <c r="F24" s="76"/>
      <c r="G24" s="76"/>
      <c r="H24" s="74"/>
      <c r="I24" s="82"/>
      <c r="J24" s="83"/>
      <c r="K24" s="83"/>
      <c r="L24" s="83"/>
      <c r="M24" s="83"/>
      <c r="N24" s="84"/>
      <c r="O24" s="83"/>
      <c r="P24" s="86" t="str">
        <f t="shared" si="2"/>
        <v/>
      </c>
      <c r="Q24" s="83"/>
      <c r="R24" s="85" t="str">
        <f t="shared" si="5"/>
        <v/>
      </c>
      <c r="S24" s="83"/>
      <c r="T24" s="86" t="str">
        <f t="shared" si="10"/>
        <v/>
      </c>
      <c r="U24" s="90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91">
        <f t="shared" si="13"/>
        <v>0</v>
      </c>
      <c r="W24" s="92">
        <f t="shared" si="13"/>
        <v>0</v>
      </c>
      <c r="X24" s="92">
        <f t="shared" si="13"/>
        <v>0</v>
      </c>
      <c r="Y24" s="92"/>
      <c r="Z24" s="86"/>
      <c r="AA24" s="93">
        <f t="shared" si="14"/>
        <v>0</v>
      </c>
      <c r="AB24" s="92">
        <f t="shared" si="14"/>
        <v>0</v>
      </c>
      <c r="AC24" s="86" t="str">
        <f t="shared" si="14"/>
        <v/>
      </c>
      <c r="AD24" s="113"/>
      <c r="AE24" s="85" t="str">
        <f>IF(AC24=1,MIN(Q24,VLOOKUP($B$7,'（参考）日当・宿泊料'!$C:$F,2,FALSE))*$AC$6,"")</f>
        <v/>
      </c>
      <c r="AF24" s="86" t="str">
        <f t="shared" si="1"/>
        <v/>
      </c>
      <c r="AG24" s="86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86" t="str">
        <f t="shared" si="12"/>
        <v/>
      </c>
      <c r="AI24" s="94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7" customFormat="1" ht="37.5" customHeight="1" thickBot="1" x14ac:dyDescent="0.2">
      <c r="A25" s="175" t="s">
        <v>19</v>
      </c>
      <c r="B25" s="176"/>
      <c r="C25" s="176"/>
      <c r="D25" s="176"/>
      <c r="E25" s="176"/>
      <c r="F25" s="176"/>
      <c r="G25" s="176"/>
      <c r="H25" s="176"/>
      <c r="I25" s="62">
        <f t="shared" ref="I25:AI25" si="15">SUM(I10:I24)</f>
        <v>0</v>
      </c>
      <c r="J25" s="63">
        <f t="shared" si="15"/>
        <v>0</v>
      </c>
      <c r="K25" s="110">
        <f t="shared" si="15"/>
        <v>0</v>
      </c>
      <c r="L25" s="64">
        <f t="shared" si="15"/>
        <v>0</v>
      </c>
      <c r="M25" s="63">
        <f t="shared" si="15"/>
        <v>0</v>
      </c>
      <c r="N25" s="64">
        <f t="shared" si="15"/>
        <v>0</v>
      </c>
      <c r="O25" s="63">
        <f t="shared" si="15"/>
        <v>0</v>
      </c>
      <c r="P25" s="63">
        <f t="shared" si="15"/>
        <v>0</v>
      </c>
      <c r="Q25" s="63">
        <f t="shared" si="15"/>
        <v>0</v>
      </c>
      <c r="R25" s="63">
        <f t="shared" si="15"/>
        <v>0</v>
      </c>
      <c r="S25" s="63">
        <f t="shared" si="15"/>
        <v>0</v>
      </c>
      <c r="T25" s="63">
        <f t="shared" si="15"/>
        <v>0</v>
      </c>
      <c r="U25" s="63">
        <f t="shared" si="15"/>
        <v>0</v>
      </c>
      <c r="V25" s="65">
        <f t="shared" si="15"/>
        <v>0</v>
      </c>
      <c r="W25" s="66">
        <f t="shared" si="15"/>
        <v>0</v>
      </c>
      <c r="X25" s="66">
        <f t="shared" si="15"/>
        <v>0</v>
      </c>
      <c r="Y25" s="66">
        <f t="shared" si="15"/>
        <v>0</v>
      </c>
      <c r="Z25" s="66">
        <f t="shared" si="15"/>
        <v>0</v>
      </c>
      <c r="AA25" s="67">
        <f t="shared" si="15"/>
        <v>0</v>
      </c>
      <c r="AB25" s="66">
        <f t="shared" si="15"/>
        <v>0</v>
      </c>
      <c r="AC25" s="66">
        <f t="shared" si="15"/>
        <v>0</v>
      </c>
      <c r="AD25" s="66"/>
      <c r="AE25" s="66">
        <f t="shared" si="15"/>
        <v>0</v>
      </c>
      <c r="AF25" s="66">
        <f t="shared" si="15"/>
        <v>0</v>
      </c>
      <c r="AG25" s="66">
        <f t="shared" si="15"/>
        <v>0</v>
      </c>
      <c r="AH25" s="66">
        <f t="shared" si="15"/>
        <v>0</v>
      </c>
      <c r="AI25" s="68">
        <f t="shared" si="15"/>
        <v>0</v>
      </c>
    </row>
    <row r="26" spans="1:35" s="37" customFormat="1" ht="37.5" customHeight="1" thickBot="1" x14ac:dyDescent="0.2"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</row>
    <row r="27" spans="1:35" s="37" customFormat="1" ht="37.5" customHeight="1" thickBot="1" x14ac:dyDescent="0.2">
      <c r="A27" s="48"/>
      <c r="B27" s="48"/>
      <c r="C27" s="49"/>
      <c r="D27" s="48"/>
      <c r="E27" s="48"/>
      <c r="F27" s="48"/>
      <c r="G27" s="48"/>
      <c r="H27" s="50"/>
      <c r="I27" s="177" t="s">
        <v>98</v>
      </c>
      <c r="J27" s="171"/>
      <c r="K27" s="171"/>
      <c r="L27" s="171"/>
      <c r="M27" s="171"/>
      <c r="N27" s="171"/>
      <c r="O27" s="172">
        <f>SUM(K6,P6,T6,J25,K25,M25,O25,Q25,S25,U25)</f>
        <v>0</v>
      </c>
      <c r="P27" s="173"/>
      <c r="Q27" s="173"/>
      <c r="R27" s="173"/>
      <c r="S27" s="173"/>
      <c r="T27" s="173"/>
      <c r="U27" s="174"/>
      <c r="V27" s="170" t="s">
        <v>99</v>
      </c>
      <c r="W27" s="171"/>
      <c r="X27" s="171"/>
      <c r="Y27" s="171"/>
      <c r="Z27" s="171"/>
      <c r="AA27" s="171"/>
      <c r="AB27" s="172">
        <f>SUM(X6,AC6,AH6,W25,X25,Z25,AB25,AE25,AG25,AI25)</f>
        <v>0</v>
      </c>
      <c r="AC27" s="173"/>
      <c r="AD27" s="173"/>
      <c r="AE27" s="173"/>
      <c r="AF27" s="173"/>
      <c r="AG27" s="173"/>
      <c r="AH27" s="173"/>
      <c r="AI27" s="174"/>
    </row>
    <row r="28" spans="1:35" s="37" customFormat="1" ht="37.5" customHeight="1" thickBot="1" x14ac:dyDescent="0.2">
      <c r="A28" s="178" t="s">
        <v>95</v>
      </c>
      <c r="B28" s="178"/>
      <c r="C28" s="178"/>
      <c r="D28" s="178"/>
      <c r="E28" s="178"/>
      <c r="F28" s="178"/>
      <c r="G28" s="178"/>
      <c r="H28" s="178"/>
      <c r="I28" s="179"/>
      <c r="J28" s="179"/>
      <c r="K28" s="179"/>
      <c r="L28" s="179"/>
      <c r="M28" s="179"/>
      <c r="N28" s="179"/>
      <c r="O28" s="40"/>
      <c r="P28" s="40"/>
      <c r="Q28" s="40"/>
      <c r="R28" s="40"/>
      <c r="S28" s="40"/>
      <c r="T28" s="40"/>
      <c r="U28" s="40"/>
      <c r="V28" s="170" t="s">
        <v>97</v>
      </c>
      <c r="W28" s="171"/>
      <c r="X28" s="171"/>
      <c r="Y28" s="171"/>
      <c r="Z28" s="171"/>
      <c r="AA28" s="171"/>
      <c r="AB28" s="172">
        <f>O27-AB27</f>
        <v>0</v>
      </c>
      <c r="AC28" s="173"/>
      <c r="AD28" s="173"/>
      <c r="AE28" s="173"/>
      <c r="AF28" s="173"/>
      <c r="AG28" s="173"/>
      <c r="AH28" s="173"/>
      <c r="AI28" s="174"/>
    </row>
  </sheetData>
  <mergeCells count="52">
    <mergeCell ref="B5:D5"/>
    <mergeCell ref="I5:J5"/>
    <mergeCell ref="K5:M5"/>
    <mergeCell ref="N5:O5"/>
    <mergeCell ref="P5:Q5"/>
    <mergeCell ref="A1:AI1"/>
    <mergeCell ref="A2:AI2"/>
    <mergeCell ref="A3:AI3"/>
    <mergeCell ref="I4:U4"/>
    <mergeCell ref="V4:AI4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R5:S5"/>
    <mergeCell ref="T5:U5"/>
    <mergeCell ref="V5:W5"/>
    <mergeCell ref="X5:Z5"/>
    <mergeCell ref="AA5:AB5"/>
    <mergeCell ref="AC5:AE5"/>
    <mergeCell ref="B7:D7"/>
    <mergeCell ref="I7:K7"/>
    <mergeCell ref="L7:M7"/>
    <mergeCell ref="N7:O7"/>
    <mergeCell ref="P7:Q7"/>
    <mergeCell ref="X6:Z6"/>
    <mergeCell ref="AA6:AB6"/>
    <mergeCell ref="AC6:AE6"/>
    <mergeCell ref="AF6:AG6"/>
    <mergeCell ref="AH6:AI6"/>
    <mergeCell ref="A28:N28"/>
    <mergeCell ref="V28:AA28"/>
    <mergeCell ref="AB28:AI28"/>
    <mergeCell ref="AF7:AG7"/>
    <mergeCell ref="AH7:AI7"/>
    <mergeCell ref="A25:H25"/>
    <mergeCell ref="I27:N27"/>
    <mergeCell ref="O27:U27"/>
    <mergeCell ref="V27:AA27"/>
    <mergeCell ref="AB27:AI27"/>
    <mergeCell ref="R7:S7"/>
    <mergeCell ref="T7:U7"/>
    <mergeCell ref="V7:X7"/>
    <mergeCell ref="Y7:Z7"/>
    <mergeCell ref="AA7:AB7"/>
    <mergeCell ref="AC7:AE7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49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'（参考）日当・宿泊料'!$J$2:$J$15</xm:f>
          </x14:formula1>
          <xm:sqref>H10:H24</xm:sqref>
        </x14:dataValidation>
        <x14:dataValidation type="list" allowBlank="1" showInputMessage="1" showErrorMessage="1">
          <x14:formula1>
            <xm:f>'（参考）日当・宿泊料'!$M$3:$M$6</xm:f>
          </x14:formula1>
          <xm:sqref>AD10:AD24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4"/>
  <sheetViews>
    <sheetView showZeros="0" tabSelected="1" workbookViewId="0">
      <selection activeCell="B24" sqref="B24"/>
    </sheetView>
  </sheetViews>
  <sheetFormatPr defaultColWidth="2.5" defaultRowHeight="15" customHeight="1" x14ac:dyDescent="0.15"/>
  <cols>
    <col min="1" max="16384" width="2.5" style="95"/>
  </cols>
  <sheetData>
    <row r="1" spans="1:35" ht="15" customHeight="1" x14ac:dyDescent="0.15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</row>
    <row r="2" spans="1:35" ht="15" customHeight="1" x14ac:dyDescent="0.15">
      <c r="A2" s="191" t="s">
        <v>110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</row>
    <row r="6" spans="1:35" ht="15" customHeight="1" x14ac:dyDescent="0.15">
      <c r="A6" s="146" t="s">
        <v>120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</row>
    <row r="7" spans="1:35" ht="15" customHeight="1" x14ac:dyDescent="0.15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</row>
    <row r="8" spans="1:35" ht="15" customHeight="1" x14ac:dyDescent="0.15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</row>
    <row r="10" spans="1:35" ht="15" customHeight="1" x14ac:dyDescent="0.15">
      <c r="T10" s="192" t="s">
        <v>121</v>
      </c>
      <c r="U10" s="192"/>
      <c r="V10" s="192"/>
    </row>
    <row r="11" spans="1:35" ht="15" customHeight="1" x14ac:dyDescent="0.15">
      <c r="R11" s="96"/>
      <c r="S11" s="96"/>
      <c r="T11" s="96"/>
      <c r="U11" s="190" t="str">
        <f>報告書!U11</f>
        <v>社会医療法人国交会 自動車病院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</row>
    <row r="12" spans="1:35" ht="15" customHeight="1" x14ac:dyDescent="0.15">
      <c r="R12" s="96"/>
      <c r="S12" s="96"/>
      <c r="T12" s="96"/>
      <c r="U12" s="190">
        <f>報告書!U12</f>
        <v>0</v>
      </c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</row>
    <row r="13" spans="1:35" ht="15" customHeight="1" x14ac:dyDescent="0.15">
      <c r="R13" s="96"/>
      <c r="S13" s="96"/>
      <c r="T13" s="96"/>
      <c r="U13" s="190" t="str">
        <f>報告書!U13</f>
        <v>理事長　国土　太郎</v>
      </c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14"/>
      <c r="AG13" s="114" t="s">
        <v>146</v>
      </c>
      <c r="AH13" s="114"/>
    </row>
    <row r="17" spans="2:34" ht="15" customHeight="1" x14ac:dyDescent="0.15">
      <c r="B17" s="187" t="s">
        <v>148</v>
      </c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</row>
    <row r="18" spans="2:34" ht="15" customHeight="1" x14ac:dyDescent="0.15"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</row>
    <row r="19" spans="2:34" ht="15" customHeight="1" x14ac:dyDescent="0.15"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</row>
    <row r="20" spans="2:34" ht="15" customHeight="1" x14ac:dyDescent="0.15"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</row>
    <row r="21" spans="2:34" ht="15" customHeight="1" x14ac:dyDescent="0.15"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</row>
    <row r="22" spans="2:34" ht="15" customHeight="1" x14ac:dyDescent="0.15"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</row>
    <row r="23" spans="2:34" ht="15" customHeight="1" x14ac:dyDescent="0.15"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</row>
    <row r="51" spans="1:35" ht="22.5" customHeight="1" x14ac:dyDescent="0.15">
      <c r="A51" s="188" t="s">
        <v>122</v>
      </c>
      <c r="B51" s="188"/>
      <c r="C51" s="188"/>
      <c r="D51" s="189" t="s">
        <v>123</v>
      </c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</row>
    <row r="52" spans="1:35" ht="13.5" customHeight="1" x14ac:dyDescent="0.15">
      <c r="A52" s="188" t="s">
        <v>124</v>
      </c>
      <c r="B52" s="188"/>
      <c r="C52" s="188"/>
      <c r="D52" s="189" t="s">
        <v>125</v>
      </c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</row>
    <row r="53" spans="1:35" ht="15" customHeight="1" x14ac:dyDescent="0.15">
      <c r="A53" s="97"/>
      <c r="B53" s="97"/>
      <c r="C53" s="97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</row>
    <row r="54" spans="1:35" ht="15" customHeight="1" x14ac:dyDescent="0.15">
      <c r="A54" s="98"/>
    </row>
  </sheetData>
  <mergeCells count="12">
    <mergeCell ref="U13:AE13"/>
    <mergeCell ref="U12:AH12"/>
    <mergeCell ref="A1:AI1"/>
    <mergeCell ref="A2:AI2"/>
    <mergeCell ref="A6:AI8"/>
    <mergeCell ref="T10:V10"/>
    <mergeCell ref="U11:AH11"/>
    <mergeCell ref="B17:AH23"/>
    <mergeCell ref="A51:C51"/>
    <mergeCell ref="D51:AI51"/>
    <mergeCell ref="A52:C52"/>
    <mergeCell ref="D52:AI5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view="pageBreakPreview" zoomScale="85" zoomScaleNormal="100" zoomScaleSheetLayoutView="85" workbookViewId="0">
      <selection activeCell="M3" sqref="M3:M6"/>
    </sheetView>
  </sheetViews>
  <sheetFormatPr defaultRowHeight="13.5" x14ac:dyDescent="0.15"/>
  <cols>
    <col min="1" max="1" width="8.375" bestFit="1" customWidth="1"/>
    <col min="2" max="2" width="21.875" bestFit="1" customWidth="1"/>
    <col min="3" max="3" width="5.25" style="9" bestFit="1" customWidth="1"/>
    <col min="4" max="4" width="5.875" bestFit="1" customWidth="1"/>
    <col min="5" max="6" width="7.125" bestFit="1" customWidth="1"/>
    <col min="7" max="7" width="8.125" bestFit="1" customWidth="1"/>
    <col min="8" max="9" width="6.875" bestFit="1" customWidth="1"/>
    <col min="10" max="10" width="13" bestFit="1" customWidth="1"/>
    <col min="11" max="11" width="26" bestFit="1" customWidth="1"/>
    <col min="12" max="12" width="4.5" bestFit="1" customWidth="1"/>
  </cols>
  <sheetData>
    <row r="1" spans="1:17" x14ac:dyDescent="0.15">
      <c r="A1" s="195" t="s">
        <v>20</v>
      </c>
      <c r="B1" s="195" t="s">
        <v>77</v>
      </c>
      <c r="C1" s="195" t="s">
        <v>78</v>
      </c>
      <c r="D1" s="195" t="s">
        <v>6</v>
      </c>
      <c r="E1" s="194" t="s">
        <v>21</v>
      </c>
      <c r="F1" s="194"/>
      <c r="G1" s="194" t="s">
        <v>8</v>
      </c>
      <c r="H1" s="194"/>
      <c r="I1" s="194"/>
      <c r="J1" s="1" t="s">
        <v>22</v>
      </c>
      <c r="K1" t="s">
        <v>76</v>
      </c>
      <c r="L1" s="193" t="s">
        <v>144</v>
      </c>
      <c r="M1" s="193"/>
    </row>
    <row r="2" spans="1:17" x14ac:dyDescent="0.15">
      <c r="A2" s="195"/>
      <c r="B2" s="195"/>
      <c r="C2" s="195"/>
      <c r="D2" s="195"/>
      <c r="E2" s="1" t="s">
        <v>22</v>
      </c>
      <c r="F2" s="1" t="s">
        <v>23</v>
      </c>
      <c r="G2" s="1" t="s">
        <v>19</v>
      </c>
      <c r="H2" s="1" t="s">
        <v>24</v>
      </c>
      <c r="I2" s="2" t="s">
        <v>25</v>
      </c>
      <c r="J2" s="1" t="s">
        <v>26</v>
      </c>
    </row>
    <row r="3" spans="1:17" x14ac:dyDescent="0.15">
      <c r="A3" s="195" t="s">
        <v>27</v>
      </c>
      <c r="B3" s="3" t="s">
        <v>28</v>
      </c>
      <c r="C3" s="1" t="s">
        <v>29</v>
      </c>
      <c r="D3" s="4">
        <v>3000</v>
      </c>
      <c r="E3" s="4">
        <v>14800</v>
      </c>
      <c r="F3" s="4">
        <v>13300</v>
      </c>
      <c r="G3" s="4">
        <f>H3+I3</f>
        <v>3000</v>
      </c>
      <c r="H3" s="4">
        <v>2000</v>
      </c>
      <c r="I3" s="4">
        <v>1000</v>
      </c>
      <c r="J3" s="1" t="s">
        <v>30</v>
      </c>
      <c r="K3" s="193"/>
      <c r="L3">
        <v>0</v>
      </c>
      <c r="M3" s="112">
        <v>0</v>
      </c>
      <c r="N3" s="12"/>
      <c r="O3" s="11"/>
      <c r="P3" s="13"/>
      <c r="Q3" s="11"/>
    </row>
    <row r="4" spans="1:17" x14ac:dyDescent="0.15">
      <c r="A4" s="195"/>
      <c r="B4" s="3" t="s">
        <v>31</v>
      </c>
      <c r="C4" s="1" t="s">
        <v>29</v>
      </c>
      <c r="D4" s="4">
        <v>3000</v>
      </c>
      <c r="E4" s="4">
        <v>14800</v>
      </c>
      <c r="F4" s="4">
        <v>13300</v>
      </c>
      <c r="G4" s="4">
        <f t="shared" ref="G4:G25" si="0">H4+I4</f>
        <v>3000</v>
      </c>
      <c r="H4" s="4">
        <v>2000</v>
      </c>
      <c r="I4" s="4">
        <v>1000</v>
      </c>
      <c r="J4" s="1" t="s">
        <v>32</v>
      </c>
      <c r="K4" s="193"/>
      <c r="L4">
        <v>8</v>
      </c>
      <c r="M4" s="112">
        <v>0.16700000000000001</v>
      </c>
      <c r="N4" s="12"/>
      <c r="O4" s="11"/>
      <c r="P4" s="13"/>
      <c r="Q4" s="11"/>
    </row>
    <row r="5" spans="1:17" x14ac:dyDescent="0.15">
      <c r="A5" s="195"/>
      <c r="B5" s="3" t="s">
        <v>33</v>
      </c>
      <c r="C5" s="1" t="s">
        <v>29</v>
      </c>
      <c r="D5" s="4">
        <v>3000</v>
      </c>
      <c r="E5" s="4">
        <v>14800</v>
      </c>
      <c r="F5" s="4">
        <v>13300</v>
      </c>
      <c r="G5" s="4">
        <f t="shared" si="0"/>
        <v>3000</v>
      </c>
      <c r="H5" s="4">
        <v>2000</v>
      </c>
      <c r="I5" s="4">
        <v>1000</v>
      </c>
      <c r="J5" s="1" t="s">
        <v>34</v>
      </c>
      <c r="K5" s="193"/>
      <c r="L5">
        <v>16</v>
      </c>
      <c r="M5" s="112">
        <v>0.25</v>
      </c>
      <c r="N5" s="12"/>
      <c r="O5" s="11"/>
      <c r="P5" s="13"/>
      <c r="Q5" s="11"/>
    </row>
    <row r="6" spans="1:17" x14ac:dyDescent="0.15">
      <c r="A6" s="195"/>
      <c r="B6" s="3" t="s">
        <v>35</v>
      </c>
      <c r="C6" s="1" t="s">
        <v>29</v>
      </c>
      <c r="D6" s="4">
        <v>3000</v>
      </c>
      <c r="E6" s="4">
        <v>14800</v>
      </c>
      <c r="F6" s="4">
        <v>13300</v>
      </c>
      <c r="G6" s="4">
        <f t="shared" si="0"/>
        <v>3000</v>
      </c>
      <c r="H6" s="4">
        <v>2000</v>
      </c>
      <c r="I6" s="4">
        <v>1000</v>
      </c>
      <c r="J6" s="1" t="s">
        <v>18</v>
      </c>
      <c r="K6" s="193"/>
      <c r="L6">
        <v>100</v>
      </c>
      <c r="M6" s="112">
        <v>0.5</v>
      </c>
      <c r="N6" s="12"/>
      <c r="O6" s="11"/>
      <c r="P6" s="13"/>
      <c r="Q6" s="11"/>
    </row>
    <row r="7" spans="1:17" x14ac:dyDescent="0.15">
      <c r="A7" s="195"/>
      <c r="B7" s="3" t="s">
        <v>36</v>
      </c>
      <c r="C7" s="1" t="s">
        <v>29</v>
      </c>
      <c r="D7" s="4">
        <v>3000</v>
      </c>
      <c r="E7" s="4">
        <v>14800</v>
      </c>
      <c r="F7" s="4">
        <v>13300</v>
      </c>
      <c r="G7" s="4">
        <f t="shared" si="0"/>
        <v>3000</v>
      </c>
      <c r="H7" s="4">
        <v>2000</v>
      </c>
      <c r="I7" s="4">
        <v>1000</v>
      </c>
      <c r="J7" s="1" t="s">
        <v>37</v>
      </c>
      <c r="K7" s="193"/>
      <c r="M7" s="11"/>
      <c r="N7" s="12"/>
      <c r="O7" s="11"/>
      <c r="P7" s="13"/>
      <c r="Q7" s="11"/>
    </row>
    <row r="8" spans="1:17" x14ac:dyDescent="0.15">
      <c r="A8" s="195"/>
      <c r="B8" s="3" t="s">
        <v>38</v>
      </c>
      <c r="C8" s="1" t="s">
        <v>29</v>
      </c>
      <c r="D8" s="4">
        <v>3000</v>
      </c>
      <c r="E8" s="4">
        <v>14800</v>
      </c>
      <c r="F8" s="4">
        <v>13300</v>
      </c>
      <c r="G8" s="4">
        <f t="shared" si="0"/>
        <v>3000</v>
      </c>
      <c r="H8" s="4">
        <v>2000</v>
      </c>
      <c r="I8" s="4">
        <v>1000</v>
      </c>
      <c r="J8" s="1" t="s">
        <v>39</v>
      </c>
      <c r="K8" s="193"/>
      <c r="M8" s="11"/>
      <c r="N8" s="12"/>
      <c r="O8" s="11"/>
      <c r="P8" s="13"/>
      <c r="Q8" s="11"/>
    </row>
    <row r="9" spans="1:17" x14ac:dyDescent="0.15">
      <c r="A9" s="196" t="s">
        <v>40</v>
      </c>
      <c r="B9" s="5" t="s">
        <v>41</v>
      </c>
      <c r="C9" s="10" t="s">
        <v>42</v>
      </c>
      <c r="D9" s="6">
        <v>2600</v>
      </c>
      <c r="E9" s="6">
        <v>13100</v>
      </c>
      <c r="F9" s="6">
        <v>11800</v>
      </c>
      <c r="G9" s="4">
        <f t="shared" si="0"/>
        <v>2600</v>
      </c>
      <c r="H9" s="6">
        <v>1700</v>
      </c>
      <c r="I9" s="6">
        <v>900</v>
      </c>
      <c r="J9" s="1" t="s">
        <v>43</v>
      </c>
      <c r="K9" s="193"/>
      <c r="M9" s="11"/>
      <c r="N9" s="12"/>
      <c r="O9" s="11"/>
      <c r="P9" s="13"/>
      <c r="Q9" s="11"/>
    </row>
    <row r="10" spans="1:17" x14ac:dyDescent="0.15">
      <c r="A10" s="196"/>
      <c r="B10" s="5" t="s">
        <v>44</v>
      </c>
      <c r="C10" s="10" t="s">
        <v>42</v>
      </c>
      <c r="D10" s="6">
        <v>2600</v>
      </c>
      <c r="E10" s="6">
        <v>13100</v>
      </c>
      <c r="F10" s="6">
        <v>11800</v>
      </c>
      <c r="G10" s="4">
        <f t="shared" si="0"/>
        <v>2600</v>
      </c>
      <c r="H10" s="6">
        <v>1700</v>
      </c>
      <c r="I10" s="6">
        <v>900</v>
      </c>
      <c r="J10" s="1" t="s">
        <v>45</v>
      </c>
      <c r="K10" s="193"/>
      <c r="M10" s="11"/>
      <c r="N10" s="12"/>
      <c r="O10" s="11"/>
      <c r="P10" s="13"/>
      <c r="Q10" s="11"/>
    </row>
    <row r="11" spans="1:17" x14ac:dyDescent="0.15">
      <c r="A11" s="196"/>
      <c r="B11" s="5" t="s">
        <v>46</v>
      </c>
      <c r="C11" s="10" t="s">
        <v>42</v>
      </c>
      <c r="D11" s="6">
        <v>2600</v>
      </c>
      <c r="E11" s="6">
        <v>13100</v>
      </c>
      <c r="F11" s="6">
        <v>11800</v>
      </c>
      <c r="G11" s="4">
        <f t="shared" si="0"/>
        <v>2600</v>
      </c>
      <c r="H11" s="6">
        <v>1700</v>
      </c>
      <c r="I11" s="6">
        <v>900</v>
      </c>
      <c r="J11" s="1" t="s">
        <v>47</v>
      </c>
      <c r="K11" s="193"/>
      <c r="M11" s="11"/>
      <c r="N11" s="12"/>
      <c r="O11" s="11"/>
      <c r="P11" s="13"/>
      <c r="Q11" s="11"/>
    </row>
    <row r="12" spans="1:17" x14ac:dyDescent="0.15">
      <c r="A12" s="196"/>
      <c r="B12" s="5" t="s">
        <v>48</v>
      </c>
      <c r="C12" s="10" t="s">
        <v>42</v>
      </c>
      <c r="D12" s="6">
        <v>2600</v>
      </c>
      <c r="E12" s="6">
        <v>13100</v>
      </c>
      <c r="F12" s="6">
        <v>11800</v>
      </c>
      <c r="G12" s="4">
        <f t="shared" si="0"/>
        <v>2600</v>
      </c>
      <c r="H12" s="6">
        <v>1700</v>
      </c>
      <c r="I12" s="6">
        <v>900</v>
      </c>
      <c r="J12" s="1" t="s">
        <v>49</v>
      </c>
      <c r="K12" s="193"/>
      <c r="M12" s="11"/>
      <c r="N12" s="12"/>
      <c r="O12" s="11"/>
      <c r="P12" s="13"/>
      <c r="Q12" s="11"/>
    </row>
    <row r="13" spans="1:17" x14ac:dyDescent="0.15">
      <c r="A13" s="196"/>
      <c r="B13" s="5" t="s">
        <v>50</v>
      </c>
      <c r="C13" s="10" t="s">
        <v>42</v>
      </c>
      <c r="D13" s="6">
        <v>2600</v>
      </c>
      <c r="E13" s="6">
        <v>13100</v>
      </c>
      <c r="F13" s="6">
        <v>11800</v>
      </c>
      <c r="G13" s="4">
        <f t="shared" si="0"/>
        <v>2600</v>
      </c>
      <c r="H13" s="6">
        <v>1700</v>
      </c>
      <c r="I13" s="6">
        <v>900</v>
      </c>
      <c r="J13" s="1" t="s">
        <v>51</v>
      </c>
      <c r="K13" s="193"/>
      <c r="M13" s="11"/>
      <c r="N13" s="12"/>
      <c r="O13" s="11"/>
      <c r="P13" s="13"/>
      <c r="Q13" s="11"/>
    </row>
    <row r="14" spans="1:17" x14ac:dyDescent="0.15">
      <c r="A14" s="196"/>
      <c r="B14" s="5" t="s">
        <v>52</v>
      </c>
      <c r="C14" s="10" t="s">
        <v>42</v>
      </c>
      <c r="D14" s="6">
        <v>2600</v>
      </c>
      <c r="E14" s="6">
        <v>13100</v>
      </c>
      <c r="F14" s="6">
        <v>11800</v>
      </c>
      <c r="G14" s="4">
        <f t="shared" si="0"/>
        <v>2600</v>
      </c>
      <c r="H14" s="6">
        <v>1700</v>
      </c>
      <c r="I14" s="6">
        <v>900</v>
      </c>
      <c r="J14" s="1" t="s">
        <v>53</v>
      </c>
      <c r="K14" s="193"/>
      <c r="M14" s="11"/>
      <c r="N14" s="12"/>
      <c r="O14" s="11"/>
      <c r="P14" s="13"/>
      <c r="Q14" s="11"/>
    </row>
    <row r="15" spans="1:17" x14ac:dyDescent="0.15">
      <c r="A15" s="196"/>
      <c r="B15" s="5" t="s">
        <v>38</v>
      </c>
      <c r="C15" s="10" t="s">
        <v>42</v>
      </c>
      <c r="D15" s="6">
        <v>2600</v>
      </c>
      <c r="E15" s="6">
        <v>13100</v>
      </c>
      <c r="F15" s="6">
        <v>11800</v>
      </c>
      <c r="G15" s="4">
        <f t="shared" si="0"/>
        <v>2600</v>
      </c>
      <c r="H15" s="6">
        <v>1700</v>
      </c>
      <c r="I15" s="6">
        <v>900</v>
      </c>
      <c r="J15" s="111" t="s">
        <v>143</v>
      </c>
      <c r="K15" s="193"/>
      <c r="M15" s="11"/>
      <c r="N15" s="12"/>
      <c r="O15" s="11"/>
      <c r="P15" s="13"/>
      <c r="Q15" s="11"/>
    </row>
    <row r="16" spans="1:17" x14ac:dyDescent="0.15">
      <c r="A16" s="197" t="s">
        <v>54</v>
      </c>
      <c r="B16" s="3" t="s">
        <v>55</v>
      </c>
      <c r="C16" s="1" t="s">
        <v>56</v>
      </c>
      <c r="D16" s="4">
        <v>2200</v>
      </c>
      <c r="E16" s="4">
        <v>10900</v>
      </c>
      <c r="F16" s="4">
        <v>9800</v>
      </c>
      <c r="G16" s="4">
        <f t="shared" si="0"/>
        <v>2200</v>
      </c>
      <c r="H16" s="4">
        <v>1500</v>
      </c>
      <c r="I16" s="4">
        <v>700</v>
      </c>
      <c r="K16" s="193"/>
      <c r="M16" s="11"/>
      <c r="N16" s="12"/>
      <c r="O16" s="11"/>
      <c r="P16" s="13"/>
      <c r="Q16" s="11"/>
    </row>
    <row r="17" spans="1:17" x14ac:dyDescent="0.15">
      <c r="A17" s="195"/>
      <c r="B17" s="3" t="s">
        <v>57</v>
      </c>
      <c r="C17" s="1" t="s">
        <v>56</v>
      </c>
      <c r="D17" s="4">
        <v>2200</v>
      </c>
      <c r="E17" s="4">
        <v>10900</v>
      </c>
      <c r="F17" s="4">
        <v>9800</v>
      </c>
      <c r="G17" s="4">
        <f t="shared" si="0"/>
        <v>2200</v>
      </c>
      <c r="H17" s="4">
        <v>1500</v>
      </c>
      <c r="I17" s="4">
        <v>700</v>
      </c>
      <c r="K17" s="193"/>
      <c r="M17" s="11"/>
      <c r="N17" s="12"/>
      <c r="O17" s="11"/>
      <c r="P17" s="13"/>
      <c r="Q17" s="11"/>
    </row>
    <row r="18" spans="1:17" x14ac:dyDescent="0.15">
      <c r="A18" s="195"/>
      <c r="B18" s="3" t="s">
        <v>58</v>
      </c>
      <c r="C18" s="1" t="s">
        <v>56</v>
      </c>
      <c r="D18" s="4">
        <v>2200</v>
      </c>
      <c r="E18" s="4">
        <v>10900</v>
      </c>
      <c r="F18" s="4">
        <v>9800</v>
      </c>
      <c r="G18" s="4">
        <f t="shared" si="0"/>
        <v>2200</v>
      </c>
      <c r="H18" s="4">
        <v>1500</v>
      </c>
      <c r="I18" s="4">
        <v>700</v>
      </c>
      <c r="K18" s="193"/>
      <c r="M18" s="11"/>
      <c r="N18" s="12"/>
      <c r="O18" s="11"/>
      <c r="P18" s="13"/>
      <c r="Q18" s="11"/>
    </row>
    <row r="19" spans="1:17" x14ac:dyDescent="0.15">
      <c r="A19" s="195"/>
      <c r="B19" s="3" t="s">
        <v>59</v>
      </c>
      <c r="C19" s="1" t="s">
        <v>56</v>
      </c>
      <c r="D19" s="4">
        <v>2200</v>
      </c>
      <c r="E19" s="4">
        <v>10900</v>
      </c>
      <c r="F19" s="4">
        <v>9800</v>
      </c>
      <c r="G19" s="4">
        <f t="shared" si="0"/>
        <v>2200</v>
      </c>
      <c r="H19" s="4">
        <v>1500</v>
      </c>
      <c r="I19" s="4">
        <v>700</v>
      </c>
      <c r="K19" s="193"/>
      <c r="M19" s="11"/>
      <c r="N19" s="12"/>
      <c r="O19" s="11"/>
      <c r="P19" s="13"/>
      <c r="Q19" s="11"/>
    </row>
    <row r="20" spans="1:17" x14ac:dyDescent="0.15">
      <c r="A20" s="195"/>
      <c r="B20" s="3" t="s">
        <v>60</v>
      </c>
      <c r="C20" s="1" t="s">
        <v>56</v>
      </c>
      <c r="D20" s="4">
        <v>2200</v>
      </c>
      <c r="E20" s="4">
        <v>10900</v>
      </c>
      <c r="F20" s="4">
        <v>9800</v>
      </c>
      <c r="G20" s="4">
        <f t="shared" si="0"/>
        <v>2200</v>
      </c>
      <c r="H20" s="4">
        <v>1500</v>
      </c>
      <c r="I20" s="4">
        <v>700</v>
      </c>
      <c r="K20" s="193"/>
      <c r="M20" s="11"/>
      <c r="N20" s="12"/>
      <c r="O20" s="11"/>
      <c r="P20" s="13"/>
      <c r="Q20" s="11"/>
    </row>
    <row r="21" spans="1:17" x14ac:dyDescent="0.15">
      <c r="A21" s="195"/>
      <c r="B21" s="3" t="s">
        <v>38</v>
      </c>
      <c r="C21" s="1" t="s">
        <v>56</v>
      </c>
      <c r="D21" s="4">
        <v>2200</v>
      </c>
      <c r="E21" s="4">
        <v>10900</v>
      </c>
      <c r="F21" s="4">
        <v>9800</v>
      </c>
      <c r="G21" s="4">
        <f t="shared" si="0"/>
        <v>2200</v>
      </c>
      <c r="H21" s="4">
        <v>1500</v>
      </c>
      <c r="I21" s="4">
        <v>700</v>
      </c>
      <c r="K21" s="193"/>
      <c r="M21" s="11"/>
      <c r="N21" s="12"/>
      <c r="O21" s="11"/>
      <c r="P21" s="13"/>
      <c r="Q21" s="11"/>
    </row>
    <row r="22" spans="1:17" x14ac:dyDescent="0.15">
      <c r="A22" s="196" t="s">
        <v>61</v>
      </c>
      <c r="B22" s="5" t="s">
        <v>62</v>
      </c>
      <c r="C22" s="10" t="s">
        <v>63</v>
      </c>
      <c r="D22" s="6">
        <v>1700</v>
      </c>
      <c r="E22" s="6">
        <v>8700</v>
      </c>
      <c r="F22" s="6">
        <v>7800</v>
      </c>
      <c r="G22" s="4">
        <f t="shared" si="0"/>
        <v>1700</v>
      </c>
      <c r="H22" s="6">
        <v>1100</v>
      </c>
      <c r="I22" s="6">
        <v>600</v>
      </c>
      <c r="K22" s="193"/>
      <c r="M22" s="11"/>
      <c r="N22" s="12"/>
      <c r="O22" s="11"/>
      <c r="P22" s="13"/>
      <c r="Q22" s="11"/>
    </row>
    <row r="23" spans="1:17" x14ac:dyDescent="0.15">
      <c r="A23" s="196"/>
      <c r="B23" s="5" t="s">
        <v>139</v>
      </c>
      <c r="C23" s="106" t="s">
        <v>63</v>
      </c>
      <c r="D23" s="6">
        <v>1700</v>
      </c>
      <c r="E23" s="6">
        <v>8700</v>
      </c>
      <c r="F23" s="6">
        <v>7800</v>
      </c>
      <c r="G23" s="4">
        <f t="shared" ref="G23" si="1">H23+I23</f>
        <v>1700</v>
      </c>
      <c r="H23" s="6">
        <v>1100</v>
      </c>
      <c r="I23" s="6">
        <v>600</v>
      </c>
      <c r="K23" s="193"/>
      <c r="M23" s="11"/>
      <c r="N23" s="12"/>
      <c r="O23" s="11"/>
      <c r="P23" s="13"/>
      <c r="Q23" s="11"/>
    </row>
    <row r="24" spans="1:17" x14ac:dyDescent="0.15">
      <c r="A24" s="196"/>
      <c r="B24" s="5" t="s">
        <v>64</v>
      </c>
      <c r="C24" s="10" t="s">
        <v>63</v>
      </c>
      <c r="D24" s="6">
        <v>1700</v>
      </c>
      <c r="E24" s="6">
        <v>8700</v>
      </c>
      <c r="F24" s="6">
        <v>7800</v>
      </c>
      <c r="G24" s="4">
        <f t="shared" si="0"/>
        <v>1700</v>
      </c>
      <c r="H24" s="6">
        <v>1100</v>
      </c>
      <c r="I24" s="6">
        <v>600</v>
      </c>
      <c r="K24" s="193"/>
      <c r="M24" s="11"/>
      <c r="N24" s="12"/>
      <c r="O24" s="11"/>
      <c r="P24" s="13"/>
      <c r="Q24" s="11"/>
    </row>
    <row r="25" spans="1:17" x14ac:dyDescent="0.15">
      <c r="A25" s="196"/>
      <c r="B25" s="5" t="s">
        <v>38</v>
      </c>
      <c r="C25" s="10" t="s">
        <v>63</v>
      </c>
      <c r="D25" s="6">
        <v>1700</v>
      </c>
      <c r="E25" s="6">
        <v>8700</v>
      </c>
      <c r="F25" s="6">
        <v>7800</v>
      </c>
      <c r="G25" s="4">
        <f t="shared" si="0"/>
        <v>1700</v>
      </c>
      <c r="H25" s="6">
        <v>1100</v>
      </c>
      <c r="I25" s="6">
        <v>600</v>
      </c>
      <c r="K25" s="193"/>
      <c r="M25" s="11"/>
      <c r="N25" s="12"/>
      <c r="O25" s="11"/>
      <c r="P25" s="13"/>
      <c r="Q25" s="11"/>
    </row>
  </sheetData>
  <mergeCells count="12">
    <mergeCell ref="A3:A8"/>
    <mergeCell ref="A9:A15"/>
    <mergeCell ref="A16:A21"/>
    <mergeCell ref="A22:A25"/>
    <mergeCell ref="K3:K25"/>
    <mergeCell ref="L1:M1"/>
    <mergeCell ref="G1:I1"/>
    <mergeCell ref="A1:A2"/>
    <mergeCell ref="B1:B2"/>
    <mergeCell ref="C1:C2"/>
    <mergeCell ref="D1:D2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報告書</vt:lpstr>
      <vt:lpstr>行程表及び請求書A</vt:lpstr>
      <vt:lpstr>行程表及び請求書B</vt:lpstr>
      <vt:lpstr>行程表及び請求書C</vt:lpstr>
      <vt:lpstr>確約書</vt:lpstr>
      <vt:lpstr>（参考）日当・宿泊料</vt:lpstr>
      <vt:lpstr>行程表及び請求書A!Print_Area</vt:lpstr>
      <vt:lpstr>行程表及び請求書B!Print_Area</vt:lpstr>
      <vt:lpstr>行程表及び請求書C!Print_Area</vt:lpstr>
      <vt:lpstr>報告書!Print_Area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2014-04-06T23:18:26Z</cp:lastPrinted>
  <dcterms:created xsi:type="dcterms:W3CDTF">2014-01-15T10:06:00Z</dcterms:created>
  <dcterms:modified xsi:type="dcterms:W3CDTF">2021-01-21T10:44:55Z</dcterms:modified>
</cp:coreProperties>
</file>