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5. 短期入所（25年度～）\令和4年度\01_補助金ご案内\⑦補助金申請様式\04_広報活動費\"/>
    </mc:Choice>
  </mc:AlternateContent>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2">行程表及び請求書B!$A$1:$AI$28</definedName>
    <definedName name="_xlnm.Print_Area" localSheetId="3">行程表及び請求書C!$A$1:$AI$28</definedName>
    <definedName name="_xlnm.Print_Area" localSheetId="0">報告書!$A$1:$AI$48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4" l="1"/>
  <c r="G24" i="4"/>
  <c r="G23" i="4"/>
  <c r="G22" i="4"/>
  <c r="G21" i="4"/>
  <c r="G20" i="4"/>
  <c r="G19" i="4"/>
  <c r="G18" i="4"/>
  <c r="G17" i="4"/>
  <c r="G16" i="4"/>
  <c r="G15" i="4"/>
  <c r="G14" i="4"/>
  <c r="G13" i="4"/>
  <c r="G12" i="4"/>
  <c r="G11" i="4"/>
  <c r="G10" i="4"/>
  <c r="G9" i="4"/>
  <c r="G8" i="4"/>
  <c r="G7" i="4"/>
  <c r="G6" i="4"/>
  <c r="G5" i="4"/>
  <c r="G4" i="4"/>
  <c r="G3" i="4"/>
  <c r="AB28" i="12"/>
  <c r="AB27" i="12"/>
  <c r="O27" i="12"/>
  <c r="AI25" i="12"/>
  <c r="AH25" i="12"/>
  <c r="AG25" i="12"/>
  <c r="AF25" i="12"/>
  <c r="AE25" i="12"/>
  <c r="AC25" i="12"/>
  <c r="AB25" i="12"/>
  <c r="AA25" i="12"/>
  <c r="Z25" i="12"/>
  <c r="Y25" i="12"/>
  <c r="X25" i="12"/>
  <c r="W25" i="12"/>
  <c r="V25" i="12"/>
  <c r="U25" i="12"/>
  <c r="T25" i="12"/>
  <c r="S25" i="12"/>
  <c r="R25" i="12"/>
  <c r="Q25" i="12"/>
  <c r="P25" i="12"/>
  <c r="O25" i="12"/>
  <c r="N25" i="12"/>
  <c r="M25" i="12"/>
  <c r="L25" i="12"/>
  <c r="K25" i="12"/>
  <c r="J25" i="12"/>
  <c r="I25" i="12"/>
  <c r="AI24" i="12"/>
  <c r="AH24" i="12"/>
  <c r="AG24" i="12"/>
  <c r="AF24" i="12"/>
  <c r="AE24" i="12"/>
  <c r="AC24" i="12"/>
  <c r="AB24" i="12"/>
  <c r="AA24" i="12"/>
  <c r="X24" i="12"/>
  <c r="W24" i="12"/>
  <c r="V24" i="12"/>
  <c r="U24" i="12"/>
  <c r="T24" i="12"/>
  <c r="R24" i="12"/>
  <c r="P24" i="12"/>
  <c r="AI23" i="12"/>
  <c r="AH23" i="12"/>
  <c r="AG23" i="12"/>
  <c r="AF23" i="12"/>
  <c r="AE23" i="12"/>
  <c r="AC23" i="12"/>
  <c r="AB23" i="12"/>
  <c r="AA23" i="12"/>
  <c r="X23" i="12"/>
  <c r="W23" i="12"/>
  <c r="V23" i="12"/>
  <c r="U23" i="12"/>
  <c r="T23" i="12"/>
  <c r="R23" i="12"/>
  <c r="P23" i="12"/>
  <c r="AI22" i="12"/>
  <c r="AH22" i="12"/>
  <c r="AG22" i="12"/>
  <c r="AF22" i="12"/>
  <c r="AE22" i="12"/>
  <c r="AC22" i="12"/>
  <c r="AB22" i="12"/>
  <c r="AA22" i="12"/>
  <c r="X22" i="12"/>
  <c r="W22" i="12"/>
  <c r="V22" i="12"/>
  <c r="U22" i="12"/>
  <c r="T22" i="12"/>
  <c r="R22" i="12"/>
  <c r="P22" i="12"/>
  <c r="AI21" i="12"/>
  <c r="AH21" i="12"/>
  <c r="AG21" i="12"/>
  <c r="AF21" i="12"/>
  <c r="AE21" i="12"/>
  <c r="AC21" i="12"/>
  <c r="AB21" i="12"/>
  <c r="AA21" i="12"/>
  <c r="X21" i="12"/>
  <c r="W21" i="12"/>
  <c r="V21" i="12"/>
  <c r="U21" i="12"/>
  <c r="T21" i="12"/>
  <c r="R21" i="12"/>
  <c r="P21" i="12"/>
  <c r="AI20" i="12"/>
  <c r="AH20" i="12"/>
  <c r="AG20" i="12"/>
  <c r="AF20" i="12"/>
  <c r="AE20" i="12"/>
  <c r="AC20" i="12"/>
  <c r="AB20" i="12"/>
  <c r="AA20" i="12"/>
  <c r="X20" i="12"/>
  <c r="W20" i="12"/>
  <c r="V20" i="12"/>
  <c r="U20" i="12"/>
  <c r="T20" i="12"/>
  <c r="R20" i="12"/>
  <c r="P20" i="12"/>
  <c r="AI19" i="12"/>
  <c r="AH19" i="12"/>
  <c r="AG19" i="12"/>
  <c r="AF19" i="12"/>
  <c r="AE19" i="12"/>
  <c r="AC19" i="12"/>
  <c r="AB19" i="12"/>
  <c r="AA19" i="12"/>
  <c r="X19" i="12"/>
  <c r="W19" i="12"/>
  <c r="V19" i="12"/>
  <c r="U19" i="12"/>
  <c r="T19" i="12"/>
  <c r="R19" i="12"/>
  <c r="P19" i="12"/>
  <c r="AI18" i="12"/>
  <c r="AH18" i="12"/>
  <c r="AG18" i="12"/>
  <c r="AF18" i="12"/>
  <c r="AE18" i="12"/>
  <c r="AC18" i="12"/>
  <c r="AB18" i="12"/>
  <c r="AA18" i="12"/>
  <c r="X18" i="12"/>
  <c r="W18" i="12"/>
  <c r="V18" i="12"/>
  <c r="U18" i="12"/>
  <c r="T18" i="12"/>
  <c r="R18" i="12"/>
  <c r="P18" i="12"/>
  <c r="AI17" i="12"/>
  <c r="AH17" i="12"/>
  <c r="AG17" i="12"/>
  <c r="AF17" i="12"/>
  <c r="AE17" i="12"/>
  <c r="AC17" i="12"/>
  <c r="AB17" i="12"/>
  <c r="AA17" i="12"/>
  <c r="X17" i="12"/>
  <c r="W17" i="12"/>
  <c r="V17" i="12"/>
  <c r="U17" i="12"/>
  <c r="T17" i="12"/>
  <c r="R17" i="12"/>
  <c r="P17" i="12"/>
  <c r="AI16" i="12"/>
  <c r="AH16" i="12"/>
  <c r="AG16" i="12"/>
  <c r="AF16" i="12"/>
  <c r="AE16" i="12"/>
  <c r="AC16" i="12"/>
  <c r="AB16" i="12"/>
  <c r="AA16" i="12"/>
  <c r="X16" i="12"/>
  <c r="W16" i="12"/>
  <c r="V16" i="12"/>
  <c r="U16" i="12"/>
  <c r="T16" i="12"/>
  <c r="R16" i="12"/>
  <c r="P16" i="12"/>
  <c r="AI15" i="12"/>
  <c r="AH15" i="12"/>
  <c r="AG15" i="12"/>
  <c r="AF15" i="12"/>
  <c r="AE15" i="12"/>
  <c r="AB15" i="12"/>
  <c r="AA15" i="12"/>
  <c r="X15" i="12"/>
  <c r="W15" i="12"/>
  <c r="V15" i="12"/>
  <c r="U15" i="12"/>
  <c r="T15" i="12"/>
  <c r="R15" i="12"/>
  <c r="P15" i="12"/>
  <c r="AI14" i="12"/>
  <c r="AH14" i="12"/>
  <c r="AG14" i="12"/>
  <c r="AF14" i="12"/>
  <c r="AE14" i="12"/>
  <c r="AB14" i="12"/>
  <c r="AA14" i="12"/>
  <c r="X14" i="12"/>
  <c r="W14" i="12"/>
  <c r="V14" i="12"/>
  <c r="U14" i="12"/>
  <c r="T14" i="12"/>
  <c r="R14" i="12"/>
  <c r="P14" i="12"/>
  <c r="AI13" i="12"/>
  <c r="AH13" i="12"/>
  <c r="AG13" i="12"/>
  <c r="AF13" i="12"/>
  <c r="AE13" i="12"/>
  <c r="AC13" i="12"/>
  <c r="AB13" i="12"/>
  <c r="AA13" i="12"/>
  <c r="X13" i="12"/>
  <c r="W13" i="12"/>
  <c r="V13" i="12"/>
  <c r="U13" i="12"/>
  <c r="T13" i="12"/>
  <c r="R13" i="12"/>
  <c r="P13" i="12"/>
  <c r="AI12" i="12"/>
  <c r="AH12" i="12"/>
  <c r="AG12" i="12"/>
  <c r="AF12" i="12"/>
  <c r="AE12" i="12"/>
  <c r="AC12" i="12"/>
  <c r="AB12" i="12"/>
  <c r="AA12" i="12"/>
  <c r="X12" i="12"/>
  <c r="W12" i="12"/>
  <c r="V12" i="12"/>
  <c r="U12" i="12"/>
  <c r="T12" i="12"/>
  <c r="R12" i="12"/>
  <c r="P12" i="12"/>
  <c r="AI11" i="12"/>
  <c r="AH11" i="12"/>
  <c r="AG11" i="12"/>
  <c r="AF11" i="12"/>
  <c r="AE11" i="12"/>
  <c r="AC11" i="12"/>
  <c r="AB11" i="12"/>
  <c r="AA11" i="12"/>
  <c r="X11" i="12"/>
  <c r="W11" i="12"/>
  <c r="V11" i="12"/>
  <c r="U11" i="12"/>
  <c r="T11" i="12"/>
  <c r="R11" i="12"/>
  <c r="P11" i="12"/>
  <c r="AI10" i="12"/>
  <c r="AH10" i="12"/>
  <c r="AG10" i="12"/>
  <c r="AF10" i="12"/>
  <c r="AE10" i="12"/>
  <c r="AC10" i="12"/>
  <c r="AB10" i="12"/>
  <c r="AA10" i="12"/>
  <c r="X10" i="12"/>
  <c r="W10" i="12"/>
  <c r="V10" i="12"/>
  <c r="U10" i="12"/>
  <c r="T10" i="12"/>
  <c r="R10" i="12"/>
  <c r="P10" i="12"/>
  <c r="AI8" i="12"/>
  <c r="AH8" i="12"/>
  <c r="AG8" i="12"/>
  <c r="AF8" i="12"/>
  <c r="AE8" i="12"/>
  <c r="AC8" i="12"/>
  <c r="AB8" i="12"/>
  <c r="AA8" i="12"/>
  <c r="Z8" i="12"/>
  <c r="Y8" i="12"/>
  <c r="X8" i="12"/>
  <c r="W8" i="12"/>
  <c r="V8" i="12"/>
  <c r="AH7" i="12"/>
  <c r="AF7" i="12"/>
  <c r="AC7" i="12"/>
  <c r="Y7" i="12"/>
  <c r="V7" i="12"/>
  <c r="B7" i="12"/>
  <c r="AH6" i="12"/>
  <c r="AF6" i="12"/>
  <c r="B6" i="12"/>
  <c r="AH5" i="12"/>
  <c r="AC5" i="12"/>
  <c r="X5" i="12"/>
  <c r="V5" i="12"/>
  <c r="B5" i="12"/>
  <c r="AB28" i="10"/>
  <c r="AB27" i="10"/>
  <c r="O27" i="10"/>
  <c r="AI25" i="10"/>
  <c r="AH25" i="10"/>
  <c r="AG25" i="10"/>
  <c r="AF25" i="10"/>
  <c r="AE25" i="10"/>
  <c r="AC25" i="10"/>
  <c r="AB25" i="10"/>
  <c r="AA25" i="10"/>
  <c r="Z25" i="10"/>
  <c r="Y25" i="10"/>
  <c r="X25" i="10"/>
  <c r="W25" i="10"/>
  <c r="V25" i="10"/>
  <c r="U25" i="10"/>
  <c r="T25" i="10"/>
  <c r="S25" i="10"/>
  <c r="R25" i="10"/>
  <c r="Q25" i="10"/>
  <c r="P25" i="10"/>
  <c r="O25" i="10"/>
  <c r="N25" i="10"/>
  <c r="M25" i="10"/>
  <c r="L25" i="10"/>
  <c r="K25" i="10"/>
  <c r="J25" i="10"/>
  <c r="I25" i="10"/>
  <c r="AI24" i="10"/>
  <c r="AH24" i="10"/>
  <c r="AG24" i="10"/>
  <c r="AF24" i="10"/>
  <c r="AE24" i="10"/>
  <c r="AC24" i="10"/>
  <c r="AB24" i="10"/>
  <c r="AA24" i="10"/>
  <c r="X24" i="10"/>
  <c r="W24" i="10"/>
  <c r="V24" i="10"/>
  <c r="U24" i="10"/>
  <c r="T24" i="10"/>
  <c r="R24" i="10"/>
  <c r="P24" i="10"/>
  <c r="AI23" i="10"/>
  <c r="AH23" i="10"/>
  <c r="AG23" i="10"/>
  <c r="AF23" i="10"/>
  <c r="AE23" i="10"/>
  <c r="AC23" i="10"/>
  <c r="AB23" i="10"/>
  <c r="AA23" i="10"/>
  <c r="X23" i="10"/>
  <c r="W23" i="10"/>
  <c r="V23" i="10"/>
  <c r="U23" i="10"/>
  <c r="T23" i="10"/>
  <c r="R23" i="10"/>
  <c r="P23" i="10"/>
  <c r="AI22" i="10"/>
  <c r="AH22" i="10"/>
  <c r="AG22" i="10"/>
  <c r="AF22" i="10"/>
  <c r="AE22" i="10"/>
  <c r="AC22" i="10"/>
  <c r="AB22" i="10"/>
  <c r="AA22" i="10"/>
  <c r="X22" i="10"/>
  <c r="W22" i="10"/>
  <c r="V22" i="10"/>
  <c r="U22" i="10"/>
  <c r="T22" i="10"/>
  <c r="R22" i="10"/>
  <c r="P22" i="10"/>
  <c r="AI21" i="10"/>
  <c r="AH21" i="10"/>
  <c r="AG21" i="10"/>
  <c r="AF21" i="10"/>
  <c r="AE21" i="10"/>
  <c r="AC21" i="10"/>
  <c r="AB21" i="10"/>
  <c r="AA21" i="10"/>
  <c r="X21" i="10"/>
  <c r="W21" i="10"/>
  <c r="V21" i="10"/>
  <c r="U21" i="10"/>
  <c r="T21" i="10"/>
  <c r="R21" i="10"/>
  <c r="P21" i="10"/>
  <c r="AI20" i="10"/>
  <c r="AH20" i="10"/>
  <c r="AG20" i="10"/>
  <c r="AF20" i="10"/>
  <c r="AE20" i="10"/>
  <c r="AC20" i="10"/>
  <c r="AB20" i="10"/>
  <c r="AA20" i="10"/>
  <c r="X20" i="10"/>
  <c r="W20" i="10"/>
  <c r="V20" i="10"/>
  <c r="U20" i="10"/>
  <c r="T20" i="10"/>
  <c r="R20" i="10"/>
  <c r="P20" i="10"/>
  <c r="AI19" i="10"/>
  <c r="AH19" i="10"/>
  <c r="AG19" i="10"/>
  <c r="AF19" i="10"/>
  <c r="AE19" i="10"/>
  <c r="AC19" i="10"/>
  <c r="AB19" i="10"/>
  <c r="AA19" i="10"/>
  <c r="X19" i="10"/>
  <c r="W19" i="10"/>
  <c r="V19" i="10"/>
  <c r="U19" i="10"/>
  <c r="T19" i="10"/>
  <c r="R19" i="10"/>
  <c r="P19" i="10"/>
  <c r="AI18" i="10"/>
  <c r="AH18" i="10"/>
  <c r="AG18" i="10"/>
  <c r="AF18" i="10"/>
  <c r="AE18" i="10"/>
  <c r="AC18" i="10"/>
  <c r="AB18" i="10"/>
  <c r="AA18" i="10"/>
  <c r="X18" i="10"/>
  <c r="W18" i="10"/>
  <c r="V18" i="10"/>
  <c r="U18" i="10"/>
  <c r="T18" i="10"/>
  <c r="R18" i="10"/>
  <c r="P18" i="10"/>
  <c r="AI17" i="10"/>
  <c r="AH17" i="10"/>
  <c r="AG17" i="10"/>
  <c r="AF17" i="10"/>
  <c r="AE17" i="10"/>
  <c r="AC17" i="10"/>
  <c r="AB17" i="10"/>
  <c r="AA17" i="10"/>
  <c r="X17" i="10"/>
  <c r="W17" i="10"/>
  <c r="V17" i="10"/>
  <c r="U17" i="10"/>
  <c r="T17" i="10"/>
  <c r="R17" i="10"/>
  <c r="P17" i="10"/>
  <c r="AI16" i="10"/>
  <c r="AH16" i="10"/>
  <c r="AG16" i="10"/>
  <c r="AF16" i="10"/>
  <c r="AE16" i="10"/>
  <c r="AC16" i="10"/>
  <c r="AB16" i="10"/>
  <c r="AA16" i="10"/>
  <c r="X16" i="10"/>
  <c r="W16" i="10"/>
  <c r="V16" i="10"/>
  <c r="U16" i="10"/>
  <c r="T16" i="10"/>
  <c r="R16" i="10"/>
  <c r="P16" i="10"/>
  <c r="AI15" i="10"/>
  <c r="AH15" i="10"/>
  <c r="AG15" i="10"/>
  <c r="AF15" i="10"/>
  <c r="AE15" i="10"/>
  <c r="AB15" i="10"/>
  <c r="AA15" i="10"/>
  <c r="X15" i="10"/>
  <c r="W15" i="10"/>
  <c r="V15" i="10"/>
  <c r="U15" i="10"/>
  <c r="T15" i="10"/>
  <c r="R15" i="10"/>
  <c r="P15" i="10"/>
  <c r="AI14" i="10"/>
  <c r="AH14" i="10"/>
  <c r="AG14" i="10"/>
  <c r="AF14" i="10"/>
  <c r="AE14" i="10"/>
  <c r="AB14" i="10"/>
  <c r="AA14" i="10"/>
  <c r="X14" i="10"/>
  <c r="W14" i="10"/>
  <c r="V14" i="10"/>
  <c r="U14" i="10"/>
  <c r="T14" i="10"/>
  <c r="R14" i="10"/>
  <c r="P14" i="10"/>
  <c r="AI13" i="10"/>
  <c r="AH13" i="10"/>
  <c r="AG13" i="10"/>
  <c r="AF13" i="10"/>
  <c r="AE13" i="10"/>
  <c r="AC13" i="10"/>
  <c r="AB13" i="10"/>
  <c r="AA13" i="10"/>
  <c r="X13" i="10"/>
  <c r="W13" i="10"/>
  <c r="V13" i="10"/>
  <c r="U13" i="10"/>
  <c r="T13" i="10"/>
  <c r="R13" i="10"/>
  <c r="P13" i="10"/>
  <c r="AI12" i="10"/>
  <c r="AH12" i="10"/>
  <c r="AG12" i="10"/>
  <c r="AF12" i="10"/>
  <c r="AE12" i="10"/>
  <c r="AC12" i="10"/>
  <c r="AB12" i="10"/>
  <c r="AA12" i="10"/>
  <c r="X12" i="10"/>
  <c r="W12" i="10"/>
  <c r="V12" i="10"/>
  <c r="U12" i="10"/>
  <c r="T12" i="10"/>
  <c r="R12" i="10"/>
  <c r="P12" i="10"/>
  <c r="AI11" i="10"/>
  <c r="AH11" i="10"/>
  <c r="AG11" i="10"/>
  <c r="AF11" i="10"/>
  <c r="AE11" i="10"/>
  <c r="AC11" i="10"/>
  <c r="AB11" i="10"/>
  <c r="AA11" i="10"/>
  <c r="X11" i="10"/>
  <c r="W11" i="10"/>
  <c r="V11" i="10"/>
  <c r="U11" i="10"/>
  <c r="T11" i="10"/>
  <c r="R11" i="10"/>
  <c r="P11" i="10"/>
  <c r="AI10" i="10"/>
  <c r="AH10" i="10"/>
  <c r="AG10" i="10"/>
  <c r="AF10" i="10"/>
  <c r="AE10" i="10"/>
  <c r="AC10" i="10"/>
  <c r="AB10" i="10"/>
  <c r="AA10" i="10"/>
  <c r="X10" i="10"/>
  <c r="W10" i="10"/>
  <c r="V10" i="10"/>
  <c r="U10" i="10"/>
  <c r="T10" i="10"/>
  <c r="R10" i="10"/>
  <c r="P10" i="10"/>
  <c r="AI8" i="10"/>
  <c r="AH8" i="10"/>
  <c r="AG8" i="10"/>
  <c r="AF8" i="10"/>
  <c r="AE8" i="10"/>
  <c r="AC8" i="10"/>
  <c r="AB8" i="10"/>
  <c r="AA8" i="10"/>
  <c r="Z8" i="10"/>
  <c r="Y8" i="10"/>
  <c r="X8" i="10"/>
  <c r="W8" i="10"/>
  <c r="V8" i="10"/>
  <c r="AH7" i="10"/>
  <c r="AF7" i="10"/>
  <c r="AC7" i="10"/>
  <c r="Y7" i="10"/>
  <c r="V7" i="10"/>
  <c r="B7" i="10"/>
  <c r="AH6" i="10"/>
  <c r="AF6" i="10"/>
  <c r="B6" i="10"/>
  <c r="AH5" i="10"/>
  <c r="AC5" i="10"/>
  <c r="X5" i="10"/>
  <c r="V5" i="10"/>
  <c r="B5" i="10"/>
  <c r="AB28" i="1"/>
  <c r="AB27" i="1"/>
  <c r="O27" i="1"/>
  <c r="AI25" i="1"/>
  <c r="AH25" i="1"/>
  <c r="AG25" i="1"/>
  <c r="AF25" i="1"/>
  <c r="AE25" i="1"/>
  <c r="AC25" i="1"/>
  <c r="AB25" i="1"/>
  <c r="AA25" i="1"/>
  <c r="Z25" i="1"/>
  <c r="Y25" i="1"/>
  <c r="X25" i="1"/>
  <c r="W25" i="1"/>
  <c r="V25" i="1"/>
  <c r="U25" i="1"/>
  <c r="T25" i="1"/>
  <c r="S25" i="1"/>
  <c r="R25" i="1"/>
  <c r="Q25" i="1"/>
  <c r="P25" i="1"/>
  <c r="O25" i="1"/>
  <c r="N25" i="1"/>
  <c r="M25" i="1"/>
  <c r="L25" i="1"/>
  <c r="K25" i="1"/>
  <c r="J25" i="1"/>
  <c r="I25" i="1"/>
  <c r="AI24" i="1"/>
  <c r="AH24" i="1"/>
  <c r="AG24" i="1"/>
  <c r="AF24" i="1"/>
  <c r="AE24" i="1"/>
  <c r="AC24" i="1"/>
  <c r="AB24" i="1"/>
  <c r="AA24" i="1"/>
  <c r="X24" i="1"/>
  <c r="W24" i="1"/>
  <c r="V24" i="1"/>
  <c r="U24" i="1"/>
  <c r="T24" i="1"/>
  <c r="R24" i="1"/>
  <c r="P24" i="1"/>
  <c r="AI23" i="1"/>
  <c r="AH23" i="1"/>
  <c r="AG23" i="1"/>
  <c r="AF23" i="1"/>
  <c r="AE23" i="1"/>
  <c r="AC23" i="1"/>
  <c r="AB23" i="1"/>
  <c r="AA23" i="1"/>
  <c r="X23" i="1"/>
  <c r="W23" i="1"/>
  <c r="V23" i="1"/>
  <c r="U23" i="1"/>
  <c r="T23" i="1"/>
  <c r="R23" i="1"/>
  <c r="P23" i="1"/>
  <c r="AI22" i="1"/>
  <c r="AH22" i="1"/>
  <c r="AG22" i="1"/>
  <c r="AF22" i="1"/>
  <c r="AE22" i="1"/>
  <c r="AC22" i="1"/>
  <c r="AB22" i="1"/>
  <c r="AA22" i="1"/>
  <c r="X22" i="1"/>
  <c r="W22" i="1"/>
  <c r="V22" i="1"/>
  <c r="U22" i="1"/>
  <c r="T22" i="1"/>
  <c r="R22" i="1"/>
  <c r="P22" i="1"/>
  <c r="AI21" i="1"/>
  <c r="AH21" i="1"/>
  <c r="AG21" i="1"/>
  <c r="AF21" i="1"/>
  <c r="AE21" i="1"/>
  <c r="AC21" i="1"/>
  <c r="AB21" i="1"/>
  <c r="AA21" i="1"/>
  <c r="X21" i="1"/>
  <c r="W21" i="1"/>
  <c r="V21" i="1"/>
  <c r="U21" i="1"/>
  <c r="T21" i="1"/>
  <c r="R21" i="1"/>
  <c r="P21" i="1"/>
  <c r="AI20" i="1"/>
  <c r="AH20" i="1"/>
  <c r="AG20" i="1"/>
  <c r="AF20" i="1"/>
  <c r="AE20" i="1"/>
  <c r="AC20" i="1"/>
  <c r="AB20" i="1"/>
  <c r="AA20" i="1"/>
  <c r="X20" i="1"/>
  <c r="W20" i="1"/>
  <c r="V20" i="1"/>
  <c r="U20" i="1"/>
  <c r="T20" i="1"/>
  <c r="R20" i="1"/>
  <c r="P20" i="1"/>
  <c r="AI19" i="1"/>
  <c r="AH19" i="1"/>
  <c r="AG19" i="1"/>
  <c r="AF19" i="1"/>
  <c r="AE19" i="1"/>
  <c r="AC19" i="1"/>
  <c r="AB19" i="1"/>
  <c r="AA19" i="1"/>
  <c r="X19" i="1"/>
  <c r="W19" i="1"/>
  <c r="V19" i="1"/>
  <c r="U19" i="1"/>
  <c r="T19" i="1"/>
  <c r="R19" i="1"/>
  <c r="P19" i="1"/>
  <c r="AI18" i="1"/>
  <c r="AH18" i="1"/>
  <c r="AG18" i="1"/>
  <c r="AF18" i="1"/>
  <c r="AE18" i="1"/>
  <c r="AC18" i="1"/>
  <c r="AB18" i="1"/>
  <c r="AA18" i="1"/>
  <c r="X18" i="1"/>
  <c r="W18" i="1"/>
  <c r="V18" i="1"/>
  <c r="U18" i="1"/>
  <c r="T18" i="1"/>
  <c r="R18" i="1"/>
  <c r="P18" i="1"/>
  <c r="AI17" i="1"/>
  <c r="AH17" i="1"/>
  <c r="AG17" i="1"/>
  <c r="AF17" i="1"/>
  <c r="AE17" i="1"/>
  <c r="AC17" i="1"/>
  <c r="AB17" i="1"/>
  <c r="AA17" i="1"/>
  <c r="X17" i="1"/>
  <c r="W17" i="1"/>
  <c r="V17" i="1"/>
  <c r="U17" i="1"/>
  <c r="T17" i="1"/>
  <c r="R17" i="1"/>
  <c r="P17" i="1"/>
  <c r="AI16" i="1"/>
  <c r="AH16" i="1"/>
  <c r="AG16" i="1"/>
  <c r="AF16" i="1"/>
  <c r="AE16" i="1"/>
  <c r="AC16" i="1"/>
  <c r="AB16" i="1"/>
  <c r="AA16" i="1"/>
  <c r="X16" i="1"/>
  <c r="W16" i="1"/>
  <c r="V16" i="1"/>
  <c r="U16" i="1"/>
  <c r="T16" i="1"/>
  <c r="R16" i="1"/>
  <c r="P16" i="1"/>
  <c r="AI15" i="1"/>
  <c r="AH15" i="1"/>
  <c r="AG15" i="1"/>
  <c r="AF15" i="1"/>
  <c r="AE15" i="1"/>
  <c r="AB15" i="1"/>
  <c r="AA15" i="1"/>
  <c r="X15" i="1"/>
  <c r="W15" i="1"/>
  <c r="V15" i="1"/>
  <c r="U15" i="1"/>
  <c r="T15" i="1"/>
  <c r="R15" i="1"/>
  <c r="P15" i="1"/>
  <c r="AI14" i="1"/>
  <c r="AH14" i="1"/>
  <c r="AG14" i="1"/>
  <c r="AF14" i="1"/>
  <c r="AE14" i="1"/>
  <c r="AB14" i="1"/>
  <c r="AA14" i="1"/>
  <c r="X14" i="1"/>
  <c r="W14" i="1"/>
  <c r="V14" i="1"/>
  <c r="U14" i="1"/>
  <c r="T14" i="1"/>
  <c r="R14" i="1"/>
  <c r="P14" i="1"/>
  <c r="AI13" i="1"/>
  <c r="AH13" i="1"/>
  <c r="AG13" i="1"/>
  <c r="AF13" i="1"/>
  <c r="AE13" i="1"/>
  <c r="AC13" i="1"/>
  <c r="AB13" i="1"/>
  <c r="AA13" i="1"/>
  <c r="X13" i="1"/>
  <c r="W13" i="1"/>
  <c r="V13" i="1"/>
  <c r="U13" i="1"/>
  <c r="T13" i="1"/>
  <c r="R13" i="1"/>
  <c r="P13" i="1"/>
  <c r="AI12" i="1"/>
  <c r="AH12" i="1"/>
  <c r="AG12" i="1"/>
  <c r="AF12" i="1"/>
  <c r="AE12" i="1"/>
  <c r="AC12" i="1"/>
  <c r="AB12" i="1"/>
  <c r="AA12" i="1"/>
  <c r="X12" i="1"/>
  <c r="W12" i="1"/>
  <c r="V12" i="1"/>
  <c r="U12" i="1"/>
  <c r="T12" i="1"/>
  <c r="R12" i="1"/>
  <c r="P12" i="1"/>
  <c r="AI11" i="1"/>
  <c r="AH11" i="1"/>
  <c r="AG11" i="1"/>
  <c r="AF11" i="1"/>
  <c r="AE11" i="1"/>
  <c r="AC11" i="1"/>
  <c r="AB11" i="1"/>
  <c r="AA11" i="1"/>
  <c r="X11" i="1"/>
  <c r="W11" i="1"/>
  <c r="V11" i="1"/>
  <c r="U11" i="1"/>
  <c r="T11" i="1"/>
  <c r="R11" i="1"/>
  <c r="P11" i="1"/>
  <c r="AI10" i="1"/>
  <c r="AH10" i="1"/>
  <c r="AG10" i="1"/>
  <c r="AF10" i="1"/>
  <c r="AE10" i="1"/>
  <c r="AC10" i="1"/>
  <c r="AB10" i="1"/>
  <c r="AA10" i="1"/>
  <c r="X10" i="1"/>
  <c r="W10" i="1"/>
  <c r="V10" i="1"/>
  <c r="U10" i="1"/>
  <c r="T10" i="1"/>
  <c r="R10" i="1"/>
  <c r="P10" i="1"/>
  <c r="AI8" i="1"/>
  <c r="AH8" i="1"/>
  <c r="AG8" i="1"/>
  <c r="AF8" i="1"/>
  <c r="AE8" i="1"/>
  <c r="AC8" i="1"/>
  <c r="AB8" i="1"/>
  <c r="AA8" i="1"/>
  <c r="Z8" i="1"/>
  <c r="Y8" i="1"/>
  <c r="X8" i="1"/>
  <c r="W8" i="1"/>
  <c r="V8" i="1"/>
  <c r="AH7" i="1"/>
  <c r="AF7" i="1"/>
  <c r="AC7" i="1"/>
  <c r="Y7" i="1"/>
  <c r="V7" i="1"/>
  <c r="B7" i="1"/>
  <c r="AH6" i="1"/>
  <c r="AF6" i="1"/>
  <c r="B6" i="1"/>
  <c r="AH5" i="1"/>
  <c r="AC5" i="1"/>
  <c r="X5" i="1"/>
  <c r="V5" i="1"/>
  <c r="B5" i="1"/>
  <c r="AE44" i="5"/>
  <c r="V44" i="5"/>
  <c r="J44" i="5"/>
</calcChain>
</file>

<file path=xl/comments1.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<sst xmlns="http://schemas.openxmlformats.org/spreadsheetml/2006/main" count="382" uniqueCount="122">
  <si>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</si>
  <si>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</si>
  <si>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</si>
  <si>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</si>
  <si>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自己負担額</t>
    <rPh sb="0" eb="2">
      <t>ジコ</t>
    </rPh>
    <rPh sb="2" eb="5">
      <t>フタンガク</t>
    </rPh>
    <phoneticPr fontId="3"/>
  </si>
  <si>
    <t>パック料金</t>
    <rPh sb="3" eb="5">
      <t>リョウキン</t>
    </rPh>
    <phoneticPr fontId="3"/>
  </si>
  <si>
    <t>副院長</t>
    <rPh sb="0" eb="3">
      <t>フクインチョウ</t>
    </rPh>
    <phoneticPr fontId="3"/>
  </si>
  <si>
    <t>⑥広報活動を実施することにより期待される短期入所利用促進の効果</t>
    <rPh sb="1" eb="3">
      <t>コウホウ</t>
    </rPh>
    <rPh sb="3" eb="5">
      <t>カツドウ</t>
    </rPh>
    <rPh sb="6" eb="8">
      <t>ジッシ</t>
    </rPh>
    <rPh sb="23" eb="24">
      <t>ショ</t>
    </rPh>
    <phoneticPr fontId="3"/>
  </si>
  <si>
    <t>区分：</t>
    <rPh sb="0" eb="2">
      <t>クブン</t>
    </rPh>
    <phoneticPr fontId="3"/>
  </si>
  <si>
    <t>③</t>
  </si>
  <si>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</si>
  <si>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</si>
  <si>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</si>
  <si>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</si>
  <si>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</si>
  <si>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</si>
  <si>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</si>
  <si>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</si>
  <si>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</si>
  <si>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</si>
  <si>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</si>
  <si>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</si>
  <si>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</si>
  <si>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</si>
  <si>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</si>
  <si>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&lt;公共交通機関を使用する場合&gt;</t>
  </si>
  <si>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</si>
  <si>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</si>
  <si>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</si>
  <si>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</si>
  <si>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</si>
  <si>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</si>
  <si>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</si>
  <si>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</si>
  <si>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</si>
  <si>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</si>
  <si>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</si>
  <si>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</si>
  <si>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</si>
  <si>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</si>
  <si>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</si>
  <si>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</si>
  <si>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</si>
  <si>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</si>
  <si>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</si>
  <si>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</si>
  <si>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</si>
  <si>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</si>
  <si>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</si>
  <si>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</si>
  <si>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</si>
  <si>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</si>
  <si>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</si>
  <si>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</si>
  <si>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</si>
  <si>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</si>
  <si>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</si>
  <si>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</si>
  <si>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</si>
  <si>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</si>
  <si>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</si>
  <si>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</si>
  <si>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</si>
  <si>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</si>
  <si>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福岡市</t>
    <rPh sb="0" eb="3">
      <t>フクオカシ</t>
    </rPh>
    <phoneticPr fontId="3"/>
  </si>
  <si>
    <t>（役職）</t>
    <rPh sb="1" eb="3">
      <t>ヤクショク</t>
    </rPh>
    <phoneticPr fontId="3"/>
  </si>
  <si>
    <t>各種技師</t>
    <rPh sb="0" eb="2">
      <t>カクシュ</t>
    </rPh>
    <rPh sb="2" eb="4">
      <t>ギシ</t>
    </rPh>
    <phoneticPr fontId="3"/>
  </si>
  <si>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</si>
  <si>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</si>
  <si>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</si>
  <si>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</si>
  <si>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</si>
  <si>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</si>
  <si>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</si>
  <si>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</si>
  <si>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</si>
  <si>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</si>
  <si>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</si>
  <si>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</si>
  <si>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</si>
  <si>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</si>
  <si>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</si>
  <si>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</si>
  <si>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</si>
  <si>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</si>
  <si>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</si>
  <si>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</si>
  <si>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</si>
  <si>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</si>
  <si>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</si>
  <si>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</si>
  <si>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</si>
  <si>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３．広報活動の参加に要する経費</t>
    <rPh sb="2" eb="6">
      <t>コウホウカツドウ</t>
    </rPh>
    <rPh sb="7" eb="9">
      <t>サンカ</t>
    </rPh>
    <rPh sb="10" eb="11">
      <t>ヨウ</t>
    </rPh>
    <rPh sb="13" eb="15">
      <t>ケイヒ</t>
    </rPh>
    <phoneticPr fontId="3"/>
  </si>
  <si>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</si>
  <si>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</si>
  <si>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</si>
  <si>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</si>
  <si>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A</t>
  </si>
  <si>
    <t>B</t>
  </si>
  <si>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</si>
  <si>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</si>
  <si>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</si>
  <si>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理事長　国土　太郎</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</si>
  <si>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</si>
  <si>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</si>
  <si>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</si>
  <si>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</si>
  <si>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</si>
  <si>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</si>
  <si>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</si>
  <si>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</si>
  <si>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</si>
  <si>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</si>
  <si>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</si>
  <si>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</si>
  <si>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</si>
  <si>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</si>
  <si>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</si>
  <si>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</si>
  <si>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２．広報活動の旅行行程</t>
    <rPh sb="2" eb="6">
      <t>コウホウカツドウ</t>
    </rPh>
    <rPh sb="7" eb="9">
      <t>リョコウ</t>
    </rPh>
    <rPh sb="9" eb="11">
      <t>コウテイ</t>
    </rPh>
    <phoneticPr fontId="3"/>
  </si>
  <si>
    <t>社会福祉法人国交会 自動車苑</t>
    <rPh sb="2" eb="4">
      <t>フクシ</t>
    </rPh>
    <rPh sb="13" eb="14">
      <t>エン</t>
    </rPh>
    <phoneticPr fontId="3"/>
  </si>
  <si>
    <t>補助対象経費
（施設負担額）</t>
    <rPh sb="0" eb="2">
      <t>ホジョ</t>
    </rPh>
    <rPh sb="2" eb="4">
      <t>タイショウ</t>
    </rPh>
    <rPh sb="4" eb="6">
      <t>ケイヒ</t>
    </rPh>
    <rPh sb="8" eb="10">
      <t>シセツ</t>
    </rPh>
    <rPh sb="10" eb="12">
      <t>フタン</t>
    </rPh>
    <rPh sb="12" eb="1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</si>
</sst>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円&quot;"/>
    <numFmt numFmtId="177" formatCode="#,##0.0;[Red]\-#,##0.0"/>
    <numFmt numFmtId="178" formatCode="ggge&quot;年&quot;m&quot;月&quot;d&quot;日&quot;\(aaa\)"/>
    <numFmt numFmtId="179" formatCode="m/d;@"/>
  </numFmts>
  <fonts count="19"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1"/>
      <color theme="1"/>
      <name val="ＭＳ 明朝"/>
      <family val="1"/>
    </font>
    <font>
      <b/>
      <sz val="16"/>
      <color theme="1"/>
      <name val="ＭＳ 明朝"/>
      <family val="1"/>
    </font>
    <font>
      <b/>
      <sz val="14"/>
      <name val="ＭＳ 明朝"/>
      <family val="1"/>
    </font>
    <font>
      <sz val="9"/>
      <name val="ＭＳ 明朝"/>
      <family val="1"/>
    </font>
    <font>
      <sz val="11"/>
      <color theme="1"/>
      <name val="ＭＳ 明朝"/>
      <family val="1"/>
    </font>
    <font>
      <sz val="8"/>
      <name val="ＭＳ 明朝"/>
      <family val="1"/>
    </font>
    <font>
      <sz val="12"/>
      <name val="ＭＳ 明朝"/>
      <family val="1"/>
    </font>
    <font>
      <sz val="14"/>
      <name val="ＭＳ 明朝"/>
      <family val="1"/>
    </font>
    <font>
      <b/>
      <sz val="16"/>
      <name val="ＭＳ 明朝"/>
      <family val="1"/>
    </font>
    <font>
      <b/>
      <sz val="12"/>
      <name val="ＭＳ 明朝"/>
      <family val="1"/>
    </font>
    <font>
      <u/>
      <sz val="8"/>
      <name val="ＭＳ 明朝"/>
      <family val="1"/>
      <charset val="128"/>
    </font>
    <font>
      <sz val="8"/>
      <name val="ＭＳ 明朝"/>
      <family val="1"/>
      <charset val="128"/>
    </font>
    <font>
      <b/>
      <sz val="14"/>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2">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8" fillId="0" borderId="0" xfId="4" applyFont="1" applyFill="1" applyAlignment="1">
      <alignment horizontal="center" vertical="center"/>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4" fillId="0" borderId="0" xfId="4" applyFont="1" applyFill="1" applyAlignment="1">
      <alignment horizontal="left" vertical="top" wrapText="1"/>
    </xf>
    <xf numFmtId="0" fontId="4" fillId="0" borderId="0" xfId="4" applyFont="1" applyFill="1" applyAlignment="1">
      <alignment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9" fontId="12" fillId="2" borderId="3" xfId="0" applyNumberFormat="1" applyFont="1" applyFill="1" applyBorder="1" applyAlignment="1">
      <alignment horizontal="center"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7" fontId="12" fillId="2" borderId="3" xfId="6" applyNumberFormat="1" applyFont="1" applyFill="1" applyBorder="1" applyAlignment="1">
      <alignment vertical="center" shrinkToFit="1"/>
    </xf>
    <xf numFmtId="177" fontId="12" fillId="2" borderId="25" xfId="6" applyNumberFormat="1" applyFont="1" applyFill="1" applyBorder="1" applyAlignment="1">
      <alignment vertical="center" shrinkToFit="1"/>
    </xf>
    <xf numFmtId="177" fontId="12" fillId="0" borderId="26" xfId="6" applyNumberFormat="1" applyFont="1" applyFill="1" applyBorder="1" applyAlignment="1">
      <alignment horizontal="right"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7" fontId="12" fillId="0" borderId="28" xfId="6" applyNumberFormat="1" applyFont="1" applyFill="1" applyBorder="1" applyAlignment="1">
      <alignment horizontal="right" vertical="center" shrinkToFit="1"/>
    </xf>
    <xf numFmtId="177" fontId="12" fillId="2" borderId="20" xfId="6" applyNumberFormat="1" applyFont="1" applyFill="1" applyBorder="1" applyAlignment="1">
      <alignment vertical="center" shrinkToFit="1"/>
    </xf>
    <xf numFmtId="177" fontId="12" fillId="2" borderId="21" xfId="6" applyNumberFormat="1" applyFont="1" applyFill="1" applyBorder="1" applyAlignment="1">
      <alignment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177" fontId="12" fillId="3" borderId="3" xfId="6" applyNumberFormat="1" applyFont="1" applyFill="1" applyBorder="1" applyAlignment="1">
      <alignment vertical="center" shrinkToFit="1"/>
    </xf>
    <xf numFmtId="177" fontId="12" fillId="3" borderId="25" xfId="6" applyNumberFormat="1" applyFont="1" applyFill="1" applyBorder="1" applyAlignment="1">
      <alignment vertical="center" shrinkToFit="1"/>
    </xf>
    <xf numFmtId="177" fontId="12" fillId="0" borderId="26" xfId="6" applyNumberFormat="1" applyFont="1" applyFill="1" applyBorder="1" applyAlignment="1">
      <alignment vertical="center" shrinkToFit="1"/>
    </xf>
    <xf numFmtId="38" fontId="12" fillId="0" borderId="28" xfId="6" applyFont="1" applyFill="1" applyBorder="1" applyAlignment="1">
      <alignment vertical="center" shrinkToFit="1"/>
    </xf>
    <xf numFmtId="177" fontId="12" fillId="3" borderId="20" xfId="6" applyNumberFormat="1" applyFont="1" applyFill="1" applyBorder="1" applyAlignment="1">
      <alignment vertical="center" shrinkToFit="1"/>
    </xf>
    <xf numFmtId="177" fontId="12" fillId="3" borderId="21" xfId="6" applyNumberFormat="1" applyFont="1" applyFill="1" applyBorder="1" applyAlignment="1">
      <alignment vertical="center" shrinkToFit="1"/>
    </xf>
    <xf numFmtId="177" fontId="12" fillId="0" borderId="28" xfId="6" applyNumberFormat="1" applyFont="1" applyFill="1" applyBorder="1" applyAlignment="1">
      <alignment vertical="center" shrinkToFit="1"/>
    </xf>
    <xf numFmtId="12" fontId="12" fillId="2" borderId="20" xfId="6" applyNumberFormat="1" applyFont="1" applyFill="1" applyBorder="1" applyAlignment="1">
      <alignment vertical="center" shrinkToFit="1"/>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7" fontId="0" fillId="0" borderId="0" xfId="0" applyNumberFormat="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12" fillId="0" borderId="0" xfId="4" applyFont="1" applyFill="1" applyAlignment="1">
      <alignment horizontal="center" vertical="center"/>
    </xf>
    <xf numFmtId="0" fontId="4" fillId="2" borderId="0" xfId="4" applyFont="1" applyFill="1" applyAlignment="1">
      <alignment horizontal="left" vertical="center"/>
    </xf>
    <xf numFmtId="0" fontId="10" fillId="0" borderId="0" xfId="4" applyFont="1" applyFill="1" applyAlignment="1">
      <alignment horizontal="left" vertical="center"/>
    </xf>
    <xf numFmtId="0" fontId="4" fillId="0" borderId="0" xfId="4" applyFont="1" applyFill="1" applyAlignment="1">
      <alignment horizontal="left" vertical="center" shrinkToFit="1"/>
    </xf>
    <xf numFmtId="0" fontId="10" fillId="2" borderId="0" xfId="4" applyFont="1" applyFill="1" applyAlignment="1">
      <alignment horizontal="left" vertical="center"/>
    </xf>
    <xf numFmtId="0" fontId="4" fillId="0" borderId="0" xfId="4" applyFont="1" applyFill="1" applyAlignment="1">
      <alignment horizontal="left" vertical="center"/>
    </xf>
    <xf numFmtId="178" fontId="4" fillId="2" borderId="0" xfId="4" applyNumberFormat="1" applyFont="1" applyFill="1" applyAlignment="1">
      <alignment horizontal="center" vertical="center"/>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center"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wrapText="1"/>
    </xf>
    <xf numFmtId="0" fontId="9" fillId="0" borderId="0" xfId="4" applyFont="1" applyFill="1" applyAlignment="1">
      <alignment horizontal="right" vertical="top" shrinkToFit="1"/>
    </xf>
    <xf numFmtId="0" fontId="4" fillId="2" borderId="0" xfId="4" applyFont="1" applyFill="1" applyAlignment="1">
      <alignment horizontal="justify" vertical="top" wrapText="1"/>
    </xf>
    <xf numFmtId="0" fontId="11" fillId="0" borderId="0" xfId="4" applyFont="1" applyFill="1" applyAlignment="1">
      <alignment horizontal="justify" vertical="top"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2" fillId="0" borderId="24" xfId="0" applyFont="1" applyFill="1" applyBorder="1" applyAlignment="1">
      <alignment horizontal="center" vertical="center" wrapText="1" shrinkToFit="1"/>
    </xf>
    <xf numFmtId="0" fontId="12" fillId="0" borderId="27"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3" borderId="0" xfId="0" applyFont="1" applyFill="1" applyAlignment="1">
      <alignment horizontal="left" vertical="center" shrinkToFit="1"/>
    </xf>
    <xf numFmtId="0" fontId="12" fillId="0" borderId="25"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2" borderId="21"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38" fontId="12" fillId="3" borderId="21" xfId="6"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31"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38" fontId="12" fillId="0" borderId="8" xfId="6" applyFont="1" applyFill="1" applyBorder="1" applyAlignment="1">
      <alignment horizontal="center" vertical="center" shrinkToFit="1"/>
    </xf>
    <xf numFmtId="38" fontId="12" fillId="0" borderId="13" xfId="6" applyFont="1" applyFill="1" applyBorder="1" applyAlignment="1">
      <alignment horizontal="center" vertical="center" shrinkToFit="1"/>
    </xf>
    <xf numFmtId="38" fontId="12" fillId="0" borderId="17" xfId="6"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38" fontId="12" fillId="0" borderId="21" xfId="6"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1" xfId="0" applyFont="1" applyFill="1" applyBorder="1" applyAlignment="1">
      <alignment horizontal="center" vertical="center" wrapText="1"/>
    </xf>
    <xf numFmtId="0" fontId="12" fillId="0" borderId="6"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9" xfId="0" applyFont="1" applyFill="1" applyBorder="1" applyAlignment="1">
      <alignment horizontal="center" vertical="center"/>
    </xf>
    <xf numFmtId="0" fontId="15" fillId="0" borderId="26" xfId="0" applyFont="1" applyFill="1" applyBorder="1" applyAlignment="1">
      <alignment horizontal="center" vertical="center" wrapText="1" shrinkToFit="1"/>
    </xf>
    <xf numFmtId="0" fontId="15" fillId="0" borderId="28" xfId="0" applyFont="1" applyFill="1" applyBorder="1" applyAlignment="1">
      <alignment horizontal="center" vertical="center" shrinkToFit="1"/>
    </xf>
    <xf numFmtId="38" fontId="15" fillId="3" borderId="28" xfId="0" applyNumberFormat="1"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2" fillId="0" borderId="0" xfId="0" applyFont="1" applyFill="1" applyBorder="1" applyAlignment="1">
      <alignment horizontal="left"/>
    </xf>
    <xf numFmtId="0" fontId="12" fillId="0" borderId="27" xfId="0" applyFont="1" applyFill="1" applyBorder="1" applyAlignment="1">
      <alignment horizontal="left"/>
    </xf>
    <xf numFmtId="0" fontId="0" fillId="0" borderId="21" xfId="0" applyBorder="1" applyAlignment="1">
      <alignment horizontal="center"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3" borderId="21" xfId="0" applyFill="1" applyBorder="1" applyAlignment="1">
      <alignment horizontal="center" vertical="center"/>
    </xf>
  </cellXfs>
  <cellStyles count="8">
    <cellStyle name="パーセント" xfId="7" builtinId="5"/>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23</xdr:row>
      <xdr:rowOff>1270</xdr:rowOff>
    </xdr:to>
    <xdr:grpSp>
      <xdr:nvGrpSpPr>
        <xdr:cNvPr id="2" name="グループ化 1"/>
        <xdr:cNvGrpSpPr/>
      </xdr:nvGrpSpPr>
      <xdr:grpSpPr>
        <a:xfrm>
          <a:off x="7261823" y="784113"/>
          <a:ext cx="1247140" cy="3083186"/>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8"/>
  <sheetViews>
    <sheetView showZeros="0" tabSelected="1" view="pageBreakPreview" zoomScale="130" zoomScaleSheetLayoutView="130" workbookViewId="0">
      <selection activeCell="AM21" sqref="AM21"/>
    </sheetView>
  </sheetViews>
  <sheetFormatPr defaultColWidth="2.5" defaultRowHeight="15" customHeight="1" x14ac:dyDescent="0.15"/>
  <cols>
    <col min="1" max="16384" width="2.5" style="1"/>
  </cols>
  <sheetData>
    <row r="1" spans="1:35" ht="15" customHeight="1" x14ac:dyDescent="0.15">
      <c r="A1" s="97" t="s">
        <v>89</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ht="15" customHeight="1" x14ac:dyDescent="0.15">
      <c r="A2" s="98" t="s">
        <v>109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15" customHeight="1" x14ac:dyDescent="0.15">
      <c r="B3" s="4"/>
    </row>
    <row r="4" spans="1:35" ht="15" customHeight="1" x14ac:dyDescent="0.15">
      <c r="B4" s="4"/>
    </row>
    <row r="5" spans="1:35" ht="15" customHeight="1" x14ac:dyDescent="0.15">
      <c r="B5" s="4"/>
    </row>
    <row r="6" spans="1:35" ht="21.75" customHeight="1" x14ac:dyDescent="0.15">
      <c r="A6" s="99" t="s">
        <v>110</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row>
    <row r="7" spans="1:35" ht="15" customHeight="1" x14ac:dyDescent="0.15">
      <c r="A7" s="100" t="s">
        <v>25</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row>
    <row r="8" spans="1:35" ht="1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x14ac:dyDescent="0.15">
      <c r="A9" s="3"/>
      <c r="B9" s="3"/>
      <c r="C9" s="3"/>
      <c r="D9" s="3"/>
      <c r="E9" s="3"/>
      <c r="F9" s="3"/>
      <c r="G9" s="3"/>
      <c r="H9" s="3"/>
      <c r="I9" s="3"/>
      <c r="J9" s="3"/>
      <c r="K9" s="3"/>
      <c r="L9" s="3"/>
      <c r="M9" s="3"/>
      <c r="N9" s="3"/>
      <c r="O9" s="3"/>
      <c r="P9" s="3"/>
      <c r="Q9" s="3"/>
      <c r="R9" s="3"/>
      <c r="S9" s="3"/>
      <c r="AI9" s="3"/>
    </row>
    <row r="10" spans="1:35" ht="15" customHeight="1" x14ac:dyDescent="0.15">
      <c r="B10" s="5"/>
      <c r="C10" s="5"/>
      <c r="D10" s="5"/>
      <c r="E10" s="5"/>
      <c r="F10" s="5"/>
      <c r="G10" s="5"/>
      <c r="H10" s="5"/>
      <c r="I10" s="5"/>
      <c r="J10" s="5"/>
      <c r="K10" s="5"/>
      <c r="L10" s="5"/>
      <c r="M10" s="5"/>
      <c r="N10" s="5"/>
      <c r="O10" s="5"/>
      <c r="P10" s="5"/>
      <c r="Q10" s="5"/>
      <c r="R10" s="5"/>
      <c r="S10" s="5"/>
      <c r="T10" s="101" t="s">
        <v>79</v>
      </c>
      <c r="U10" s="101"/>
      <c r="V10" s="101"/>
      <c r="W10" s="3"/>
      <c r="X10" s="3"/>
      <c r="Y10" s="3"/>
      <c r="Z10" s="3"/>
      <c r="AA10" s="3"/>
      <c r="AB10" s="3"/>
      <c r="AC10" s="3"/>
      <c r="AD10" s="3"/>
      <c r="AE10" s="3"/>
      <c r="AF10" s="3"/>
      <c r="AG10" s="3"/>
      <c r="AH10" s="3"/>
      <c r="AI10" s="5"/>
    </row>
    <row r="11" spans="1:35" ht="15" customHeight="1" x14ac:dyDescent="0.15">
      <c r="B11" s="4"/>
      <c r="T11" s="5"/>
      <c r="U11" s="102" t="s">
        <v>120</v>
      </c>
      <c r="V11" s="102"/>
      <c r="W11" s="102"/>
      <c r="X11" s="102"/>
      <c r="Y11" s="102"/>
      <c r="Z11" s="102"/>
      <c r="AA11" s="102"/>
      <c r="AB11" s="102"/>
      <c r="AC11" s="102"/>
      <c r="AD11" s="102"/>
      <c r="AE11" s="102"/>
      <c r="AF11" s="102"/>
      <c r="AG11" s="102"/>
      <c r="AH11" s="102"/>
    </row>
    <row r="12" spans="1:35" ht="15" customHeight="1" x14ac:dyDescent="0.15">
      <c r="B12" s="4"/>
      <c r="U12" s="102"/>
      <c r="V12" s="102"/>
      <c r="W12" s="102"/>
      <c r="X12" s="102"/>
      <c r="Y12" s="102"/>
      <c r="Z12" s="102"/>
      <c r="AA12" s="102"/>
      <c r="AB12" s="102"/>
      <c r="AC12" s="102"/>
      <c r="AD12" s="102"/>
      <c r="AE12" s="102"/>
      <c r="AF12" s="102"/>
      <c r="AG12" s="102"/>
      <c r="AH12" s="102"/>
    </row>
    <row r="13" spans="1:35" ht="15" customHeight="1" x14ac:dyDescent="0.15">
      <c r="B13" s="4"/>
      <c r="U13" s="102" t="s">
        <v>102</v>
      </c>
      <c r="V13" s="102"/>
      <c r="W13" s="102"/>
      <c r="X13" s="102"/>
      <c r="Y13" s="102"/>
      <c r="Z13" s="102"/>
      <c r="AA13" s="102"/>
      <c r="AB13" s="102"/>
      <c r="AC13" s="102"/>
      <c r="AD13" s="102"/>
      <c r="AE13" s="102"/>
      <c r="AF13" s="102"/>
      <c r="AG13" s="102"/>
      <c r="AH13" s="102"/>
      <c r="AI13" s="2"/>
    </row>
    <row r="14" spans="1:35" ht="15" customHeight="1" x14ac:dyDescent="0.15">
      <c r="B14" s="4"/>
      <c r="X14" s="5"/>
      <c r="Y14" s="5"/>
      <c r="Z14" s="5"/>
      <c r="AA14" s="5"/>
      <c r="AB14" s="5"/>
      <c r="AC14" s="5"/>
      <c r="AD14" s="5"/>
      <c r="AE14" s="5"/>
      <c r="AF14" s="5"/>
      <c r="AG14" s="5"/>
      <c r="AH14" s="5"/>
      <c r="AI14" s="5"/>
    </row>
    <row r="15" spans="1:35" ht="15" customHeight="1" x14ac:dyDescent="0.15">
      <c r="B15" s="4"/>
      <c r="X15" s="5"/>
      <c r="Y15" s="5"/>
      <c r="Z15" s="5"/>
      <c r="AA15" s="5"/>
      <c r="AB15" s="5"/>
      <c r="AC15" s="5"/>
      <c r="AD15" s="5"/>
      <c r="AE15" s="5"/>
      <c r="AF15" s="5"/>
      <c r="AG15" s="5"/>
      <c r="AH15" s="5"/>
      <c r="AI15" s="5"/>
    </row>
    <row r="16" spans="1:35" ht="15" customHeight="1" x14ac:dyDescent="0.15">
      <c r="B16" s="103" t="s">
        <v>111</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row>
    <row r="17" spans="2:35" ht="15" customHeight="1" x14ac:dyDescent="0.15">
      <c r="C17" s="104" t="s">
        <v>49</v>
      </c>
      <c r="D17" s="104"/>
      <c r="E17" s="104"/>
      <c r="F17" s="104"/>
      <c r="G17" s="104"/>
      <c r="H17" s="104"/>
      <c r="I17" s="104"/>
      <c r="J17" s="105" t="s">
        <v>113</v>
      </c>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row>
    <row r="18" spans="2:35" ht="15" customHeight="1" x14ac:dyDescent="0.15">
      <c r="C18" s="104" t="s">
        <v>112</v>
      </c>
      <c r="D18" s="104"/>
      <c r="E18" s="104"/>
      <c r="F18" s="104"/>
      <c r="G18" s="104"/>
      <c r="H18" s="104"/>
      <c r="I18" s="104"/>
      <c r="J18" s="105" t="s">
        <v>114</v>
      </c>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row>
    <row r="19" spans="2:35" ht="15" customHeight="1" x14ac:dyDescent="0.15">
      <c r="C19" s="106" t="s">
        <v>115</v>
      </c>
      <c r="D19" s="106"/>
      <c r="E19" s="106"/>
      <c r="F19" s="106"/>
      <c r="G19" s="106"/>
      <c r="H19" s="107">
        <v>44808</v>
      </c>
      <c r="I19" s="107"/>
      <c r="J19" s="107"/>
      <c r="K19" s="107"/>
      <c r="L19" s="107"/>
      <c r="M19" s="107"/>
      <c r="N19" s="107"/>
      <c r="O19" s="107"/>
      <c r="P19" s="108">
        <v>0.54166666666666652</v>
      </c>
      <c r="Q19" s="109"/>
      <c r="R19" s="109"/>
      <c r="S19" s="109"/>
      <c r="T19" s="1" t="s">
        <v>85</v>
      </c>
      <c r="U19" s="108">
        <v>0.70833333333333337</v>
      </c>
      <c r="V19" s="109"/>
      <c r="W19" s="109"/>
      <c r="X19" s="109"/>
    </row>
    <row r="20" spans="2:35" ht="15" customHeight="1" x14ac:dyDescent="0.15">
      <c r="B20" s="4" t="s">
        <v>101</v>
      </c>
      <c r="H20" s="107">
        <v>44809</v>
      </c>
      <c r="I20" s="107"/>
      <c r="J20" s="107"/>
      <c r="K20" s="107"/>
      <c r="L20" s="107"/>
      <c r="M20" s="107"/>
      <c r="N20" s="107"/>
      <c r="O20" s="107"/>
      <c r="P20" s="108">
        <v>0.35416666666666669</v>
      </c>
      <c r="Q20" s="109"/>
      <c r="R20" s="109"/>
      <c r="S20" s="109"/>
      <c r="T20" s="1" t="s">
        <v>85</v>
      </c>
      <c r="U20" s="108">
        <v>0.5</v>
      </c>
      <c r="V20" s="109"/>
      <c r="W20" s="109"/>
      <c r="X20" s="109"/>
    </row>
    <row r="21" spans="2:35" ht="15" customHeight="1" x14ac:dyDescent="0.15">
      <c r="B21" s="4"/>
      <c r="C21" s="106" t="s">
        <v>116</v>
      </c>
      <c r="D21" s="106"/>
      <c r="E21" s="106"/>
      <c r="F21" s="106"/>
      <c r="G21" s="106"/>
      <c r="H21" s="106"/>
      <c r="I21" s="106"/>
      <c r="J21" s="106"/>
      <c r="K21" s="106"/>
      <c r="L21" s="106"/>
      <c r="M21" s="106"/>
    </row>
    <row r="22" spans="2:35" ht="15" customHeight="1" x14ac:dyDescent="0.15">
      <c r="B22" s="4"/>
      <c r="F22" s="110" t="s">
        <v>65</v>
      </c>
      <c r="G22" s="110"/>
      <c r="H22" s="110"/>
      <c r="I22" s="111" t="s">
        <v>63</v>
      </c>
      <c r="J22" s="111"/>
      <c r="K22" s="111"/>
      <c r="L22" s="111"/>
      <c r="M22" s="111"/>
      <c r="N22" s="110" t="s">
        <v>74</v>
      </c>
      <c r="O22" s="110"/>
      <c r="P22" s="110"/>
      <c r="Q22" s="102" t="s">
        <v>97</v>
      </c>
      <c r="R22" s="102"/>
      <c r="S22" s="102"/>
      <c r="T22" s="102"/>
      <c r="U22" s="102"/>
      <c r="V22" s="102"/>
      <c r="W22" s="8"/>
      <c r="X22" s="8"/>
      <c r="Y22" s="8"/>
      <c r="Z22" s="8"/>
      <c r="AA22" s="8"/>
      <c r="AB22" s="8"/>
      <c r="AC22" s="8"/>
      <c r="AD22" s="8"/>
      <c r="AE22" s="8"/>
      <c r="AF22" s="8"/>
      <c r="AG22" s="8"/>
      <c r="AH22" s="8"/>
      <c r="AI22" s="8"/>
    </row>
    <row r="23" spans="2:35" ht="15" customHeight="1" x14ac:dyDescent="0.15">
      <c r="B23" s="4"/>
      <c r="F23" s="110" t="s">
        <v>87</v>
      </c>
      <c r="G23" s="110"/>
      <c r="H23" s="110"/>
      <c r="I23" s="111" t="s">
        <v>70</v>
      </c>
      <c r="J23" s="111"/>
      <c r="K23" s="111"/>
      <c r="L23" s="111"/>
      <c r="M23" s="111"/>
      <c r="N23" s="110" t="s">
        <v>41</v>
      </c>
      <c r="O23" s="110"/>
      <c r="P23" s="110"/>
      <c r="Q23" s="102" t="s">
        <v>98</v>
      </c>
      <c r="R23" s="102"/>
      <c r="S23" s="102"/>
      <c r="T23" s="102"/>
      <c r="U23" s="102"/>
      <c r="V23" s="102"/>
      <c r="W23" s="8"/>
      <c r="X23" s="8"/>
      <c r="Y23" s="8"/>
      <c r="Z23" s="8"/>
      <c r="AA23" s="8"/>
      <c r="AB23" s="8"/>
      <c r="AC23" s="8"/>
      <c r="AD23" s="8"/>
      <c r="AE23" s="8"/>
      <c r="AF23" s="8"/>
      <c r="AG23" s="8"/>
      <c r="AH23" s="8"/>
      <c r="AI23" s="8"/>
    </row>
    <row r="24" spans="2:35" ht="15" customHeight="1" x14ac:dyDescent="0.15">
      <c r="B24" s="4"/>
      <c r="F24" s="110" t="s">
        <v>87</v>
      </c>
      <c r="G24" s="110"/>
      <c r="H24" s="110"/>
      <c r="I24" s="111"/>
      <c r="J24" s="111"/>
      <c r="K24" s="111"/>
      <c r="L24" s="111"/>
      <c r="M24" s="111"/>
      <c r="N24" s="110" t="s">
        <v>41</v>
      </c>
      <c r="O24" s="110"/>
      <c r="P24" s="110"/>
      <c r="Q24" s="102"/>
      <c r="R24" s="102"/>
      <c r="S24" s="102"/>
      <c r="T24" s="102"/>
      <c r="U24" s="102"/>
      <c r="V24" s="102"/>
      <c r="W24" s="8"/>
      <c r="X24" s="8"/>
      <c r="Y24" s="8"/>
      <c r="Z24" s="8"/>
      <c r="AA24" s="8"/>
      <c r="AB24" s="8"/>
      <c r="AC24" s="8"/>
      <c r="AD24" s="8"/>
      <c r="AE24" s="8"/>
      <c r="AF24" s="8"/>
      <c r="AG24" s="8"/>
      <c r="AH24" s="8"/>
      <c r="AI24" s="8"/>
    </row>
    <row r="25" spans="2:35" s="2" customFormat="1" ht="15" customHeight="1" x14ac:dyDescent="0.15"/>
    <row r="26" spans="2:35" ht="15" customHeight="1" x14ac:dyDescent="0.15">
      <c r="B26" s="4"/>
      <c r="C26" s="106" t="s">
        <v>117</v>
      </c>
      <c r="D26" s="106"/>
      <c r="E26" s="106"/>
      <c r="F26" s="106"/>
      <c r="G26" s="106"/>
      <c r="H26" s="106"/>
      <c r="I26" s="106"/>
      <c r="J26" s="106"/>
      <c r="K26" s="106"/>
      <c r="L26" s="106"/>
      <c r="M26" s="106"/>
    </row>
    <row r="27" spans="2:35" ht="15" customHeight="1" x14ac:dyDescent="0.15">
      <c r="D27" s="118" t="s">
        <v>118</v>
      </c>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7"/>
    </row>
    <row r="28" spans="2:35" ht="15" customHeight="1" x14ac:dyDescent="0.15">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7"/>
    </row>
    <row r="29" spans="2:35" ht="15" customHeight="1" x14ac:dyDescent="0.15">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7"/>
    </row>
    <row r="30" spans="2:35" ht="15" customHeight="1" x14ac:dyDescent="0.15">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7"/>
    </row>
    <row r="31" spans="2:35" ht="15" customHeight="1" x14ac:dyDescent="0.15">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7"/>
    </row>
    <row r="32" spans="2:35" s="2" customFormat="1" ht="15" customHeight="1" x14ac:dyDescent="0.15"/>
    <row r="33" spans="1:35" ht="15" customHeight="1" x14ac:dyDescent="0.15">
      <c r="B33" s="4"/>
      <c r="C33" s="106" t="s">
        <v>7</v>
      </c>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35" ht="15" customHeight="1" x14ac:dyDescent="0.15">
      <c r="D34" s="118" t="s">
        <v>103</v>
      </c>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7"/>
    </row>
    <row r="35" spans="1:35" ht="15" customHeight="1" x14ac:dyDescent="0.15">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7"/>
    </row>
    <row r="36" spans="1:35" ht="15" customHeight="1" x14ac:dyDescent="0.15">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7"/>
    </row>
    <row r="37" spans="1:35" ht="15" customHeight="1" x14ac:dyDescent="0.15">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7"/>
    </row>
    <row r="38" spans="1:35" ht="15" customHeight="1" x14ac:dyDescent="0.15">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7"/>
    </row>
    <row r="39" spans="1:35" s="2" customFormat="1" ht="15" customHeight="1" x14ac:dyDescent="0.15"/>
    <row r="40" spans="1:35" ht="15" customHeight="1" x14ac:dyDescent="0.15">
      <c r="B40" s="106" t="s">
        <v>119</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row>
    <row r="41" spans="1:35" ht="15" customHeight="1" x14ac:dyDescent="0.15">
      <c r="C41" s="112" t="s">
        <v>80</v>
      </c>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I41" s="7"/>
    </row>
    <row r="42" spans="1:35" ht="15" customHeight="1" x14ac:dyDescent="0.15">
      <c r="AH42" s="6"/>
      <c r="AI42" s="7"/>
    </row>
    <row r="43" spans="1:35" ht="15" customHeight="1" x14ac:dyDescent="0.15">
      <c r="B43" s="106" t="s">
        <v>92</v>
      </c>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row>
    <row r="44" spans="1:35" ht="15" customHeight="1" x14ac:dyDescent="0.15">
      <c r="C44" s="113" t="s">
        <v>94</v>
      </c>
      <c r="D44" s="113"/>
      <c r="E44" s="113"/>
      <c r="F44" s="113"/>
      <c r="G44" s="113"/>
      <c r="H44" s="113"/>
      <c r="I44" s="113"/>
      <c r="J44" s="114">
        <f>SUM(行程表及び請求書A!$O$27,行程表及び請求書B!$O$27,行程表及び請求書C!$O$27)</f>
        <v>0</v>
      </c>
      <c r="K44" s="114"/>
      <c r="L44" s="114"/>
      <c r="M44" s="114"/>
      <c r="N44" s="115" t="s">
        <v>76</v>
      </c>
      <c r="O44" s="115"/>
      <c r="P44" s="115"/>
      <c r="Q44" s="115"/>
      <c r="R44" s="115"/>
      <c r="S44" s="115"/>
      <c r="T44" s="115"/>
      <c r="U44" s="115"/>
      <c r="V44" s="116">
        <f>SUM(行程表及び請求書A!$AB$27,行程表及び請求書B!$AB$27,行程表及び請求書C!$AB$27)</f>
        <v>0</v>
      </c>
      <c r="W44" s="116"/>
      <c r="X44" s="116"/>
      <c r="Y44" s="116"/>
      <c r="Z44" s="115" t="s">
        <v>4</v>
      </c>
      <c r="AA44" s="115"/>
      <c r="AB44" s="115"/>
      <c r="AC44" s="115"/>
      <c r="AD44" s="115"/>
      <c r="AE44" s="116">
        <f>J44-V44</f>
        <v>0</v>
      </c>
      <c r="AF44" s="116"/>
      <c r="AG44" s="116"/>
      <c r="AH44" s="116"/>
    </row>
    <row r="45" spans="1:35" ht="15" customHeight="1" x14ac:dyDescent="0.15">
      <c r="D45" s="112" t="s">
        <v>67</v>
      </c>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7"/>
    </row>
    <row r="46" spans="1:35" ht="15" customHeight="1" x14ac:dyDescent="0.15">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ht="15" customHeight="1" x14ac:dyDescent="0.15">
      <c r="A47" s="117" t="s">
        <v>90</v>
      </c>
      <c r="B47" s="117"/>
      <c r="C47" s="119" t="s">
        <v>99</v>
      </c>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row>
    <row r="48" spans="1:35" ht="15" customHeight="1" x14ac:dyDescent="0.15">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row>
  </sheetData>
  <mergeCells count="49">
    <mergeCell ref="AE44:AH44"/>
    <mergeCell ref="D45:AH45"/>
    <mergeCell ref="A47:B47"/>
    <mergeCell ref="D27:AH31"/>
    <mergeCell ref="D34:AH38"/>
    <mergeCell ref="C47:AI48"/>
    <mergeCell ref="C44:I44"/>
    <mergeCell ref="J44:M44"/>
    <mergeCell ref="N44:U44"/>
    <mergeCell ref="V44:Y44"/>
    <mergeCell ref="Z44:AD44"/>
    <mergeCell ref="C26:M26"/>
    <mergeCell ref="C33:Z33"/>
    <mergeCell ref="B40:AI40"/>
    <mergeCell ref="C41:AG41"/>
    <mergeCell ref="B43:AI43"/>
    <mergeCell ref="F23:H23"/>
    <mergeCell ref="I23:M23"/>
    <mergeCell ref="N23:P23"/>
    <mergeCell ref="Q23:V23"/>
    <mergeCell ref="F24:H24"/>
    <mergeCell ref="I24:M24"/>
    <mergeCell ref="N24:P24"/>
    <mergeCell ref="Q24:V24"/>
    <mergeCell ref="H20:O20"/>
    <mergeCell ref="P20:S20"/>
    <mergeCell ref="U20:X20"/>
    <mergeCell ref="C21:M21"/>
    <mergeCell ref="F22:H22"/>
    <mergeCell ref="I22:M22"/>
    <mergeCell ref="N22:P22"/>
    <mergeCell ref="Q22:V22"/>
    <mergeCell ref="C18:I18"/>
    <mergeCell ref="J18:AI18"/>
    <mergeCell ref="C19:G19"/>
    <mergeCell ref="H19:O19"/>
    <mergeCell ref="P19:S19"/>
    <mergeCell ref="U19:X19"/>
    <mergeCell ref="U11:AH11"/>
    <mergeCell ref="U12:AH12"/>
    <mergeCell ref="U13:AH13"/>
    <mergeCell ref="B16:AI16"/>
    <mergeCell ref="C17:I17"/>
    <mergeCell ref="J17:AI17"/>
    <mergeCell ref="A1:AI1"/>
    <mergeCell ref="A2:AI2"/>
    <mergeCell ref="A6:AI6"/>
    <mergeCell ref="A7:AI7"/>
    <mergeCell ref="T10:V10"/>
  </mergeCells>
  <phoneticPr fontId="3"/>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G4" sqref="G4"/>
    </sheetView>
  </sheetViews>
  <sheetFormatPr defaultColWidth="2.625" defaultRowHeight="37.5" customHeight="1" x14ac:dyDescent="0.15"/>
  <cols>
    <col min="1" max="1" width="8.75" style="9" customWidth="1"/>
    <col min="2" max="2" width="7.625" style="9" customWidth="1"/>
    <col min="3" max="3" width="4.25" style="10" bestFit="1" customWidth="1"/>
    <col min="4" max="4" width="7.625" style="9" customWidth="1"/>
    <col min="5" max="7" width="12.5" style="9" customWidth="1"/>
    <col min="8" max="8" width="7.5" style="10" customWidth="1"/>
    <col min="9" max="35" width="7.5" style="9" customWidth="1"/>
    <col min="36" max="16384" width="2.625" style="9"/>
  </cols>
  <sheetData>
    <row r="1" spans="1:35" s="11" customFormat="1" ht="14.25" x14ac:dyDescent="0.15">
      <c r="A1" s="97" t="s">
        <v>89</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s="11" customFormat="1" ht="14.25" x14ac:dyDescent="0.15">
      <c r="A2" s="98" t="s">
        <v>109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60.75" customHeight="1" x14ac:dyDescent="0.15">
      <c r="A3" s="120" t="s">
        <v>86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s="11" customFormat="1" ht="37.5" customHeight="1" x14ac:dyDescent="0.15">
      <c r="A4" s="12"/>
      <c r="B4" s="12"/>
      <c r="C4" s="21"/>
      <c r="D4" s="12"/>
      <c r="E4" s="12"/>
      <c r="F4" s="12"/>
      <c r="G4" s="12"/>
      <c r="H4" s="39"/>
      <c r="I4" s="122" t="s">
        <v>121</v>
      </c>
      <c r="J4" s="123"/>
      <c r="K4" s="123"/>
      <c r="L4" s="123"/>
      <c r="M4" s="123"/>
      <c r="N4" s="123"/>
      <c r="O4" s="123"/>
      <c r="P4" s="123"/>
      <c r="Q4" s="123"/>
      <c r="R4" s="123"/>
      <c r="S4" s="123"/>
      <c r="T4" s="123"/>
      <c r="U4" s="124"/>
      <c r="V4" s="122" t="s">
        <v>91</v>
      </c>
      <c r="W4" s="123"/>
      <c r="X4" s="123"/>
      <c r="Y4" s="123"/>
      <c r="Z4" s="123"/>
      <c r="AA4" s="123"/>
      <c r="AB4" s="123"/>
      <c r="AC4" s="123"/>
      <c r="AD4" s="123"/>
      <c r="AE4" s="123"/>
      <c r="AF4" s="123"/>
      <c r="AG4" s="123"/>
      <c r="AH4" s="123"/>
      <c r="AI4" s="124"/>
    </row>
    <row r="5" spans="1:35" s="11" customFormat="1" ht="37.5" customHeight="1" x14ac:dyDescent="0.15">
      <c r="A5" s="13" t="s">
        <v>13</v>
      </c>
      <c r="B5" s="125" t="str">
        <f>報告書!Q22</f>
        <v>A</v>
      </c>
      <c r="C5" s="125"/>
      <c r="D5" s="125"/>
      <c r="E5" s="12"/>
      <c r="F5" s="12"/>
      <c r="G5" s="12"/>
      <c r="H5" s="39"/>
      <c r="I5" s="126" t="s">
        <v>5</v>
      </c>
      <c r="J5" s="127"/>
      <c r="K5" s="128"/>
      <c r="L5" s="128"/>
      <c r="M5" s="128"/>
      <c r="N5" s="129" t="s">
        <v>95</v>
      </c>
      <c r="O5" s="127"/>
      <c r="P5" s="130"/>
      <c r="Q5" s="130"/>
      <c r="R5" s="129" t="s">
        <v>96</v>
      </c>
      <c r="S5" s="127"/>
      <c r="T5" s="130"/>
      <c r="U5" s="131"/>
      <c r="V5" s="126" t="str">
        <f>I5</f>
        <v>パック料金</v>
      </c>
      <c r="W5" s="127"/>
      <c r="X5" s="132">
        <f>K5</f>
        <v>0</v>
      </c>
      <c r="Y5" s="132"/>
      <c r="Z5" s="132"/>
      <c r="AA5" s="129" t="s">
        <v>95</v>
      </c>
      <c r="AB5" s="127"/>
      <c r="AC5" s="133">
        <f>P5</f>
        <v>0</v>
      </c>
      <c r="AD5" s="133"/>
      <c r="AE5" s="133"/>
      <c r="AF5" s="129" t="s">
        <v>96</v>
      </c>
      <c r="AG5" s="127"/>
      <c r="AH5" s="133">
        <f>T5</f>
        <v>0</v>
      </c>
      <c r="AI5" s="134"/>
    </row>
    <row r="6" spans="1:35" s="11" customFormat="1" ht="37.5" customHeight="1" x14ac:dyDescent="0.15">
      <c r="A6" s="13" t="s">
        <v>12</v>
      </c>
      <c r="B6" s="125" t="str">
        <f>報告書!I22</f>
        <v>看護師長</v>
      </c>
      <c r="C6" s="125"/>
      <c r="D6" s="125"/>
      <c r="E6" s="31"/>
      <c r="F6" s="31"/>
      <c r="G6" s="31"/>
      <c r="H6" s="40"/>
      <c r="I6" s="135"/>
      <c r="J6" s="127"/>
      <c r="K6" s="136"/>
      <c r="L6" s="137"/>
      <c r="M6" s="138"/>
      <c r="N6" s="139"/>
      <c r="O6" s="140"/>
      <c r="P6" s="139"/>
      <c r="Q6" s="140"/>
      <c r="R6" s="139"/>
      <c r="S6" s="140"/>
      <c r="T6" s="139"/>
      <c r="U6" s="141"/>
      <c r="V6" s="135"/>
      <c r="W6" s="127"/>
      <c r="X6" s="136"/>
      <c r="Y6" s="137"/>
      <c r="Z6" s="137"/>
      <c r="AA6" s="136"/>
      <c r="AB6" s="138"/>
      <c r="AC6" s="142"/>
      <c r="AD6" s="142"/>
      <c r="AE6" s="142"/>
      <c r="AF6" s="127">
        <f>R6</f>
        <v>0</v>
      </c>
      <c r="AG6" s="127"/>
      <c r="AH6" s="143">
        <f>T6</f>
        <v>0</v>
      </c>
      <c r="AI6" s="144"/>
    </row>
    <row r="7" spans="1:35" s="11" customFormat="1" ht="37.5" customHeight="1" x14ac:dyDescent="0.15">
      <c r="A7" s="13" t="s">
        <v>8</v>
      </c>
      <c r="B7" s="125" t="str">
        <f>IF(ISNA(VLOOKUP(B6,'（参考）日当・宿泊料'!B:C,2,FALSE)),"？",VLOOKUP(B6,'（参考）日当・宿泊料'!B:C,2,FALSE))</f>
        <v>②</v>
      </c>
      <c r="C7" s="125"/>
      <c r="D7" s="125"/>
      <c r="H7" s="42"/>
      <c r="I7" s="145" t="s">
        <v>18</v>
      </c>
      <c r="J7" s="146"/>
      <c r="K7" s="146"/>
      <c r="L7" s="147" t="s">
        <v>105</v>
      </c>
      <c r="M7" s="148"/>
      <c r="N7" s="149" t="s">
        <v>106</v>
      </c>
      <c r="O7" s="146"/>
      <c r="P7" s="150" t="s">
        <v>15</v>
      </c>
      <c r="Q7" s="151"/>
      <c r="R7" s="152" t="s">
        <v>22</v>
      </c>
      <c r="S7" s="152"/>
      <c r="T7" s="150" t="s">
        <v>26</v>
      </c>
      <c r="U7" s="153"/>
      <c r="V7" s="145" t="str">
        <f>I7</f>
        <v>鉄道賃</v>
      </c>
      <c r="W7" s="146"/>
      <c r="X7" s="146"/>
      <c r="Y7" s="147" t="str">
        <f>L7</f>
        <v>航空賃</v>
      </c>
      <c r="Z7" s="148"/>
      <c r="AA7" s="149" t="s">
        <v>106</v>
      </c>
      <c r="AB7" s="146"/>
      <c r="AC7" s="154" t="str">
        <f>P7</f>
        <v>日当</v>
      </c>
      <c r="AD7" s="155"/>
      <c r="AE7" s="155"/>
      <c r="AF7" s="154" t="str">
        <f>R7</f>
        <v>宿泊料</v>
      </c>
      <c r="AG7" s="155"/>
      <c r="AH7" s="154" t="str">
        <f>T7</f>
        <v>食卓料</v>
      </c>
      <c r="AI7" s="156"/>
    </row>
    <row r="8" spans="1:35" s="11" customFormat="1" ht="45" customHeight="1" x14ac:dyDescent="0.15">
      <c r="A8" s="14" t="s">
        <v>88</v>
      </c>
      <c r="B8" s="17" t="s">
        <v>0</v>
      </c>
      <c r="C8" s="22" t="s">
        <v>85</v>
      </c>
      <c r="D8" s="27" t="s">
        <v>28</v>
      </c>
      <c r="E8" s="32" t="s">
        <v>100</v>
      </c>
      <c r="F8" s="37" t="s">
        <v>29</v>
      </c>
      <c r="G8" s="32" t="s">
        <v>81</v>
      </c>
      <c r="H8" s="41" t="s">
        <v>31</v>
      </c>
      <c r="I8" s="46" t="s">
        <v>34</v>
      </c>
      <c r="J8" s="52" t="s">
        <v>17</v>
      </c>
      <c r="K8" s="57" t="s">
        <v>35</v>
      </c>
      <c r="L8" s="60" t="s">
        <v>34</v>
      </c>
      <c r="M8" s="52" t="s">
        <v>17</v>
      </c>
      <c r="N8" s="52" t="s">
        <v>34</v>
      </c>
      <c r="O8" s="51" t="s">
        <v>17</v>
      </c>
      <c r="P8" s="51" t="s">
        <v>24</v>
      </c>
      <c r="Q8" s="51" t="s">
        <v>38</v>
      </c>
      <c r="R8" s="51" t="s">
        <v>82</v>
      </c>
      <c r="S8" s="51" t="s">
        <v>38</v>
      </c>
      <c r="T8" s="51" t="s">
        <v>82</v>
      </c>
      <c r="U8" s="71" t="s">
        <v>38</v>
      </c>
      <c r="V8" s="46" t="str">
        <f t="shared" ref="V8:AC8" si="0">I8</f>
        <v>路程</v>
      </c>
      <c r="W8" s="52" t="str">
        <f t="shared" si="0"/>
        <v>運賃</v>
      </c>
      <c r="X8" s="57" t="str">
        <f t="shared" si="0"/>
        <v>急行
料金</v>
      </c>
      <c r="Y8" s="60" t="str">
        <f t="shared" si="0"/>
        <v>路程</v>
      </c>
      <c r="Z8" s="52" t="str">
        <f t="shared" si="0"/>
        <v>運賃</v>
      </c>
      <c r="AA8" s="52" t="str">
        <f t="shared" si="0"/>
        <v>路程</v>
      </c>
      <c r="AB8" s="52" t="str">
        <f t="shared" si="0"/>
        <v>運賃</v>
      </c>
      <c r="AC8" s="52" t="str">
        <f t="shared" si="0"/>
        <v>日数</v>
      </c>
      <c r="AD8" s="57" t="s">
        <v>10</v>
      </c>
      <c r="AE8" s="52" t="str">
        <f>Q8</f>
        <v>定額</v>
      </c>
      <c r="AF8" s="52" t="str">
        <f>R8</f>
        <v>夜数</v>
      </c>
      <c r="AG8" s="52" t="str">
        <f>S8</f>
        <v>定額</v>
      </c>
      <c r="AH8" s="52" t="str">
        <f>T8</f>
        <v>夜数</v>
      </c>
      <c r="AI8" s="82" t="str">
        <f>U8</f>
        <v>定額</v>
      </c>
    </row>
    <row r="9" spans="1:35" s="11" customFormat="1" ht="14.25" x14ac:dyDescent="0.15">
      <c r="A9" s="15"/>
      <c r="B9" s="18"/>
      <c r="C9" s="23"/>
      <c r="D9" s="28"/>
      <c r="E9" s="33"/>
      <c r="F9" s="38"/>
      <c r="G9" s="33"/>
      <c r="H9" s="43"/>
      <c r="I9" s="47" t="s">
        <v>21</v>
      </c>
      <c r="J9" s="53" t="s">
        <v>83</v>
      </c>
      <c r="K9" s="58" t="s">
        <v>83</v>
      </c>
      <c r="L9" s="61" t="s">
        <v>21</v>
      </c>
      <c r="M9" s="53" t="s">
        <v>83</v>
      </c>
      <c r="N9" s="53" t="s">
        <v>21</v>
      </c>
      <c r="O9" s="65" t="s">
        <v>83</v>
      </c>
      <c r="P9" s="68" t="s">
        <v>84</v>
      </c>
      <c r="Q9" s="68" t="s">
        <v>83</v>
      </c>
      <c r="R9" s="68" t="s">
        <v>36</v>
      </c>
      <c r="S9" s="68" t="s">
        <v>83</v>
      </c>
      <c r="T9" s="68" t="s">
        <v>36</v>
      </c>
      <c r="U9" s="72" t="s">
        <v>83</v>
      </c>
      <c r="V9" s="47" t="s">
        <v>21</v>
      </c>
      <c r="W9" s="53" t="s">
        <v>83</v>
      </c>
      <c r="X9" s="58" t="s">
        <v>83</v>
      </c>
      <c r="Y9" s="61" t="s">
        <v>21</v>
      </c>
      <c r="Z9" s="53" t="s">
        <v>83</v>
      </c>
      <c r="AA9" s="53" t="s">
        <v>21</v>
      </c>
      <c r="AB9" s="65" t="s">
        <v>83</v>
      </c>
      <c r="AC9" s="68" t="s">
        <v>84</v>
      </c>
      <c r="AD9" s="68"/>
      <c r="AE9" s="68" t="s">
        <v>83</v>
      </c>
      <c r="AF9" s="68" t="s">
        <v>36</v>
      </c>
      <c r="AG9" s="68" t="s">
        <v>83</v>
      </c>
      <c r="AH9" s="68" t="s">
        <v>36</v>
      </c>
      <c r="AI9" s="72" t="s">
        <v>83</v>
      </c>
    </row>
    <row r="10" spans="1:35" s="11" customFormat="1" ht="37.5" customHeight="1" x14ac:dyDescent="0.15">
      <c r="A10" s="16"/>
      <c r="B10" s="19"/>
      <c r="C10" s="24" t="s">
        <v>85</v>
      </c>
      <c r="D10" s="29"/>
      <c r="E10" s="34"/>
      <c r="F10" s="34"/>
      <c r="G10" s="34"/>
      <c r="H10" s="44"/>
      <c r="I10" s="48"/>
      <c r="J10" s="54"/>
      <c r="K10" s="54"/>
      <c r="L10" s="54"/>
      <c r="M10" s="54"/>
      <c r="N10" s="63"/>
      <c r="O10" s="66"/>
      <c r="P10" s="69" t="str">
        <f t="shared" ref="P10:P24" si="1">IF(A10="","",1)</f>
        <v/>
      </c>
      <c r="Q10" s="54"/>
      <c r="R10" s="69" t="str">
        <f t="shared" ref="R10:R24" si="2">IF(H10="","",IF(K5="",1,""))</f>
        <v/>
      </c>
      <c r="S10" s="54"/>
      <c r="T10" s="69" t="str">
        <f>IF($K$5=0,"",IF(AND($P$5="なし",$T$5="なし"),1,""))</f>
        <v/>
      </c>
      <c r="U10" s="73" t="str">
        <f>IF(T10="","",IF(AND($P$5="なし",$T$5="なし"),VLOOKUP($B$7,'（参考）日当・宿泊料'!C:I,5,FALSE))+IF(AND($P$5="なし",$T$5="あり"),VLOOKUP($B$7,'（参考）日当・宿泊料'!C:I,6,FALSE))+IF(AND($P$5="あり",$T$5="なし"),VLOOKUP($B$7,'（参考）日当・宿泊料'!C:I,7,FALSE))+IF(AND($P$5="あり",$T$5="あり"),0))</f>
        <v/>
      </c>
      <c r="V10" s="74">
        <f t="shared" ref="V10:X24" si="3">I10</f>
        <v>0</v>
      </c>
      <c r="W10" s="69">
        <f t="shared" si="3"/>
        <v>0</v>
      </c>
      <c r="X10" s="69">
        <f t="shared" si="3"/>
        <v>0</v>
      </c>
      <c r="Y10" s="69"/>
      <c r="Z10" s="69"/>
      <c r="AA10" s="78">
        <f t="shared" ref="AA10:AC13" si="4">N10</f>
        <v>0</v>
      </c>
      <c r="AB10" s="69">
        <f t="shared" si="4"/>
        <v>0</v>
      </c>
      <c r="AC10" s="69" t="str">
        <f t="shared" si="4"/>
        <v/>
      </c>
      <c r="AD10" s="81"/>
      <c r="AE10" s="69" t="str">
        <f>IF(AC10=1,MIN(Q10,VLOOKUP($B$7,'（参考）日当・宿泊料'!$C:$F,2,FALSE))*AD10,"")</f>
        <v/>
      </c>
      <c r="AF10" s="69" t="str">
        <f t="shared" ref="AF10:AF24" si="5">R10</f>
        <v/>
      </c>
      <c r="AG10" s="69"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69" t="str">
        <f>IF($X$5=0,"",IF(T10="","",1))</f>
        <v/>
      </c>
      <c r="AI10" s="73" t="str">
        <f>IF(AH10="","",IF(AND($AC$5="なし",$AH$5="なし"),VLOOKUP($B$7,'（参考）日当・宿泊料'!C:I,5,FALSE))+IF(AND($AC$5="なし",$AH$5="あり"),VLOOKUP($B$7,'（参考）日当・宿泊料'!$C:I,6,FALSE))+IF(AND($AC$5="あり",$AH$5="なし"),VLOOKUP($B$7,'（参考）日当・宿泊料'!C:I,7,FALSE))+IF(AND($AC$5="あり",$AH$5="あり"),0))</f>
        <v/>
      </c>
    </row>
    <row r="11" spans="1:35" s="11" customFormat="1" ht="37.5" customHeight="1" x14ac:dyDescent="0.15">
      <c r="A11" s="16"/>
      <c r="B11" s="20"/>
      <c r="C11" s="25" t="s">
        <v>85</v>
      </c>
      <c r="D11" s="30"/>
      <c r="E11" s="35"/>
      <c r="F11" s="35"/>
      <c r="G11" s="35"/>
      <c r="H11" s="44"/>
      <c r="I11" s="49"/>
      <c r="J11" s="55"/>
      <c r="K11" s="55"/>
      <c r="L11" s="55"/>
      <c r="M11" s="55"/>
      <c r="N11" s="64"/>
      <c r="O11" s="55"/>
      <c r="P11" s="70" t="str">
        <f t="shared" si="1"/>
        <v/>
      </c>
      <c r="Q11" s="55"/>
      <c r="R11" s="69" t="str">
        <f t="shared" si="2"/>
        <v/>
      </c>
      <c r="S11" s="55"/>
      <c r="T11" s="70" t="str">
        <f t="shared" ref="T11:T24" si="6">IF($X$5=0,"",IF(OR(G11="",R11=""),"",1))</f>
        <v/>
      </c>
      <c r="U11" s="73" t="str">
        <f>IF(T11="","",IF(AND($P$5="なし",$T$5="なし"),VLOOKUP($B$7,'（参考）日当・宿泊料'!C:I,5,FALSE))+IF(AND($P$5="なし",$T$5="あり"),VLOOKUP($B$7,'（参考）日当・宿泊料'!C:I,6,FALSE))+IF(AND($P$5="あり",$T$5="なし"),VLOOKUP($B$7,'（参考）日当・宿泊料'!C:I,7,FALSE))+IF(AND($P$5="あり",$T$5="あり"),0))</f>
        <v/>
      </c>
      <c r="V11" s="75">
        <f t="shared" si="3"/>
        <v>0</v>
      </c>
      <c r="W11" s="70">
        <f t="shared" si="3"/>
        <v>0</v>
      </c>
      <c r="X11" s="70">
        <f t="shared" si="3"/>
        <v>0</v>
      </c>
      <c r="Y11" s="70"/>
      <c r="Z11" s="70"/>
      <c r="AA11" s="79">
        <f t="shared" si="4"/>
        <v>0</v>
      </c>
      <c r="AB11" s="70">
        <f t="shared" si="4"/>
        <v>0</v>
      </c>
      <c r="AC11" s="70" t="str">
        <f t="shared" si="4"/>
        <v/>
      </c>
      <c r="AD11" s="81"/>
      <c r="AE11" s="69" t="str">
        <f>IF(AC11=1,MIN(Q11,VLOOKUP($B$7,'（参考）日当・宿泊料'!$C:$F,2,FALSE))*$AC$6,"")</f>
        <v/>
      </c>
      <c r="AF11" s="70" t="str">
        <f t="shared" si="5"/>
        <v/>
      </c>
      <c r="AG11" s="70"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0" t="str">
        <f t="shared" ref="AH11:AH24" si="7">IF($X$5=0,"",IF(OR(T11="",AF11=""),"",1))</f>
        <v/>
      </c>
      <c r="AI11" s="83" t="str">
        <f>IF(AH11="","",IF(AND($AC$5="なし",$AH$5="なし"),VLOOKUP($B$7,'（参考）日当・宿泊料'!C:I,5,FALSE))+IF(AND($AC$5="なし",$AH$5="あり"),VLOOKUP($B$7,'（参考）日当・宿泊料'!C:I,6,FALSE))+IF(AND($AC$5="あり",$AH$5="なし"),VLOOKUP($B$7,'（参考）日当・宿泊料'!C:I,7,FALSE))+IF(AND($AC$5="あり",$AH$5="あり"),0))</f>
        <v/>
      </c>
    </row>
    <row r="12" spans="1:35" s="11" customFormat="1" ht="37.5" customHeight="1" x14ac:dyDescent="0.15">
      <c r="A12" s="16"/>
      <c r="B12" s="20"/>
      <c r="C12" s="25" t="s">
        <v>85</v>
      </c>
      <c r="D12" s="30"/>
      <c r="E12" s="36"/>
      <c r="F12" s="36"/>
      <c r="G12" s="36"/>
      <c r="H12" s="44"/>
      <c r="I12" s="49"/>
      <c r="J12" s="55"/>
      <c r="K12" s="55"/>
      <c r="L12" s="55"/>
      <c r="M12" s="55"/>
      <c r="N12" s="64"/>
      <c r="O12" s="55"/>
      <c r="P12" s="70" t="str">
        <f t="shared" si="1"/>
        <v/>
      </c>
      <c r="Q12" s="55"/>
      <c r="R12" s="69" t="str">
        <f t="shared" si="2"/>
        <v/>
      </c>
      <c r="S12" s="55"/>
      <c r="T12" s="70" t="str">
        <f t="shared" si="6"/>
        <v/>
      </c>
      <c r="U12" s="73" t="str">
        <f>IF(T12="","",IF(AND($P$5="なし",$T$5="なし"),VLOOKUP($B$7,'（参考）日当・宿泊料'!C:I,5,FALSE))+IF(AND($P$5="なし",$T$5="あり"),VLOOKUP($B$7,'（参考）日当・宿泊料'!C:I,6,FALSE))+IF(AND($P$5="あり",$T$5="なし"),VLOOKUP($B$7,'（参考）日当・宿泊料'!C:I,7,FALSE))+IF(AND($P$5="あり",$T$5="あり"),0))</f>
        <v/>
      </c>
      <c r="V12" s="75">
        <f t="shared" si="3"/>
        <v>0</v>
      </c>
      <c r="W12" s="70">
        <f t="shared" si="3"/>
        <v>0</v>
      </c>
      <c r="X12" s="70">
        <f t="shared" si="3"/>
        <v>0</v>
      </c>
      <c r="Y12" s="70"/>
      <c r="Z12" s="70"/>
      <c r="AA12" s="79">
        <f t="shared" si="4"/>
        <v>0</v>
      </c>
      <c r="AB12" s="70">
        <f t="shared" si="4"/>
        <v>0</v>
      </c>
      <c r="AC12" s="70" t="str">
        <f t="shared" si="4"/>
        <v/>
      </c>
      <c r="AD12" s="81"/>
      <c r="AE12" s="69" t="str">
        <f>IF(AC12=1,MIN(Q12,VLOOKUP($B$7,'（参考）日当・宿泊料'!$C:$F,2,FALSE))*$AC$6,"")</f>
        <v/>
      </c>
      <c r="AF12" s="70" t="str">
        <f t="shared" si="5"/>
        <v/>
      </c>
      <c r="AG12" s="70"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0" t="str">
        <f t="shared" si="7"/>
        <v/>
      </c>
      <c r="AI12" s="83" t="str">
        <f>IF(AH12="","",IF(AND($AC$5="なし",$AH$5="なし"),VLOOKUP($B$7,'（参考）日当・宿泊料'!C:I,5,FALSE))+IF(AND($AC$5="なし",$AH$5="あり"),VLOOKUP($B$7,'（参考）日当・宿泊料'!C:I,6,FALSE))+IF(AND($AC$5="あり",$AH$5="なし"),VLOOKUP($B$7,'（参考）日当・宿泊料'!C:I,7,FALSE))+IF(AND($AC$5="あり",$AH$5="あり"),0))</f>
        <v/>
      </c>
    </row>
    <row r="13" spans="1:35" s="11" customFormat="1" ht="37.5" customHeight="1" x14ac:dyDescent="0.15">
      <c r="A13" s="16"/>
      <c r="B13" s="20"/>
      <c r="C13" s="25" t="s">
        <v>85</v>
      </c>
      <c r="D13" s="30"/>
      <c r="E13" s="36"/>
      <c r="F13" s="36"/>
      <c r="G13" s="36"/>
      <c r="H13" s="44"/>
      <c r="I13" s="49"/>
      <c r="J13" s="55"/>
      <c r="K13" s="55"/>
      <c r="L13" s="55"/>
      <c r="M13" s="55"/>
      <c r="N13" s="64"/>
      <c r="O13" s="55"/>
      <c r="P13" s="70" t="str">
        <f t="shared" si="1"/>
        <v/>
      </c>
      <c r="Q13" s="55"/>
      <c r="R13" s="69" t="str">
        <f t="shared" si="2"/>
        <v/>
      </c>
      <c r="S13" s="55"/>
      <c r="T13" s="70" t="str">
        <f t="shared" si="6"/>
        <v/>
      </c>
      <c r="U13" s="73" t="str">
        <f>IF(T13="","",IF(AND($P$5="なし",$T$5="なし"),VLOOKUP($B$7,'（参考）日当・宿泊料'!C:I,5,FALSE))+IF(AND($P$5="なし",$T$5="あり"),VLOOKUP($B$7,'（参考）日当・宿泊料'!C:I,6,FALSE))+IF(AND($P$5="あり",$T$5="なし"),VLOOKUP($B$7,'（参考）日当・宿泊料'!C:I,7,FALSE))+IF(AND($P$5="あり",$T$5="あり"),0))</f>
        <v/>
      </c>
      <c r="V13" s="75">
        <f t="shared" si="3"/>
        <v>0</v>
      </c>
      <c r="W13" s="70">
        <f t="shared" si="3"/>
        <v>0</v>
      </c>
      <c r="X13" s="70">
        <f t="shared" si="3"/>
        <v>0</v>
      </c>
      <c r="Y13" s="70"/>
      <c r="Z13" s="70"/>
      <c r="AA13" s="79">
        <f t="shared" si="4"/>
        <v>0</v>
      </c>
      <c r="AB13" s="70">
        <f t="shared" si="4"/>
        <v>0</v>
      </c>
      <c r="AC13" s="70" t="str">
        <f t="shared" si="4"/>
        <v/>
      </c>
      <c r="AD13" s="81"/>
      <c r="AE13" s="69" t="str">
        <f>IF(AC13=1,MIN(Q13,VLOOKUP($B$7,'（参考）日当・宿泊料'!$C:$F,2,FALSE))*$AC$6,"")</f>
        <v/>
      </c>
      <c r="AF13" s="70" t="str">
        <f t="shared" si="5"/>
        <v/>
      </c>
      <c r="AG13" s="70"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0" t="str">
        <f t="shared" si="7"/>
        <v/>
      </c>
      <c r="AI13" s="83" t="str">
        <f>IF(AH13="","",IF(AND($AC$5="なし",$AH$5="なし"),VLOOKUP($B$7,'（参考）日当・宿泊料'!C:I,5,FALSE))+IF(AND($AC$5="なし",$AH$5="あり"),VLOOKUP($B$7,'（参考）日当・宿泊料'!C:I,6,FALSE))+IF(AND($AC$5="あり",$AH$5="なし"),VLOOKUP($B$7,'（参考）日当・宿泊料'!C:I,7,FALSE))+IF(AND($AC$5="あり",$AH$5="あり"),0))</f>
        <v/>
      </c>
    </row>
    <row r="14" spans="1:35" s="11" customFormat="1" ht="37.5" customHeight="1" x14ac:dyDescent="0.15">
      <c r="A14" s="16"/>
      <c r="B14" s="20"/>
      <c r="C14" s="25" t="s">
        <v>85</v>
      </c>
      <c r="D14" s="30"/>
      <c r="E14" s="36"/>
      <c r="F14" s="36"/>
      <c r="G14" s="36"/>
      <c r="H14" s="44"/>
      <c r="I14" s="49"/>
      <c r="J14" s="55"/>
      <c r="K14" s="55"/>
      <c r="L14" s="55"/>
      <c r="M14" s="55"/>
      <c r="N14" s="64"/>
      <c r="O14" s="55"/>
      <c r="P14" s="70" t="str">
        <f t="shared" si="1"/>
        <v/>
      </c>
      <c r="Q14" s="55"/>
      <c r="R14" s="69" t="str">
        <f t="shared" si="2"/>
        <v/>
      </c>
      <c r="S14" s="55"/>
      <c r="T14" s="70" t="str">
        <f t="shared" si="6"/>
        <v/>
      </c>
      <c r="U14" s="73" t="str">
        <f>IF(T14="","",IF(AND($P$5="なし",$T$5="なし"),VLOOKUP($B$7,'（参考）日当・宿泊料'!C:I,5,FALSE))+IF(AND($P$5="なし",$T$5="あり"),VLOOKUP($B$7,'（参考）日当・宿泊料'!C:I,6,FALSE))+IF(AND($P$5="あり",$T$5="なし"),VLOOKUP($B$7,'（参考）日当・宿泊料'!C:I,7,FALSE))+IF(AND($P$5="あり",$T$5="あり"),0))</f>
        <v/>
      </c>
      <c r="V14" s="75">
        <f t="shared" si="3"/>
        <v>0</v>
      </c>
      <c r="W14" s="70">
        <f t="shared" si="3"/>
        <v>0</v>
      </c>
      <c r="X14" s="70">
        <f t="shared" si="3"/>
        <v>0</v>
      </c>
      <c r="Y14" s="70"/>
      <c r="Z14" s="70"/>
      <c r="AA14" s="79">
        <f t="shared" ref="AA14:AB24" si="8">N14</f>
        <v>0</v>
      </c>
      <c r="AB14" s="70">
        <f t="shared" si="8"/>
        <v>0</v>
      </c>
      <c r="AC14" s="70"/>
      <c r="AD14" s="81"/>
      <c r="AE14" s="69" t="str">
        <f>IF(AC14=1,MIN(Q14,VLOOKUP($B$7,'（参考）日当・宿泊料'!$C:$F,2,FALSE))*$AC$6,"")</f>
        <v/>
      </c>
      <c r="AF14" s="70" t="str">
        <f t="shared" si="5"/>
        <v/>
      </c>
      <c r="AG14" s="70"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0" t="str">
        <f t="shared" si="7"/>
        <v/>
      </c>
      <c r="AI14" s="83" t="str">
        <f>IF(AH14="","",IF(AND($AC$5="なし",$AH$5="なし"),VLOOKUP($B$7,'（参考）日当・宿泊料'!C:I,5,FALSE))+IF(AND($AC$5="なし",$AH$5="あり"),VLOOKUP($B$7,'（参考）日当・宿泊料'!C:I,6,FALSE))+IF(AND($AC$5="あり",$AH$5="なし"),VLOOKUP($B$7,'（参考）日当・宿泊料'!C:I,7,FALSE))+IF(AND($AC$5="あり",$AH$5="あり"),0))</f>
        <v/>
      </c>
    </row>
    <row r="15" spans="1:35" s="11" customFormat="1" ht="37.5" customHeight="1" x14ac:dyDescent="0.15">
      <c r="A15" s="16"/>
      <c r="B15" s="20"/>
      <c r="C15" s="25" t="s">
        <v>85</v>
      </c>
      <c r="D15" s="30"/>
      <c r="E15" s="35"/>
      <c r="F15" s="35"/>
      <c r="G15" s="35"/>
      <c r="H15" s="44"/>
      <c r="I15" s="49"/>
      <c r="J15" s="55"/>
      <c r="K15" s="55"/>
      <c r="L15" s="55"/>
      <c r="M15" s="55"/>
      <c r="N15" s="64"/>
      <c r="O15" s="55"/>
      <c r="P15" s="70" t="str">
        <f t="shared" si="1"/>
        <v/>
      </c>
      <c r="Q15" s="55"/>
      <c r="R15" s="69" t="str">
        <f t="shared" si="2"/>
        <v/>
      </c>
      <c r="S15" s="55"/>
      <c r="T15" s="70" t="str">
        <f t="shared" si="6"/>
        <v/>
      </c>
      <c r="U15" s="73" t="str">
        <f>IF(T15="","",IF(AND($P$5="なし",$T$5="なし"),VLOOKUP($B$7,'（参考）日当・宿泊料'!C:I,5,FALSE))+IF(AND($P$5="なし",$T$5="あり"),VLOOKUP($B$7,'（参考）日当・宿泊料'!C:I,6,FALSE))+IF(AND($P$5="あり",$T$5="なし"),VLOOKUP($B$7,'（参考）日当・宿泊料'!C:I,7,FALSE))+IF(AND($P$5="あり",$T$5="あり"),0))</f>
        <v/>
      </c>
      <c r="V15" s="75">
        <f t="shared" si="3"/>
        <v>0</v>
      </c>
      <c r="W15" s="70">
        <f t="shared" si="3"/>
        <v>0</v>
      </c>
      <c r="X15" s="70">
        <f t="shared" si="3"/>
        <v>0</v>
      </c>
      <c r="Y15" s="70"/>
      <c r="Z15" s="70"/>
      <c r="AA15" s="79">
        <f t="shared" si="8"/>
        <v>0</v>
      </c>
      <c r="AB15" s="70">
        <f t="shared" si="8"/>
        <v>0</v>
      </c>
      <c r="AC15" s="70"/>
      <c r="AD15" s="81"/>
      <c r="AE15" s="69" t="str">
        <f>IF(AC15=1,MIN(Q15,VLOOKUP($B$7,'（参考）日当・宿泊料'!$C:$F,2,FALSE))*$AC$6,"")</f>
        <v/>
      </c>
      <c r="AF15" s="70" t="str">
        <f t="shared" si="5"/>
        <v/>
      </c>
      <c r="AG15" s="70"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0" t="str">
        <f t="shared" si="7"/>
        <v/>
      </c>
      <c r="AI15" s="83" t="str">
        <f>IF(AH15="","",IF(AND($AC$5="なし",$AH$5="なし"),VLOOKUP($B$7,'（参考）日当・宿泊料'!C:I,5,FALSE))+IF(AND($AC$5="なし",$AH$5="あり"),VLOOKUP($B$7,'（参考）日当・宿泊料'!C:I,6,FALSE))+IF(AND($AC$5="あり",$AH$5="なし"),VLOOKUP($B$7,'（参考）日当・宿泊料'!C:I,7,FALSE))+IF(AND($AC$5="あり",$AH$5="あり"),0))</f>
        <v/>
      </c>
    </row>
    <row r="16" spans="1:35" s="11" customFormat="1" ht="37.5" customHeight="1" x14ac:dyDescent="0.15">
      <c r="A16" s="16"/>
      <c r="B16" s="20"/>
      <c r="C16" s="25" t="s">
        <v>85</v>
      </c>
      <c r="D16" s="30"/>
      <c r="E16" s="36"/>
      <c r="F16" s="36"/>
      <c r="G16" s="36"/>
      <c r="H16" s="44"/>
      <c r="I16" s="49"/>
      <c r="J16" s="55"/>
      <c r="K16" s="55"/>
      <c r="L16" s="55"/>
      <c r="M16" s="55"/>
      <c r="N16" s="64"/>
      <c r="O16" s="55"/>
      <c r="P16" s="70" t="str">
        <f t="shared" si="1"/>
        <v/>
      </c>
      <c r="Q16" s="55"/>
      <c r="R16" s="69" t="str">
        <f t="shared" si="2"/>
        <v/>
      </c>
      <c r="S16" s="55"/>
      <c r="T16" s="70" t="str">
        <f t="shared" si="6"/>
        <v/>
      </c>
      <c r="U16" s="73" t="str">
        <f>IF(T16="","",IF(AND($P$5="なし",$T$5="なし"),VLOOKUP($B$7,'（参考）日当・宿泊料'!C:I,5,FALSE))+IF(AND($P$5="なし",$T$5="あり"),VLOOKUP($B$7,'（参考）日当・宿泊料'!C:I,6,FALSE))+IF(AND($P$5="あり",$T$5="なし"),VLOOKUP($B$7,'（参考）日当・宿泊料'!C:I,7,FALSE))+IF(AND($P$5="あり",$T$5="あり"),0))</f>
        <v/>
      </c>
      <c r="V16" s="75">
        <f t="shared" si="3"/>
        <v>0</v>
      </c>
      <c r="W16" s="70">
        <f t="shared" si="3"/>
        <v>0</v>
      </c>
      <c r="X16" s="70">
        <f t="shared" si="3"/>
        <v>0</v>
      </c>
      <c r="Y16" s="70"/>
      <c r="Z16" s="70"/>
      <c r="AA16" s="79">
        <f t="shared" si="8"/>
        <v>0</v>
      </c>
      <c r="AB16" s="70">
        <f t="shared" si="8"/>
        <v>0</v>
      </c>
      <c r="AC16" s="70" t="str">
        <f t="shared" ref="AC16:AC24" si="9">P16</f>
        <v/>
      </c>
      <c r="AD16" s="81"/>
      <c r="AE16" s="69" t="str">
        <f>IF(AC16=1,MIN(Q16,VLOOKUP($B$7,'（参考）日当・宿泊料'!$C:$F,2,FALSE))*$AC$6,"")</f>
        <v/>
      </c>
      <c r="AF16" s="70" t="str">
        <f t="shared" si="5"/>
        <v/>
      </c>
      <c r="AG16" s="70"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0" t="str">
        <f t="shared" si="7"/>
        <v/>
      </c>
      <c r="AI16" s="83" t="str">
        <f>IF(AH16="","",IF(AND($AC$5="なし",$AH$5="なし"),VLOOKUP($B$7,'（参考）日当・宿泊料'!C:I,5,FALSE))+IF(AND($AC$5="なし",$AH$5="あり"),VLOOKUP($B$7,'（参考）日当・宿泊料'!C:I,6,FALSE))+IF(AND($AC$5="あり",$AH$5="なし"),VLOOKUP($B$7,'（参考）日当・宿泊料'!C:I,7,FALSE))+IF(AND($AC$5="あり",$AH$5="あり"),0))</f>
        <v/>
      </c>
    </row>
    <row r="17" spans="1:35" s="11" customFormat="1" ht="37.5" customHeight="1" x14ac:dyDescent="0.15">
      <c r="A17" s="16"/>
      <c r="B17" s="20"/>
      <c r="C17" s="25" t="s">
        <v>85</v>
      </c>
      <c r="D17" s="30"/>
      <c r="E17" s="35"/>
      <c r="F17" s="35"/>
      <c r="G17" s="35"/>
      <c r="H17" s="44"/>
      <c r="I17" s="49"/>
      <c r="J17" s="55"/>
      <c r="K17" s="55"/>
      <c r="L17" s="55"/>
      <c r="M17" s="55"/>
      <c r="N17" s="64"/>
      <c r="O17" s="55"/>
      <c r="P17" s="70" t="str">
        <f t="shared" si="1"/>
        <v/>
      </c>
      <c r="Q17" s="55"/>
      <c r="R17" s="69" t="str">
        <f t="shared" si="2"/>
        <v/>
      </c>
      <c r="S17" s="55"/>
      <c r="T17" s="70" t="str">
        <f t="shared" si="6"/>
        <v/>
      </c>
      <c r="U17" s="73" t="str">
        <f>IF(T17="","",IF(AND($P$5="なし",$T$5="なし"),VLOOKUP($B$7,'（参考）日当・宿泊料'!C:I,5,FALSE))+IF(AND($P$5="なし",$T$5="あり"),VLOOKUP($B$7,'（参考）日当・宿泊料'!C:I,6,FALSE))+IF(AND($P$5="あり",$T$5="なし"),VLOOKUP($B$7,'（参考）日当・宿泊料'!C:I,7,FALSE))+IF(AND($P$5="あり",$T$5="あり"),0))</f>
        <v/>
      </c>
      <c r="V17" s="75">
        <f t="shared" si="3"/>
        <v>0</v>
      </c>
      <c r="W17" s="70">
        <f t="shared" si="3"/>
        <v>0</v>
      </c>
      <c r="X17" s="70">
        <f t="shared" si="3"/>
        <v>0</v>
      </c>
      <c r="Y17" s="70"/>
      <c r="Z17" s="70"/>
      <c r="AA17" s="79">
        <f t="shared" si="8"/>
        <v>0</v>
      </c>
      <c r="AB17" s="70">
        <f t="shared" si="8"/>
        <v>0</v>
      </c>
      <c r="AC17" s="70" t="str">
        <f t="shared" si="9"/>
        <v/>
      </c>
      <c r="AD17" s="81"/>
      <c r="AE17" s="69" t="str">
        <f>IF(AC17=1,MIN(Q17,VLOOKUP($B$7,'（参考）日当・宿泊料'!$C:$F,2,FALSE))*$AC$6,"")</f>
        <v/>
      </c>
      <c r="AF17" s="70" t="str">
        <f t="shared" si="5"/>
        <v/>
      </c>
      <c r="AG17" s="70"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0" t="str">
        <f t="shared" si="7"/>
        <v/>
      </c>
      <c r="AI17" s="83" t="str">
        <f>IF(AH17="","",IF(AND($AC$5="なし",$AH$5="なし"),VLOOKUP($B$7,'（参考）日当・宿泊料'!C:I,5,FALSE))+IF(AND($AC$5="なし",$AH$5="あり"),VLOOKUP($B$7,'（参考）日当・宿泊料'!C:I,6,FALSE))+IF(AND($AC$5="あり",$AH$5="なし"),VLOOKUP($B$7,'（参考）日当・宿泊料'!C:I,7,FALSE))+IF(AND($AC$5="あり",$AH$5="あり"),0))</f>
        <v/>
      </c>
    </row>
    <row r="18" spans="1:35" s="11" customFormat="1" ht="37.5" customHeight="1" x14ac:dyDescent="0.15">
      <c r="A18" s="16"/>
      <c r="B18" s="20"/>
      <c r="C18" s="25" t="s">
        <v>85</v>
      </c>
      <c r="D18" s="30"/>
      <c r="E18" s="35"/>
      <c r="F18" s="35"/>
      <c r="G18" s="35"/>
      <c r="H18" s="44"/>
      <c r="I18" s="49"/>
      <c r="J18" s="55"/>
      <c r="K18" s="55"/>
      <c r="L18" s="55"/>
      <c r="M18" s="55"/>
      <c r="N18" s="64"/>
      <c r="O18" s="55"/>
      <c r="P18" s="70" t="str">
        <f t="shared" si="1"/>
        <v/>
      </c>
      <c r="Q18" s="55"/>
      <c r="R18" s="69" t="str">
        <f t="shared" si="2"/>
        <v/>
      </c>
      <c r="S18" s="55"/>
      <c r="T18" s="70" t="str">
        <f t="shared" si="6"/>
        <v/>
      </c>
      <c r="U18" s="73" t="str">
        <f>IF(T18="","",IF(AND($P$5="なし",$T$5="なし"),VLOOKUP($B$7,'（参考）日当・宿泊料'!C:I,5,FALSE))+IF(AND($P$5="なし",$T$5="あり"),VLOOKUP($B$7,'（参考）日当・宿泊料'!C:I,6,FALSE))+IF(AND($P$5="あり",$T$5="なし"),VLOOKUP($B$7,'（参考）日当・宿泊料'!C:I,7,FALSE))+IF(AND($P$5="あり",$T$5="あり"),0))</f>
        <v/>
      </c>
      <c r="V18" s="75">
        <f t="shared" si="3"/>
        <v>0</v>
      </c>
      <c r="W18" s="70">
        <f t="shared" si="3"/>
        <v>0</v>
      </c>
      <c r="X18" s="70">
        <f t="shared" si="3"/>
        <v>0</v>
      </c>
      <c r="Y18" s="70"/>
      <c r="Z18" s="70"/>
      <c r="AA18" s="79">
        <f t="shared" si="8"/>
        <v>0</v>
      </c>
      <c r="AB18" s="70">
        <f t="shared" si="8"/>
        <v>0</v>
      </c>
      <c r="AC18" s="70" t="str">
        <f t="shared" si="9"/>
        <v/>
      </c>
      <c r="AD18" s="81"/>
      <c r="AE18" s="69" t="str">
        <f>IF(AC18=1,MIN(Q18,VLOOKUP($B$7,'（参考）日当・宿泊料'!$C:$F,2,FALSE))*$AC$6,"")</f>
        <v/>
      </c>
      <c r="AF18" s="70" t="str">
        <f t="shared" si="5"/>
        <v/>
      </c>
      <c r="AG18" s="70"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0" t="str">
        <f t="shared" si="7"/>
        <v/>
      </c>
      <c r="AI18" s="83" t="str">
        <f>IF(AH18="","",IF(AND($AC$5="なし",$AH$5="なし"),VLOOKUP($B$7,'（参考）日当・宿泊料'!C:I,5,FALSE))+IF(AND($AC$5="なし",$AH$5="あり"),VLOOKUP($B$7,'（参考）日当・宿泊料'!C:I,6,FALSE))+IF(AND($AC$5="あり",$AH$5="なし"),VLOOKUP($B$7,'（参考）日当・宿泊料'!C:I,7,FALSE))+IF(AND($AC$5="あり",$AH$5="あり"),0))</f>
        <v/>
      </c>
    </row>
    <row r="19" spans="1:35" s="11" customFormat="1" ht="37.5" customHeight="1" x14ac:dyDescent="0.15">
      <c r="A19" s="16"/>
      <c r="B19" s="20"/>
      <c r="C19" s="25" t="s">
        <v>85</v>
      </c>
      <c r="D19" s="30"/>
      <c r="E19" s="35"/>
      <c r="F19" s="35"/>
      <c r="G19" s="35"/>
      <c r="H19" s="44"/>
      <c r="I19" s="49"/>
      <c r="J19" s="55"/>
      <c r="K19" s="55"/>
      <c r="L19" s="55"/>
      <c r="M19" s="55"/>
      <c r="N19" s="64"/>
      <c r="O19" s="55"/>
      <c r="P19" s="70" t="str">
        <f t="shared" si="1"/>
        <v/>
      </c>
      <c r="Q19" s="55"/>
      <c r="R19" s="69" t="str">
        <f t="shared" si="2"/>
        <v/>
      </c>
      <c r="S19" s="55"/>
      <c r="T19" s="70" t="str">
        <f t="shared" si="6"/>
        <v/>
      </c>
      <c r="U19" s="73" t="str">
        <f>IF(T19="","",IF(AND($P$5="なし",$T$5="なし"),VLOOKUP($B$7,'（参考）日当・宿泊料'!C:I,5,FALSE))+IF(AND($P$5="なし",$T$5="あり"),VLOOKUP($B$7,'（参考）日当・宿泊料'!C:I,6,FALSE))+IF(AND($P$5="あり",$T$5="なし"),VLOOKUP($B$7,'（参考）日当・宿泊料'!C:I,7,FALSE))+IF(AND($P$5="あり",$T$5="あり"),0))</f>
        <v/>
      </c>
      <c r="V19" s="75">
        <f t="shared" si="3"/>
        <v>0</v>
      </c>
      <c r="W19" s="70">
        <f t="shared" si="3"/>
        <v>0</v>
      </c>
      <c r="X19" s="70">
        <f t="shared" si="3"/>
        <v>0</v>
      </c>
      <c r="Y19" s="70"/>
      <c r="Z19" s="70"/>
      <c r="AA19" s="79">
        <f t="shared" si="8"/>
        <v>0</v>
      </c>
      <c r="AB19" s="70">
        <f t="shared" si="8"/>
        <v>0</v>
      </c>
      <c r="AC19" s="70" t="str">
        <f t="shared" si="9"/>
        <v/>
      </c>
      <c r="AD19" s="81"/>
      <c r="AE19" s="69" t="str">
        <f>IF(AC19=1,MIN(Q19,VLOOKUP($B$7,'（参考）日当・宿泊料'!$C:$F,2,FALSE))*$AC$6,"")</f>
        <v/>
      </c>
      <c r="AF19" s="70" t="str">
        <f t="shared" si="5"/>
        <v/>
      </c>
      <c r="AG19" s="70"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0" t="str">
        <f t="shared" si="7"/>
        <v/>
      </c>
      <c r="AI19" s="83" t="str">
        <f>IF(AH19="","",IF(AND($AC$5="なし",$AH$5="なし"),VLOOKUP($B$7,'（参考）日当・宿泊料'!C:I,5,FALSE))+IF(AND($AC$5="なし",$AH$5="あり"),VLOOKUP($B$7,'（参考）日当・宿泊料'!C:I,6,FALSE))+IF(AND($AC$5="あり",$AH$5="なし"),VLOOKUP($B$7,'（参考）日当・宿泊料'!C:I,7,FALSE))+IF(AND($AC$5="あり",$AH$5="あり"),0))</f>
        <v/>
      </c>
    </row>
    <row r="20" spans="1:35" s="11" customFormat="1" ht="37.5" customHeight="1" x14ac:dyDescent="0.15">
      <c r="A20" s="16"/>
      <c r="B20" s="20"/>
      <c r="C20" s="25" t="s">
        <v>85</v>
      </c>
      <c r="D20" s="30"/>
      <c r="E20" s="35"/>
      <c r="F20" s="35"/>
      <c r="G20" s="35"/>
      <c r="H20" s="44"/>
      <c r="I20" s="49"/>
      <c r="J20" s="55"/>
      <c r="K20" s="55"/>
      <c r="L20" s="55"/>
      <c r="M20" s="55"/>
      <c r="N20" s="64"/>
      <c r="O20" s="55"/>
      <c r="P20" s="70" t="str">
        <f t="shared" si="1"/>
        <v/>
      </c>
      <c r="Q20" s="55"/>
      <c r="R20" s="69" t="str">
        <f t="shared" si="2"/>
        <v/>
      </c>
      <c r="S20" s="55"/>
      <c r="T20" s="70" t="str">
        <f t="shared" si="6"/>
        <v/>
      </c>
      <c r="U20" s="73" t="str">
        <f>IF(T20="","",IF(AND($P$5="なし",$T$5="なし"),VLOOKUP($B$7,'（参考）日当・宿泊料'!C:I,5,FALSE))+IF(AND($P$5="なし",$T$5="あり"),VLOOKUP($B$7,'（参考）日当・宿泊料'!C:I,6,FALSE))+IF(AND($P$5="あり",$T$5="なし"),VLOOKUP($B$7,'（参考）日当・宿泊料'!C:I,7,FALSE))+IF(AND($P$5="あり",$T$5="あり"),0))</f>
        <v/>
      </c>
      <c r="V20" s="75">
        <f t="shared" si="3"/>
        <v>0</v>
      </c>
      <c r="W20" s="70">
        <f t="shared" si="3"/>
        <v>0</v>
      </c>
      <c r="X20" s="70">
        <f t="shared" si="3"/>
        <v>0</v>
      </c>
      <c r="Y20" s="70"/>
      <c r="Z20" s="70"/>
      <c r="AA20" s="79">
        <f t="shared" si="8"/>
        <v>0</v>
      </c>
      <c r="AB20" s="70">
        <f t="shared" si="8"/>
        <v>0</v>
      </c>
      <c r="AC20" s="70" t="str">
        <f t="shared" si="9"/>
        <v/>
      </c>
      <c r="AD20" s="81"/>
      <c r="AE20" s="69" t="str">
        <f>IF(AC20=1,MIN(Q20,VLOOKUP($B$7,'（参考）日当・宿泊料'!$C:$F,2,FALSE))*$AC$6,"")</f>
        <v/>
      </c>
      <c r="AF20" s="70" t="str">
        <f t="shared" si="5"/>
        <v/>
      </c>
      <c r="AG20" s="70"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0" t="str">
        <f t="shared" si="7"/>
        <v/>
      </c>
      <c r="AI20" s="83" t="str">
        <f>IF(AH20="","",IF(AND($AC$5="なし",$AH$5="なし"),VLOOKUP($B$7,'（参考）日当・宿泊料'!C:I,5,FALSE))+IF(AND($AC$5="なし",$AH$5="あり"),VLOOKUP($B$7,'（参考）日当・宿泊料'!C:I,6,FALSE))+IF(AND($AC$5="あり",$AH$5="なし"),VLOOKUP($B$7,'（参考）日当・宿泊料'!C:I,7,FALSE))+IF(AND($AC$5="あり",$AH$5="あり"),0))</f>
        <v/>
      </c>
    </row>
    <row r="21" spans="1:35" s="11" customFormat="1" ht="37.5" customHeight="1" x14ac:dyDescent="0.15">
      <c r="A21" s="16"/>
      <c r="B21" s="20"/>
      <c r="C21" s="25" t="s">
        <v>85</v>
      </c>
      <c r="D21" s="30"/>
      <c r="E21" s="35"/>
      <c r="F21" s="35"/>
      <c r="G21" s="35"/>
      <c r="H21" s="44"/>
      <c r="I21" s="49"/>
      <c r="J21" s="55"/>
      <c r="K21" s="55"/>
      <c r="L21" s="55"/>
      <c r="M21" s="55"/>
      <c r="N21" s="64"/>
      <c r="O21" s="55"/>
      <c r="P21" s="70" t="str">
        <f t="shared" si="1"/>
        <v/>
      </c>
      <c r="Q21" s="55"/>
      <c r="R21" s="69" t="str">
        <f t="shared" si="2"/>
        <v/>
      </c>
      <c r="S21" s="55"/>
      <c r="T21" s="70" t="str">
        <f t="shared" si="6"/>
        <v/>
      </c>
      <c r="U21" s="73" t="str">
        <f>IF(T21="","",IF(AND($P$5="なし",$T$5="なし"),VLOOKUP($B$7,'（参考）日当・宿泊料'!C:I,5,FALSE))+IF(AND($P$5="なし",$T$5="あり"),VLOOKUP($B$7,'（参考）日当・宿泊料'!C:I,6,FALSE))+IF(AND($P$5="あり",$T$5="なし"),VLOOKUP($B$7,'（参考）日当・宿泊料'!C:I,7,FALSE))+IF(AND($P$5="あり",$T$5="あり"),0))</f>
        <v/>
      </c>
      <c r="V21" s="75">
        <f t="shared" si="3"/>
        <v>0</v>
      </c>
      <c r="W21" s="70">
        <f t="shared" si="3"/>
        <v>0</v>
      </c>
      <c r="X21" s="70">
        <f t="shared" si="3"/>
        <v>0</v>
      </c>
      <c r="Y21" s="70"/>
      <c r="Z21" s="70"/>
      <c r="AA21" s="79">
        <f t="shared" si="8"/>
        <v>0</v>
      </c>
      <c r="AB21" s="70">
        <f t="shared" si="8"/>
        <v>0</v>
      </c>
      <c r="AC21" s="70" t="str">
        <f t="shared" si="9"/>
        <v/>
      </c>
      <c r="AD21" s="81"/>
      <c r="AE21" s="69" t="str">
        <f>IF(AC21=1,MIN(Q21,VLOOKUP($B$7,'（参考）日当・宿泊料'!$C:$F,2,FALSE))*$AC$6,"")</f>
        <v/>
      </c>
      <c r="AF21" s="70" t="str">
        <f t="shared" si="5"/>
        <v/>
      </c>
      <c r="AG21" s="70"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0" t="str">
        <f t="shared" si="7"/>
        <v/>
      </c>
      <c r="AI21" s="83" t="str">
        <f>IF(AH21="","",IF(AND($AC$5="なし",$AH$5="なし"),VLOOKUP($B$7,'（参考）日当・宿泊料'!C:I,5,FALSE))+IF(AND($AC$5="なし",$AH$5="あり"),VLOOKUP($B$7,'（参考）日当・宿泊料'!C:I,6,FALSE))+IF(AND($AC$5="あり",$AH$5="なし"),VLOOKUP($B$7,'（参考）日当・宿泊料'!C:I,7,FALSE))+IF(AND($AC$5="あり",$AH$5="あり"),0))</f>
        <v/>
      </c>
    </row>
    <row r="22" spans="1:35" s="11" customFormat="1" ht="37.5" customHeight="1" x14ac:dyDescent="0.15">
      <c r="A22" s="16"/>
      <c r="B22" s="20"/>
      <c r="C22" s="25" t="s">
        <v>85</v>
      </c>
      <c r="D22" s="30"/>
      <c r="E22" s="35"/>
      <c r="F22" s="35"/>
      <c r="G22" s="35"/>
      <c r="H22" s="44"/>
      <c r="I22" s="49"/>
      <c r="J22" s="55"/>
      <c r="K22" s="55"/>
      <c r="L22" s="55"/>
      <c r="M22" s="55"/>
      <c r="N22" s="64"/>
      <c r="O22" s="55"/>
      <c r="P22" s="70" t="str">
        <f t="shared" si="1"/>
        <v/>
      </c>
      <c r="Q22" s="55"/>
      <c r="R22" s="69" t="str">
        <f t="shared" si="2"/>
        <v/>
      </c>
      <c r="S22" s="55"/>
      <c r="T22" s="70" t="str">
        <f t="shared" si="6"/>
        <v/>
      </c>
      <c r="U22" s="73" t="str">
        <f>IF(T22="","",IF(AND($P$5="なし",$T$5="なし"),VLOOKUP($B$7,'（参考）日当・宿泊料'!C:I,5,FALSE))+IF(AND($P$5="なし",$T$5="あり"),VLOOKUP($B$7,'（参考）日当・宿泊料'!C:I,6,FALSE))+IF(AND($P$5="あり",$T$5="なし"),VLOOKUP($B$7,'（参考）日当・宿泊料'!C:I,7,FALSE))+IF(AND($P$5="あり",$T$5="あり"),0))</f>
        <v/>
      </c>
      <c r="V22" s="75">
        <f t="shared" si="3"/>
        <v>0</v>
      </c>
      <c r="W22" s="70">
        <f t="shared" si="3"/>
        <v>0</v>
      </c>
      <c r="X22" s="70">
        <f t="shared" si="3"/>
        <v>0</v>
      </c>
      <c r="Y22" s="70"/>
      <c r="Z22" s="70"/>
      <c r="AA22" s="79">
        <f t="shared" si="8"/>
        <v>0</v>
      </c>
      <c r="AB22" s="70">
        <f t="shared" si="8"/>
        <v>0</v>
      </c>
      <c r="AC22" s="70" t="str">
        <f t="shared" si="9"/>
        <v/>
      </c>
      <c r="AD22" s="81"/>
      <c r="AE22" s="69" t="str">
        <f>IF(AC22=1,MIN(Q22,VLOOKUP($B$7,'（参考）日当・宿泊料'!$C:$F,2,FALSE))*$AC$6,"")</f>
        <v/>
      </c>
      <c r="AF22" s="70" t="str">
        <f t="shared" si="5"/>
        <v/>
      </c>
      <c r="AG22" s="70"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0" t="str">
        <f t="shared" si="7"/>
        <v/>
      </c>
      <c r="AI22" s="83" t="str">
        <f>IF(AH22="","",IF(AND($AC$5="なし",$AH$5="なし"),VLOOKUP($B$7,'（参考）日当・宿泊料'!C:I,5,FALSE))+IF(AND($AC$5="なし",$AH$5="あり"),VLOOKUP($B$7,'（参考）日当・宿泊料'!C:I,6,FALSE))+IF(AND($AC$5="あり",$AH$5="なし"),VLOOKUP($B$7,'（参考）日当・宿泊料'!C:I,7,FALSE))+IF(AND($AC$5="あり",$AH$5="あり"),0))</f>
        <v/>
      </c>
    </row>
    <row r="23" spans="1:35" s="11" customFormat="1" ht="37.5" customHeight="1" x14ac:dyDescent="0.15">
      <c r="A23" s="16"/>
      <c r="B23" s="20"/>
      <c r="C23" s="25" t="s">
        <v>85</v>
      </c>
      <c r="D23" s="30"/>
      <c r="E23" s="35"/>
      <c r="F23" s="35"/>
      <c r="G23" s="35"/>
      <c r="H23" s="44"/>
      <c r="I23" s="49"/>
      <c r="J23" s="55"/>
      <c r="K23" s="55"/>
      <c r="L23" s="55"/>
      <c r="M23" s="55"/>
      <c r="N23" s="64"/>
      <c r="O23" s="55"/>
      <c r="P23" s="70" t="str">
        <f t="shared" si="1"/>
        <v/>
      </c>
      <c r="Q23" s="55"/>
      <c r="R23" s="69" t="str">
        <f t="shared" si="2"/>
        <v/>
      </c>
      <c r="S23" s="55"/>
      <c r="T23" s="70" t="str">
        <f t="shared" si="6"/>
        <v/>
      </c>
      <c r="U23" s="73" t="str">
        <f>IF(T23="","",IF(AND($P$5="なし",$T$5="なし"),VLOOKUP($B$7,'（参考）日当・宿泊料'!C:I,5,FALSE))+IF(AND($P$5="なし",$T$5="あり"),VLOOKUP($B$7,'（参考）日当・宿泊料'!C:I,6,FALSE))+IF(AND($P$5="あり",$T$5="なし"),VLOOKUP($B$7,'（参考）日当・宿泊料'!C:I,7,FALSE))+IF(AND($P$5="あり",$T$5="あり"),0))</f>
        <v/>
      </c>
      <c r="V23" s="75">
        <f t="shared" si="3"/>
        <v>0</v>
      </c>
      <c r="W23" s="70">
        <f t="shared" si="3"/>
        <v>0</v>
      </c>
      <c r="X23" s="70">
        <f t="shared" si="3"/>
        <v>0</v>
      </c>
      <c r="Y23" s="70"/>
      <c r="Z23" s="70"/>
      <c r="AA23" s="79">
        <f t="shared" si="8"/>
        <v>0</v>
      </c>
      <c r="AB23" s="70">
        <f t="shared" si="8"/>
        <v>0</v>
      </c>
      <c r="AC23" s="70" t="str">
        <f t="shared" si="9"/>
        <v/>
      </c>
      <c r="AD23" s="81"/>
      <c r="AE23" s="69" t="str">
        <f>IF(AC23=1,MIN(Q23,VLOOKUP($B$7,'（参考）日当・宿泊料'!$C:$F,2,FALSE))*$AC$6,"")</f>
        <v/>
      </c>
      <c r="AF23" s="70" t="str">
        <f t="shared" si="5"/>
        <v/>
      </c>
      <c r="AG23" s="70"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0" t="str">
        <f t="shared" si="7"/>
        <v/>
      </c>
      <c r="AI23" s="83" t="str">
        <f>IF(AH23="","",IF(AND($AC$5="なし",$AH$5="なし"),VLOOKUP($B$7,'（参考）日当・宿泊料'!C:I,5,FALSE))+IF(AND($AC$5="なし",$AH$5="あり"),VLOOKUP($B$7,'（参考）日当・宿泊料'!C:I,6,FALSE))+IF(AND($AC$5="あり",$AH$5="なし"),VLOOKUP($B$7,'（参考）日当・宿泊料'!C:I,7,FALSE))+IF(AND($AC$5="あり",$AH$5="あり"),0))</f>
        <v/>
      </c>
    </row>
    <row r="24" spans="1:35" s="11" customFormat="1" ht="37.5" customHeight="1" x14ac:dyDescent="0.15">
      <c r="A24" s="16"/>
      <c r="B24" s="20"/>
      <c r="C24" s="25" t="s">
        <v>85</v>
      </c>
      <c r="D24" s="30"/>
      <c r="E24" s="35"/>
      <c r="F24" s="35"/>
      <c r="G24" s="35"/>
      <c r="H24" s="44"/>
      <c r="I24" s="49"/>
      <c r="J24" s="55"/>
      <c r="K24" s="55"/>
      <c r="L24" s="55"/>
      <c r="M24" s="55"/>
      <c r="N24" s="64"/>
      <c r="O24" s="55"/>
      <c r="P24" s="70" t="str">
        <f t="shared" si="1"/>
        <v/>
      </c>
      <c r="Q24" s="55"/>
      <c r="R24" s="69" t="str">
        <f t="shared" si="2"/>
        <v/>
      </c>
      <c r="S24" s="55"/>
      <c r="T24" s="70" t="str">
        <f t="shared" si="6"/>
        <v/>
      </c>
      <c r="U24" s="73" t="str">
        <f>IF(T24="","",IF(AND($P$5="なし",$T$5="なし"),VLOOKUP($B$7,'（参考）日当・宿泊料'!C:I,5,FALSE))+IF(AND($P$5="なし",$T$5="あり"),VLOOKUP($B$7,'（参考）日当・宿泊料'!C:I,6,FALSE))+IF(AND($P$5="あり",$T$5="なし"),VLOOKUP($B$7,'（参考）日当・宿泊料'!C:I,7,FALSE))+IF(AND($P$5="あり",$T$5="あり"),0))</f>
        <v/>
      </c>
      <c r="V24" s="75">
        <f t="shared" si="3"/>
        <v>0</v>
      </c>
      <c r="W24" s="70">
        <f t="shared" si="3"/>
        <v>0</v>
      </c>
      <c r="X24" s="70">
        <f t="shared" si="3"/>
        <v>0</v>
      </c>
      <c r="Y24" s="70"/>
      <c r="Z24" s="70"/>
      <c r="AA24" s="79">
        <f t="shared" si="8"/>
        <v>0</v>
      </c>
      <c r="AB24" s="70">
        <f t="shared" si="8"/>
        <v>0</v>
      </c>
      <c r="AC24" s="70" t="str">
        <f t="shared" si="9"/>
        <v/>
      </c>
      <c r="AD24" s="81"/>
      <c r="AE24" s="69" t="str">
        <f>IF(AC24=1,MIN(Q24,VLOOKUP($B$7,'（参考）日当・宿泊料'!$C:$F,2,FALSE))*$AC$6,"")</f>
        <v/>
      </c>
      <c r="AF24" s="70" t="str">
        <f t="shared" si="5"/>
        <v/>
      </c>
      <c r="AG24" s="70"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0" t="str">
        <f t="shared" si="7"/>
        <v/>
      </c>
      <c r="AI24" s="83" t="str">
        <f>IF(AH24="","",IF(AND($AC$5="なし",$AH$5="なし"),VLOOKUP($B$7,'（参考）日当・宿泊料'!C:I,5,FALSE))+IF(AND($AC$5="なし",$AH$5="あり"),VLOOKUP($B$7,'（参考）日当・宿泊料'!C:I,6,FALSE))+IF(AND($AC$5="あり",$AH$5="なし"),VLOOKUP($B$7,'（参考）日当・宿泊料'!C:I,7,FALSE))+IF(AND($AC$5="あり",$AH$5="あり"),0))</f>
        <v/>
      </c>
    </row>
    <row r="25" spans="1:35" s="11" customFormat="1" ht="37.5" customHeight="1" x14ac:dyDescent="0.15">
      <c r="A25" s="157" t="s">
        <v>42</v>
      </c>
      <c r="B25" s="158"/>
      <c r="C25" s="158"/>
      <c r="D25" s="158"/>
      <c r="E25" s="158"/>
      <c r="F25" s="158"/>
      <c r="G25" s="158"/>
      <c r="H25" s="158"/>
      <c r="I25" s="50">
        <f t="shared" ref="I25:AC25" si="10">SUM(I10:I24)</f>
        <v>0</v>
      </c>
      <c r="J25" s="56">
        <f t="shared" si="10"/>
        <v>0</v>
      </c>
      <c r="K25" s="59">
        <f t="shared" si="10"/>
        <v>0</v>
      </c>
      <c r="L25" s="62">
        <f t="shared" si="10"/>
        <v>0</v>
      </c>
      <c r="M25" s="56">
        <f t="shared" si="10"/>
        <v>0</v>
      </c>
      <c r="N25" s="62">
        <f t="shared" si="10"/>
        <v>0</v>
      </c>
      <c r="O25" s="56">
        <f t="shared" si="10"/>
        <v>0</v>
      </c>
      <c r="P25" s="56">
        <f t="shared" si="10"/>
        <v>0</v>
      </c>
      <c r="Q25" s="56">
        <f t="shared" si="10"/>
        <v>0</v>
      </c>
      <c r="R25" s="56">
        <f t="shared" si="10"/>
        <v>0</v>
      </c>
      <c r="S25" s="56">
        <f t="shared" si="10"/>
        <v>0</v>
      </c>
      <c r="T25" s="56">
        <f t="shared" si="10"/>
        <v>0</v>
      </c>
      <c r="U25" s="56">
        <f t="shared" si="10"/>
        <v>0</v>
      </c>
      <c r="V25" s="76">
        <f t="shared" si="10"/>
        <v>0</v>
      </c>
      <c r="W25" s="77">
        <f t="shared" si="10"/>
        <v>0</v>
      </c>
      <c r="X25" s="77">
        <f t="shared" si="10"/>
        <v>0</v>
      </c>
      <c r="Y25" s="77">
        <f t="shared" si="10"/>
        <v>0</v>
      </c>
      <c r="Z25" s="77">
        <f t="shared" si="10"/>
        <v>0</v>
      </c>
      <c r="AA25" s="80">
        <f t="shared" si="10"/>
        <v>0</v>
      </c>
      <c r="AB25" s="77">
        <f t="shared" si="10"/>
        <v>0</v>
      </c>
      <c r="AC25" s="77">
        <f t="shared" si="10"/>
        <v>0</v>
      </c>
      <c r="AD25" s="77"/>
      <c r="AE25" s="77">
        <f>SUM(AE10:AE24)</f>
        <v>0</v>
      </c>
      <c r="AF25" s="77">
        <f>SUM(AF10:AF24)</f>
        <v>0</v>
      </c>
      <c r="AG25" s="77">
        <f>SUM(AG10:AG24)</f>
        <v>0</v>
      </c>
      <c r="AH25" s="77">
        <f>SUM(AH10:AH24)</f>
        <v>0</v>
      </c>
      <c r="AI25" s="84">
        <f>SUM(AI10:AI24)</f>
        <v>0</v>
      </c>
    </row>
    <row r="26" spans="1:35" s="11" customFormat="1" ht="37.5" customHeight="1" x14ac:dyDescent="0.15">
      <c r="O26" s="67"/>
      <c r="P26" s="67"/>
      <c r="Q26" s="67"/>
      <c r="R26" s="67"/>
      <c r="S26" s="67"/>
      <c r="T26" s="67"/>
      <c r="U26" s="67"/>
      <c r="V26" s="67"/>
      <c r="W26" s="67"/>
      <c r="X26" s="67"/>
      <c r="Y26" s="67"/>
      <c r="Z26" s="67"/>
      <c r="AA26" s="67"/>
      <c r="AB26" s="67"/>
      <c r="AC26" s="67"/>
      <c r="AD26" s="67"/>
      <c r="AE26" s="67"/>
      <c r="AF26" s="67"/>
      <c r="AG26" s="67"/>
      <c r="AH26" s="67"/>
      <c r="AI26" s="67"/>
    </row>
    <row r="27" spans="1:35" s="11" customFormat="1" ht="37.5" customHeight="1" x14ac:dyDescent="0.15">
      <c r="C27" s="26"/>
      <c r="H27" s="45"/>
      <c r="I27" s="159" t="s">
        <v>94</v>
      </c>
      <c r="J27" s="160"/>
      <c r="K27" s="160"/>
      <c r="L27" s="160"/>
      <c r="M27" s="160"/>
      <c r="N27" s="160"/>
      <c r="O27" s="161">
        <f>SUM(K6,P6,T6,J25,K25,M25,O25,Q25,S25,U25)</f>
        <v>0</v>
      </c>
      <c r="P27" s="162"/>
      <c r="Q27" s="162"/>
      <c r="R27" s="162"/>
      <c r="S27" s="162"/>
      <c r="T27" s="162"/>
      <c r="U27" s="163"/>
      <c r="V27" s="164" t="s">
        <v>76</v>
      </c>
      <c r="W27" s="160"/>
      <c r="X27" s="160"/>
      <c r="Y27" s="160"/>
      <c r="Z27" s="160"/>
      <c r="AA27" s="160"/>
      <c r="AB27" s="161">
        <f>SUM(X6,AC6,AH6,W25,X25,Z25,AB25,AE25,AG25,AI25)</f>
        <v>0</v>
      </c>
      <c r="AC27" s="162"/>
      <c r="AD27" s="162"/>
      <c r="AE27" s="162"/>
      <c r="AF27" s="162"/>
      <c r="AG27" s="162"/>
      <c r="AH27" s="162"/>
      <c r="AI27" s="163"/>
    </row>
    <row r="28" spans="1:35" s="11" customFormat="1" ht="37.5" customHeight="1" x14ac:dyDescent="0.15">
      <c r="A28" s="165" t="s">
        <v>30</v>
      </c>
      <c r="B28" s="165"/>
      <c r="C28" s="165"/>
      <c r="D28" s="165"/>
      <c r="E28" s="165"/>
      <c r="F28" s="165"/>
      <c r="G28" s="165"/>
      <c r="H28" s="165"/>
      <c r="I28" s="166"/>
      <c r="J28" s="166"/>
      <c r="K28" s="166"/>
      <c r="L28" s="166"/>
      <c r="M28" s="166"/>
      <c r="N28" s="166"/>
      <c r="O28" s="21"/>
      <c r="P28" s="21"/>
      <c r="Q28" s="21"/>
      <c r="R28" s="21"/>
      <c r="S28" s="21"/>
      <c r="T28" s="21"/>
      <c r="U28" s="21"/>
      <c r="V28" s="164" t="s">
        <v>93</v>
      </c>
      <c r="W28" s="160"/>
      <c r="X28" s="160"/>
      <c r="Y28" s="160"/>
      <c r="Z28" s="160"/>
      <c r="AA28" s="160"/>
      <c r="AB28" s="161">
        <f>O27-AB27</f>
        <v>0</v>
      </c>
      <c r="AC28" s="162"/>
      <c r="AD28" s="162"/>
      <c r="AE28" s="162"/>
      <c r="AF28" s="162"/>
      <c r="AG28" s="162"/>
      <c r="AH28" s="162"/>
      <c r="AI28" s="163"/>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G4" sqref="G4"/>
    </sheetView>
  </sheetViews>
  <sheetFormatPr defaultColWidth="2.625" defaultRowHeight="37.5" customHeight="1" x14ac:dyDescent="0.15"/>
  <cols>
    <col min="1" max="1" width="8.75" style="9" customWidth="1"/>
    <col min="2" max="2" width="7.625" style="9" customWidth="1"/>
    <col min="3" max="3" width="4.25" style="10" bestFit="1" customWidth="1"/>
    <col min="4" max="4" width="7.625" style="9" customWidth="1"/>
    <col min="5" max="7" width="12.5" style="9" customWidth="1"/>
    <col min="8" max="8" width="7.5" style="10" customWidth="1"/>
    <col min="9" max="35" width="7.5" style="9" customWidth="1"/>
    <col min="36" max="16384" width="2.625" style="9"/>
  </cols>
  <sheetData>
    <row r="1" spans="1:35" s="11" customFormat="1" ht="14.25" x14ac:dyDescent="0.15">
      <c r="A1" s="97" t="s">
        <v>89</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s="11" customFormat="1" ht="14.25" x14ac:dyDescent="0.15">
      <c r="A2" s="98" t="s">
        <v>109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60.75" customHeight="1" x14ac:dyDescent="0.15">
      <c r="A3" s="120" t="s">
        <v>86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s="11" customFormat="1" ht="37.5" customHeight="1" x14ac:dyDescent="0.15">
      <c r="A4" s="12"/>
      <c r="B4" s="12"/>
      <c r="C4" s="21"/>
      <c r="D4" s="12"/>
      <c r="E4" s="12"/>
      <c r="F4" s="12"/>
      <c r="G4" s="12"/>
      <c r="H4" s="39"/>
      <c r="I4" s="122" t="s">
        <v>121</v>
      </c>
      <c r="J4" s="123"/>
      <c r="K4" s="123"/>
      <c r="L4" s="123"/>
      <c r="M4" s="123"/>
      <c r="N4" s="123"/>
      <c r="O4" s="123"/>
      <c r="P4" s="123"/>
      <c r="Q4" s="123"/>
      <c r="R4" s="123"/>
      <c r="S4" s="123"/>
      <c r="T4" s="123"/>
      <c r="U4" s="124"/>
      <c r="V4" s="122" t="s">
        <v>91</v>
      </c>
      <c r="W4" s="123"/>
      <c r="X4" s="123"/>
      <c r="Y4" s="123"/>
      <c r="Z4" s="123"/>
      <c r="AA4" s="123"/>
      <c r="AB4" s="123"/>
      <c r="AC4" s="123"/>
      <c r="AD4" s="123"/>
      <c r="AE4" s="123"/>
      <c r="AF4" s="123"/>
      <c r="AG4" s="123"/>
      <c r="AH4" s="123"/>
      <c r="AI4" s="124"/>
    </row>
    <row r="5" spans="1:35" s="11" customFormat="1" ht="37.5" customHeight="1" x14ac:dyDescent="0.15">
      <c r="A5" s="13" t="s">
        <v>13</v>
      </c>
      <c r="B5" s="125" t="str">
        <f>報告書!Q23</f>
        <v>B</v>
      </c>
      <c r="C5" s="125"/>
      <c r="D5" s="125"/>
      <c r="E5" s="12"/>
      <c r="F5" s="12"/>
      <c r="G5" s="12"/>
      <c r="H5" s="39"/>
      <c r="I5" s="126" t="s">
        <v>5</v>
      </c>
      <c r="J5" s="127"/>
      <c r="K5" s="128"/>
      <c r="L5" s="128"/>
      <c r="M5" s="128"/>
      <c r="N5" s="129" t="s">
        <v>95</v>
      </c>
      <c r="O5" s="127"/>
      <c r="P5" s="130"/>
      <c r="Q5" s="130"/>
      <c r="R5" s="129" t="s">
        <v>96</v>
      </c>
      <c r="S5" s="127"/>
      <c r="T5" s="130"/>
      <c r="U5" s="131"/>
      <c r="V5" s="126" t="str">
        <f>I5</f>
        <v>パック料金</v>
      </c>
      <c r="W5" s="127"/>
      <c r="X5" s="132">
        <f>K5</f>
        <v>0</v>
      </c>
      <c r="Y5" s="132"/>
      <c r="Z5" s="132"/>
      <c r="AA5" s="129" t="s">
        <v>95</v>
      </c>
      <c r="AB5" s="127"/>
      <c r="AC5" s="133">
        <f>P5</f>
        <v>0</v>
      </c>
      <c r="AD5" s="133"/>
      <c r="AE5" s="133"/>
      <c r="AF5" s="129" t="s">
        <v>96</v>
      </c>
      <c r="AG5" s="127"/>
      <c r="AH5" s="133">
        <f>T5</f>
        <v>0</v>
      </c>
      <c r="AI5" s="134"/>
    </row>
    <row r="6" spans="1:35" s="11" customFormat="1" ht="37.5" customHeight="1" x14ac:dyDescent="0.15">
      <c r="A6" s="13" t="s">
        <v>12</v>
      </c>
      <c r="B6" s="125" t="str">
        <f>報告書!I23</f>
        <v>看護師</v>
      </c>
      <c r="C6" s="125"/>
      <c r="D6" s="125"/>
      <c r="E6" s="31"/>
      <c r="F6" s="31"/>
      <c r="G6" s="31"/>
      <c r="H6" s="40"/>
      <c r="I6" s="135"/>
      <c r="J6" s="127"/>
      <c r="K6" s="136"/>
      <c r="L6" s="137"/>
      <c r="M6" s="138"/>
      <c r="N6" s="139"/>
      <c r="O6" s="140"/>
      <c r="P6" s="139"/>
      <c r="Q6" s="140"/>
      <c r="R6" s="139"/>
      <c r="S6" s="140"/>
      <c r="T6" s="139"/>
      <c r="U6" s="141"/>
      <c r="V6" s="135"/>
      <c r="W6" s="127"/>
      <c r="X6" s="136"/>
      <c r="Y6" s="137"/>
      <c r="Z6" s="137"/>
      <c r="AA6" s="136"/>
      <c r="AB6" s="138"/>
      <c r="AC6" s="142"/>
      <c r="AD6" s="142"/>
      <c r="AE6" s="142"/>
      <c r="AF6" s="127">
        <f>R6</f>
        <v>0</v>
      </c>
      <c r="AG6" s="127"/>
      <c r="AH6" s="143">
        <f>T6</f>
        <v>0</v>
      </c>
      <c r="AI6" s="144"/>
    </row>
    <row r="7" spans="1:35" s="11" customFormat="1" ht="37.5" customHeight="1" x14ac:dyDescent="0.15">
      <c r="A7" s="13" t="s">
        <v>8</v>
      </c>
      <c r="B7" s="125" t="str">
        <f>IF(ISNA(VLOOKUP(B6,'（参考）日当・宿泊料'!B:C,2,FALSE)),"？",VLOOKUP(B6,'（参考）日当・宿泊料'!B:C,2,FALSE))</f>
        <v>③</v>
      </c>
      <c r="C7" s="125"/>
      <c r="D7" s="125"/>
      <c r="H7" s="42"/>
      <c r="I7" s="145" t="s">
        <v>18</v>
      </c>
      <c r="J7" s="146"/>
      <c r="K7" s="146"/>
      <c r="L7" s="147" t="s">
        <v>105</v>
      </c>
      <c r="M7" s="148"/>
      <c r="N7" s="149" t="s">
        <v>106</v>
      </c>
      <c r="O7" s="146"/>
      <c r="P7" s="150" t="s">
        <v>15</v>
      </c>
      <c r="Q7" s="151"/>
      <c r="R7" s="152" t="s">
        <v>22</v>
      </c>
      <c r="S7" s="152"/>
      <c r="T7" s="150" t="s">
        <v>26</v>
      </c>
      <c r="U7" s="153"/>
      <c r="V7" s="145" t="str">
        <f>I7</f>
        <v>鉄道賃</v>
      </c>
      <c r="W7" s="146"/>
      <c r="X7" s="146"/>
      <c r="Y7" s="147" t="str">
        <f>L7</f>
        <v>航空賃</v>
      </c>
      <c r="Z7" s="148"/>
      <c r="AA7" s="149" t="s">
        <v>106</v>
      </c>
      <c r="AB7" s="146"/>
      <c r="AC7" s="154" t="str">
        <f>P7</f>
        <v>日当</v>
      </c>
      <c r="AD7" s="155"/>
      <c r="AE7" s="155"/>
      <c r="AF7" s="154" t="str">
        <f>R7</f>
        <v>宿泊料</v>
      </c>
      <c r="AG7" s="155"/>
      <c r="AH7" s="154" t="str">
        <f>T7</f>
        <v>食卓料</v>
      </c>
      <c r="AI7" s="156"/>
    </row>
    <row r="8" spans="1:35" s="11" customFormat="1" ht="45" customHeight="1" x14ac:dyDescent="0.15">
      <c r="A8" s="14" t="s">
        <v>88</v>
      </c>
      <c r="B8" s="17" t="s">
        <v>0</v>
      </c>
      <c r="C8" s="22" t="s">
        <v>85</v>
      </c>
      <c r="D8" s="27" t="s">
        <v>28</v>
      </c>
      <c r="E8" s="32" t="s">
        <v>100</v>
      </c>
      <c r="F8" s="37" t="s">
        <v>29</v>
      </c>
      <c r="G8" s="32" t="s">
        <v>81</v>
      </c>
      <c r="H8" s="41" t="s">
        <v>31</v>
      </c>
      <c r="I8" s="46" t="s">
        <v>34</v>
      </c>
      <c r="J8" s="52" t="s">
        <v>17</v>
      </c>
      <c r="K8" s="57" t="s">
        <v>35</v>
      </c>
      <c r="L8" s="60" t="s">
        <v>34</v>
      </c>
      <c r="M8" s="52" t="s">
        <v>17</v>
      </c>
      <c r="N8" s="52" t="s">
        <v>34</v>
      </c>
      <c r="O8" s="51" t="s">
        <v>17</v>
      </c>
      <c r="P8" s="51" t="s">
        <v>24</v>
      </c>
      <c r="Q8" s="51" t="s">
        <v>38</v>
      </c>
      <c r="R8" s="51" t="s">
        <v>82</v>
      </c>
      <c r="S8" s="51" t="s">
        <v>38</v>
      </c>
      <c r="T8" s="51" t="s">
        <v>82</v>
      </c>
      <c r="U8" s="71" t="s">
        <v>38</v>
      </c>
      <c r="V8" s="46" t="str">
        <f t="shared" ref="V8:AC8" si="0">I8</f>
        <v>路程</v>
      </c>
      <c r="W8" s="52" t="str">
        <f t="shared" si="0"/>
        <v>運賃</v>
      </c>
      <c r="X8" s="57" t="str">
        <f t="shared" si="0"/>
        <v>急行
料金</v>
      </c>
      <c r="Y8" s="60" t="str">
        <f t="shared" si="0"/>
        <v>路程</v>
      </c>
      <c r="Z8" s="52" t="str">
        <f t="shared" si="0"/>
        <v>運賃</v>
      </c>
      <c r="AA8" s="52" t="str">
        <f t="shared" si="0"/>
        <v>路程</v>
      </c>
      <c r="AB8" s="52" t="str">
        <f t="shared" si="0"/>
        <v>運賃</v>
      </c>
      <c r="AC8" s="52" t="str">
        <f t="shared" si="0"/>
        <v>日数</v>
      </c>
      <c r="AD8" s="57" t="s">
        <v>10</v>
      </c>
      <c r="AE8" s="52" t="str">
        <f>Q8</f>
        <v>定額</v>
      </c>
      <c r="AF8" s="52" t="str">
        <f>R8</f>
        <v>夜数</v>
      </c>
      <c r="AG8" s="52" t="str">
        <f>S8</f>
        <v>定額</v>
      </c>
      <c r="AH8" s="52" t="str">
        <f>T8</f>
        <v>夜数</v>
      </c>
      <c r="AI8" s="82" t="str">
        <f>U8</f>
        <v>定額</v>
      </c>
    </row>
    <row r="9" spans="1:35" s="11" customFormat="1" ht="14.25" x14ac:dyDescent="0.15">
      <c r="A9" s="15"/>
      <c r="B9" s="18"/>
      <c r="C9" s="23"/>
      <c r="D9" s="28"/>
      <c r="E9" s="33"/>
      <c r="F9" s="38"/>
      <c r="G9" s="33"/>
      <c r="H9" s="43"/>
      <c r="I9" s="47" t="s">
        <v>21</v>
      </c>
      <c r="J9" s="53" t="s">
        <v>83</v>
      </c>
      <c r="K9" s="58" t="s">
        <v>83</v>
      </c>
      <c r="L9" s="61" t="s">
        <v>21</v>
      </c>
      <c r="M9" s="53" t="s">
        <v>83</v>
      </c>
      <c r="N9" s="53" t="s">
        <v>21</v>
      </c>
      <c r="O9" s="65" t="s">
        <v>83</v>
      </c>
      <c r="P9" s="68" t="s">
        <v>84</v>
      </c>
      <c r="Q9" s="68" t="s">
        <v>83</v>
      </c>
      <c r="R9" s="68" t="s">
        <v>36</v>
      </c>
      <c r="S9" s="68" t="s">
        <v>83</v>
      </c>
      <c r="T9" s="68" t="s">
        <v>36</v>
      </c>
      <c r="U9" s="72" t="s">
        <v>83</v>
      </c>
      <c r="V9" s="47" t="s">
        <v>21</v>
      </c>
      <c r="W9" s="53" t="s">
        <v>83</v>
      </c>
      <c r="X9" s="58" t="s">
        <v>83</v>
      </c>
      <c r="Y9" s="61" t="s">
        <v>21</v>
      </c>
      <c r="Z9" s="53" t="s">
        <v>83</v>
      </c>
      <c r="AA9" s="53" t="s">
        <v>21</v>
      </c>
      <c r="AB9" s="65" t="s">
        <v>83</v>
      </c>
      <c r="AC9" s="68" t="s">
        <v>84</v>
      </c>
      <c r="AD9" s="68"/>
      <c r="AE9" s="68" t="s">
        <v>83</v>
      </c>
      <c r="AF9" s="68" t="s">
        <v>36</v>
      </c>
      <c r="AG9" s="68" t="s">
        <v>83</v>
      </c>
      <c r="AH9" s="68" t="s">
        <v>36</v>
      </c>
      <c r="AI9" s="72" t="s">
        <v>83</v>
      </c>
    </row>
    <row r="10" spans="1:35" s="11" customFormat="1" ht="37.5" customHeight="1" x14ac:dyDescent="0.15">
      <c r="A10" s="16"/>
      <c r="B10" s="19"/>
      <c r="C10" s="24" t="s">
        <v>85</v>
      </c>
      <c r="D10" s="29"/>
      <c r="E10" s="34"/>
      <c r="F10" s="34"/>
      <c r="G10" s="34"/>
      <c r="H10" s="44"/>
      <c r="I10" s="48"/>
      <c r="J10" s="54"/>
      <c r="K10" s="54"/>
      <c r="L10" s="54"/>
      <c r="M10" s="54"/>
      <c r="N10" s="63"/>
      <c r="O10" s="66"/>
      <c r="P10" s="69" t="str">
        <f t="shared" ref="P10:P24" si="1">IF(A10="","",1)</f>
        <v/>
      </c>
      <c r="Q10" s="54"/>
      <c r="R10" s="69" t="str">
        <f t="shared" ref="R10:R24" si="2">IF(H10="","",IF(K5="",1,""))</f>
        <v/>
      </c>
      <c r="S10" s="54"/>
      <c r="T10" s="69" t="str">
        <f>IF($K$5=0,"",IF(AND($P$5="なし",$T$5="なし"),1,""))</f>
        <v/>
      </c>
      <c r="U10" s="73" t="str">
        <f>IF(T10="","",IF(AND($P$5="なし",$T$5="なし"),VLOOKUP($B$7,'（参考）日当・宿泊料'!C:I,5,FALSE))+IF(AND($P$5="なし",$T$5="あり"),VLOOKUP($B$7,'（参考）日当・宿泊料'!C:I,6,FALSE))+IF(AND($P$5="あり",$T$5="なし"),VLOOKUP($B$7,'（参考）日当・宿泊料'!C:I,7,FALSE))+IF(AND($P$5="あり",$T$5="あり"),0))</f>
        <v/>
      </c>
      <c r="V10" s="74">
        <f t="shared" ref="V10:X24" si="3">I10</f>
        <v>0</v>
      </c>
      <c r="W10" s="69">
        <f t="shared" si="3"/>
        <v>0</v>
      </c>
      <c r="X10" s="69">
        <f t="shared" si="3"/>
        <v>0</v>
      </c>
      <c r="Y10" s="69"/>
      <c r="Z10" s="69"/>
      <c r="AA10" s="78">
        <f t="shared" ref="AA10:AC13" si="4">N10</f>
        <v>0</v>
      </c>
      <c r="AB10" s="69">
        <f t="shared" si="4"/>
        <v>0</v>
      </c>
      <c r="AC10" s="69" t="str">
        <f t="shared" si="4"/>
        <v/>
      </c>
      <c r="AD10" s="81"/>
      <c r="AE10" s="69" t="str">
        <f>IF(AC10=1,MIN(Q10,VLOOKUP($B$7,'（参考）日当・宿泊料'!$C:$F,2,FALSE))*AD10,"")</f>
        <v/>
      </c>
      <c r="AF10" s="69" t="str">
        <f t="shared" ref="AF10:AF24" si="5">R10</f>
        <v/>
      </c>
      <c r="AG10" s="69"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69" t="str">
        <f>IF($X$5=0,"",IF(T10="","",1))</f>
        <v/>
      </c>
      <c r="AI10" s="73" t="str">
        <f>IF(AH10="","",IF(AND($AC$5="なし",$AH$5="なし"),VLOOKUP($B$7,'（参考）日当・宿泊料'!C:I,5,FALSE))+IF(AND($AC$5="なし",$AH$5="あり"),VLOOKUP($B$7,'（参考）日当・宿泊料'!$C:I,6,FALSE))+IF(AND($AC$5="あり",$AH$5="なし"),VLOOKUP($B$7,'（参考）日当・宿泊料'!C:I,7,FALSE))+IF(AND($AC$5="あり",$AH$5="あり"),0))</f>
        <v/>
      </c>
    </row>
    <row r="11" spans="1:35" s="11" customFormat="1" ht="37.5" customHeight="1" x14ac:dyDescent="0.15">
      <c r="A11" s="16"/>
      <c r="B11" s="20"/>
      <c r="C11" s="25" t="s">
        <v>85</v>
      </c>
      <c r="D11" s="30"/>
      <c r="E11" s="35"/>
      <c r="F11" s="35"/>
      <c r="G11" s="35"/>
      <c r="H11" s="44"/>
      <c r="I11" s="49"/>
      <c r="J11" s="55"/>
      <c r="K11" s="55"/>
      <c r="L11" s="55"/>
      <c r="M11" s="55"/>
      <c r="N11" s="64"/>
      <c r="O11" s="55"/>
      <c r="P11" s="70" t="str">
        <f t="shared" si="1"/>
        <v/>
      </c>
      <c r="Q11" s="55"/>
      <c r="R11" s="69" t="str">
        <f t="shared" si="2"/>
        <v/>
      </c>
      <c r="S11" s="55"/>
      <c r="T11" s="70" t="str">
        <f t="shared" ref="T11:T24" si="6">IF($X$5=0,"",IF(OR(G11="",R11=""),"",1))</f>
        <v/>
      </c>
      <c r="U11" s="73" t="str">
        <f>IF(T11="","",IF(AND($P$5="なし",$T$5="なし"),VLOOKUP($B$7,'（参考）日当・宿泊料'!C:I,5,FALSE))+IF(AND($P$5="なし",$T$5="あり"),VLOOKUP($B$7,'（参考）日当・宿泊料'!C:I,6,FALSE))+IF(AND($P$5="あり",$T$5="なし"),VLOOKUP($B$7,'（参考）日当・宿泊料'!C:I,7,FALSE))+IF(AND($P$5="あり",$T$5="あり"),0))</f>
        <v/>
      </c>
      <c r="V11" s="75">
        <f t="shared" si="3"/>
        <v>0</v>
      </c>
      <c r="W11" s="70">
        <f t="shared" si="3"/>
        <v>0</v>
      </c>
      <c r="X11" s="70">
        <f t="shared" si="3"/>
        <v>0</v>
      </c>
      <c r="Y11" s="70"/>
      <c r="Z11" s="70"/>
      <c r="AA11" s="79">
        <f t="shared" si="4"/>
        <v>0</v>
      </c>
      <c r="AB11" s="70">
        <f t="shared" si="4"/>
        <v>0</v>
      </c>
      <c r="AC11" s="70" t="str">
        <f t="shared" si="4"/>
        <v/>
      </c>
      <c r="AD11" s="81"/>
      <c r="AE11" s="69" t="str">
        <f>IF(AC11=1,MIN(Q11,VLOOKUP($B$7,'（参考）日当・宿泊料'!$C:$F,2,FALSE))*$AC$6,"")</f>
        <v/>
      </c>
      <c r="AF11" s="70" t="str">
        <f t="shared" si="5"/>
        <v/>
      </c>
      <c r="AG11" s="70"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0" t="str">
        <f t="shared" ref="AH11:AH24" si="7">IF($X$5=0,"",IF(OR(T11="",AF11=""),"",1))</f>
        <v/>
      </c>
      <c r="AI11" s="83" t="str">
        <f>IF(AH11="","",IF(AND($AC$5="なし",$AH$5="なし"),VLOOKUP($B$7,'（参考）日当・宿泊料'!C:I,5,FALSE))+IF(AND($AC$5="なし",$AH$5="あり"),VLOOKUP($B$7,'（参考）日当・宿泊料'!C:I,6,FALSE))+IF(AND($AC$5="あり",$AH$5="なし"),VLOOKUP($B$7,'（参考）日当・宿泊料'!C:I,7,FALSE))+IF(AND($AC$5="あり",$AH$5="あり"),0))</f>
        <v/>
      </c>
    </row>
    <row r="12" spans="1:35" s="11" customFormat="1" ht="37.5" customHeight="1" x14ac:dyDescent="0.15">
      <c r="A12" s="16"/>
      <c r="B12" s="20"/>
      <c r="C12" s="25" t="s">
        <v>85</v>
      </c>
      <c r="D12" s="30"/>
      <c r="E12" s="36"/>
      <c r="F12" s="36"/>
      <c r="G12" s="36"/>
      <c r="H12" s="44"/>
      <c r="I12" s="49"/>
      <c r="J12" s="55"/>
      <c r="K12" s="55"/>
      <c r="L12" s="55"/>
      <c r="M12" s="55"/>
      <c r="N12" s="64"/>
      <c r="O12" s="55"/>
      <c r="P12" s="70" t="str">
        <f t="shared" si="1"/>
        <v/>
      </c>
      <c r="Q12" s="55"/>
      <c r="R12" s="69" t="str">
        <f t="shared" si="2"/>
        <v/>
      </c>
      <c r="S12" s="55"/>
      <c r="T12" s="70" t="str">
        <f t="shared" si="6"/>
        <v/>
      </c>
      <c r="U12" s="73" t="str">
        <f>IF(T12="","",IF(AND($P$5="なし",$T$5="なし"),VLOOKUP($B$7,'（参考）日当・宿泊料'!C:I,5,FALSE))+IF(AND($P$5="なし",$T$5="あり"),VLOOKUP($B$7,'（参考）日当・宿泊料'!C:I,6,FALSE))+IF(AND($P$5="あり",$T$5="なし"),VLOOKUP($B$7,'（参考）日当・宿泊料'!C:I,7,FALSE))+IF(AND($P$5="あり",$T$5="あり"),0))</f>
        <v/>
      </c>
      <c r="V12" s="75">
        <f t="shared" si="3"/>
        <v>0</v>
      </c>
      <c r="W12" s="70">
        <f t="shared" si="3"/>
        <v>0</v>
      </c>
      <c r="X12" s="70">
        <f t="shared" si="3"/>
        <v>0</v>
      </c>
      <c r="Y12" s="70"/>
      <c r="Z12" s="70"/>
      <c r="AA12" s="79">
        <f t="shared" si="4"/>
        <v>0</v>
      </c>
      <c r="AB12" s="70">
        <f t="shared" si="4"/>
        <v>0</v>
      </c>
      <c r="AC12" s="70" t="str">
        <f t="shared" si="4"/>
        <v/>
      </c>
      <c r="AD12" s="81"/>
      <c r="AE12" s="69" t="str">
        <f>IF(AC12=1,MIN(Q12,VLOOKUP($B$7,'（参考）日当・宿泊料'!$C:$F,2,FALSE))*$AC$6,"")</f>
        <v/>
      </c>
      <c r="AF12" s="70" t="str">
        <f t="shared" si="5"/>
        <v/>
      </c>
      <c r="AG12" s="70"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0" t="str">
        <f t="shared" si="7"/>
        <v/>
      </c>
      <c r="AI12" s="83" t="str">
        <f>IF(AH12="","",IF(AND($AC$5="なし",$AH$5="なし"),VLOOKUP($B$7,'（参考）日当・宿泊料'!C:I,5,FALSE))+IF(AND($AC$5="なし",$AH$5="あり"),VLOOKUP($B$7,'（参考）日当・宿泊料'!C:I,6,FALSE))+IF(AND($AC$5="あり",$AH$5="なし"),VLOOKUP($B$7,'（参考）日当・宿泊料'!C:I,7,FALSE))+IF(AND($AC$5="あり",$AH$5="あり"),0))</f>
        <v/>
      </c>
    </row>
    <row r="13" spans="1:35" s="11" customFormat="1" ht="37.5" customHeight="1" x14ac:dyDescent="0.15">
      <c r="A13" s="16"/>
      <c r="B13" s="20"/>
      <c r="C13" s="25" t="s">
        <v>85</v>
      </c>
      <c r="D13" s="30"/>
      <c r="E13" s="36"/>
      <c r="F13" s="36"/>
      <c r="G13" s="36"/>
      <c r="H13" s="44"/>
      <c r="I13" s="49"/>
      <c r="J13" s="55"/>
      <c r="K13" s="55"/>
      <c r="L13" s="55"/>
      <c r="M13" s="55"/>
      <c r="N13" s="64"/>
      <c r="O13" s="55"/>
      <c r="P13" s="70" t="str">
        <f t="shared" si="1"/>
        <v/>
      </c>
      <c r="Q13" s="55"/>
      <c r="R13" s="69" t="str">
        <f t="shared" si="2"/>
        <v/>
      </c>
      <c r="S13" s="55"/>
      <c r="T13" s="70" t="str">
        <f t="shared" si="6"/>
        <v/>
      </c>
      <c r="U13" s="73" t="str">
        <f>IF(T13="","",IF(AND($P$5="なし",$T$5="なし"),VLOOKUP($B$7,'（参考）日当・宿泊料'!C:I,5,FALSE))+IF(AND($P$5="なし",$T$5="あり"),VLOOKUP($B$7,'（参考）日当・宿泊料'!C:I,6,FALSE))+IF(AND($P$5="あり",$T$5="なし"),VLOOKUP($B$7,'（参考）日当・宿泊料'!C:I,7,FALSE))+IF(AND($P$5="あり",$T$5="あり"),0))</f>
        <v/>
      </c>
      <c r="V13" s="75">
        <f t="shared" si="3"/>
        <v>0</v>
      </c>
      <c r="W13" s="70">
        <f t="shared" si="3"/>
        <v>0</v>
      </c>
      <c r="X13" s="70">
        <f t="shared" si="3"/>
        <v>0</v>
      </c>
      <c r="Y13" s="70"/>
      <c r="Z13" s="70"/>
      <c r="AA13" s="79">
        <f t="shared" si="4"/>
        <v>0</v>
      </c>
      <c r="AB13" s="70">
        <f t="shared" si="4"/>
        <v>0</v>
      </c>
      <c r="AC13" s="70" t="str">
        <f t="shared" si="4"/>
        <v/>
      </c>
      <c r="AD13" s="81"/>
      <c r="AE13" s="69" t="str">
        <f>IF(AC13=1,MIN(Q13,VLOOKUP($B$7,'（参考）日当・宿泊料'!$C:$F,2,FALSE))*$AC$6,"")</f>
        <v/>
      </c>
      <c r="AF13" s="70" t="str">
        <f t="shared" si="5"/>
        <v/>
      </c>
      <c r="AG13" s="70"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0" t="str">
        <f t="shared" si="7"/>
        <v/>
      </c>
      <c r="AI13" s="83" t="str">
        <f>IF(AH13="","",IF(AND($AC$5="なし",$AH$5="なし"),VLOOKUP($B$7,'（参考）日当・宿泊料'!C:I,5,FALSE))+IF(AND($AC$5="なし",$AH$5="あり"),VLOOKUP($B$7,'（参考）日当・宿泊料'!C:I,6,FALSE))+IF(AND($AC$5="あり",$AH$5="なし"),VLOOKUP($B$7,'（参考）日当・宿泊料'!C:I,7,FALSE))+IF(AND($AC$5="あり",$AH$5="あり"),0))</f>
        <v/>
      </c>
    </row>
    <row r="14" spans="1:35" s="11" customFormat="1" ht="37.5" customHeight="1" x14ac:dyDescent="0.15">
      <c r="A14" s="16"/>
      <c r="B14" s="20"/>
      <c r="C14" s="25" t="s">
        <v>85</v>
      </c>
      <c r="D14" s="30"/>
      <c r="E14" s="36"/>
      <c r="F14" s="36"/>
      <c r="G14" s="36"/>
      <c r="H14" s="44"/>
      <c r="I14" s="49"/>
      <c r="J14" s="55"/>
      <c r="K14" s="55"/>
      <c r="L14" s="55"/>
      <c r="M14" s="55"/>
      <c r="N14" s="64"/>
      <c r="O14" s="55"/>
      <c r="P14" s="70" t="str">
        <f t="shared" si="1"/>
        <v/>
      </c>
      <c r="Q14" s="55"/>
      <c r="R14" s="69" t="str">
        <f t="shared" si="2"/>
        <v/>
      </c>
      <c r="S14" s="55"/>
      <c r="T14" s="70" t="str">
        <f t="shared" si="6"/>
        <v/>
      </c>
      <c r="U14" s="73" t="str">
        <f>IF(T14="","",IF(AND($P$5="なし",$T$5="なし"),VLOOKUP($B$7,'（参考）日当・宿泊料'!C:I,5,FALSE))+IF(AND($P$5="なし",$T$5="あり"),VLOOKUP($B$7,'（参考）日当・宿泊料'!C:I,6,FALSE))+IF(AND($P$5="あり",$T$5="なし"),VLOOKUP($B$7,'（参考）日当・宿泊料'!C:I,7,FALSE))+IF(AND($P$5="あり",$T$5="あり"),0))</f>
        <v/>
      </c>
      <c r="V14" s="75">
        <f t="shared" si="3"/>
        <v>0</v>
      </c>
      <c r="W14" s="70">
        <f t="shared" si="3"/>
        <v>0</v>
      </c>
      <c r="X14" s="70">
        <f t="shared" si="3"/>
        <v>0</v>
      </c>
      <c r="Y14" s="70"/>
      <c r="Z14" s="70"/>
      <c r="AA14" s="79">
        <f t="shared" ref="AA14:AB24" si="8">N14</f>
        <v>0</v>
      </c>
      <c r="AB14" s="70">
        <f t="shared" si="8"/>
        <v>0</v>
      </c>
      <c r="AC14" s="70"/>
      <c r="AD14" s="81"/>
      <c r="AE14" s="69" t="str">
        <f>IF(AC14=1,MIN(Q14,VLOOKUP($B$7,'（参考）日当・宿泊料'!$C:$F,2,FALSE))*$AC$6,"")</f>
        <v/>
      </c>
      <c r="AF14" s="70" t="str">
        <f t="shared" si="5"/>
        <v/>
      </c>
      <c r="AG14" s="70"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0" t="str">
        <f t="shared" si="7"/>
        <v/>
      </c>
      <c r="AI14" s="83" t="str">
        <f>IF(AH14="","",IF(AND($AC$5="なし",$AH$5="なし"),VLOOKUP($B$7,'（参考）日当・宿泊料'!C:I,5,FALSE))+IF(AND($AC$5="なし",$AH$5="あり"),VLOOKUP($B$7,'（参考）日当・宿泊料'!C:I,6,FALSE))+IF(AND($AC$5="あり",$AH$5="なし"),VLOOKUP($B$7,'（参考）日当・宿泊料'!C:I,7,FALSE))+IF(AND($AC$5="あり",$AH$5="あり"),0))</f>
        <v/>
      </c>
    </row>
    <row r="15" spans="1:35" s="11" customFormat="1" ht="37.5" customHeight="1" x14ac:dyDescent="0.15">
      <c r="A15" s="16"/>
      <c r="B15" s="20"/>
      <c r="C15" s="25" t="s">
        <v>85</v>
      </c>
      <c r="D15" s="30"/>
      <c r="E15" s="35"/>
      <c r="F15" s="35"/>
      <c r="G15" s="35"/>
      <c r="H15" s="44"/>
      <c r="I15" s="49"/>
      <c r="J15" s="55"/>
      <c r="K15" s="55"/>
      <c r="L15" s="55"/>
      <c r="M15" s="55"/>
      <c r="N15" s="64"/>
      <c r="O15" s="55"/>
      <c r="P15" s="70" t="str">
        <f t="shared" si="1"/>
        <v/>
      </c>
      <c r="Q15" s="55"/>
      <c r="R15" s="69" t="str">
        <f t="shared" si="2"/>
        <v/>
      </c>
      <c r="S15" s="55"/>
      <c r="T15" s="70" t="str">
        <f t="shared" si="6"/>
        <v/>
      </c>
      <c r="U15" s="73" t="str">
        <f>IF(T15="","",IF(AND($P$5="なし",$T$5="なし"),VLOOKUP($B$7,'（参考）日当・宿泊料'!C:I,5,FALSE))+IF(AND($P$5="なし",$T$5="あり"),VLOOKUP($B$7,'（参考）日当・宿泊料'!C:I,6,FALSE))+IF(AND($P$5="あり",$T$5="なし"),VLOOKUP($B$7,'（参考）日当・宿泊料'!C:I,7,FALSE))+IF(AND($P$5="あり",$T$5="あり"),0))</f>
        <v/>
      </c>
      <c r="V15" s="75">
        <f t="shared" si="3"/>
        <v>0</v>
      </c>
      <c r="W15" s="70">
        <f t="shared" si="3"/>
        <v>0</v>
      </c>
      <c r="X15" s="70">
        <f t="shared" si="3"/>
        <v>0</v>
      </c>
      <c r="Y15" s="70"/>
      <c r="Z15" s="70"/>
      <c r="AA15" s="79">
        <f t="shared" si="8"/>
        <v>0</v>
      </c>
      <c r="AB15" s="70">
        <f t="shared" si="8"/>
        <v>0</v>
      </c>
      <c r="AC15" s="70"/>
      <c r="AD15" s="81"/>
      <c r="AE15" s="69" t="str">
        <f>IF(AC15=1,MIN(Q15,VLOOKUP($B$7,'（参考）日当・宿泊料'!$C:$F,2,FALSE))*$AC$6,"")</f>
        <v/>
      </c>
      <c r="AF15" s="70" t="str">
        <f t="shared" si="5"/>
        <v/>
      </c>
      <c r="AG15" s="70"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0" t="str">
        <f t="shared" si="7"/>
        <v/>
      </c>
      <c r="AI15" s="83" t="str">
        <f>IF(AH15="","",IF(AND($AC$5="なし",$AH$5="なし"),VLOOKUP($B$7,'（参考）日当・宿泊料'!C:I,5,FALSE))+IF(AND($AC$5="なし",$AH$5="あり"),VLOOKUP($B$7,'（参考）日当・宿泊料'!C:I,6,FALSE))+IF(AND($AC$5="あり",$AH$5="なし"),VLOOKUP($B$7,'（参考）日当・宿泊料'!C:I,7,FALSE))+IF(AND($AC$5="あり",$AH$5="あり"),0))</f>
        <v/>
      </c>
    </row>
    <row r="16" spans="1:35" s="11" customFormat="1" ht="37.5" customHeight="1" x14ac:dyDescent="0.15">
      <c r="A16" s="16"/>
      <c r="B16" s="20"/>
      <c r="C16" s="25" t="s">
        <v>85</v>
      </c>
      <c r="D16" s="30"/>
      <c r="E16" s="36"/>
      <c r="F16" s="36"/>
      <c r="G16" s="36"/>
      <c r="H16" s="44"/>
      <c r="I16" s="49"/>
      <c r="J16" s="55"/>
      <c r="K16" s="55"/>
      <c r="L16" s="55"/>
      <c r="M16" s="55"/>
      <c r="N16" s="64"/>
      <c r="O16" s="55"/>
      <c r="P16" s="70" t="str">
        <f t="shared" si="1"/>
        <v/>
      </c>
      <c r="Q16" s="55"/>
      <c r="R16" s="69" t="str">
        <f t="shared" si="2"/>
        <v/>
      </c>
      <c r="S16" s="55"/>
      <c r="T16" s="70" t="str">
        <f t="shared" si="6"/>
        <v/>
      </c>
      <c r="U16" s="73" t="str">
        <f>IF(T16="","",IF(AND($P$5="なし",$T$5="なし"),VLOOKUP($B$7,'（参考）日当・宿泊料'!C:I,5,FALSE))+IF(AND($P$5="なし",$T$5="あり"),VLOOKUP($B$7,'（参考）日当・宿泊料'!C:I,6,FALSE))+IF(AND($P$5="あり",$T$5="なし"),VLOOKUP($B$7,'（参考）日当・宿泊料'!C:I,7,FALSE))+IF(AND($P$5="あり",$T$5="あり"),0))</f>
        <v/>
      </c>
      <c r="V16" s="75">
        <f t="shared" si="3"/>
        <v>0</v>
      </c>
      <c r="W16" s="70">
        <f t="shared" si="3"/>
        <v>0</v>
      </c>
      <c r="X16" s="70">
        <f t="shared" si="3"/>
        <v>0</v>
      </c>
      <c r="Y16" s="70"/>
      <c r="Z16" s="70"/>
      <c r="AA16" s="79">
        <f t="shared" si="8"/>
        <v>0</v>
      </c>
      <c r="AB16" s="70">
        <f t="shared" si="8"/>
        <v>0</v>
      </c>
      <c r="AC16" s="70" t="str">
        <f t="shared" ref="AC16:AC24" si="9">P16</f>
        <v/>
      </c>
      <c r="AD16" s="81"/>
      <c r="AE16" s="69" t="str">
        <f>IF(AC16=1,MIN(Q16,VLOOKUP($B$7,'（参考）日当・宿泊料'!$C:$F,2,FALSE))*$AC$6,"")</f>
        <v/>
      </c>
      <c r="AF16" s="70" t="str">
        <f t="shared" si="5"/>
        <v/>
      </c>
      <c r="AG16" s="70"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0" t="str">
        <f t="shared" si="7"/>
        <v/>
      </c>
      <c r="AI16" s="83" t="str">
        <f>IF(AH16="","",IF(AND($AC$5="なし",$AH$5="なし"),VLOOKUP($B$7,'（参考）日当・宿泊料'!C:I,5,FALSE))+IF(AND($AC$5="なし",$AH$5="あり"),VLOOKUP($B$7,'（参考）日当・宿泊料'!C:I,6,FALSE))+IF(AND($AC$5="あり",$AH$5="なし"),VLOOKUP($B$7,'（参考）日当・宿泊料'!C:I,7,FALSE))+IF(AND($AC$5="あり",$AH$5="あり"),0))</f>
        <v/>
      </c>
    </row>
    <row r="17" spans="1:35" s="11" customFormat="1" ht="37.5" customHeight="1" x14ac:dyDescent="0.15">
      <c r="A17" s="16"/>
      <c r="B17" s="20"/>
      <c r="C17" s="25" t="s">
        <v>85</v>
      </c>
      <c r="D17" s="30"/>
      <c r="E17" s="35"/>
      <c r="F17" s="35"/>
      <c r="G17" s="35"/>
      <c r="H17" s="44"/>
      <c r="I17" s="49"/>
      <c r="J17" s="55"/>
      <c r="K17" s="55"/>
      <c r="L17" s="55"/>
      <c r="M17" s="55"/>
      <c r="N17" s="64"/>
      <c r="O17" s="55"/>
      <c r="P17" s="70" t="str">
        <f t="shared" si="1"/>
        <v/>
      </c>
      <c r="Q17" s="55"/>
      <c r="R17" s="69" t="str">
        <f t="shared" si="2"/>
        <v/>
      </c>
      <c r="S17" s="55"/>
      <c r="T17" s="70" t="str">
        <f t="shared" si="6"/>
        <v/>
      </c>
      <c r="U17" s="73" t="str">
        <f>IF(T17="","",IF(AND($P$5="なし",$T$5="なし"),VLOOKUP($B$7,'（参考）日当・宿泊料'!C:I,5,FALSE))+IF(AND($P$5="なし",$T$5="あり"),VLOOKUP($B$7,'（参考）日当・宿泊料'!C:I,6,FALSE))+IF(AND($P$5="あり",$T$5="なし"),VLOOKUP($B$7,'（参考）日当・宿泊料'!C:I,7,FALSE))+IF(AND($P$5="あり",$T$5="あり"),0))</f>
        <v/>
      </c>
      <c r="V17" s="75">
        <f t="shared" si="3"/>
        <v>0</v>
      </c>
      <c r="W17" s="70">
        <f t="shared" si="3"/>
        <v>0</v>
      </c>
      <c r="X17" s="70">
        <f t="shared" si="3"/>
        <v>0</v>
      </c>
      <c r="Y17" s="70"/>
      <c r="Z17" s="70"/>
      <c r="AA17" s="79">
        <f t="shared" si="8"/>
        <v>0</v>
      </c>
      <c r="AB17" s="70">
        <f t="shared" si="8"/>
        <v>0</v>
      </c>
      <c r="AC17" s="70" t="str">
        <f t="shared" si="9"/>
        <v/>
      </c>
      <c r="AD17" s="81"/>
      <c r="AE17" s="69" t="str">
        <f>IF(AC17=1,MIN(Q17,VLOOKUP($B$7,'（参考）日当・宿泊料'!$C:$F,2,FALSE))*$AC$6,"")</f>
        <v/>
      </c>
      <c r="AF17" s="70" t="str">
        <f t="shared" si="5"/>
        <v/>
      </c>
      <c r="AG17" s="70"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0" t="str">
        <f t="shared" si="7"/>
        <v/>
      </c>
      <c r="AI17" s="83" t="str">
        <f>IF(AH17="","",IF(AND($AC$5="なし",$AH$5="なし"),VLOOKUP($B$7,'（参考）日当・宿泊料'!C:I,5,FALSE))+IF(AND($AC$5="なし",$AH$5="あり"),VLOOKUP($B$7,'（参考）日当・宿泊料'!C:I,6,FALSE))+IF(AND($AC$5="あり",$AH$5="なし"),VLOOKUP($B$7,'（参考）日当・宿泊料'!C:I,7,FALSE))+IF(AND($AC$5="あり",$AH$5="あり"),0))</f>
        <v/>
      </c>
    </row>
    <row r="18" spans="1:35" s="11" customFormat="1" ht="37.5" customHeight="1" x14ac:dyDescent="0.15">
      <c r="A18" s="16"/>
      <c r="B18" s="20"/>
      <c r="C18" s="25" t="s">
        <v>85</v>
      </c>
      <c r="D18" s="30"/>
      <c r="E18" s="35"/>
      <c r="F18" s="35"/>
      <c r="G18" s="35"/>
      <c r="H18" s="44"/>
      <c r="I18" s="49"/>
      <c r="J18" s="55"/>
      <c r="K18" s="55"/>
      <c r="L18" s="55"/>
      <c r="M18" s="55"/>
      <c r="N18" s="64"/>
      <c r="O18" s="55"/>
      <c r="P18" s="70" t="str">
        <f t="shared" si="1"/>
        <v/>
      </c>
      <c r="Q18" s="55"/>
      <c r="R18" s="69" t="str">
        <f t="shared" si="2"/>
        <v/>
      </c>
      <c r="S18" s="55"/>
      <c r="T18" s="70" t="str">
        <f t="shared" si="6"/>
        <v/>
      </c>
      <c r="U18" s="73" t="str">
        <f>IF(T18="","",IF(AND($P$5="なし",$T$5="なし"),VLOOKUP($B$7,'（参考）日当・宿泊料'!C:I,5,FALSE))+IF(AND($P$5="なし",$T$5="あり"),VLOOKUP($B$7,'（参考）日当・宿泊料'!C:I,6,FALSE))+IF(AND($P$5="あり",$T$5="なし"),VLOOKUP($B$7,'（参考）日当・宿泊料'!C:I,7,FALSE))+IF(AND($P$5="あり",$T$5="あり"),0))</f>
        <v/>
      </c>
      <c r="V18" s="75">
        <f t="shared" si="3"/>
        <v>0</v>
      </c>
      <c r="W18" s="70">
        <f t="shared" si="3"/>
        <v>0</v>
      </c>
      <c r="X18" s="70">
        <f t="shared" si="3"/>
        <v>0</v>
      </c>
      <c r="Y18" s="70"/>
      <c r="Z18" s="70"/>
      <c r="AA18" s="79">
        <f t="shared" si="8"/>
        <v>0</v>
      </c>
      <c r="AB18" s="70">
        <f t="shared" si="8"/>
        <v>0</v>
      </c>
      <c r="AC18" s="70" t="str">
        <f t="shared" si="9"/>
        <v/>
      </c>
      <c r="AD18" s="81"/>
      <c r="AE18" s="69" t="str">
        <f>IF(AC18=1,MIN(Q18,VLOOKUP($B$7,'（参考）日当・宿泊料'!$C:$F,2,FALSE))*$AC$6,"")</f>
        <v/>
      </c>
      <c r="AF18" s="70" t="str">
        <f t="shared" si="5"/>
        <v/>
      </c>
      <c r="AG18" s="70"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0" t="str">
        <f t="shared" si="7"/>
        <v/>
      </c>
      <c r="AI18" s="83" t="str">
        <f>IF(AH18="","",IF(AND($AC$5="なし",$AH$5="なし"),VLOOKUP($B$7,'（参考）日当・宿泊料'!C:I,5,FALSE))+IF(AND($AC$5="なし",$AH$5="あり"),VLOOKUP($B$7,'（参考）日当・宿泊料'!C:I,6,FALSE))+IF(AND($AC$5="あり",$AH$5="なし"),VLOOKUP($B$7,'（参考）日当・宿泊料'!C:I,7,FALSE))+IF(AND($AC$5="あり",$AH$5="あり"),0))</f>
        <v/>
      </c>
    </row>
    <row r="19" spans="1:35" s="11" customFormat="1" ht="37.5" customHeight="1" x14ac:dyDescent="0.15">
      <c r="A19" s="16"/>
      <c r="B19" s="20"/>
      <c r="C19" s="25" t="s">
        <v>85</v>
      </c>
      <c r="D19" s="30"/>
      <c r="E19" s="35"/>
      <c r="F19" s="35"/>
      <c r="G19" s="35"/>
      <c r="H19" s="44"/>
      <c r="I19" s="49"/>
      <c r="J19" s="55"/>
      <c r="K19" s="55"/>
      <c r="L19" s="55"/>
      <c r="M19" s="55"/>
      <c r="N19" s="64"/>
      <c r="O19" s="55"/>
      <c r="P19" s="70" t="str">
        <f t="shared" si="1"/>
        <v/>
      </c>
      <c r="Q19" s="55"/>
      <c r="R19" s="69" t="str">
        <f t="shared" si="2"/>
        <v/>
      </c>
      <c r="S19" s="55"/>
      <c r="T19" s="70" t="str">
        <f t="shared" si="6"/>
        <v/>
      </c>
      <c r="U19" s="73" t="str">
        <f>IF(T19="","",IF(AND($P$5="なし",$T$5="なし"),VLOOKUP($B$7,'（参考）日当・宿泊料'!C:I,5,FALSE))+IF(AND($P$5="なし",$T$5="あり"),VLOOKUP($B$7,'（参考）日当・宿泊料'!C:I,6,FALSE))+IF(AND($P$5="あり",$T$5="なし"),VLOOKUP($B$7,'（参考）日当・宿泊料'!C:I,7,FALSE))+IF(AND($P$5="あり",$T$5="あり"),0))</f>
        <v/>
      </c>
      <c r="V19" s="75">
        <f t="shared" si="3"/>
        <v>0</v>
      </c>
      <c r="W19" s="70">
        <f t="shared" si="3"/>
        <v>0</v>
      </c>
      <c r="X19" s="70">
        <f t="shared" si="3"/>
        <v>0</v>
      </c>
      <c r="Y19" s="70"/>
      <c r="Z19" s="70"/>
      <c r="AA19" s="79">
        <f t="shared" si="8"/>
        <v>0</v>
      </c>
      <c r="AB19" s="70">
        <f t="shared" si="8"/>
        <v>0</v>
      </c>
      <c r="AC19" s="70" t="str">
        <f t="shared" si="9"/>
        <v/>
      </c>
      <c r="AD19" s="81"/>
      <c r="AE19" s="69" t="str">
        <f>IF(AC19=1,MIN(Q19,VLOOKUP($B$7,'（参考）日当・宿泊料'!$C:$F,2,FALSE))*$AC$6,"")</f>
        <v/>
      </c>
      <c r="AF19" s="70" t="str">
        <f t="shared" si="5"/>
        <v/>
      </c>
      <c r="AG19" s="70"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0" t="str">
        <f t="shared" si="7"/>
        <v/>
      </c>
      <c r="AI19" s="83" t="str">
        <f>IF(AH19="","",IF(AND($AC$5="なし",$AH$5="なし"),VLOOKUP($B$7,'（参考）日当・宿泊料'!C:I,5,FALSE))+IF(AND($AC$5="なし",$AH$5="あり"),VLOOKUP($B$7,'（参考）日当・宿泊料'!C:I,6,FALSE))+IF(AND($AC$5="あり",$AH$5="なし"),VLOOKUP($B$7,'（参考）日当・宿泊料'!C:I,7,FALSE))+IF(AND($AC$5="あり",$AH$5="あり"),0))</f>
        <v/>
      </c>
    </row>
    <row r="20" spans="1:35" s="11" customFormat="1" ht="37.5" customHeight="1" x14ac:dyDescent="0.15">
      <c r="A20" s="16"/>
      <c r="B20" s="20"/>
      <c r="C20" s="25" t="s">
        <v>85</v>
      </c>
      <c r="D20" s="30"/>
      <c r="E20" s="35"/>
      <c r="F20" s="35"/>
      <c r="G20" s="35"/>
      <c r="H20" s="44"/>
      <c r="I20" s="49"/>
      <c r="J20" s="55"/>
      <c r="K20" s="55"/>
      <c r="L20" s="55"/>
      <c r="M20" s="55"/>
      <c r="N20" s="64"/>
      <c r="O20" s="55"/>
      <c r="P20" s="70" t="str">
        <f t="shared" si="1"/>
        <v/>
      </c>
      <c r="Q20" s="55"/>
      <c r="R20" s="69" t="str">
        <f t="shared" si="2"/>
        <v/>
      </c>
      <c r="S20" s="55"/>
      <c r="T20" s="70" t="str">
        <f t="shared" si="6"/>
        <v/>
      </c>
      <c r="U20" s="73" t="str">
        <f>IF(T20="","",IF(AND($P$5="なし",$T$5="なし"),VLOOKUP($B$7,'（参考）日当・宿泊料'!C:I,5,FALSE))+IF(AND($P$5="なし",$T$5="あり"),VLOOKUP($B$7,'（参考）日当・宿泊料'!C:I,6,FALSE))+IF(AND($P$5="あり",$T$5="なし"),VLOOKUP($B$7,'（参考）日当・宿泊料'!C:I,7,FALSE))+IF(AND($P$5="あり",$T$5="あり"),0))</f>
        <v/>
      </c>
      <c r="V20" s="75">
        <f t="shared" si="3"/>
        <v>0</v>
      </c>
      <c r="W20" s="70">
        <f t="shared" si="3"/>
        <v>0</v>
      </c>
      <c r="X20" s="70">
        <f t="shared" si="3"/>
        <v>0</v>
      </c>
      <c r="Y20" s="70"/>
      <c r="Z20" s="70"/>
      <c r="AA20" s="79">
        <f t="shared" si="8"/>
        <v>0</v>
      </c>
      <c r="AB20" s="70">
        <f t="shared" si="8"/>
        <v>0</v>
      </c>
      <c r="AC20" s="70" t="str">
        <f t="shared" si="9"/>
        <v/>
      </c>
      <c r="AD20" s="81"/>
      <c r="AE20" s="69" t="str">
        <f>IF(AC20=1,MIN(Q20,VLOOKUP($B$7,'（参考）日当・宿泊料'!$C:$F,2,FALSE))*$AC$6,"")</f>
        <v/>
      </c>
      <c r="AF20" s="70" t="str">
        <f t="shared" si="5"/>
        <v/>
      </c>
      <c r="AG20" s="70"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0" t="str">
        <f t="shared" si="7"/>
        <v/>
      </c>
      <c r="AI20" s="83" t="str">
        <f>IF(AH20="","",IF(AND($AC$5="なし",$AH$5="なし"),VLOOKUP($B$7,'（参考）日当・宿泊料'!C:I,5,FALSE))+IF(AND($AC$5="なし",$AH$5="あり"),VLOOKUP($B$7,'（参考）日当・宿泊料'!C:I,6,FALSE))+IF(AND($AC$5="あり",$AH$5="なし"),VLOOKUP($B$7,'（参考）日当・宿泊料'!C:I,7,FALSE))+IF(AND($AC$5="あり",$AH$5="あり"),0))</f>
        <v/>
      </c>
    </row>
    <row r="21" spans="1:35" s="11" customFormat="1" ht="37.5" customHeight="1" x14ac:dyDescent="0.15">
      <c r="A21" s="16"/>
      <c r="B21" s="20"/>
      <c r="C21" s="25" t="s">
        <v>85</v>
      </c>
      <c r="D21" s="30"/>
      <c r="E21" s="35"/>
      <c r="F21" s="35"/>
      <c r="G21" s="35"/>
      <c r="H21" s="44"/>
      <c r="I21" s="49"/>
      <c r="J21" s="55"/>
      <c r="K21" s="55"/>
      <c r="L21" s="55"/>
      <c r="M21" s="55"/>
      <c r="N21" s="64"/>
      <c r="O21" s="55"/>
      <c r="P21" s="70" t="str">
        <f t="shared" si="1"/>
        <v/>
      </c>
      <c r="Q21" s="55"/>
      <c r="R21" s="69" t="str">
        <f t="shared" si="2"/>
        <v/>
      </c>
      <c r="S21" s="55"/>
      <c r="T21" s="70" t="str">
        <f t="shared" si="6"/>
        <v/>
      </c>
      <c r="U21" s="73" t="str">
        <f>IF(T21="","",IF(AND($P$5="なし",$T$5="なし"),VLOOKUP($B$7,'（参考）日当・宿泊料'!C:I,5,FALSE))+IF(AND($P$5="なし",$T$5="あり"),VLOOKUP($B$7,'（参考）日当・宿泊料'!C:I,6,FALSE))+IF(AND($P$5="あり",$T$5="なし"),VLOOKUP($B$7,'（参考）日当・宿泊料'!C:I,7,FALSE))+IF(AND($P$5="あり",$T$5="あり"),0))</f>
        <v/>
      </c>
      <c r="V21" s="75">
        <f t="shared" si="3"/>
        <v>0</v>
      </c>
      <c r="W21" s="70">
        <f t="shared" si="3"/>
        <v>0</v>
      </c>
      <c r="X21" s="70">
        <f t="shared" si="3"/>
        <v>0</v>
      </c>
      <c r="Y21" s="70"/>
      <c r="Z21" s="70"/>
      <c r="AA21" s="79">
        <f t="shared" si="8"/>
        <v>0</v>
      </c>
      <c r="AB21" s="70">
        <f t="shared" si="8"/>
        <v>0</v>
      </c>
      <c r="AC21" s="70" t="str">
        <f t="shared" si="9"/>
        <v/>
      </c>
      <c r="AD21" s="81"/>
      <c r="AE21" s="69" t="str">
        <f>IF(AC21=1,MIN(Q21,VLOOKUP($B$7,'（参考）日当・宿泊料'!$C:$F,2,FALSE))*$AC$6,"")</f>
        <v/>
      </c>
      <c r="AF21" s="70" t="str">
        <f t="shared" si="5"/>
        <v/>
      </c>
      <c r="AG21" s="70"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0" t="str">
        <f t="shared" si="7"/>
        <v/>
      </c>
      <c r="AI21" s="83" t="str">
        <f>IF(AH21="","",IF(AND($AC$5="なし",$AH$5="なし"),VLOOKUP($B$7,'（参考）日当・宿泊料'!C:I,5,FALSE))+IF(AND($AC$5="なし",$AH$5="あり"),VLOOKUP($B$7,'（参考）日当・宿泊料'!C:I,6,FALSE))+IF(AND($AC$5="あり",$AH$5="なし"),VLOOKUP($B$7,'（参考）日当・宿泊料'!C:I,7,FALSE))+IF(AND($AC$5="あり",$AH$5="あり"),0))</f>
        <v/>
      </c>
    </row>
    <row r="22" spans="1:35" s="11" customFormat="1" ht="37.5" customHeight="1" x14ac:dyDescent="0.15">
      <c r="A22" s="16"/>
      <c r="B22" s="20"/>
      <c r="C22" s="25" t="s">
        <v>85</v>
      </c>
      <c r="D22" s="30"/>
      <c r="E22" s="35"/>
      <c r="F22" s="35"/>
      <c r="G22" s="35"/>
      <c r="H22" s="44"/>
      <c r="I22" s="49"/>
      <c r="J22" s="55"/>
      <c r="K22" s="55"/>
      <c r="L22" s="55"/>
      <c r="M22" s="55"/>
      <c r="N22" s="64"/>
      <c r="O22" s="55"/>
      <c r="P22" s="70" t="str">
        <f t="shared" si="1"/>
        <v/>
      </c>
      <c r="Q22" s="55"/>
      <c r="R22" s="69" t="str">
        <f t="shared" si="2"/>
        <v/>
      </c>
      <c r="S22" s="55"/>
      <c r="T22" s="70" t="str">
        <f t="shared" si="6"/>
        <v/>
      </c>
      <c r="U22" s="73" t="str">
        <f>IF(T22="","",IF(AND($P$5="なし",$T$5="なし"),VLOOKUP($B$7,'（参考）日当・宿泊料'!C:I,5,FALSE))+IF(AND($P$5="なし",$T$5="あり"),VLOOKUP($B$7,'（参考）日当・宿泊料'!C:I,6,FALSE))+IF(AND($P$5="あり",$T$5="なし"),VLOOKUP($B$7,'（参考）日当・宿泊料'!C:I,7,FALSE))+IF(AND($P$5="あり",$T$5="あり"),0))</f>
        <v/>
      </c>
      <c r="V22" s="75">
        <f t="shared" si="3"/>
        <v>0</v>
      </c>
      <c r="W22" s="70">
        <f t="shared" si="3"/>
        <v>0</v>
      </c>
      <c r="X22" s="70">
        <f t="shared" si="3"/>
        <v>0</v>
      </c>
      <c r="Y22" s="70"/>
      <c r="Z22" s="70"/>
      <c r="AA22" s="79">
        <f t="shared" si="8"/>
        <v>0</v>
      </c>
      <c r="AB22" s="70">
        <f t="shared" si="8"/>
        <v>0</v>
      </c>
      <c r="AC22" s="70" t="str">
        <f t="shared" si="9"/>
        <v/>
      </c>
      <c r="AD22" s="81"/>
      <c r="AE22" s="69" t="str">
        <f>IF(AC22=1,MIN(Q22,VLOOKUP($B$7,'（参考）日当・宿泊料'!$C:$F,2,FALSE))*$AC$6,"")</f>
        <v/>
      </c>
      <c r="AF22" s="70" t="str">
        <f t="shared" si="5"/>
        <v/>
      </c>
      <c r="AG22" s="70"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0" t="str">
        <f t="shared" si="7"/>
        <v/>
      </c>
      <c r="AI22" s="83" t="str">
        <f>IF(AH22="","",IF(AND($AC$5="なし",$AH$5="なし"),VLOOKUP($B$7,'（参考）日当・宿泊料'!C:I,5,FALSE))+IF(AND($AC$5="なし",$AH$5="あり"),VLOOKUP($B$7,'（参考）日当・宿泊料'!C:I,6,FALSE))+IF(AND($AC$5="あり",$AH$5="なし"),VLOOKUP($B$7,'（参考）日当・宿泊料'!C:I,7,FALSE))+IF(AND($AC$5="あり",$AH$5="あり"),0))</f>
        <v/>
      </c>
    </row>
    <row r="23" spans="1:35" s="11" customFormat="1" ht="37.5" customHeight="1" x14ac:dyDescent="0.15">
      <c r="A23" s="16"/>
      <c r="B23" s="20"/>
      <c r="C23" s="25" t="s">
        <v>85</v>
      </c>
      <c r="D23" s="30"/>
      <c r="E23" s="35"/>
      <c r="F23" s="35"/>
      <c r="G23" s="35"/>
      <c r="H23" s="44"/>
      <c r="I23" s="49"/>
      <c r="J23" s="55"/>
      <c r="K23" s="55"/>
      <c r="L23" s="55"/>
      <c r="M23" s="55"/>
      <c r="N23" s="64"/>
      <c r="O23" s="55"/>
      <c r="P23" s="70" t="str">
        <f t="shared" si="1"/>
        <v/>
      </c>
      <c r="Q23" s="55"/>
      <c r="R23" s="69" t="str">
        <f t="shared" si="2"/>
        <v/>
      </c>
      <c r="S23" s="55"/>
      <c r="T23" s="70" t="str">
        <f t="shared" si="6"/>
        <v/>
      </c>
      <c r="U23" s="73" t="str">
        <f>IF(T23="","",IF(AND($P$5="なし",$T$5="なし"),VLOOKUP($B$7,'（参考）日当・宿泊料'!C:I,5,FALSE))+IF(AND($P$5="なし",$T$5="あり"),VLOOKUP($B$7,'（参考）日当・宿泊料'!C:I,6,FALSE))+IF(AND($P$5="あり",$T$5="なし"),VLOOKUP($B$7,'（参考）日当・宿泊料'!C:I,7,FALSE))+IF(AND($P$5="あり",$T$5="あり"),0))</f>
        <v/>
      </c>
      <c r="V23" s="75">
        <f t="shared" si="3"/>
        <v>0</v>
      </c>
      <c r="W23" s="70">
        <f t="shared" si="3"/>
        <v>0</v>
      </c>
      <c r="X23" s="70">
        <f t="shared" si="3"/>
        <v>0</v>
      </c>
      <c r="Y23" s="70"/>
      <c r="Z23" s="70"/>
      <c r="AA23" s="79">
        <f t="shared" si="8"/>
        <v>0</v>
      </c>
      <c r="AB23" s="70">
        <f t="shared" si="8"/>
        <v>0</v>
      </c>
      <c r="AC23" s="70" t="str">
        <f t="shared" si="9"/>
        <v/>
      </c>
      <c r="AD23" s="81"/>
      <c r="AE23" s="69" t="str">
        <f>IF(AC23=1,MIN(Q23,VLOOKUP($B$7,'（参考）日当・宿泊料'!$C:$F,2,FALSE))*$AC$6,"")</f>
        <v/>
      </c>
      <c r="AF23" s="70" t="str">
        <f t="shared" si="5"/>
        <v/>
      </c>
      <c r="AG23" s="70"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0" t="str">
        <f t="shared" si="7"/>
        <v/>
      </c>
      <c r="AI23" s="83" t="str">
        <f>IF(AH23="","",IF(AND($AC$5="なし",$AH$5="なし"),VLOOKUP($B$7,'（参考）日当・宿泊料'!C:I,5,FALSE))+IF(AND($AC$5="なし",$AH$5="あり"),VLOOKUP($B$7,'（参考）日当・宿泊料'!C:I,6,FALSE))+IF(AND($AC$5="あり",$AH$5="なし"),VLOOKUP($B$7,'（参考）日当・宿泊料'!C:I,7,FALSE))+IF(AND($AC$5="あり",$AH$5="あり"),0))</f>
        <v/>
      </c>
    </row>
    <row r="24" spans="1:35" s="11" customFormat="1" ht="37.5" customHeight="1" x14ac:dyDescent="0.15">
      <c r="A24" s="16"/>
      <c r="B24" s="20"/>
      <c r="C24" s="25" t="s">
        <v>85</v>
      </c>
      <c r="D24" s="30"/>
      <c r="E24" s="35"/>
      <c r="F24" s="35"/>
      <c r="G24" s="35"/>
      <c r="H24" s="44"/>
      <c r="I24" s="49"/>
      <c r="J24" s="55"/>
      <c r="K24" s="55"/>
      <c r="L24" s="55"/>
      <c r="M24" s="55"/>
      <c r="N24" s="64"/>
      <c r="O24" s="55"/>
      <c r="P24" s="70" t="str">
        <f t="shared" si="1"/>
        <v/>
      </c>
      <c r="Q24" s="55"/>
      <c r="R24" s="69" t="str">
        <f t="shared" si="2"/>
        <v/>
      </c>
      <c r="S24" s="55"/>
      <c r="T24" s="70" t="str">
        <f t="shared" si="6"/>
        <v/>
      </c>
      <c r="U24" s="73" t="str">
        <f>IF(T24="","",IF(AND($P$5="なし",$T$5="なし"),VLOOKUP($B$7,'（参考）日当・宿泊料'!C:I,5,FALSE))+IF(AND($P$5="なし",$T$5="あり"),VLOOKUP($B$7,'（参考）日当・宿泊料'!C:I,6,FALSE))+IF(AND($P$5="あり",$T$5="なし"),VLOOKUP($B$7,'（参考）日当・宿泊料'!C:I,7,FALSE))+IF(AND($P$5="あり",$T$5="あり"),0))</f>
        <v/>
      </c>
      <c r="V24" s="75">
        <f t="shared" si="3"/>
        <v>0</v>
      </c>
      <c r="W24" s="70">
        <f t="shared" si="3"/>
        <v>0</v>
      </c>
      <c r="X24" s="70">
        <f t="shared" si="3"/>
        <v>0</v>
      </c>
      <c r="Y24" s="70"/>
      <c r="Z24" s="70"/>
      <c r="AA24" s="79">
        <f t="shared" si="8"/>
        <v>0</v>
      </c>
      <c r="AB24" s="70">
        <f t="shared" si="8"/>
        <v>0</v>
      </c>
      <c r="AC24" s="70" t="str">
        <f t="shared" si="9"/>
        <v/>
      </c>
      <c r="AD24" s="81"/>
      <c r="AE24" s="69" t="str">
        <f>IF(AC24=1,MIN(Q24,VLOOKUP($B$7,'（参考）日当・宿泊料'!$C:$F,2,FALSE))*$AC$6,"")</f>
        <v/>
      </c>
      <c r="AF24" s="70" t="str">
        <f t="shared" si="5"/>
        <v/>
      </c>
      <c r="AG24" s="70"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0" t="str">
        <f t="shared" si="7"/>
        <v/>
      </c>
      <c r="AI24" s="83" t="str">
        <f>IF(AH24="","",IF(AND($AC$5="なし",$AH$5="なし"),VLOOKUP($B$7,'（参考）日当・宿泊料'!C:I,5,FALSE))+IF(AND($AC$5="なし",$AH$5="あり"),VLOOKUP($B$7,'（参考）日当・宿泊料'!C:I,6,FALSE))+IF(AND($AC$5="あり",$AH$5="なし"),VLOOKUP($B$7,'（参考）日当・宿泊料'!C:I,7,FALSE))+IF(AND($AC$5="あり",$AH$5="あり"),0))</f>
        <v/>
      </c>
    </row>
    <row r="25" spans="1:35" s="11" customFormat="1" ht="37.5" customHeight="1" x14ac:dyDescent="0.15">
      <c r="A25" s="157" t="s">
        <v>42</v>
      </c>
      <c r="B25" s="158"/>
      <c r="C25" s="158"/>
      <c r="D25" s="158"/>
      <c r="E25" s="158"/>
      <c r="F25" s="158"/>
      <c r="G25" s="158"/>
      <c r="H25" s="158"/>
      <c r="I25" s="50">
        <f t="shared" ref="I25:AC25" si="10">SUM(I10:I24)</f>
        <v>0</v>
      </c>
      <c r="J25" s="56">
        <f t="shared" si="10"/>
        <v>0</v>
      </c>
      <c r="K25" s="59">
        <f t="shared" si="10"/>
        <v>0</v>
      </c>
      <c r="L25" s="62">
        <f t="shared" si="10"/>
        <v>0</v>
      </c>
      <c r="M25" s="56">
        <f t="shared" si="10"/>
        <v>0</v>
      </c>
      <c r="N25" s="62">
        <f t="shared" si="10"/>
        <v>0</v>
      </c>
      <c r="O25" s="56">
        <f t="shared" si="10"/>
        <v>0</v>
      </c>
      <c r="P25" s="56">
        <f t="shared" si="10"/>
        <v>0</v>
      </c>
      <c r="Q25" s="56">
        <f t="shared" si="10"/>
        <v>0</v>
      </c>
      <c r="R25" s="56">
        <f t="shared" si="10"/>
        <v>0</v>
      </c>
      <c r="S25" s="56">
        <f t="shared" si="10"/>
        <v>0</v>
      </c>
      <c r="T25" s="56">
        <f t="shared" si="10"/>
        <v>0</v>
      </c>
      <c r="U25" s="56">
        <f t="shared" si="10"/>
        <v>0</v>
      </c>
      <c r="V25" s="76">
        <f t="shared" si="10"/>
        <v>0</v>
      </c>
      <c r="W25" s="77">
        <f t="shared" si="10"/>
        <v>0</v>
      </c>
      <c r="X25" s="77">
        <f t="shared" si="10"/>
        <v>0</v>
      </c>
      <c r="Y25" s="77">
        <f t="shared" si="10"/>
        <v>0</v>
      </c>
      <c r="Z25" s="77">
        <f t="shared" si="10"/>
        <v>0</v>
      </c>
      <c r="AA25" s="80">
        <f t="shared" si="10"/>
        <v>0</v>
      </c>
      <c r="AB25" s="77">
        <f t="shared" si="10"/>
        <v>0</v>
      </c>
      <c r="AC25" s="77">
        <f t="shared" si="10"/>
        <v>0</v>
      </c>
      <c r="AD25" s="77"/>
      <c r="AE25" s="77">
        <f>SUM(AE10:AE24)</f>
        <v>0</v>
      </c>
      <c r="AF25" s="77">
        <f>SUM(AF10:AF24)</f>
        <v>0</v>
      </c>
      <c r="AG25" s="77">
        <f>SUM(AG10:AG24)</f>
        <v>0</v>
      </c>
      <c r="AH25" s="77">
        <f>SUM(AH10:AH24)</f>
        <v>0</v>
      </c>
      <c r="AI25" s="84">
        <f>SUM(AI10:AI24)</f>
        <v>0</v>
      </c>
    </row>
    <row r="26" spans="1:35" s="11" customFormat="1" ht="37.5" customHeight="1" x14ac:dyDescent="0.15">
      <c r="O26" s="67"/>
      <c r="P26" s="67"/>
      <c r="Q26" s="67"/>
      <c r="R26" s="67"/>
      <c r="S26" s="67"/>
      <c r="T26" s="67"/>
      <c r="U26" s="67"/>
      <c r="V26" s="67"/>
      <c r="W26" s="67"/>
      <c r="X26" s="67"/>
      <c r="Y26" s="67"/>
      <c r="Z26" s="67"/>
      <c r="AA26" s="67"/>
      <c r="AB26" s="67"/>
      <c r="AC26" s="67"/>
      <c r="AD26" s="67"/>
      <c r="AE26" s="67"/>
      <c r="AF26" s="67"/>
      <c r="AG26" s="67"/>
      <c r="AH26" s="67"/>
      <c r="AI26" s="67"/>
    </row>
    <row r="27" spans="1:35" s="11" customFormat="1" ht="37.5" customHeight="1" x14ac:dyDescent="0.15">
      <c r="C27" s="26"/>
      <c r="H27" s="45"/>
      <c r="I27" s="159" t="s">
        <v>94</v>
      </c>
      <c r="J27" s="160"/>
      <c r="K27" s="160"/>
      <c r="L27" s="160"/>
      <c r="M27" s="160"/>
      <c r="N27" s="160"/>
      <c r="O27" s="161">
        <f>SUM(K6,P6,T6,J25,K25,M25,O25,Q25,S25,U25)</f>
        <v>0</v>
      </c>
      <c r="P27" s="162"/>
      <c r="Q27" s="162"/>
      <c r="R27" s="162"/>
      <c r="S27" s="162"/>
      <c r="T27" s="162"/>
      <c r="U27" s="163"/>
      <c r="V27" s="164" t="s">
        <v>76</v>
      </c>
      <c r="W27" s="160"/>
      <c r="X27" s="160"/>
      <c r="Y27" s="160"/>
      <c r="Z27" s="160"/>
      <c r="AA27" s="160"/>
      <c r="AB27" s="161">
        <f>SUM(X6,AC6,AH6,W25,X25,Z25,AB25,AE25,AG25,AI25)</f>
        <v>0</v>
      </c>
      <c r="AC27" s="162"/>
      <c r="AD27" s="162"/>
      <c r="AE27" s="162"/>
      <c r="AF27" s="162"/>
      <c r="AG27" s="162"/>
      <c r="AH27" s="162"/>
      <c r="AI27" s="163"/>
    </row>
    <row r="28" spans="1:35" s="11" customFormat="1" ht="37.5" customHeight="1" x14ac:dyDescent="0.15">
      <c r="A28" s="165" t="s">
        <v>30</v>
      </c>
      <c r="B28" s="165"/>
      <c r="C28" s="165"/>
      <c r="D28" s="165"/>
      <c r="E28" s="165"/>
      <c r="F28" s="165"/>
      <c r="G28" s="165"/>
      <c r="H28" s="165"/>
      <c r="I28" s="166"/>
      <c r="J28" s="166"/>
      <c r="K28" s="166"/>
      <c r="L28" s="166"/>
      <c r="M28" s="166"/>
      <c r="N28" s="166"/>
      <c r="O28" s="21"/>
      <c r="P28" s="21"/>
      <c r="Q28" s="21"/>
      <c r="R28" s="21"/>
      <c r="S28" s="21"/>
      <c r="T28" s="21"/>
      <c r="U28" s="21"/>
      <c r="V28" s="164" t="s">
        <v>93</v>
      </c>
      <c r="W28" s="160"/>
      <c r="X28" s="160"/>
      <c r="Y28" s="160"/>
      <c r="Z28" s="160"/>
      <c r="AA28" s="160"/>
      <c r="AB28" s="161">
        <f>O27-AB27</f>
        <v>0</v>
      </c>
      <c r="AC28" s="162"/>
      <c r="AD28" s="162"/>
      <c r="AE28" s="162"/>
      <c r="AF28" s="162"/>
      <c r="AG28" s="162"/>
      <c r="AH28" s="162"/>
      <c r="AI28" s="163"/>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'（参考）日当・宿泊料'!$M$3:$M$6</xm:f>
          </x14:formula1>
          <xm:sqref>AD10:AD24</xm:sqref>
        </x14:dataValidation>
        <x14:dataValidation type="list" allowBlank="1"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70" zoomScaleSheetLayoutView="70" workbookViewId="0">
      <pane xSplit="8" ySplit="9" topLeftCell="I10" activePane="bottomRight" state="frozen"/>
      <selection pane="topRight"/>
      <selection pane="bottomLeft"/>
      <selection pane="bottomRight" activeCell="H6" sqref="H6"/>
    </sheetView>
  </sheetViews>
  <sheetFormatPr defaultColWidth="2.625" defaultRowHeight="37.5" customHeight="1" x14ac:dyDescent="0.15"/>
  <cols>
    <col min="1" max="1" width="8.75" style="9" customWidth="1"/>
    <col min="2" max="2" width="7.625" style="9" customWidth="1"/>
    <col min="3" max="3" width="4.25" style="10" bestFit="1" customWidth="1"/>
    <col min="4" max="4" width="7.625" style="9" customWidth="1"/>
    <col min="5" max="7" width="12.5" style="9" customWidth="1"/>
    <col min="8" max="8" width="7.5" style="10" customWidth="1"/>
    <col min="9" max="35" width="7.5" style="9" customWidth="1"/>
    <col min="36" max="16384" width="2.625" style="9"/>
  </cols>
  <sheetData>
    <row r="1" spans="1:35" s="11" customFormat="1" ht="14.25" x14ac:dyDescent="0.15">
      <c r="A1" s="97" t="s">
        <v>89</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row>
    <row r="2" spans="1:35" s="11" customFormat="1" ht="14.25" x14ac:dyDescent="0.15">
      <c r="A2" s="98" t="s">
        <v>109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1:35" ht="60.75" customHeight="1" x14ac:dyDescent="0.15">
      <c r="A3" s="120" t="s">
        <v>86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s="11" customFormat="1" ht="37.5" customHeight="1" x14ac:dyDescent="0.15">
      <c r="A4" s="12"/>
      <c r="B4" s="12"/>
      <c r="C4" s="21"/>
      <c r="D4" s="12"/>
      <c r="E4" s="12"/>
      <c r="F4" s="12"/>
      <c r="G4" s="12"/>
      <c r="H4" s="39"/>
      <c r="I4" s="122" t="s">
        <v>121</v>
      </c>
      <c r="J4" s="123"/>
      <c r="K4" s="123"/>
      <c r="L4" s="123"/>
      <c r="M4" s="123"/>
      <c r="N4" s="123"/>
      <c r="O4" s="123"/>
      <c r="P4" s="123"/>
      <c r="Q4" s="123"/>
      <c r="R4" s="123"/>
      <c r="S4" s="123"/>
      <c r="T4" s="123"/>
      <c r="U4" s="124"/>
      <c r="V4" s="122" t="s">
        <v>91</v>
      </c>
      <c r="W4" s="123"/>
      <c r="X4" s="123"/>
      <c r="Y4" s="123"/>
      <c r="Z4" s="123"/>
      <c r="AA4" s="123"/>
      <c r="AB4" s="123"/>
      <c r="AC4" s="123"/>
      <c r="AD4" s="123"/>
      <c r="AE4" s="123"/>
      <c r="AF4" s="123"/>
      <c r="AG4" s="123"/>
      <c r="AH4" s="123"/>
      <c r="AI4" s="124"/>
    </row>
    <row r="5" spans="1:35" s="11" customFormat="1" ht="37.5" customHeight="1" x14ac:dyDescent="0.15">
      <c r="A5" s="13" t="s">
        <v>13</v>
      </c>
      <c r="B5" s="125" t="str">
        <f>報告書!Q23</f>
        <v>B</v>
      </c>
      <c r="C5" s="125"/>
      <c r="D5" s="125"/>
      <c r="E5" s="12"/>
      <c r="F5" s="12"/>
      <c r="G5" s="12"/>
      <c r="H5" s="39"/>
      <c r="I5" s="126" t="s">
        <v>5</v>
      </c>
      <c r="J5" s="127"/>
      <c r="K5" s="128"/>
      <c r="L5" s="128"/>
      <c r="M5" s="128"/>
      <c r="N5" s="129" t="s">
        <v>95</v>
      </c>
      <c r="O5" s="127"/>
      <c r="P5" s="130"/>
      <c r="Q5" s="130"/>
      <c r="R5" s="129" t="s">
        <v>96</v>
      </c>
      <c r="S5" s="127"/>
      <c r="T5" s="130"/>
      <c r="U5" s="131"/>
      <c r="V5" s="126" t="str">
        <f>I5</f>
        <v>パック料金</v>
      </c>
      <c r="W5" s="127"/>
      <c r="X5" s="132">
        <f>K5</f>
        <v>0</v>
      </c>
      <c r="Y5" s="132"/>
      <c r="Z5" s="132"/>
      <c r="AA5" s="129" t="s">
        <v>95</v>
      </c>
      <c r="AB5" s="127"/>
      <c r="AC5" s="133">
        <f>P5</f>
        <v>0</v>
      </c>
      <c r="AD5" s="133"/>
      <c r="AE5" s="133"/>
      <c r="AF5" s="129" t="s">
        <v>96</v>
      </c>
      <c r="AG5" s="127"/>
      <c r="AH5" s="133">
        <f>T5</f>
        <v>0</v>
      </c>
      <c r="AI5" s="134"/>
    </row>
    <row r="6" spans="1:35" s="11" customFormat="1" ht="37.5" customHeight="1" x14ac:dyDescent="0.15">
      <c r="A6" s="13" t="s">
        <v>12</v>
      </c>
      <c r="B6" s="125" t="str">
        <f>報告書!I23</f>
        <v>看護師</v>
      </c>
      <c r="C6" s="125"/>
      <c r="D6" s="125"/>
      <c r="E6" s="31"/>
      <c r="F6" s="31"/>
      <c r="G6" s="31"/>
      <c r="H6" s="40"/>
      <c r="I6" s="135"/>
      <c r="J6" s="127"/>
      <c r="K6" s="136"/>
      <c r="L6" s="137"/>
      <c r="M6" s="138"/>
      <c r="N6" s="139"/>
      <c r="O6" s="140"/>
      <c r="P6" s="139"/>
      <c r="Q6" s="140"/>
      <c r="R6" s="139"/>
      <c r="S6" s="140"/>
      <c r="T6" s="139"/>
      <c r="U6" s="141"/>
      <c r="V6" s="135"/>
      <c r="W6" s="127"/>
      <c r="X6" s="136"/>
      <c r="Y6" s="137"/>
      <c r="Z6" s="137"/>
      <c r="AA6" s="136"/>
      <c r="AB6" s="138"/>
      <c r="AC6" s="142"/>
      <c r="AD6" s="142"/>
      <c r="AE6" s="142"/>
      <c r="AF6" s="127">
        <f>R6</f>
        <v>0</v>
      </c>
      <c r="AG6" s="127"/>
      <c r="AH6" s="143">
        <f>T6</f>
        <v>0</v>
      </c>
      <c r="AI6" s="144"/>
    </row>
    <row r="7" spans="1:35" s="11" customFormat="1" ht="37.5" customHeight="1" x14ac:dyDescent="0.15">
      <c r="A7" s="13" t="s">
        <v>8</v>
      </c>
      <c r="B7" s="125" t="str">
        <f>IF(ISNA(VLOOKUP(B6,'（参考）日当・宿泊料'!B:C,2,FALSE)),"？",VLOOKUP(B6,'（参考）日当・宿泊料'!B:C,2,FALSE))</f>
        <v>③</v>
      </c>
      <c r="C7" s="125"/>
      <c r="D7" s="125"/>
      <c r="H7" s="42"/>
      <c r="I7" s="145" t="s">
        <v>18</v>
      </c>
      <c r="J7" s="146"/>
      <c r="K7" s="146"/>
      <c r="L7" s="147" t="s">
        <v>105</v>
      </c>
      <c r="M7" s="148"/>
      <c r="N7" s="149" t="s">
        <v>106</v>
      </c>
      <c r="O7" s="146"/>
      <c r="P7" s="150" t="s">
        <v>15</v>
      </c>
      <c r="Q7" s="151"/>
      <c r="R7" s="152" t="s">
        <v>22</v>
      </c>
      <c r="S7" s="152"/>
      <c r="T7" s="150" t="s">
        <v>26</v>
      </c>
      <c r="U7" s="153"/>
      <c r="V7" s="145" t="str">
        <f>I7</f>
        <v>鉄道賃</v>
      </c>
      <c r="W7" s="146"/>
      <c r="X7" s="146"/>
      <c r="Y7" s="147" t="str">
        <f>L7</f>
        <v>航空賃</v>
      </c>
      <c r="Z7" s="148"/>
      <c r="AA7" s="149" t="s">
        <v>106</v>
      </c>
      <c r="AB7" s="146"/>
      <c r="AC7" s="154" t="str">
        <f>P7</f>
        <v>日当</v>
      </c>
      <c r="AD7" s="155"/>
      <c r="AE7" s="155"/>
      <c r="AF7" s="154" t="str">
        <f>R7</f>
        <v>宿泊料</v>
      </c>
      <c r="AG7" s="155"/>
      <c r="AH7" s="154" t="str">
        <f>T7</f>
        <v>食卓料</v>
      </c>
      <c r="AI7" s="156"/>
    </row>
    <row r="8" spans="1:35" s="11" customFormat="1" ht="45" customHeight="1" x14ac:dyDescent="0.15">
      <c r="A8" s="14" t="s">
        <v>88</v>
      </c>
      <c r="B8" s="17" t="s">
        <v>0</v>
      </c>
      <c r="C8" s="22" t="s">
        <v>85</v>
      </c>
      <c r="D8" s="27" t="s">
        <v>28</v>
      </c>
      <c r="E8" s="32" t="s">
        <v>100</v>
      </c>
      <c r="F8" s="37" t="s">
        <v>29</v>
      </c>
      <c r="G8" s="32" t="s">
        <v>81</v>
      </c>
      <c r="H8" s="41" t="s">
        <v>31</v>
      </c>
      <c r="I8" s="46" t="s">
        <v>34</v>
      </c>
      <c r="J8" s="52" t="s">
        <v>17</v>
      </c>
      <c r="K8" s="57" t="s">
        <v>35</v>
      </c>
      <c r="L8" s="60" t="s">
        <v>34</v>
      </c>
      <c r="M8" s="52" t="s">
        <v>17</v>
      </c>
      <c r="N8" s="52" t="s">
        <v>34</v>
      </c>
      <c r="O8" s="51" t="s">
        <v>17</v>
      </c>
      <c r="P8" s="51" t="s">
        <v>24</v>
      </c>
      <c r="Q8" s="51" t="s">
        <v>38</v>
      </c>
      <c r="R8" s="51" t="s">
        <v>82</v>
      </c>
      <c r="S8" s="51" t="s">
        <v>38</v>
      </c>
      <c r="T8" s="51" t="s">
        <v>82</v>
      </c>
      <c r="U8" s="71" t="s">
        <v>38</v>
      </c>
      <c r="V8" s="46" t="str">
        <f t="shared" ref="V8:AC8" si="0">I8</f>
        <v>路程</v>
      </c>
      <c r="W8" s="52" t="str">
        <f t="shared" si="0"/>
        <v>運賃</v>
      </c>
      <c r="X8" s="57" t="str">
        <f t="shared" si="0"/>
        <v>急行
料金</v>
      </c>
      <c r="Y8" s="60" t="str">
        <f t="shared" si="0"/>
        <v>路程</v>
      </c>
      <c r="Z8" s="52" t="str">
        <f t="shared" si="0"/>
        <v>運賃</v>
      </c>
      <c r="AA8" s="52" t="str">
        <f t="shared" si="0"/>
        <v>路程</v>
      </c>
      <c r="AB8" s="52" t="str">
        <f t="shared" si="0"/>
        <v>運賃</v>
      </c>
      <c r="AC8" s="52" t="str">
        <f t="shared" si="0"/>
        <v>日数</v>
      </c>
      <c r="AD8" s="57" t="s">
        <v>10</v>
      </c>
      <c r="AE8" s="52" t="str">
        <f>Q8</f>
        <v>定額</v>
      </c>
      <c r="AF8" s="52" t="str">
        <f>R8</f>
        <v>夜数</v>
      </c>
      <c r="AG8" s="52" t="str">
        <f>S8</f>
        <v>定額</v>
      </c>
      <c r="AH8" s="52" t="str">
        <f>T8</f>
        <v>夜数</v>
      </c>
      <c r="AI8" s="82" t="str">
        <f>U8</f>
        <v>定額</v>
      </c>
    </row>
    <row r="9" spans="1:35" s="11" customFormat="1" ht="14.25" x14ac:dyDescent="0.15">
      <c r="A9" s="15"/>
      <c r="B9" s="18"/>
      <c r="C9" s="23"/>
      <c r="D9" s="28"/>
      <c r="E9" s="33"/>
      <c r="F9" s="38"/>
      <c r="G9" s="33"/>
      <c r="H9" s="43"/>
      <c r="I9" s="47" t="s">
        <v>21</v>
      </c>
      <c r="J9" s="53" t="s">
        <v>83</v>
      </c>
      <c r="K9" s="58" t="s">
        <v>83</v>
      </c>
      <c r="L9" s="61" t="s">
        <v>21</v>
      </c>
      <c r="M9" s="53" t="s">
        <v>83</v>
      </c>
      <c r="N9" s="53" t="s">
        <v>21</v>
      </c>
      <c r="O9" s="65" t="s">
        <v>83</v>
      </c>
      <c r="P9" s="68" t="s">
        <v>84</v>
      </c>
      <c r="Q9" s="68" t="s">
        <v>83</v>
      </c>
      <c r="R9" s="68" t="s">
        <v>36</v>
      </c>
      <c r="S9" s="68" t="s">
        <v>83</v>
      </c>
      <c r="T9" s="68" t="s">
        <v>36</v>
      </c>
      <c r="U9" s="72" t="s">
        <v>83</v>
      </c>
      <c r="V9" s="47" t="s">
        <v>21</v>
      </c>
      <c r="W9" s="53" t="s">
        <v>83</v>
      </c>
      <c r="X9" s="58" t="s">
        <v>83</v>
      </c>
      <c r="Y9" s="61" t="s">
        <v>21</v>
      </c>
      <c r="Z9" s="53" t="s">
        <v>83</v>
      </c>
      <c r="AA9" s="53" t="s">
        <v>21</v>
      </c>
      <c r="AB9" s="65" t="s">
        <v>83</v>
      </c>
      <c r="AC9" s="68" t="s">
        <v>84</v>
      </c>
      <c r="AD9" s="68"/>
      <c r="AE9" s="68" t="s">
        <v>83</v>
      </c>
      <c r="AF9" s="68" t="s">
        <v>36</v>
      </c>
      <c r="AG9" s="68" t="s">
        <v>83</v>
      </c>
      <c r="AH9" s="68" t="s">
        <v>36</v>
      </c>
      <c r="AI9" s="72" t="s">
        <v>83</v>
      </c>
    </row>
    <row r="10" spans="1:35" s="11" customFormat="1" ht="37.5" customHeight="1" x14ac:dyDescent="0.15">
      <c r="A10" s="16"/>
      <c r="B10" s="19"/>
      <c r="C10" s="24" t="s">
        <v>85</v>
      </c>
      <c r="D10" s="29"/>
      <c r="E10" s="34"/>
      <c r="F10" s="34"/>
      <c r="G10" s="34"/>
      <c r="H10" s="44"/>
      <c r="I10" s="48"/>
      <c r="J10" s="54"/>
      <c r="K10" s="54"/>
      <c r="L10" s="54"/>
      <c r="M10" s="54"/>
      <c r="N10" s="63"/>
      <c r="O10" s="66"/>
      <c r="P10" s="69" t="str">
        <f t="shared" ref="P10:P24" si="1">IF(A10="","",1)</f>
        <v/>
      </c>
      <c r="Q10" s="54"/>
      <c r="R10" s="69" t="str">
        <f t="shared" ref="R10:R24" si="2">IF(H10="","",IF(K5="",1,""))</f>
        <v/>
      </c>
      <c r="S10" s="54"/>
      <c r="T10" s="69" t="str">
        <f>IF($K$5=0,"",IF(AND($P$5="なし",$T$5="なし"),1,""))</f>
        <v/>
      </c>
      <c r="U10" s="73" t="str">
        <f>IF(T10="","",IF(AND($P$5="なし",$T$5="なし"),VLOOKUP($B$7,'（参考）日当・宿泊料'!C:I,5,FALSE))+IF(AND($P$5="なし",$T$5="あり"),VLOOKUP($B$7,'（参考）日当・宿泊料'!C:I,6,FALSE))+IF(AND($P$5="あり",$T$5="なし"),VLOOKUP($B$7,'（参考）日当・宿泊料'!C:I,7,FALSE))+IF(AND($P$5="あり",$T$5="あり"),0))</f>
        <v/>
      </c>
      <c r="V10" s="74">
        <f t="shared" ref="V10:X24" si="3">I10</f>
        <v>0</v>
      </c>
      <c r="W10" s="69">
        <f t="shared" si="3"/>
        <v>0</v>
      </c>
      <c r="X10" s="69">
        <f t="shared" si="3"/>
        <v>0</v>
      </c>
      <c r="Y10" s="69"/>
      <c r="Z10" s="69"/>
      <c r="AA10" s="78">
        <f t="shared" ref="AA10:AC13" si="4">N10</f>
        <v>0</v>
      </c>
      <c r="AB10" s="69">
        <f t="shared" si="4"/>
        <v>0</v>
      </c>
      <c r="AC10" s="69" t="str">
        <f t="shared" si="4"/>
        <v/>
      </c>
      <c r="AD10" s="81"/>
      <c r="AE10" s="69" t="str">
        <f>IF(AC10=1,MIN(Q10,VLOOKUP($B$7,'（参考）日当・宿泊料'!$C:$F,2,FALSE))*AD10,"")</f>
        <v/>
      </c>
      <c r="AF10" s="69" t="str">
        <f t="shared" ref="AF10:AF24" si="5">R10</f>
        <v/>
      </c>
      <c r="AG10" s="69"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69" t="str">
        <f>IF($X$5=0,"",IF(T10="","",1))</f>
        <v/>
      </c>
      <c r="AI10" s="73" t="str">
        <f>IF(AH10="","",IF(AND($AC$5="なし",$AH$5="なし"),VLOOKUP($B$7,'（参考）日当・宿泊料'!C:I,5,FALSE))+IF(AND($AC$5="なし",$AH$5="あり"),VLOOKUP($B$7,'（参考）日当・宿泊料'!$C:I,6,FALSE))+IF(AND($AC$5="あり",$AH$5="なし"),VLOOKUP($B$7,'（参考）日当・宿泊料'!C:I,7,FALSE))+IF(AND($AC$5="あり",$AH$5="あり"),0))</f>
        <v/>
      </c>
    </row>
    <row r="11" spans="1:35" s="11" customFormat="1" ht="37.5" customHeight="1" x14ac:dyDescent="0.15">
      <c r="A11" s="16"/>
      <c r="B11" s="20"/>
      <c r="C11" s="25" t="s">
        <v>85</v>
      </c>
      <c r="D11" s="30"/>
      <c r="E11" s="35"/>
      <c r="F11" s="35"/>
      <c r="G11" s="35"/>
      <c r="H11" s="44"/>
      <c r="I11" s="49"/>
      <c r="J11" s="55"/>
      <c r="K11" s="55"/>
      <c r="L11" s="55"/>
      <c r="M11" s="55"/>
      <c r="N11" s="64"/>
      <c r="O11" s="55"/>
      <c r="P11" s="70" t="str">
        <f t="shared" si="1"/>
        <v/>
      </c>
      <c r="Q11" s="55"/>
      <c r="R11" s="69" t="str">
        <f t="shared" si="2"/>
        <v/>
      </c>
      <c r="S11" s="55"/>
      <c r="T11" s="70" t="str">
        <f t="shared" ref="T11:T24" si="6">IF($X$5=0,"",IF(OR(G11="",R11=""),"",1))</f>
        <v/>
      </c>
      <c r="U11" s="73" t="str">
        <f>IF(T11="","",IF(AND($P$5="なし",$T$5="なし"),VLOOKUP($B$7,'（参考）日当・宿泊料'!C:I,5,FALSE))+IF(AND($P$5="なし",$T$5="あり"),VLOOKUP($B$7,'（参考）日当・宿泊料'!C:I,6,FALSE))+IF(AND($P$5="あり",$T$5="なし"),VLOOKUP($B$7,'（参考）日当・宿泊料'!C:I,7,FALSE))+IF(AND($P$5="あり",$T$5="あり"),0))</f>
        <v/>
      </c>
      <c r="V11" s="75">
        <f t="shared" si="3"/>
        <v>0</v>
      </c>
      <c r="W11" s="70">
        <f t="shared" si="3"/>
        <v>0</v>
      </c>
      <c r="X11" s="70">
        <f t="shared" si="3"/>
        <v>0</v>
      </c>
      <c r="Y11" s="70"/>
      <c r="Z11" s="70"/>
      <c r="AA11" s="79">
        <f t="shared" si="4"/>
        <v>0</v>
      </c>
      <c r="AB11" s="70">
        <f t="shared" si="4"/>
        <v>0</v>
      </c>
      <c r="AC11" s="70" t="str">
        <f t="shared" si="4"/>
        <v/>
      </c>
      <c r="AD11" s="81"/>
      <c r="AE11" s="69" t="str">
        <f>IF(AC11=1,MIN(Q11,VLOOKUP($B$7,'（参考）日当・宿泊料'!$C:$F,2,FALSE))*$AC$6,"")</f>
        <v/>
      </c>
      <c r="AF11" s="70" t="str">
        <f t="shared" si="5"/>
        <v/>
      </c>
      <c r="AG11" s="70"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0" t="str">
        <f t="shared" ref="AH11:AH24" si="7">IF($X$5=0,"",IF(OR(T11="",AF11=""),"",1))</f>
        <v/>
      </c>
      <c r="AI11" s="83" t="str">
        <f>IF(AH11="","",IF(AND($AC$5="なし",$AH$5="なし"),VLOOKUP($B$7,'（参考）日当・宿泊料'!C:I,5,FALSE))+IF(AND($AC$5="なし",$AH$5="あり"),VLOOKUP($B$7,'（参考）日当・宿泊料'!C:I,6,FALSE))+IF(AND($AC$5="あり",$AH$5="なし"),VLOOKUP($B$7,'（参考）日当・宿泊料'!C:I,7,FALSE))+IF(AND($AC$5="あり",$AH$5="あり"),0))</f>
        <v/>
      </c>
    </row>
    <row r="12" spans="1:35" s="11" customFormat="1" ht="37.5" customHeight="1" x14ac:dyDescent="0.15">
      <c r="A12" s="16"/>
      <c r="B12" s="20"/>
      <c r="C12" s="25" t="s">
        <v>85</v>
      </c>
      <c r="D12" s="30"/>
      <c r="E12" s="36"/>
      <c r="F12" s="36"/>
      <c r="G12" s="36"/>
      <c r="H12" s="44"/>
      <c r="I12" s="49"/>
      <c r="J12" s="55"/>
      <c r="K12" s="55"/>
      <c r="L12" s="55"/>
      <c r="M12" s="55"/>
      <c r="N12" s="64"/>
      <c r="O12" s="55"/>
      <c r="P12" s="70" t="str">
        <f t="shared" si="1"/>
        <v/>
      </c>
      <c r="Q12" s="55"/>
      <c r="R12" s="69" t="str">
        <f t="shared" si="2"/>
        <v/>
      </c>
      <c r="S12" s="55"/>
      <c r="T12" s="70" t="str">
        <f t="shared" si="6"/>
        <v/>
      </c>
      <c r="U12" s="73" t="str">
        <f>IF(T12="","",IF(AND($P$5="なし",$T$5="なし"),VLOOKUP($B$7,'（参考）日当・宿泊料'!C:I,5,FALSE))+IF(AND($P$5="なし",$T$5="あり"),VLOOKUP($B$7,'（参考）日当・宿泊料'!C:I,6,FALSE))+IF(AND($P$5="あり",$T$5="なし"),VLOOKUP($B$7,'（参考）日当・宿泊料'!C:I,7,FALSE))+IF(AND($P$5="あり",$T$5="あり"),0))</f>
        <v/>
      </c>
      <c r="V12" s="75">
        <f t="shared" si="3"/>
        <v>0</v>
      </c>
      <c r="W12" s="70">
        <f t="shared" si="3"/>
        <v>0</v>
      </c>
      <c r="X12" s="70">
        <f t="shared" si="3"/>
        <v>0</v>
      </c>
      <c r="Y12" s="70"/>
      <c r="Z12" s="70"/>
      <c r="AA12" s="79">
        <f t="shared" si="4"/>
        <v>0</v>
      </c>
      <c r="AB12" s="70">
        <f t="shared" si="4"/>
        <v>0</v>
      </c>
      <c r="AC12" s="70" t="str">
        <f t="shared" si="4"/>
        <v/>
      </c>
      <c r="AD12" s="81"/>
      <c r="AE12" s="69" t="str">
        <f>IF(AC12=1,MIN(Q12,VLOOKUP($B$7,'（参考）日当・宿泊料'!$C:$F,2,FALSE))*$AC$6,"")</f>
        <v/>
      </c>
      <c r="AF12" s="70" t="str">
        <f t="shared" si="5"/>
        <v/>
      </c>
      <c r="AG12" s="70"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0" t="str">
        <f t="shared" si="7"/>
        <v/>
      </c>
      <c r="AI12" s="83" t="str">
        <f>IF(AH12="","",IF(AND($AC$5="なし",$AH$5="なし"),VLOOKUP($B$7,'（参考）日当・宿泊料'!C:I,5,FALSE))+IF(AND($AC$5="なし",$AH$5="あり"),VLOOKUP($B$7,'（参考）日当・宿泊料'!C:I,6,FALSE))+IF(AND($AC$5="あり",$AH$5="なし"),VLOOKUP($B$7,'（参考）日当・宿泊料'!C:I,7,FALSE))+IF(AND($AC$5="あり",$AH$5="あり"),0))</f>
        <v/>
      </c>
    </row>
    <row r="13" spans="1:35" s="11" customFormat="1" ht="37.5" customHeight="1" x14ac:dyDescent="0.15">
      <c r="A13" s="16"/>
      <c r="B13" s="20"/>
      <c r="C13" s="25" t="s">
        <v>85</v>
      </c>
      <c r="D13" s="30"/>
      <c r="E13" s="36"/>
      <c r="F13" s="36"/>
      <c r="G13" s="36"/>
      <c r="H13" s="44"/>
      <c r="I13" s="49"/>
      <c r="J13" s="55"/>
      <c r="K13" s="55"/>
      <c r="L13" s="55"/>
      <c r="M13" s="55"/>
      <c r="N13" s="64"/>
      <c r="O13" s="55"/>
      <c r="P13" s="70" t="str">
        <f t="shared" si="1"/>
        <v/>
      </c>
      <c r="Q13" s="55"/>
      <c r="R13" s="69" t="str">
        <f t="shared" si="2"/>
        <v/>
      </c>
      <c r="S13" s="55"/>
      <c r="T13" s="70" t="str">
        <f t="shared" si="6"/>
        <v/>
      </c>
      <c r="U13" s="73" t="str">
        <f>IF(T13="","",IF(AND($P$5="なし",$T$5="なし"),VLOOKUP($B$7,'（参考）日当・宿泊料'!C:I,5,FALSE))+IF(AND($P$5="なし",$T$5="あり"),VLOOKUP($B$7,'（参考）日当・宿泊料'!C:I,6,FALSE))+IF(AND($P$5="あり",$T$5="なし"),VLOOKUP($B$7,'（参考）日当・宿泊料'!C:I,7,FALSE))+IF(AND($P$5="あり",$T$5="あり"),0))</f>
        <v/>
      </c>
      <c r="V13" s="75">
        <f t="shared" si="3"/>
        <v>0</v>
      </c>
      <c r="W13" s="70">
        <f t="shared" si="3"/>
        <v>0</v>
      </c>
      <c r="X13" s="70">
        <f t="shared" si="3"/>
        <v>0</v>
      </c>
      <c r="Y13" s="70"/>
      <c r="Z13" s="70"/>
      <c r="AA13" s="79">
        <f t="shared" si="4"/>
        <v>0</v>
      </c>
      <c r="AB13" s="70">
        <f t="shared" si="4"/>
        <v>0</v>
      </c>
      <c r="AC13" s="70" t="str">
        <f t="shared" si="4"/>
        <v/>
      </c>
      <c r="AD13" s="81"/>
      <c r="AE13" s="69" t="str">
        <f>IF(AC13=1,MIN(Q13,VLOOKUP($B$7,'（参考）日当・宿泊料'!$C:$F,2,FALSE))*$AC$6,"")</f>
        <v/>
      </c>
      <c r="AF13" s="70" t="str">
        <f t="shared" si="5"/>
        <v/>
      </c>
      <c r="AG13" s="70"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0" t="str">
        <f t="shared" si="7"/>
        <v/>
      </c>
      <c r="AI13" s="83" t="str">
        <f>IF(AH13="","",IF(AND($AC$5="なし",$AH$5="なし"),VLOOKUP($B$7,'（参考）日当・宿泊料'!C:I,5,FALSE))+IF(AND($AC$5="なし",$AH$5="あり"),VLOOKUP($B$7,'（参考）日当・宿泊料'!C:I,6,FALSE))+IF(AND($AC$5="あり",$AH$5="なし"),VLOOKUP($B$7,'（参考）日当・宿泊料'!C:I,7,FALSE))+IF(AND($AC$5="あり",$AH$5="あり"),0))</f>
        <v/>
      </c>
    </row>
    <row r="14" spans="1:35" s="11" customFormat="1" ht="37.5" customHeight="1" x14ac:dyDescent="0.15">
      <c r="A14" s="16"/>
      <c r="B14" s="20"/>
      <c r="C14" s="25" t="s">
        <v>85</v>
      </c>
      <c r="D14" s="30"/>
      <c r="E14" s="36"/>
      <c r="F14" s="36"/>
      <c r="G14" s="36"/>
      <c r="H14" s="44"/>
      <c r="I14" s="49"/>
      <c r="J14" s="55"/>
      <c r="K14" s="55"/>
      <c r="L14" s="55"/>
      <c r="M14" s="55"/>
      <c r="N14" s="64"/>
      <c r="O14" s="55"/>
      <c r="P14" s="70" t="str">
        <f t="shared" si="1"/>
        <v/>
      </c>
      <c r="Q14" s="55"/>
      <c r="R14" s="69" t="str">
        <f t="shared" si="2"/>
        <v/>
      </c>
      <c r="S14" s="55"/>
      <c r="T14" s="70" t="str">
        <f t="shared" si="6"/>
        <v/>
      </c>
      <c r="U14" s="73" t="str">
        <f>IF(T14="","",IF(AND($P$5="なし",$T$5="なし"),VLOOKUP($B$7,'（参考）日当・宿泊料'!C:I,5,FALSE))+IF(AND($P$5="なし",$T$5="あり"),VLOOKUP($B$7,'（参考）日当・宿泊料'!C:I,6,FALSE))+IF(AND($P$5="あり",$T$5="なし"),VLOOKUP($B$7,'（参考）日当・宿泊料'!C:I,7,FALSE))+IF(AND($P$5="あり",$T$5="あり"),0))</f>
        <v/>
      </c>
      <c r="V14" s="75">
        <f t="shared" si="3"/>
        <v>0</v>
      </c>
      <c r="W14" s="70">
        <f t="shared" si="3"/>
        <v>0</v>
      </c>
      <c r="X14" s="70">
        <f t="shared" si="3"/>
        <v>0</v>
      </c>
      <c r="Y14" s="70"/>
      <c r="Z14" s="70"/>
      <c r="AA14" s="79">
        <f t="shared" ref="AA14:AB24" si="8">N14</f>
        <v>0</v>
      </c>
      <c r="AB14" s="70">
        <f t="shared" si="8"/>
        <v>0</v>
      </c>
      <c r="AC14" s="70"/>
      <c r="AD14" s="81"/>
      <c r="AE14" s="69" t="str">
        <f>IF(AC14=1,MIN(Q14,VLOOKUP($B$7,'（参考）日当・宿泊料'!$C:$F,2,FALSE))*$AC$6,"")</f>
        <v/>
      </c>
      <c r="AF14" s="70" t="str">
        <f t="shared" si="5"/>
        <v/>
      </c>
      <c r="AG14" s="70"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0" t="str">
        <f t="shared" si="7"/>
        <v/>
      </c>
      <c r="AI14" s="83" t="str">
        <f>IF(AH14="","",IF(AND($AC$5="なし",$AH$5="なし"),VLOOKUP($B$7,'（参考）日当・宿泊料'!C:I,5,FALSE))+IF(AND($AC$5="なし",$AH$5="あり"),VLOOKUP($B$7,'（参考）日当・宿泊料'!C:I,6,FALSE))+IF(AND($AC$5="あり",$AH$5="なし"),VLOOKUP($B$7,'（参考）日当・宿泊料'!C:I,7,FALSE))+IF(AND($AC$5="あり",$AH$5="あり"),0))</f>
        <v/>
      </c>
    </row>
    <row r="15" spans="1:35" s="11" customFormat="1" ht="37.5" customHeight="1" x14ac:dyDescent="0.15">
      <c r="A15" s="16"/>
      <c r="B15" s="20"/>
      <c r="C15" s="25" t="s">
        <v>85</v>
      </c>
      <c r="D15" s="30"/>
      <c r="E15" s="35"/>
      <c r="F15" s="35"/>
      <c r="G15" s="35"/>
      <c r="H15" s="44"/>
      <c r="I15" s="49"/>
      <c r="J15" s="55"/>
      <c r="K15" s="55"/>
      <c r="L15" s="55"/>
      <c r="M15" s="55"/>
      <c r="N15" s="64"/>
      <c r="O15" s="55"/>
      <c r="P15" s="70" t="str">
        <f t="shared" si="1"/>
        <v/>
      </c>
      <c r="Q15" s="55"/>
      <c r="R15" s="69" t="str">
        <f t="shared" si="2"/>
        <v/>
      </c>
      <c r="S15" s="55"/>
      <c r="T15" s="70" t="str">
        <f t="shared" si="6"/>
        <v/>
      </c>
      <c r="U15" s="73" t="str">
        <f>IF(T15="","",IF(AND($P$5="なし",$T$5="なし"),VLOOKUP($B$7,'（参考）日当・宿泊料'!C:I,5,FALSE))+IF(AND($P$5="なし",$T$5="あり"),VLOOKUP($B$7,'（参考）日当・宿泊料'!C:I,6,FALSE))+IF(AND($P$5="あり",$T$5="なし"),VLOOKUP($B$7,'（参考）日当・宿泊料'!C:I,7,FALSE))+IF(AND($P$5="あり",$T$5="あり"),0))</f>
        <v/>
      </c>
      <c r="V15" s="75">
        <f t="shared" si="3"/>
        <v>0</v>
      </c>
      <c r="W15" s="70">
        <f t="shared" si="3"/>
        <v>0</v>
      </c>
      <c r="X15" s="70">
        <f t="shared" si="3"/>
        <v>0</v>
      </c>
      <c r="Y15" s="70"/>
      <c r="Z15" s="70"/>
      <c r="AA15" s="79">
        <f t="shared" si="8"/>
        <v>0</v>
      </c>
      <c r="AB15" s="70">
        <f t="shared" si="8"/>
        <v>0</v>
      </c>
      <c r="AC15" s="70"/>
      <c r="AD15" s="81"/>
      <c r="AE15" s="69" t="str">
        <f>IF(AC15=1,MIN(Q15,VLOOKUP($B$7,'（参考）日当・宿泊料'!$C:$F,2,FALSE))*$AC$6,"")</f>
        <v/>
      </c>
      <c r="AF15" s="70" t="str">
        <f t="shared" si="5"/>
        <v/>
      </c>
      <c r="AG15" s="70"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0" t="str">
        <f t="shared" si="7"/>
        <v/>
      </c>
      <c r="AI15" s="83" t="str">
        <f>IF(AH15="","",IF(AND($AC$5="なし",$AH$5="なし"),VLOOKUP($B$7,'（参考）日当・宿泊料'!C:I,5,FALSE))+IF(AND($AC$5="なし",$AH$5="あり"),VLOOKUP($B$7,'（参考）日当・宿泊料'!C:I,6,FALSE))+IF(AND($AC$5="あり",$AH$5="なし"),VLOOKUP($B$7,'（参考）日当・宿泊料'!C:I,7,FALSE))+IF(AND($AC$5="あり",$AH$5="あり"),0))</f>
        <v/>
      </c>
    </row>
    <row r="16" spans="1:35" s="11" customFormat="1" ht="37.5" customHeight="1" x14ac:dyDescent="0.15">
      <c r="A16" s="16"/>
      <c r="B16" s="20"/>
      <c r="C16" s="25" t="s">
        <v>85</v>
      </c>
      <c r="D16" s="30"/>
      <c r="E16" s="36"/>
      <c r="F16" s="36"/>
      <c r="G16" s="36"/>
      <c r="H16" s="44"/>
      <c r="I16" s="49"/>
      <c r="J16" s="55"/>
      <c r="K16" s="55"/>
      <c r="L16" s="55"/>
      <c r="M16" s="55"/>
      <c r="N16" s="64"/>
      <c r="O16" s="55"/>
      <c r="P16" s="70" t="str">
        <f t="shared" si="1"/>
        <v/>
      </c>
      <c r="Q16" s="55"/>
      <c r="R16" s="69" t="str">
        <f t="shared" si="2"/>
        <v/>
      </c>
      <c r="S16" s="55"/>
      <c r="T16" s="70" t="str">
        <f t="shared" si="6"/>
        <v/>
      </c>
      <c r="U16" s="73" t="str">
        <f>IF(T16="","",IF(AND($P$5="なし",$T$5="なし"),VLOOKUP($B$7,'（参考）日当・宿泊料'!C:I,5,FALSE))+IF(AND($P$5="なし",$T$5="あり"),VLOOKUP($B$7,'（参考）日当・宿泊料'!C:I,6,FALSE))+IF(AND($P$5="あり",$T$5="なし"),VLOOKUP($B$7,'（参考）日当・宿泊料'!C:I,7,FALSE))+IF(AND($P$5="あり",$T$5="あり"),0))</f>
        <v/>
      </c>
      <c r="V16" s="75">
        <f t="shared" si="3"/>
        <v>0</v>
      </c>
      <c r="W16" s="70">
        <f t="shared" si="3"/>
        <v>0</v>
      </c>
      <c r="X16" s="70">
        <f t="shared" si="3"/>
        <v>0</v>
      </c>
      <c r="Y16" s="70"/>
      <c r="Z16" s="70"/>
      <c r="AA16" s="79">
        <f t="shared" si="8"/>
        <v>0</v>
      </c>
      <c r="AB16" s="70">
        <f t="shared" si="8"/>
        <v>0</v>
      </c>
      <c r="AC16" s="70" t="str">
        <f t="shared" ref="AC16:AC24" si="9">P16</f>
        <v/>
      </c>
      <c r="AD16" s="81"/>
      <c r="AE16" s="69" t="str">
        <f>IF(AC16=1,MIN(Q16,VLOOKUP($B$7,'（参考）日当・宿泊料'!$C:$F,2,FALSE))*$AC$6,"")</f>
        <v/>
      </c>
      <c r="AF16" s="70" t="str">
        <f t="shared" si="5"/>
        <v/>
      </c>
      <c r="AG16" s="70"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0" t="str">
        <f t="shared" si="7"/>
        <v/>
      </c>
      <c r="AI16" s="83" t="str">
        <f>IF(AH16="","",IF(AND($AC$5="なし",$AH$5="なし"),VLOOKUP($B$7,'（参考）日当・宿泊料'!C:I,5,FALSE))+IF(AND($AC$5="なし",$AH$5="あり"),VLOOKUP($B$7,'（参考）日当・宿泊料'!C:I,6,FALSE))+IF(AND($AC$5="あり",$AH$5="なし"),VLOOKUP($B$7,'（参考）日当・宿泊料'!C:I,7,FALSE))+IF(AND($AC$5="あり",$AH$5="あり"),0))</f>
        <v/>
      </c>
    </row>
    <row r="17" spans="1:35" s="11" customFormat="1" ht="37.5" customHeight="1" x14ac:dyDescent="0.15">
      <c r="A17" s="16"/>
      <c r="B17" s="20"/>
      <c r="C17" s="25" t="s">
        <v>85</v>
      </c>
      <c r="D17" s="30"/>
      <c r="E17" s="35"/>
      <c r="F17" s="35"/>
      <c r="G17" s="35"/>
      <c r="H17" s="44"/>
      <c r="I17" s="49"/>
      <c r="J17" s="55"/>
      <c r="K17" s="55"/>
      <c r="L17" s="55"/>
      <c r="M17" s="55"/>
      <c r="N17" s="64"/>
      <c r="O17" s="55"/>
      <c r="P17" s="70" t="str">
        <f t="shared" si="1"/>
        <v/>
      </c>
      <c r="Q17" s="55"/>
      <c r="R17" s="69" t="str">
        <f t="shared" si="2"/>
        <v/>
      </c>
      <c r="S17" s="55"/>
      <c r="T17" s="70" t="str">
        <f t="shared" si="6"/>
        <v/>
      </c>
      <c r="U17" s="73" t="str">
        <f>IF(T17="","",IF(AND($P$5="なし",$T$5="なし"),VLOOKUP($B$7,'（参考）日当・宿泊料'!C:I,5,FALSE))+IF(AND($P$5="なし",$T$5="あり"),VLOOKUP($B$7,'（参考）日当・宿泊料'!C:I,6,FALSE))+IF(AND($P$5="あり",$T$5="なし"),VLOOKUP($B$7,'（参考）日当・宿泊料'!C:I,7,FALSE))+IF(AND($P$5="あり",$T$5="あり"),0))</f>
        <v/>
      </c>
      <c r="V17" s="75">
        <f t="shared" si="3"/>
        <v>0</v>
      </c>
      <c r="W17" s="70">
        <f t="shared" si="3"/>
        <v>0</v>
      </c>
      <c r="X17" s="70">
        <f t="shared" si="3"/>
        <v>0</v>
      </c>
      <c r="Y17" s="70"/>
      <c r="Z17" s="70"/>
      <c r="AA17" s="79">
        <f t="shared" si="8"/>
        <v>0</v>
      </c>
      <c r="AB17" s="70">
        <f t="shared" si="8"/>
        <v>0</v>
      </c>
      <c r="AC17" s="70" t="str">
        <f t="shared" si="9"/>
        <v/>
      </c>
      <c r="AD17" s="81"/>
      <c r="AE17" s="69" t="str">
        <f>IF(AC17=1,MIN(Q17,VLOOKUP($B$7,'（参考）日当・宿泊料'!$C:$F,2,FALSE))*$AC$6,"")</f>
        <v/>
      </c>
      <c r="AF17" s="70" t="str">
        <f t="shared" si="5"/>
        <v/>
      </c>
      <c r="AG17" s="70"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0" t="str">
        <f t="shared" si="7"/>
        <v/>
      </c>
      <c r="AI17" s="83" t="str">
        <f>IF(AH17="","",IF(AND($AC$5="なし",$AH$5="なし"),VLOOKUP($B$7,'（参考）日当・宿泊料'!C:I,5,FALSE))+IF(AND($AC$5="なし",$AH$5="あり"),VLOOKUP($B$7,'（参考）日当・宿泊料'!C:I,6,FALSE))+IF(AND($AC$5="あり",$AH$5="なし"),VLOOKUP($B$7,'（参考）日当・宿泊料'!C:I,7,FALSE))+IF(AND($AC$5="あり",$AH$5="あり"),0))</f>
        <v/>
      </c>
    </row>
    <row r="18" spans="1:35" s="11" customFormat="1" ht="37.5" customHeight="1" x14ac:dyDescent="0.15">
      <c r="A18" s="16"/>
      <c r="B18" s="20"/>
      <c r="C18" s="25" t="s">
        <v>85</v>
      </c>
      <c r="D18" s="30"/>
      <c r="E18" s="35"/>
      <c r="F18" s="35"/>
      <c r="G18" s="35"/>
      <c r="H18" s="44"/>
      <c r="I18" s="49"/>
      <c r="J18" s="55"/>
      <c r="K18" s="55"/>
      <c r="L18" s="55"/>
      <c r="M18" s="55"/>
      <c r="N18" s="64"/>
      <c r="O18" s="55"/>
      <c r="P18" s="70" t="str">
        <f t="shared" si="1"/>
        <v/>
      </c>
      <c r="Q18" s="55"/>
      <c r="R18" s="69" t="str">
        <f t="shared" si="2"/>
        <v/>
      </c>
      <c r="S18" s="55"/>
      <c r="T18" s="70" t="str">
        <f t="shared" si="6"/>
        <v/>
      </c>
      <c r="U18" s="73" t="str">
        <f>IF(T18="","",IF(AND($P$5="なし",$T$5="なし"),VLOOKUP($B$7,'（参考）日当・宿泊料'!C:I,5,FALSE))+IF(AND($P$5="なし",$T$5="あり"),VLOOKUP($B$7,'（参考）日当・宿泊料'!C:I,6,FALSE))+IF(AND($P$5="あり",$T$5="なし"),VLOOKUP($B$7,'（参考）日当・宿泊料'!C:I,7,FALSE))+IF(AND($P$5="あり",$T$5="あり"),0))</f>
        <v/>
      </c>
      <c r="V18" s="75">
        <f t="shared" si="3"/>
        <v>0</v>
      </c>
      <c r="W18" s="70">
        <f t="shared" si="3"/>
        <v>0</v>
      </c>
      <c r="X18" s="70">
        <f t="shared" si="3"/>
        <v>0</v>
      </c>
      <c r="Y18" s="70"/>
      <c r="Z18" s="70"/>
      <c r="AA18" s="79">
        <f t="shared" si="8"/>
        <v>0</v>
      </c>
      <c r="AB18" s="70">
        <f t="shared" si="8"/>
        <v>0</v>
      </c>
      <c r="AC18" s="70" t="str">
        <f t="shared" si="9"/>
        <v/>
      </c>
      <c r="AD18" s="81"/>
      <c r="AE18" s="69" t="str">
        <f>IF(AC18=1,MIN(Q18,VLOOKUP($B$7,'（参考）日当・宿泊料'!$C:$F,2,FALSE))*$AC$6,"")</f>
        <v/>
      </c>
      <c r="AF18" s="70" t="str">
        <f t="shared" si="5"/>
        <v/>
      </c>
      <c r="AG18" s="70"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0" t="str">
        <f t="shared" si="7"/>
        <v/>
      </c>
      <c r="AI18" s="83" t="str">
        <f>IF(AH18="","",IF(AND($AC$5="なし",$AH$5="なし"),VLOOKUP($B$7,'（参考）日当・宿泊料'!C:I,5,FALSE))+IF(AND($AC$5="なし",$AH$5="あり"),VLOOKUP($B$7,'（参考）日当・宿泊料'!C:I,6,FALSE))+IF(AND($AC$5="あり",$AH$5="なし"),VLOOKUP($B$7,'（参考）日当・宿泊料'!C:I,7,FALSE))+IF(AND($AC$5="あり",$AH$5="あり"),0))</f>
        <v/>
      </c>
    </row>
    <row r="19" spans="1:35" s="11" customFormat="1" ht="37.5" customHeight="1" x14ac:dyDescent="0.15">
      <c r="A19" s="16"/>
      <c r="B19" s="20"/>
      <c r="C19" s="25" t="s">
        <v>85</v>
      </c>
      <c r="D19" s="30"/>
      <c r="E19" s="35"/>
      <c r="F19" s="35"/>
      <c r="G19" s="35"/>
      <c r="H19" s="44"/>
      <c r="I19" s="49"/>
      <c r="J19" s="55"/>
      <c r="K19" s="55"/>
      <c r="L19" s="55"/>
      <c r="M19" s="55"/>
      <c r="N19" s="64"/>
      <c r="O19" s="55"/>
      <c r="P19" s="70" t="str">
        <f t="shared" si="1"/>
        <v/>
      </c>
      <c r="Q19" s="55"/>
      <c r="R19" s="69" t="str">
        <f t="shared" si="2"/>
        <v/>
      </c>
      <c r="S19" s="55"/>
      <c r="T19" s="70" t="str">
        <f t="shared" si="6"/>
        <v/>
      </c>
      <c r="U19" s="73" t="str">
        <f>IF(T19="","",IF(AND($P$5="なし",$T$5="なし"),VLOOKUP($B$7,'（参考）日当・宿泊料'!C:I,5,FALSE))+IF(AND($P$5="なし",$T$5="あり"),VLOOKUP($B$7,'（参考）日当・宿泊料'!C:I,6,FALSE))+IF(AND($P$5="あり",$T$5="なし"),VLOOKUP($B$7,'（参考）日当・宿泊料'!C:I,7,FALSE))+IF(AND($P$5="あり",$T$5="あり"),0))</f>
        <v/>
      </c>
      <c r="V19" s="75">
        <f t="shared" si="3"/>
        <v>0</v>
      </c>
      <c r="W19" s="70">
        <f t="shared" si="3"/>
        <v>0</v>
      </c>
      <c r="X19" s="70">
        <f t="shared" si="3"/>
        <v>0</v>
      </c>
      <c r="Y19" s="70"/>
      <c r="Z19" s="70"/>
      <c r="AA19" s="79">
        <f t="shared" si="8"/>
        <v>0</v>
      </c>
      <c r="AB19" s="70">
        <f t="shared" si="8"/>
        <v>0</v>
      </c>
      <c r="AC19" s="70" t="str">
        <f t="shared" si="9"/>
        <v/>
      </c>
      <c r="AD19" s="81"/>
      <c r="AE19" s="69" t="str">
        <f>IF(AC19=1,MIN(Q19,VLOOKUP($B$7,'（参考）日当・宿泊料'!$C:$F,2,FALSE))*$AC$6,"")</f>
        <v/>
      </c>
      <c r="AF19" s="70" t="str">
        <f t="shared" si="5"/>
        <v/>
      </c>
      <c r="AG19" s="70"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0" t="str">
        <f t="shared" si="7"/>
        <v/>
      </c>
      <c r="AI19" s="83" t="str">
        <f>IF(AH19="","",IF(AND($AC$5="なし",$AH$5="なし"),VLOOKUP($B$7,'（参考）日当・宿泊料'!C:I,5,FALSE))+IF(AND($AC$5="なし",$AH$5="あり"),VLOOKUP($B$7,'（参考）日当・宿泊料'!C:I,6,FALSE))+IF(AND($AC$5="あり",$AH$5="なし"),VLOOKUP($B$7,'（参考）日当・宿泊料'!C:I,7,FALSE))+IF(AND($AC$5="あり",$AH$5="あり"),0))</f>
        <v/>
      </c>
    </row>
    <row r="20" spans="1:35" s="11" customFormat="1" ht="37.5" customHeight="1" x14ac:dyDescent="0.15">
      <c r="A20" s="16"/>
      <c r="B20" s="20"/>
      <c r="C20" s="25" t="s">
        <v>85</v>
      </c>
      <c r="D20" s="30"/>
      <c r="E20" s="35"/>
      <c r="F20" s="35"/>
      <c r="G20" s="35"/>
      <c r="H20" s="44"/>
      <c r="I20" s="49"/>
      <c r="J20" s="55"/>
      <c r="K20" s="55"/>
      <c r="L20" s="55"/>
      <c r="M20" s="55"/>
      <c r="N20" s="64"/>
      <c r="O20" s="55"/>
      <c r="P20" s="70" t="str">
        <f t="shared" si="1"/>
        <v/>
      </c>
      <c r="Q20" s="55"/>
      <c r="R20" s="69" t="str">
        <f t="shared" si="2"/>
        <v/>
      </c>
      <c r="S20" s="55"/>
      <c r="T20" s="70" t="str">
        <f t="shared" si="6"/>
        <v/>
      </c>
      <c r="U20" s="73" t="str">
        <f>IF(T20="","",IF(AND($P$5="なし",$T$5="なし"),VLOOKUP($B$7,'（参考）日当・宿泊料'!C:I,5,FALSE))+IF(AND($P$5="なし",$T$5="あり"),VLOOKUP($B$7,'（参考）日当・宿泊料'!C:I,6,FALSE))+IF(AND($P$5="あり",$T$5="なし"),VLOOKUP($B$7,'（参考）日当・宿泊料'!C:I,7,FALSE))+IF(AND($P$5="あり",$T$5="あり"),0))</f>
        <v/>
      </c>
      <c r="V20" s="75">
        <f t="shared" si="3"/>
        <v>0</v>
      </c>
      <c r="W20" s="70">
        <f t="shared" si="3"/>
        <v>0</v>
      </c>
      <c r="X20" s="70">
        <f t="shared" si="3"/>
        <v>0</v>
      </c>
      <c r="Y20" s="70"/>
      <c r="Z20" s="70"/>
      <c r="AA20" s="79">
        <f t="shared" si="8"/>
        <v>0</v>
      </c>
      <c r="AB20" s="70">
        <f t="shared" si="8"/>
        <v>0</v>
      </c>
      <c r="AC20" s="70" t="str">
        <f t="shared" si="9"/>
        <v/>
      </c>
      <c r="AD20" s="81"/>
      <c r="AE20" s="69" t="str">
        <f>IF(AC20=1,MIN(Q20,VLOOKUP($B$7,'（参考）日当・宿泊料'!$C:$F,2,FALSE))*$AC$6,"")</f>
        <v/>
      </c>
      <c r="AF20" s="70" t="str">
        <f t="shared" si="5"/>
        <v/>
      </c>
      <c r="AG20" s="70"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0" t="str">
        <f t="shared" si="7"/>
        <v/>
      </c>
      <c r="AI20" s="83" t="str">
        <f>IF(AH20="","",IF(AND($AC$5="なし",$AH$5="なし"),VLOOKUP($B$7,'（参考）日当・宿泊料'!C:I,5,FALSE))+IF(AND($AC$5="なし",$AH$5="あり"),VLOOKUP($B$7,'（参考）日当・宿泊料'!C:I,6,FALSE))+IF(AND($AC$5="あり",$AH$5="なし"),VLOOKUP($B$7,'（参考）日当・宿泊料'!C:I,7,FALSE))+IF(AND($AC$5="あり",$AH$5="あり"),0))</f>
        <v/>
      </c>
    </row>
    <row r="21" spans="1:35" s="11" customFormat="1" ht="37.5" customHeight="1" x14ac:dyDescent="0.15">
      <c r="A21" s="16"/>
      <c r="B21" s="20"/>
      <c r="C21" s="25" t="s">
        <v>85</v>
      </c>
      <c r="D21" s="30"/>
      <c r="E21" s="35"/>
      <c r="F21" s="35"/>
      <c r="G21" s="35"/>
      <c r="H21" s="44"/>
      <c r="I21" s="49"/>
      <c r="J21" s="55"/>
      <c r="K21" s="55"/>
      <c r="L21" s="55"/>
      <c r="M21" s="55"/>
      <c r="N21" s="64"/>
      <c r="O21" s="55"/>
      <c r="P21" s="70" t="str">
        <f t="shared" si="1"/>
        <v/>
      </c>
      <c r="Q21" s="55"/>
      <c r="R21" s="69" t="str">
        <f t="shared" si="2"/>
        <v/>
      </c>
      <c r="S21" s="55"/>
      <c r="T21" s="70" t="str">
        <f t="shared" si="6"/>
        <v/>
      </c>
      <c r="U21" s="73" t="str">
        <f>IF(T21="","",IF(AND($P$5="なし",$T$5="なし"),VLOOKUP($B$7,'（参考）日当・宿泊料'!C:I,5,FALSE))+IF(AND($P$5="なし",$T$5="あり"),VLOOKUP($B$7,'（参考）日当・宿泊料'!C:I,6,FALSE))+IF(AND($P$5="あり",$T$5="なし"),VLOOKUP($B$7,'（参考）日当・宿泊料'!C:I,7,FALSE))+IF(AND($P$5="あり",$T$5="あり"),0))</f>
        <v/>
      </c>
      <c r="V21" s="75">
        <f t="shared" si="3"/>
        <v>0</v>
      </c>
      <c r="W21" s="70">
        <f t="shared" si="3"/>
        <v>0</v>
      </c>
      <c r="X21" s="70">
        <f t="shared" si="3"/>
        <v>0</v>
      </c>
      <c r="Y21" s="70"/>
      <c r="Z21" s="70"/>
      <c r="AA21" s="79">
        <f t="shared" si="8"/>
        <v>0</v>
      </c>
      <c r="AB21" s="70">
        <f t="shared" si="8"/>
        <v>0</v>
      </c>
      <c r="AC21" s="70" t="str">
        <f t="shared" si="9"/>
        <v/>
      </c>
      <c r="AD21" s="81"/>
      <c r="AE21" s="69" t="str">
        <f>IF(AC21=1,MIN(Q21,VLOOKUP($B$7,'（参考）日当・宿泊料'!$C:$F,2,FALSE))*$AC$6,"")</f>
        <v/>
      </c>
      <c r="AF21" s="70" t="str">
        <f t="shared" si="5"/>
        <v/>
      </c>
      <c r="AG21" s="70"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0" t="str">
        <f t="shared" si="7"/>
        <v/>
      </c>
      <c r="AI21" s="83" t="str">
        <f>IF(AH21="","",IF(AND($AC$5="なし",$AH$5="なし"),VLOOKUP($B$7,'（参考）日当・宿泊料'!C:I,5,FALSE))+IF(AND($AC$5="なし",$AH$5="あり"),VLOOKUP($B$7,'（参考）日当・宿泊料'!C:I,6,FALSE))+IF(AND($AC$5="あり",$AH$5="なし"),VLOOKUP($B$7,'（参考）日当・宿泊料'!C:I,7,FALSE))+IF(AND($AC$5="あり",$AH$5="あり"),0))</f>
        <v/>
      </c>
    </row>
    <row r="22" spans="1:35" s="11" customFormat="1" ht="37.5" customHeight="1" x14ac:dyDescent="0.15">
      <c r="A22" s="16"/>
      <c r="B22" s="20"/>
      <c r="C22" s="25" t="s">
        <v>85</v>
      </c>
      <c r="D22" s="30"/>
      <c r="E22" s="35"/>
      <c r="F22" s="35"/>
      <c r="G22" s="35"/>
      <c r="H22" s="44"/>
      <c r="I22" s="49"/>
      <c r="J22" s="55"/>
      <c r="K22" s="55"/>
      <c r="L22" s="55"/>
      <c r="M22" s="55"/>
      <c r="N22" s="64"/>
      <c r="O22" s="55"/>
      <c r="P22" s="70" t="str">
        <f t="shared" si="1"/>
        <v/>
      </c>
      <c r="Q22" s="55"/>
      <c r="R22" s="69" t="str">
        <f t="shared" si="2"/>
        <v/>
      </c>
      <c r="S22" s="55"/>
      <c r="T22" s="70" t="str">
        <f t="shared" si="6"/>
        <v/>
      </c>
      <c r="U22" s="73" t="str">
        <f>IF(T22="","",IF(AND($P$5="なし",$T$5="なし"),VLOOKUP($B$7,'（参考）日当・宿泊料'!C:I,5,FALSE))+IF(AND($P$5="なし",$T$5="あり"),VLOOKUP($B$7,'（参考）日当・宿泊料'!C:I,6,FALSE))+IF(AND($P$5="あり",$T$5="なし"),VLOOKUP($B$7,'（参考）日当・宿泊料'!C:I,7,FALSE))+IF(AND($P$5="あり",$T$5="あり"),0))</f>
        <v/>
      </c>
      <c r="V22" s="75">
        <f t="shared" si="3"/>
        <v>0</v>
      </c>
      <c r="W22" s="70">
        <f t="shared" si="3"/>
        <v>0</v>
      </c>
      <c r="X22" s="70">
        <f t="shared" si="3"/>
        <v>0</v>
      </c>
      <c r="Y22" s="70"/>
      <c r="Z22" s="70"/>
      <c r="AA22" s="79">
        <f t="shared" si="8"/>
        <v>0</v>
      </c>
      <c r="AB22" s="70">
        <f t="shared" si="8"/>
        <v>0</v>
      </c>
      <c r="AC22" s="70" t="str">
        <f t="shared" si="9"/>
        <v/>
      </c>
      <c r="AD22" s="81"/>
      <c r="AE22" s="69" t="str">
        <f>IF(AC22=1,MIN(Q22,VLOOKUP($B$7,'（参考）日当・宿泊料'!$C:$F,2,FALSE))*$AC$6,"")</f>
        <v/>
      </c>
      <c r="AF22" s="70" t="str">
        <f t="shared" si="5"/>
        <v/>
      </c>
      <c r="AG22" s="70"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0" t="str">
        <f t="shared" si="7"/>
        <v/>
      </c>
      <c r="AI22" s="83" t="str">
        <f>IF(AH22="","",IF(AND($AC$5="なし",$AH$5="なし"),VLOOKUP($B$7,'（参考）日当・宿泊料'!C:I,5,FALSE))+IF(AND($AC$5="なし",$AH$5="あり"),VLOOKUP($B$7,'（参考）日当・宿泊料'!C:I,6,FALSE))+IF(AND($AC$5="あり",$AH$5="なし"),VLOOKUP($B$7,'（参考）日当・宿泊料'!C:I,7,FALSE))+IF(AND($AC$5="あり",$AH$5="あり"),0))</f>
        <v/>
      </c>
    </row>
    <row r="23" spans="1:35" s="11" customFormat="1" ht="37.5" customHeight="1" x14ac:dyDescent="0.15">
      <c r="A23" s="16"/>
      <c r="B23" s="20"/>
      <c r="C23" s="25" t="s">
        <v>85</v>
      </c>
      <c r="D23" s="30"/>
      <c r="E23" s="35"/>
      <c r="F23" s="35"/>
      <c r="G23" s="35"/>
      <c r="H23" s="44"/>
      <c r="I23" s="49"/>
      <c r="J23" s="55"/>
      <c r="K23" s="55"/>
      <c r="L23" s="55"/>
      <c r="M23" s="55"/>
      <c r="N23" s="64"/>
      <c r="O23" s="55"/>
      <c r="P23" s="70" t="str">
        <f t="shared" si="1"/>
        <v/>
      </c>
      <c r="Q23" s="55"/>
      <c r="R23" s="69" t="str">
        <f t="shared" si="2"/>
        <v/>
      </c>
      <c r="S23" s="55"/>
      <c r="T23" s="70" t="str">
        <f t="shared" si="6"/>
        <v/>
      </c>
      <c r="U23" s="73" t="str">
        <f>IF(T23="","",IF(AND($P$5="なし",$T$5="なし"),VLOOKUP($B$7,'（参考）日当・宿泊料'!C:I,5,FALSE))+IF(AND($P$5="なし",$T$5="あり"),VLOOKUP($B$7,'（参考）日当・宿泊料'!C:I,6,FALSE))+IF(AND($P$5="あり",$T$5="なし"),VLOOKUP($B$7,'（参考）日当・宿泊料'!C:I,7,FALSE))+IF(AND($P$5="あり",$T$5="あり"),0))</f>
        <v/>
      </c>
      <c r="V23" s="75">
        <f t="shared" si="3"/>
        <v>0</v>
      </c>
      <c r="W23" s="70">
        <f t="shared" si="3"/>
        <v>0</v>
      </c>
      <c r="X23" s="70">
        <f t="shared" si="3"/>
        <v>0</v>
      </c>
      <c r="Y23" s="70"/>
      <c r="Z23" s="70"/>
      <c r="AA23" s="79">
        <f t="shared" si="8"/>
        <v>0</v>
      </c>
      <c r="AB23" s="70">
        <f t="shared" si="8"/>
        <v>0</v>
      </c>
      <c r="AC23" s="70" t="str">
        <f t="shared" si="9"/>
        <v/>
      </c>
      <c r="AD23" s="81"/>
      <c r="AE23" s="69" t="str">
        <f>IF(AC23=1,MIN(Q23,VLOOKUP($B$7,'（参考）日当・宿泊料'!$C:$F,2,FALSE))*$AC$6,"")</f>
        <v/>
      </c>
      <c r="AF23" s="70" t="str">
        <f t="shared" si="5"/>
        <v/>
      </c>
      <c r="AG23" s="70"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0" t="str">
        <f t="shared" si="7"/>
        <v/>
      </c>
      <c r="AI23" s="83" t="str">
        <f>IF(AH23="","",IF(AND($AC$5="なし",$AH$5="なし"),VLOOKUP($B$7,'（参考）日当・宿泊料'!C:I,5,FALSE))+IF(AND($AC$5="なし",$AH$5="あり"),VLOOKUP($B$7,'（参考）日当・宿泊料'!C:I,6,FALSE))+IF(AND($AC$5="あり",$AH$5="なし"),VLOOKUP($B$7,'（参考）日当・宿泊料'!C:I,7,FALSE))+IF(AND($AC$5="あり",$AH$5="あり"),0))</f>
        <v/>
      </c>
    </row>
    <row r="24" spans="1:35" s="11" customFormat="1" ht="37.5" customHeight="1" x14ac:dyDescent="0.15">
      <c r="A24" s="16"/>
      <c r="B24" s="20"/>
      <c r="C24" s="25" t="s">
        <v>85</v>
      </c>
      <c r="D24" s="30"/>
      <c r="E24" s="35"/>
      <c r="F24" s="35"/>
      <c r="G24" s="35"/>
      <c r="H24" s="44"/>
      <c r="I24" s="49"/>
      <c r="J24" s="55"/>
      <c r="K24" s="55"/>
      <c r="L24" s="55"/>
      <c r="M24" s="55"/>
      <c r="N24" s="64"/>
      <c r="O24" s="55"/>
      <c r="P24" s="70" t="str">
        <f t="shared" si="1"/>
        <v/>
      </c>
      <c r="Q24" s="55"/>
      <c r="R24" s="69" t="str">
        <f t="shared" si="2"/>
        <v/>
      </c>
      <c r="S24" s="55"/>
      <c r="T24" s="70" t="str">
        <f t="shared" si="6"/>
        <v/>
      </c>
      <c r="U24" s="73" t="str">
        <f>IF(T24="","",IF(AND($P$5="なし",$T$5="なし"),VLOOKUP($B$7,'（参考）日当・宿泊料'!C:I,5,FALSE))+IF(AND($P$5="なし",$T$5="あり"),VLOOKUP($B$7,'（参考）日当・宿泊料'!C:I,6,FALSE))+IF(AND($P$5="あり",$T$5="なし"),VLOOKUP($B$7,'（参考）日当・宿泊料'!C:I,7,FALSE))+IF(AND($P$5="あり",$T$5="あり"),0))</f>
        <v/>
      </c>
      <c r="V24" s="75">
        <f t="shared" si="3"/>
        <v>0</v>
      </c>
      <c r="W24" s="70">
        <f t="shared" si="3"/>
        <v>0</v>
      </c>
      <c r="X24" s="70">
        <f t="shared" si="3"/>
        <v>0</v>
      </c>
      <c r="Y24" s="70"/>
      <c r="Z24" s="70"/>
      <c r="AA24" s="79">
        <f t="shared" si="8"/>
        <v>0</v>
      </c>
      <c r="AB24" s="70">
        <f t="shared" si="8"/>
        <v>0</v>
      </c>
      <c r="AC24" s="70" t="str">
        <f t="shared" si="9"/>
        <v/>
      </c>
      <c r="AD24" s="81"/>
      <c r="AE24" s="69" t="str">
        <f>IF(AC24=1,MIN(Q24,VLOOKUP($B$7,'（参考）日当・宿泊料'!$C:$F,2,FALSE))*$AC$6,"")</f>
        <v/>
      </c>
      <c r="AF24" s="70" t="str">
        <f t="shared" si="5"/>
        <v/>
      </c>
      <c r="AG24" s="70"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0" t="str">
        <f t="shared" si="7"/>
        <v/>
      </c>
      <c r="AI24" s="83" t="str">
        <f>IF(AH24="","",IF(AND($AC$5="なし",$AH$5="なし"),VLOOKUP($B$7,'（参考）日当・宿泊料'!C:I,5,FALSE))+IF(AND($AC$5="なし",$AH$5="あり"),VLOOKUP($B$7,'（参考）日当・宿泊料'!C:I,6,FALSE))+IF(AND($AC$5="あり",$AH$5="なし"),VLOOKUP($B$7,'（参考）日当・宿泊料'!C:I,7,FALSE))+IF(AND($AC$5="あり",$AH$5="あり"),0))</f>
        <v/>
      </c>
    </row>
    <row r="25" spans="1:35" s="11" customFormat="1" ht="37.5" customHeight="1" x14ac:dyDescent="0.15">
      <c r="A25" s="157" t="s">
        <v>42</v>
      </c>
      <c r="B25" s="158"/>
      <c r="C25" s="158"/>
      <c r="D25" s="158"/>
      <c r="E25" s="158"/>
      <c r="F25" s="158"/>
      <c r="G25" s="158"/>
      <c r="H25" s="158"/>
      <c r="I25" s="50">
        <f t="shared" ref="I25:AC25" si="10">SUM(I10:I24)</f>
        <v>0</v>
      </c>
      <c r="J25" s="56">
        <f t="shared" si="10"/>
        <v>0</v>
      </c>
      <c r="K25" s="59">
        <f t="shared" si="10"/>
        <v>0</v>
      </c>
      <c r="L25" s="62">
        <f t="shared" si="10"/>
        <v>0</v>
      </c>
      <c r="M25" s="56">
        <f t="shared" si="10"/>
        <v>0</v>
      </c>
      <c r="N25" s="62">
        <f t="shared" si="10"/>
        <v>0</v>
      </c>
      <c r="O25" s="56">
        <f t="shared" si="10"/>
        <v>0</v>
      </c>
      <c r="P25" s="56">
        <f t="shared" si="10"/>
        <v>0</v>
      </c>
      <c r="Q25" s="56">
        <f t="shared" si="10"/>
        <v>0</v>
      </c>
      <c r="R25" s="56">
        <f t="shared" si="10"/>
        <v>0</v>
      </c>
      <c r="S25" s="56">
        <f t="shared" si="10"/>
        <v>0</v>
      </c>
      <c r="T25" s="56">
        <f t="shared" si="10"/>
        <v>0</v>
      </c>
      <c r="U25" s="56">
        <f t="shared" si="10"/>
        <v>0</v>
      </c>
      <c r="V25" s="76">
        <f t="shared" si="10"/>
        <v>0</v>
      </c>
      <c r="W25" s="77">
        <f t="shared" si="10"/>
        <v>0</v>
      </c>
      <c r="X25" s="77">
        <f t="shared" si="10"/>
        <v>0</v>
      </c>
      <c r="Y25" s="77">
        <f t="shared" si="10"/>
        <v>0</v>
      </c>
      <c r="Z25" s="77">
        <f t="shared" si="10"/>
        <v>0</v>
      </c>
      <c r="AA25" s="80">
        <f t="shared" si="10"/>
        <v>0</v>
      </c>
      <c r="AB25" s="77">
        <f t="shared" si="10"/>
        <v>0</v>
      </c>
      <c r="AC25" s="77">
        <f t="shared" si="10"/>
        <v>0</v>
      </c>
      <c r="AD25" s="77"/>
      <c r="AE25" s="77">
        <f>SUM(AE10:AE24)</f>
        <v>0</v>
      </c>
      <c r="AF25" s="77">
        <f>SUM(AF10:AF24)</f>
        <v>0</v>
      </c>
      <c r="AG25" s="77">
        <f>SUM(AG10:AG24)</f>
        <v>0</v>
      </c>
      <c r="AH25" s="77">
        <f>SUM(AH10:AH24)</f>
        <v>0</v>
      </c>
      <c r="AI25" s="84">
        <f>SUM(AI10:AI24)</f>
        <v>0</v>
      </c>
    </row>
    <row r="26" spans="1:35" s="11" customFormat="1" ht="37.5" customHeight="1" x14ac:dyDescent="0.15">
      <c r="O26" s="67"/>
      <c r="P26" s="67"/>
      <c r="Q26" s="67"/>
      <c r="R26" s="67"/>
      <c r="S26" s="67"/>
      <c r="T26" s="67"/>
      <c r="U26" s="67"/>
      <c r="V26" s="67"/>
      <c r="W26" s="67"/>
      <c r="X26" s="67"/>
      <c r="Y26" s="67"/>
      <c r="Z26" s="67"/>
      <c r="AA26" s="67"/>
      <c r="AB26" s="67"/>
      <c r="AC26" s="67"/>
      <c r="AD26" s="67"/>
      <c r="AE26" s="67"/>
      <c r="AF26" s="67"/>
      <c r="AG26" s="67"/>
      <c r="AH26" s="67"/>
      <c r="AI26" s="67"/>
    </row>
    <row r="27" spans="1:35" s="11" customFormat="1" ht="37.5" customHeight="1" x14ac:dyDescent="0.15">
      <c r="C27" s="26"/>
      <c r="H27" s="45"/>
      <c r="I27" s="159" t="s">
        <v>94</v>
      </c>
      <c r="J27" s="160"/>
      <c r="K27" s="160"/>
      <c r="L27" s="160"/>
      <c r="M27" s="160"/>
      <c r="N27" s="160"/>
      <c r="O27" s="161">
        <f>SUM(K6,P6,T6,J25,K25,M25,O25,Q25,S25,U25)</f>
        <v>0</v>
      </c>
      <c r="P27" s="162"/>
      <c r="Q27" s="162"/>
      <c r="R27" s="162"/>
      <c r="S27" s="162"/>
      <c r="T27" s="162"/>
      <c r="U27" s="163"/>
      <c r="V27" s="164" t="s">
        <v>76</v>
      </c>
      <c r="W27" s="160"/>
      <c r="X27" s="160"/>
      <c r="Y27" s="160"/>
      <c r="Z27" s="160"/>
      <c r="AA27" s="160"/>
      <c r="AB27" s="161">
        <f>SUM(X6,AC6,AH6,W25,X25,Z25,AB25,AE25,AG25,AI25)</f>
        <v>0</v>
      </c>
      <c r="AC27" s="162"/>
      <c r="AD27" s="162"/>
      <c r="AE27" s="162"/>
      <c r="AF27" s="162"/>
      <c r="AG27" s="162"/>
      <c r="AH27" s="162"/>
      <c r="AI27" s="163"/>
    </row>
    <row r="28" spans="1:35" s="11" customFormat="1" ht="37.5" customHeight="1" x14ac:dyDescent="0.15">
      <c r="A28" s="165" t="s">
        <v>30</v>
      </c>
      <c r="B28" s="165"/>
      <c r="C28" s="165"/>
      <c r="D28" s="165"/>
      <c r="E28" s="165"/>
      <c r="F28" s="165"/>
      <c r="G28" s="165"/>
      <c r="H28" s="165"/>
      <c r="I28" s="166"/>
      <c r="J28" s="166"/>
      <c r="K28" s="166"/>
      <c r="L28" s="166"/>
      <c r="M28" s="166"/>
      <c r="N28" s="166"/>
      <c r="O28" s="21"/>
      <c r="P28" s="21"/>
      <c r="Q28" s="21"/>
      <c r="R28" s="21"/>
      <c r="S28" s="21"/>
      <c r="T28" s="21"/>
      <c r="U28" s="21"/>
      <c r="V28" s="164" t="s">
        <v>93</v>
      </c>
      <c r="W28" s="160"/>
      <c r="X28" s="160"/>
      <c r="Y28" s="160"/>
      <c r="Z28" s="160"/>
      <c r="AA28" s="160"/>
      <c r="AB28" s="161">
        <f>O27-AB27</f>
        <v>0</v>
      </c>
      <c r="AC28" s="162"/>
      <c r="AD28" s="162"/>
      <c r="AE28" s="162"/>
      <c r="AF28" s="162"/>
      <c r="AG28" s="162"/>
      <c r="AH28" s="162"/>
      <c r="AI28" s="163"/>
    </row>
  </sheetData>
  <mergeCells count="52">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 ref="B7:D7"/>
    <mergeCell ref="I7:K7"/>
    <mergeCell ref="L7:M7"/>
    <mergeCell ref="N7:O7"/>
    <mergeCell ref="P7:Q7"/>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R5:S5"/>
    <mergeCell ref="T5:U5"/>
    <mergeCell ref="V5:W5"/>
    <mergeCell ref="X5:Z5"/>
    <mergeCell ref="AA5:AB5"/>
    <mergeCell ref="B5:D5"/>
    <mergeCell ref="I5:J5"/>
    <mergeCell ref="K5:M5"/>
    <mergeCell ref="N5:O5"/>
    <mergeCell ref="P5:Q5"/>
    <mergeCell ref="A1:AI1"/>
    <mergeCell ref="A2:AI2"/>
    <mergeCell ref="A3:AI3"/>
    <mergeCell ref="I4:U4"/>
    <mergeCell ref="V4:AI4"/>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85" zoomScaleSheetLayoutView="85" workbookViewId="0">
      <selection activeCell="P15" sqref="P15"/>
    </sheetView>
  </sheetViews>
  <sheetFormatPr defaultRowHeight="13.5" x14ac:dyDescent="0.15"/>
  <cols>
    <col min="1" max="1" width="8.375" bestFit="1" customWidth="1"/>
    <col min="2" max="2" width="21.875" bestFit="1" customWidth="1"/>
    <col min="3" max="3" width="5.25" style="85"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x14ac:dyDescent="0.15">
      <c r="A1" s="169" t="s">
        <v>43</v>
      </c>
      <c r="B1" s="169" t="s">
        <v>77</v>
      </c>
      <c r="C1" s="169" t="s">
        <v>78</v>
      </c>
      <c r="D1" s="169" t="s">
        <v>15</v>
      </c>
      <c r="E1" s="167" t="s">
        <v>3</v>
      </c>
      <c r="F1" s="167"/>
      <c r="G1" s="167" t="s">
        <v>26</v>
      </c>
      <c r="H1" s="167"/>
      <c r="I1" s="167"/>
      <c r="J1" s="86" t="s">
        <v>46</v>
      </c>
      <c r="K1" t="s">
        <v>75</v>
      </c>
      <c r="L1" s="168" t="s">
        <v>108</v>
      </c>
      <c r="M1" s="168"/>
    </row>
    <row r="2" spans="1:17" x14ac:dyDescent="0.15">
      <c r="A2" s="169"/>
      <c r="B2" s="169"/>
      <c r="C2" s="169"/>
      <c r="D2" s="169"/>
      <c r="E2" s="86" t="s">
        <v>46</v>
      </c>
      <c r="F2" s="86" t="s">
        <v>47</v>
      </c>
      <c r="G2" s="86" t="s">
        <v>42</v>
      </c>
      <c r="H2" s="86" t="s">
        <v>36</v>
      </c>
      <c r="I2" s="86" t="s">
        <v>2</v>
      </c>
      <c r="J2" s="86" t="s">
        <v>16</v>
      </c>
    </row>
    <row r="3" spans="1:17" x14ac:dyDescent="0.15">
      <c r="A3" s="169" t="s">
        <v>48</v>
      </c>
      <c r="B3" s="88" t="s">
        <v>50</v>
      </c>
      <c r="C3" s="86" t="s">
        <v>1</v>
      </c>
      <c r="D3" s="90">
        <v>3000</v>
      </c>
      <c r="E3" s="90">
        <v>14800</v>
      </c>
      <c r="F3" s="90">
        <v>13300</v>
      </c>
      <c r="G3" s="90">
        <f t="shared" ref="G3:G25" si="0">H3+I3</f>
        <v>3000</v>
      </c>
      <c r="H3" s="90">
        <v>2000</v>
      </c>
      <c r="I3" s="90">
        <v>1000</v>
      </c>
      <c r="J3" s="86" t="s">
        <v>51</v>
      </c>
      <c r="K3" s="168"/>
      <c r="L3">
        <v>0</v>
      </c>
      <c r="M3" s="93">
        <v>0</v>
      </c>
      <c r="N3" s="95"/>
      <c r="O3" s="94"/>
      <c r="P3" s="96"/>
      <c r="Q3" s="94"/>
    </row>
    <row r="4" spans="1:17" x14ac:dyDescent="0.15">
      <c r="A4" s="169"/>
      <c r="B4" s="88" t="s">
        <v>52</v>
      </c>
      <c r="C4" s="86" t="s">
        <v>1</v>
      </c>
      <c r="D4" s="90">
        <v>3000</v>
      </c>
      <c r="E4" s="90">
        <v>14800</v>
      </c>
      <c r="F4" s="90">
        <v>13300</v>
      </c>
      <c r="G4" s="90">
        <f t="shared" si="0"/>
        <v>3000</v>
      </c>
      <c r="H4" s="90">
        <v>2000</v>
      </c>
      <c r="I4" s="90">
        <v>1000</v>
      </c>
      <c r="J4" s="86" t="s">
        <v>53</v>
      </c>
      <c r="K4" s="168"/>
      <c r="L4">
        <v>8</v>
      </c>
      <c r="M4" s="93">
        <v>0.16700000000000001</v>
      </c>
      <c r="N4" s="95"/>
      <c r="O4" s="94"/>
      <c r="P4" s="96"/>
      <c r="Q4" s="94"/>
    </row>
    <row r="5" spans="1:17" x14ac:dyDescent="0.15">
      <c r="A5" s="169"/>
      <c r="B5" s="88" t="s">
        <v>6</v>
      </c>
      <c r="C5" s="86" t="s">
        <v>1</v>
      </c>
      <c r="D5" s="90">
        <v>3000</v>
      </c>
      <c r="E5" s="90">
        <v>14800</v>
      </c>
      <c r="F5" s="90">
        <v>13300</v>
      </c>
      <c r="G5" s="90">
        <f t="shared" si="0"/>
        <v>3000</v>
      </c>
      <c r="H5" s="90">
        <v>2000</v>
      </c>
      <c r="I5" s="90">
        <v>1000</v>
      </c>
      <c r="J5" s="86" t="s">
        <v>33</v>
      </c>
      <c r="K5" s="168"/>
      <c r="L5">
        <v>16</v>
      </c>
      <c r="M5" s="93">
        <v>0.25</v>
      </c>
      <c r="N5" s="95"/>
      <c r="O5" s="94"/>
      <c r="P5" s="96"/>
      <c r="Q5" s="94"/>
    </row>
    <row r="6" spans="1:17" x14ac:dyDescent="0.15">
      <c r="A6" s="169"/>
      <c r="B6" s="88" t="s">
        <v>14</v>
      </c>
      <c r="C6" s="86" t="s">
        <v>1</v>
      </c>
      <c r="D6" s="90">
        <v>3000</v>
      </c>
      <c r="E6" s="90">
        <v>14800</v>
      </c>
      <c r="F6" s="90">
        <v>13300</v>
      </c>
      <c r="G6" s="90">
        <f t="shared" si="0"/>
        <v>3000</v>
      </c>
      <c r="H6" s="90">
        <v>2000</v>
      </c>
      <c r="I6" s="90">
        <v>1000</v>
      </c>
      <c r="J6" s="86" t="s">
        <v>40</v>
      </c>
      <c r="K6" s="168"/>
      <c r="L6">
        <v>100</v>
      </c>
      <c r="M6" s="93">
        <v>0.5</v>
      </c>
      <c r="N6" s="95"/>
      <c r="O6" s="94"/>
      <c r="P6" s="96"/>
      <c r="Q6" s="94"/>
    </row>
    <row r="7" spans="1:17" x14ac:dyDescent="0.15">
      <c r="A7" s="169"/>
      <c r="B7" s="88" t="s">
        <v>45</v>
      </c>
      <c r="C7" s="86" t="s">
        <v>1</v>
      </c>
      <c r="D7" s="90">
        <v>3000</v>
      </c>
      <c r="E7" s="90">
        <v>14800</v>
      </c>
      <c r="F7" s="90">
        <v>13300</v>
      </c>
      <c r="G7" s="90">
        <f t="shared" si="0"/>
        <v>3000</v>
      </c>
      <c r="H7" s="90">
        <v>2000</v>
      </c>
      <c r="I7" s="90">
        <v>1000</v>
      </c>
      <c r="J7" s="86" t="s">
        <v>54</v>
      </c>
      <c r="K7" s="168"/>
      <c r="M7" s="94"/>
      <c r="N7" s="95"/>
      <c r="O7" s="94"/>
      <c r="P7" s="96"/>
      <c r="Q7" s="94"/>
    </row>
    <row r="8" spans="1:17" x14ac:dyDescent="0.15">
      <c r="A8" s="169"/>
      <c r="B8" s="88" t="s">
        <v>55</v>
      </c>
      <c r="C8" s="86" t="s">
        <v>1</v>
      </c>
      <c r="D8" s="90">
        <v>3000</v>
      </c>
      <c r="E8" s="90">
        <v>14800</v>
      </c>
      <c r="F8" s="90">
        <v>13300</v>
      </c>
      <c r="G8" s="90">
        <f t="shared" si="0"/>
        <v>3000</v>
      </c>
      <c r="H8" s="90">
        <v>2000</v>
      </c>
      <c r="I8" s="90">
        <v>1000</v>
      </c>
      <c r="J8" s="86" t="s">
        <v>56</v>
      </c>
      <c r="K8" s="168"/>
      <c r="M8" s="94"/>
      <c r="N8" s="95"/>
      <c r="O8" s="94"/>
      <c r="P8" s="96"/>
      <c r="Q8" s="94"/>
    </row>
    <row r="9" spans="1:17" x14ac:dyDescent="0.15">
      <c r="A9" s="171" t="s">
        <v>44</v>
      </c>
      <c r="B9" s="89" t="s">
        <v>32</v>
      </c>
      <c r="C9" s="87" t="s">
        <v>57</v>
      </c>
      <c r="D9" s="91">
        <v>2600</v>
      </c>
      <c r="E9" s="91">
        <v>13100</v>
      </c>
      <c r="F9" s="91">
        <v>11800</v>
      </c>
      <c r="G9" s="90">
        <f t="shared" si="0"/>
        <v>2600</v>
      </c>
      <c r="H9" s="91">
        <v>1700</v>
      </c>
      <c r="I9" s="91">
        <v>900</v>
      </c>
      <c r="J9" s="86" t="s">
        <v>58</v>
      </c>
      <c r="K9" s="168"/>
      <c r="M9" s="94"/>
      <c r="N9" s="95"/>
      <c r="O9" s="94"/>
      <c r="P9" s="96"/>
      <c r="Q9" s="94"/>
    </row>
    <row r="10" spans="1:17" x14ac:dyDescent="0.15">
      <c r="A10" s="171"/>
      <c r="B10" s="89" t="s">
        <v>59</v>
      </c>
      <c r="C10" s="87" t="s">
        <v>57</v>
      </c>
      <c r="D10" s="91">
        <v>2600</v>
      </c>
      <c r="E10" s="91">
        <v>13100</v>
      </c>
      <c r="F10" s="91">
        <v>11800</v>
      </c>
      <c r="G10" s="90">
        <f t="shared" si="0"/>
        <v>2600</v>
      </c>
      <c r="H10" s="91">
        <v>1700</v>
      </c>
      <c r="I10" s="91">
        <v>900</v>
      </c>
      <c r="J10" s="86" t="s">
        <v>27</v>
      </c>
      <c r="K10" s="168"/>
      <c r="M10" s="94"/>
      <c r="N10" s="95"/>
      <c r="O10" s="94"/>
      <c r="P10" s="96"/>
      <c r="Q10" s="94"/>
    </row>
    <row r="11" spans="1:17" x14ac:dyDescent="0.15">
      <c r="A11" s="171"/>
      <c r="B11" s="89" t="s">
        <v>60</v>
      </c>
      <c r="C11" s="87" t="s">
        <v>57</v>
      </c>
      <c r="D11" s="91">
        <v>2600</v>
      </c>
      <c r="E11" s="91">
        <v>13100</v>
      </c>
      <c r="F11" s="91">
        <v>11800</v>
      </c>
      <c r="G11" s="90">
        <f t="shared" si="0"/>
        <v>2600</v>
      </c>
      <c r="H11" s="91">
        <v>1700</v>
      </c>
      <c r="I11" s="91">
        <v>900</v>
      </c>
      <c r="J11" s="86" t="s">
        <v>61</v>
      </c>
      <c r="K11" s="168"/>
      <c r="M11" s="94"/>
      <c r="N11" s="95"/>
      <c r="O11" s="94"/>
      <c r="P11" s="96"/>
      <c r="Q11" s="94"/>
    </row>
    <row r="12" spans="1:17" x14ac:dyDescent="0.15">
      <c r="A12" s="171"/>
      <c r="B12" s="89" t="s">
        <v>63</v>
      </c>
      <c r="C12" s="87" t="s">
        <v>57</v>
      </c>
      <c r="D12" s="91">
        <v>2600</v>
      </c>
      <c r="E12" s="91">
        <v>13100</v>
      </c>
      <c r="F12" s="91">
        <v>11800</v>
      </c>
      <c r="G12" s="90">
        <f t="shared" si="0"/>
        <v>2600</v>
      </c>
      <c r="H12" s="91">
        <v>1700</v>
      </c>
      <c r="I12" s="91">
        <v>900</v>
      </c>
      <c r="J12" s="86" t="s">
        <v>39</v>
      </c>
      <c r="K12" s="168"/>
      <c r="M12" s="94"/>
      <c r="N12" s="95"/>
      <c r="O12" s="94"/>
      <c r="P12" s="96"/>
      <c r="Q12" s="94"/>
    </row>
    <row r="13" spans="1:17" x14ac:dyDescent="0.15">
      <c r="A13" s="171"/>
      <c r="B13" s="89" t="s">
        <v>66</v>
      </c>
      <c r="C13" s="87" t="s">
        <v>57</v>
      </c>
      <c r="D13" s="91">
        <v>2600</v>
      </c>
      <c r="E13" s="91">
        <v>13100</v>
      </c>
      <c r="F13" s="91">
        <v>11800</v>
      </c>
      <c r="G13" s="90">
        <f t="shared" si="0"/>
        <v>2600</v>
      </c>
      <c r="H13" s="91">
        <v>1700</v>
      </c>
      <c r="I13" s="91">
        <v>900</v>
      </c>
      <c r="J13" s="86" t="s">
        <v>20</v>
      </c>
      <c r="K13" s="168"/>
      <c r="M13" s="94"/>
      <c r="N13" s="95"/>
      <c r="O13" s="94"/>
      <c r="P13" s="96"/>
      <c r="Q13" s="94"/>
    </row>
    <row r="14" spans="1:17" x14ac:dyDescent="0.15">
      <c r="A14" s="171"/>
      <c r="B14" s="89" t="s">
        <v>68</v>
      </c>
      <c r="C14" s="87" t="s">
        <v>57</v>
      </c>
      <c r="D14" s="91">
        <v>2600</v>
      </c>
      <c r="E14" s="91">
        <v>13100</v>
      </c>
      <c r="F14" s="91">
        <v>11800</v>
      </c>
      <c r="G14" s="90">
        <f t="shared" si="0"/>
        <v>2600</v>
      </c>
      <c r="H14" s="91">
        <v>1700</v>
      </c>
      <c r="I14" s="91">
        <v>900</v>
      </c>
      <c r="J14" s="86" t="s">
        <v>64</v>
      </c>
      <c r="K14" s="168"/>
      <c r="M14" s="94"/>
      <c r="N14" s="95"/>
      <c r="O14" s="94"/>
      <c r="P14" s="96"/>
      <c r="Q14" s="94"/>
    </row>
    <row r="15" spans="1:17" x14ac:dyDescent="0.15">
      <c r="A15" s="171"/>
      <c r="B15" s="89" t="s">
        <v>55</v>
      </c>
      <c r="C15" s="87" t="s">
        <v>57</v>
      </c>
      <c r="D15" s="91">
        <v>2600</v>
      </c>
      <c r="E15" s="91">
        <v>13100</v>
      </c>
      <c r="F15" s="91">
        <v>11800</v>
      </c>
      <c r="G15" s="90">
        <f t="shared" si="0"/>
        <v>2600</v>
      </c>
      <c r="H15" s="91">
        <v>1700</v>
      </c>
      <c r="I15" s="91">
        <v>900</v>
      </c>
      <c r="J15" s="92" t="s">
        <v>107</v>
      </c>
      <c r="K15" s="168"/>
      <c r="M15" s="94"/>
      <c r="N15" s="95"/>
      <c r="O15" s="94"/>
      <c r="P15" s="96"/>
      <c r="Q15" s="94"/>
    </row>
    <row r="16" spans="1:17" x14ac:dyDescent="0.15">
      <c r="A16" s="170" t="s">
        <v>69</v>
      </c>
      <c r="B16" s="88" t="s">
        <v>70</v>
      </c>
      <c r="C16" s="86" t="s">
        <v>9</v>
      </c>
      <c r="D16" s="90">
        <v>2200</v>
      </c>
      <c r="E16" s="90">
        <v>10900</v>
      </c>
      <c r="F16" s="90">
        <v>9800</v>
      </c>
      <c r="G16" s="90">
        <f t="shared" si="0"/>
        <v>2200</v>
      </c>
      <c r="H16" s="90">
        <v>1500</v>
      </c>
      <c r="I16" s="90">
        <v>700</v>
      </c>
      <c r="K16" s="168"/>
      <c r="M16" s="94"/>
      <c r="N16" s="95"/>
      <c r="O16" s="94"/>
      <c r="P16" s="96"/>
      <c r="Q16" s="94"/>
    </row>
    <row r="17" spans="1:17" x14ac:dyDescent="0.15">
      <c r="A17" s="169"/>
      <c r="B17" s="88" t="s">
        <v>37</v>
      </c>
      <c r="C17" s="86" t="s">
        <v>9</v>
      </c>
      <c r="D17" s="90">
        <v>2200</v>
      </c>
      <c r="E17" s="90">
        <v>10900</v>
      </c>
      <c r="F17" s="90">
        <v>9800</v>
      </c>
      <c r="G17" s="90">
        <f t="shared" si="0"/>
        <v>2200</v>
      </c>
      <c r="H17" s="90">
        <v>1500</v>
      </c>
      <c r="I17" s="90">
        <v>700</v>
      </c>
      <c r="K17" s="168"/>
      <c r="M17" s="94"/>
      <c r="N17" s="95"/>
      <c r="O17" s="94"/>
      <c r="P17" s="96"/>
      <c r="Q17" s="94"/>
    </row>
    <row r="18" spans="1:17" x14ac:dyDescent="0.15">
      <c r="A18" s="169"/>
      <c r="B18" s="88" t="s">
        <v>23</v>
      </c>
      <c r="C18" s="86" t="s">
        <v>9</v>
      </c>
      <c r="D18" s="90">
        <v>2200</v>
      </c>
      <c r="E18" s="90">
        <v>10900</v>
      </c>
      <c r="F18" s="90">
        <v>9800</v>
      </c>
      <c r="G18" s="90">
        <f t="shared" si="0"/>
        <v>2200</v>
      </c>
      <c r="H18" s="90">
        <v>1500</v>
      </c>
      <c r="I18" s="90">
        <v>700</v>
      </c>
      <c r="K18" s="168"/>
      <c r="M18" s="94"/>
      <c r="N18" s="95"/>
      <c r="O18" s="94"/>
      <c r="P18" s="96"/>
      <c r="Q18" s="94"/>
    </row>
    <row r="19" spans="1:17" x14ac:dyDescent="0.15">
      <c r="A19" s="169"/>
      <c r="B19" s="88" t="s">
        <v>72</v>
      </c>
      <c r="C19" s="86" t="s">
        <v>9</v>
      </c>
      <c r="D19" s="90">
        <v>2200</v>
      </c>
      <c r="E19" s="90">
        <v>10900</v>
      </c>
      <c r="F19" s="90">
        <v>9800</v>
      </c>
      <c r="G19" s="90">
        <f t="shared" si="0"/>
        <v>2200</v>
      </c>
      <c r="H19" s="90">
        <v>1500</v>
      </c>
      <c r="I19" s="90">
        <v>700</v>
      </c>
      <c r="K19" s="168"/>
      <c r="M19" s="94"/>
      <c r="N19" s="95"/>
      <c r="O19" s="94"/>
      <c r="P19" s="96"/>
      <c r="Q19" s="94"/>
    </row>
    <row r="20" spans="1:17" x14ac:dyDescent="0.15">
      <c r="A20" s="169"/>
      <c r="B20" s="88" t="s">
        <v>71</v>
      </c>
      <c r="C20" s="86" t="s">
        <v>9</v>
      </c>
      <c r="D20" s="90">
        <v>2200</v>
      </c>
      <c r="E20" s="90">
        <v>10900</v>
      </c>
      <c r="F20" s="90">
        <v>9800</v>
      </c>
      <c r="G20" s="90">
        <f t="shared" si="0"/>
        <v>2200</v>
      </c>
      <c r="H20" s="90">
        <v>1500</v>
      </c>
      <c r="I20" s="90">
        <v>700</v>
      </c>
      <c r="K20" s="168"/>
      <c r="M20" s="94"/>
      <c r="N20" s="95"/>
      <c r="O20" s="94"/>
      <c r="P20" s="96"/>
      <c r="Q20" s="94"/>
    </row>
    <row r="21" spans="1:17" x14ac:dyDescent="0.15">
      <c r="A21" s="169"/>
      <c r="B21" s="88" t="s">
        <v>55</v>
      </c>
      <c r="C21" s="86" t="s">
        <v>9</v>
      </c>
      <c r="D21" s="90">
        <v>2200</v>
      </c>
      <c r="E21" s="90">
        <v>10900</v>
      </c>
      <c r="F21" s="90">
        <v>9800</v>
      </c>
      <c r="G21" s="90">
        <f t="shared" si="0"/>
        <v>2200</v>
      </c>
      <c r="H21" s="90">
        <v>1500</v>
      </c>
      <c r="I21" s="90">
        <v>700</v>
      </c>
      <c r="K21" s="168"/>
      <c r="M21" s="94"/>
      <c r="N21" s="95"/>
      <c r="O21" s="94"/>
      <c r="P21" s="96"/>
      <c r="Q21" s="94"/>
    </row>
    <row r="22" spans="1:17" x14ac:dyDescent="0.15">
      <c r="A22" s="171" t="s">
        <v>73</v>
      </c>
      <c r="B22" s="89" t="s">
        <v>62</v>
      </c>
      <c r="C22" s="87" t="s">
        <v>11</v>
      </c>
      <c r="D22" s="91">
        <v>1700</v>
      </c>
      <c r="E22" s="91">
        <v>8700</v>
      </c>
      <c r="F22" s="91">
        <v>7800</v>
      </c>
      <c r="G22" s="90">
        <f t="shared" si="0"/>
        <v>1700</v>
      </c>
      <c r="H22" s="91">
        <v>1100</v>
      </c>
      <c r="I22" s="91">
        <v>600</v>
      </c>
      <c r="K22" s="168"/>
      <c r="M22" s="94"/>
      <c r="N22" s="95"/>
      <c r="O22" s="94"/>
      <c r="P22" s="96"/>
      <c r="Q22" s="94"/>
    </row>
    <row r="23" spans="1:17" x14ac:dyDescent="0.15">
      <c r="A23" s="171"/>
      <c r="B23" s="89" t="s">
        <v>104</v>
      </c>
      <c r="C23" s="87" t="s">
        <v>11</v>
      </c>
      <c r="D23" s="91">
        <v>1700</v>
      </c>
      <c r="E23" s="91">
        <v>8700</v>
      </c>
      <c r="F23" s="91">
        <v>7800</v>
      </c>
      <c r="G23" s="90">
        <f t="shared" si="0"/>
        <v>1700</v>
      </c>
      <c r="H23" s="91">
        <v>1100</v>
      </c>
      <c r="I23" s="91">
        <v>600</v>
      </c>
      <c r="K23" s="168"/>
      <c r="M23" s="94"/>
      <c r="N23" s="95"/>
      <c r="O23" s="94"/>
      <c r="P23" s="96"/>
      <c r="Q23" s="94"/>
    </row>
    <row r="24" spans="1:17" x14ac:dyDescent="0.15">
      <c r="A24" s="171"/>
      <c r="B24" s="89" t="s">
        <v>19</v>
      </c>
      <c r="C24" s="87" t="s">
        <v>11</v>
      </c>
      <c r="D24" s="91">
        <v>1700</v>
      </c>
      <c r="E24" s="91">
        <v>8700</v>
      </c>
      <c r="F24" s="91">
        <v>7800</v>
      </c>
      <c r="G24" s="90">
        <f t="shared" si="0"/>
        <v>1700</v>
      </c>
      <c r="H24" s="91">
        <v>1100</v>
      </c>
      <c r="I24" s="91">
        <v>600</v>
      </c>
      <c r="K24" s="168"/>
      <c r="M24" s="94"/>
      <c r="N24" s="95"/>
      <c r="O24" s="94"/>
      <c r="P24" s="96"/>
      <c r="Q24" s="94"/>
    </row>
    <row r="25" spans="1:17" x14ac:dyDescent="0.15">
      <c r="A25" s="171"/>
      <c r="B25" s="89" t="s">
        <v>55</v>
      </c>
      <c r="C25" s="87" t="s">
        <v>11</v>
      </c>
      <c r="D25" s="91">
        <v>1700</v>
      </c>
      <c r="E25" s="91">
        <v>8700</v>
      </c>
      <c r="F25" s="91">
        <v>7800</v>
      </c>
      <c r="G25" s="90">
        <f t="shared" si="0"/>
        <v>1700</v>
      </c>
      <c r="H25" s="91">
        <v>1100</v>
      </c>
      <c r="I25" s="91">
        <v>600</v>
      </c>
      <c r="K25" s="168"/>
      <c r="M25" s="94"/>
      <c r="N25" s="95"/>
      <c r="O25" s="94"/>
      <c r="P25" s="96"/>
      <c r="Q25" s="94"/>
    </row>
  </sheetData>
  <mergeCells count="12">
    <mergeCell ref="A3:A8"/>
    <mergeCell ref="A16:A21"/>
    <mergeCell ref="A22:A25"/>
    <mergeCell ref="K3:K25"/>
    <mergeCell ref="A9:A15"/>
    <mergeCell ref="E1:F1"/>
    <mergeCell ref="G1:I1"/>
    <mergeCell ref="L1:M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行程表及び請求書A</vt:lpstr>
      <vt:lpstr>行程表及び請求書B</vt:lpstr>
      <vt:lpstr>行程表及び請求書C</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2014-04-06T23:18:26Z</cp:lastPrinted>
  <dcterms:created xsi:type="dcterms:W3CDTF">2014-01-15T10:06:00Z</dcterms:created>
  <dcterms:modified xsi:type="dcterms:W3CDTF">2022-05-31T02:14:36Z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2021-02-27T18:08:38Z</vt:filetime>
  </property>
</Properties>
</file>